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<sst xmlns="http://schemas.openxmlformats.org/spreadsheetml/2006/main" count="56" uniqueCount="50">
  <si>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1. Dochody ogółem, z tego:</t>
  </si>
  <si>
    <t>a) dochody bieżące</t>
  </si>
  <si>
    <t>b) dochody majątkowe, w tym:</t>
  </si>
  <si>
    <t>c) ze sprzedaży majątku</t>
  </si>
  <si>
    <t>2. Wydatki bieżące (bez odsetek i prowizji od: kredytów i pożyczek oraz wyemitowanych papierów wartościowych ), w tym:</t>
  </si>
  <si>
    <t>a) na wynagrodzenia i składki od nich naliczane</t>
  </si>
  <si>
    <t>b) związane z funkcjonowaniem organów JST</t>
  </si>
  <si>
    <t>c) z tytułu gwarancji i poręczeń, w tym:</t>
  </si>
  <si>
    <t>d) gwarancje i poręczenia podlegające wyłączeniu z limitów spłaty zobowiązań z art. 243 ufp/169 sufp</t>
  </si>
  <si>
    <t>e) wydatki bieżące objęte limitem art. 226 ust. 4 ufp</t>
  </si>
  <si>
    <t>3. Wynik budżetu po wykonaniu wydatków bieżących (bez obsługi długu) (1-2)</t>
  </si>
  <si>
    <t>4. Nadwyżka budżetowa z lat ubiegłych plus wolne środki, zgodnie z art. 217 ufp, w tym</t>
  </si>
  <si>
    <t>a) nadwyżka budżetowa z lat ubiegłych plus wolne środki, zgodnie z art. 217 ufp, angażowane na pokrycie deficytu budżetu roku bieżącego</t>
  </si>
  <si>
    <t>5. Inne przychody niezwiązane z zaciągnięciem długu</t>
  </si>
  <si>
    <t>6. Środki do dyspozycji (3+4+5)</t>
  </si>
  <si>
    <t>7. Spłata i obsługa długu, z tego:</t>
  </si>
  <si>
    <t>a) rozchody z tytułu spłaty rat kapitałowych oraz wykupu papierów wartościowych</t>
  </si>
  <si>
    <t>b) wydatki bieżące na obsługę długu</t>
  </si>
  <si>
    <t>8. Inne rozchody (bez spłaty długu np. udzielane pożyczki)</t>
  </si>
  <si>
    <t>9. Środki do dyspozycji na wydatki majątkowe (6-7-8)</t>
  </si>
  <si>
    <t>10. Wydatki majątkowe, w tym:</t>
  </si>
  <si>
    <t>a) wydatki majątkowe objęte limitem art. 226 ust. 4 ufp</t>
  </si>
  <si>
    <t>11. Przychody (kredyty, pożyczki, emisje obligacji)</t>
  </si>
  <si>
    <t>12. Wynik finansowy budżetu (9-10+11)</t>
  </si>
  <si>
    <t>13. Kwota długu, w tym:</t>
  </si>
  <si>
    <t>a) łączna kwota wyłączeń z art. 243 ust. 3 pkt 1 ufp oraz z art. 170 ust. 3 sufp</t>
  </si>
  <si>
    <t>b) kwota wyłączeń z art. 243 ust. 3 pkt 1 ufp oraz z art. 169 sufp przypadająca na dany rok budżetowy</t>
  </si>
  <si>
    <t>14. Kwota zobowiązań związku współtworzonego przez jst przypadających do spłaty w danym roku budżetowym podlegające doliczeniu zgodnie z art. 244 ufp</t>
  </si>
  <si>
    <t>15. Planowana łączna kwota spłaty zobowiązań</t>
  </si>
  <si>
    <t>a) Maksymalny dopuszczalny wskaźnik spłaty z art. 243 ufp</t>
  </si>
  <si>
    <t>16. Spełnienie wskaźnika spłaty z art. 243 ufp po uwzględnieniu art. 244 ufp</t>
  </si>
  <si>
    <t>17. Planowana łączna kwota spłaty zobowiązań /dochody ogółem -max 15% z art. 169 sufp</t>
  </si>
  <si>
    <t>18. Zadłużenie/dochody ogółem (13 -13a):1) - max 60% z art. 170 sufp</t>
  </si>
  <si>
    <t>19. Wydatki bieżące razem (2 + 7b)</t>
  </si>
  <si>
    <t>20. Wydatki ogółem (10+19)</t>
  </si>
  <si>
    <t>21. Wynik budżetu (1 - 20)</t>
  </si>
  <si>
    <t>22. Przychody budżetu</t>
  </si>
  <si>
    <t>23. Rozchody budżetu (7a + 8)</t>
  </si>
  <si>
    <t>24. Sposób sfinansowania spłaty długu</t>
  </si>
  <si>
    <t>a) nadwyżka z lat ubiegłych</t>
  </si>
  <si>
    <t>b) wolne środki</t>
  </si>
  <si>
    <t>c) przychody z tytułu kredytów, pożyczek, obligacji</t>
  </si>
  <si>
    <t>d) nadwyżka bieżąca</t>
  </si>
  <si>
    <t>d) dochody bieżącego roku budżetowego</t>
  </si>
  <si>
    <t>Wyszczególnienie</t>
  </si>
  <si>
    <t>Przepływy finansowe WPF</t>
  </si>
  <si>
    <t>Tabela 1. Przepływy finansowe budżetów JST (dane w PLN)</t>
  </si>
  <si>
    <t>Przeznaczenie nadwyżki: nadwyżkę w poszczególnych latach przeznacza się na spłatę długu.</t>
  </si>
  <si>
    <t>Tak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</si>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</sst>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4"/>
      <color indexed="5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4"/>
      <color rgb="FF003300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10" fontId="45" fillId="0" borderId="11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4" fillId="0" borderId="11" xfId="0" applyNumberFormat="1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3" fontId="45" fillId="0" borderId="11" xfId="0" applyNumberFormat="1" applyFont="1" applyFill="1" applyBorder="1" applyAlignment="1">
      <alignment vertical="center"/>
    </xf>
    <xf numFmtId="0" fontId="46" fillId="0" borderId="0" xfId="0" applyFont="1" applyAlignment="1">
      <alignment horizontal="left" indent="5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5" fillId="0" borderId="11" xfId="0" applyFont="1" applyBorder="1" applyAlignment="1">
      <alignment vertical="center"/>
    </xf>
    <xf numFmtId="10" fontId="45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42" fillId="16" borderId="11" xfId="0" applyFont="1" applyFill="1" applyBorder="1" applyAlignment="1">
      <alignment vertical="center" wrapText="1"/>
    </xf>
    <xf numFmtId="0" fontId="42" fillId="16" borderId="11" xfId="0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tabSelected="1" zoomScalePageLayoutView="0" workbookViewId="0" topLeftCell="A1">
      <selection activeCell="H37" sqref="H37"/>
    </sheetView>
  </sheetViews>
  <sheetFormatPr defaultColWidth="8.796875" defaultRowHeight="14.25"/>
  <cols>
    <col min="1" max="1" width="3.3984375" style="0" customWidth="1"/>
    <col min="2" max="2" width="38.3984375" style="0" customWidth="1"/>
    <col min="3" max="8" width="13.19921875" style="0" customWidth="1"/>
  </cols>
  <sheetData>
    <row r="1" ht="7.5" customHeight="1"/>
    <row r="2" ht="14.25">
      <c r="D2" s="13" t="s">
        <v>49</v>
      </c>
    </row>
    <row r="3" ht="18">
      <c r="B3" s="11" t="s">
        <v>45</v>
      </c>
    </row>
    <row r="5" ht="14.25">
      <c r="B5" s="12" t="s">
        <v>46</v>
      </c>
    </row>
    <row r="6" spans="2:8" ht="14.25">
      <c r="B6" s="20" t="s">
        <v>44</v>
      </c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</row>
    <row r="7" spans="2:8" ht="14.25">
      <c r="B7" s="1" t="s">
        <v>0</v>
      </c>
      <c r="C7" s="6">
        <f aca="true" t="shared" si="0" ref="C7:H7">C8+C9</f>
        <v>25533903</v>
      </c>
      <c r="D7" s="6">
        <f t="shared" si="0"/>
        <v>23200000</v>
      </c>
      <c r="E7" s="6">
        <f t="shared" si="0"/>
        <v>23560000</v>
      </c>
      <c r="F7" s="6">
        <f t="shared" si="0"/>
        <v>23930000</v>
      </c>
      <c r="G7" s="6">
        <f t="shared" si="0"/>
        <v>24300000</v>
      </c>
      <c r="H7" s="6">
        <f t="shared" si="0"/>
        <v>24300000</v>
      </c>
    </row>
    <row r="8" spans="2:8" ht="14.25">
      <c r="B8" s="2" t="s">
        <v>1</v>
      </c>
      <c r="C8" s="7">
        <v>23583903</v>
      </c>
      <c r="D8" s="7">
        <v>23200000</v>
      </c>
      <c r="E8" s="7">
        <v>23560000</v>
      </c>
      <c r="F8" s="7">
        <v>23930000</v>
      </c>
      <c r="G8" s="7">
        <v>24300000</v>
      </c>
      <c r="H8" s="7">
        <v>24300000</v>
      </c>
    </row>
    <row r="9" spans="2:8" ht="14.25">
      <c r="B9" s="2" t="s">
        <v>2</v>
      </c>
      <c r="C9" s="7">
        <v>1950000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ht="14.25">
      <c r="B10" s="2" t="s">
        <v>3</v>
      </c>
      <c r="C10" s="7">
        <v>250000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8" ht="24" customHeight="1">
      <c r="B11" s="4" t="s">
        <v>4</v>
      </c>
      <c r="C11" s="8">
        <v>20229161</v>
      </c>
      <c r="D11" s="8">
        <v>19500000</v>
      </c>
      <c r="E11" s="8">
        <v>19900000</v>
      </c>
      <c r="F11" s="8">
        <v>20200000</v>
      </c>
      <c r="G11" s="8">
        <v>20400000</v>
      </c>
      <c r="H11" s="8">
        <v>20400000</v>
      </c>
    </row>
    <row r="12" spans="2:8" ht="14.25">
      <c r="B12" s="2" t="s">
        <v>5</v>
      </c>
      <c r="C12" s="7">
        <v>9228840</v>
      </c>
      <c r="D12" s="7">
        <v>9320000</v>
      </c>
      <c r="E12" s="7">
        <v>9410000</v>
      </c>
      <c r="F12" s="7">
        <v>9500000</v>
      </c>
      <c r="G12" s="7">
        <v>9500000</v>
      </c>
      <c r="H12" s="7">
        <v>9500000</v>
      </c>
    </row>
    <row r="13" spans="2:8" ht="14.25">
      <c r="B13" s="2" t="s">
        <v>6</v>
      </c>
      <c r="C13" s="7">
        <v>2337646</v>
      </c>
      <c r="D13" s="7">
        <v>2345800</v>
      </c>
      <c r="E13" s="7">
        <v>2369258</v>
      </c>
      <c r="F13" s="7">
        <v>2393000</v>
      </c>
      <c r="G13" s="7">
        <v>2393000</v>
      </c>
      <c r="H13" s="7">
        <v>2393000</v>
      </c>
    </row>
    <row r="14" spans="2:8" ht="14.25">
      <c r="B14" s="2" t="s">
        <v>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ht="22.5">
      <c r="B15" s="2" t="s">
        <v>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2:8" ht="14.25">
      <c r="B16" s="2" t="s">
        <v>9</v>
      </c>
      <c r="C16" s="9">
        <v>1104039</v>
      </c>
      <c r="D16" s="7">
        <v>201100</v>
      </c>
      <c r="E16" s="7">
        <v>0</v>
      </c>
      <c r="F16" s="7">
        <v>0</v>
      </c>
      <c r="G16" s="7">
        <v>0</v>
      </c>
      <c r="H16" s="7">
        <v>0</v>
      </c>
    </row>
    <row r="17" spans="2:8" ht="22.5">
      <c r="B17" s="4" t="s">
        <v>10</v>
      </c>
      <c r="C17" s="8">
        <f aca="true" t="shared" si="1" ref="C17:H17">C7-C11</f>
        <v>5304742</v>
      </c>
      <c r="D17" s="8">
        <f t="shared" si="1"/>
        <v>3700000</v>
      </c>
      <c r="E17" s="8">
        <f t="shared" si="1"/>
        <v>3660000</v>
      </c>
      <c r="F17" s="8">
        <f t="shared" si="1"/>
        <v>3730000</v>
      </c>
      <c r="G17" s="8">
        <f t="shared" si="1"/>
        <v>3900000</v>
      </c>
      <c r="H17" s="8">
        <f t="shared" si="1"/>
        <v>3900000</v>
      </c>
    </row>
    <row r="18" spans="2:8" ht="22.5">
      <c r="B18" s="4" t="s">
        <v>11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ht="33.75">
      <c r="B19" s="2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2:8" ht="14.25">
      <c r="B20" s="4" t="s">
        <v>13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4.25">
      <c r="B21" s="4" t="s">
        <v>14</v>
      </c>
      <c r="C21" s="8">
        <f aca="true" t="shared" si="2" ref="C21:H21">C17+C18+C20</f>
        <v>5304742</v>
      </c>
      <c r="D21" s="8">
        <f t="shared" si="2"/>
        <v>3700000</v>
      </c>
      <c r="E21" s="8">
        <f t="shared" si="2"/>
        <v>3660000</v>
      </c>
      <c r="F21" s="8">
        <f t="shared" si="2"/>
        <v>3730000</v>
      </c>
      <c r="G21" s="8">
        <f t="shared" si="2"/>
        <v>3900000</v>
      </c>
      <c r="H21" s="8">
        <f t="shared" si="2"/>
        <v>3900000</v>
      </c>
    </row>
    <row r="22" spans="2:8" ht="14.25">
      <c r="B22" s="4" t="s">
        <v>15</v>
      </c>
      <c r="C22" s="8">
        <f aca="true" t="shared" si="3" ref="C22:H22">C23+C24</f>
        <v>2171250</v>
      </c>
      <c r="D22" s="8">
        <f t="shared" si="3"/>
        <v>2231250</v>
      </c>
      <c r="E22" s="8">
        <f t="shared" si="3"/>
        <v>2390927</v>
      </c>
      <c r="F22" s="8">
        <f t="shared" si="3"/>
        <v>2521250</v>
      </c>
      <c r="G22" s="8">
        <f t="shared" si="3"/>
        <v>2590000</v>
      </c>
      <c r="H22" s="8">
        <f t="shared" si="3"/>
        <v>1897049</v>
      </c>
    </row>
    <row r="23" spans="2:8" ht="22.5">
      <c r="B23" s="2" t="s">
        <v>16</v>
      </c>
      <c r="C23" s="7">
        <v>1971250</v>
      </c>
      <c r="D23" s="7">
        <v>2021250</v>
      </c>
      <c r="E23" s="7">
        <v>2190927</v>
      </c>
      <c r="F23" s="7">
        <v>2351250</v>
      </c>
      <c r="G23" s="7">
        <v>2460000</v>
      </c>
      <c r="H23" s="7">
        <v>1797049</v>
      </c>
    </row>
    <row r="24" spans="2:8" ht="14.25">
      <c r="B24" s="2" t="s">
        <v>17</v>
      </c>
      <c r="C24" s="19">
        <v>200000</v>
      </c>
      <c r="D24" s="19">
        <v>210000</v>
      </c>
      <c r="E24" s="19">
        <v>200000</v>
      </c>
      <c r="F24" s="19">
        <v>170000</v>
      </c>
      <c r="G24" s="19">
        <v>130000</v>
      </c>
      <c r="H24" s="19">
        <v>100000</v>
      </c>
    </row>
    <row r="25" spans="2:8" ht="14.25">
      <c r="B25" s="4" t="s">
        <v>18</v>
      </c>
      <c r="C25" s="8"/>
      <c r="D25" s="8"/>
      <c r="E25" s="8"/>
      <c r="F25" s="8"/>
      <c r="G25" s="8">
        <v>0</v>
      </c>
      <c r="H25" s="8">
        <v>0</v>
      </c>
    </row>
    <row r="26" spans="2:8" ht="14.25">
      <c r="B26" s="4" t="s">
        <v>19</v>
      </c>
      <c r="C26" s="8">
        <f aca="true" t="shared" si="4" ref="C26:H26">C21-C22-C25</f>
        <v>3133492</v>
      </c>
      <c r="D26" s="8">
        <f t="shared" si="4"/>
        <v>1468750</v>
      </c>
      <c r="E26" s="8">
        <f t="shared" si="4"/>
        <v>1269073</v>
      </c>
      <c r="F26" s="8">
        <f t="shared" si="4"/>
        <v>1208750</v>
      </c>
      <c r="G26" s="8">
        <f t="shared" si="4"/>
        <v>1310000</v>
      </c>
      <c r="H26" s="8">
        <f t="shared" si="4"/>
        <v>2002951</v>
      </c>
    </row>
    <row r="27" spans="2:8" ht="14.25">
      <c r="B27" s="4" t="s">
        <v>20</v>
      </c>
      <c r="C27" s="8">
        <v>7446119</v>
      </c>
      <c r="D27" s="8">
        <v>1468750</v>
      </c>
      <c r="E27" s="8">
        <v>1269073</v>
      </c>
      <c r="F27" s="8">
        <v>1208750</v>
      </c>
      <c r="G27" s="8">
        <v>1310000</v>
      </c>
      <c r="H27" s="8">
        <v>2002951</v>
      </c>
    </row>
    <row r="28" spans="2:8" ht="14.25">
      <c r="B28" s="2" t="s">
        <v>21</v>
      </c>
      <c r="C28" s="19">
        <v>6200000</v>
      </c>
      <c r="D28" s="7">
        <v>1400000</v>
      </c>
      <c r="E28" s="7">
        <v>850000</v>
      </c>
      <c r="F28" s="7">
        <v>1000000</v>
      </c>
      <c r="G28" s="7">
        <v>0</v>
      </c>
      <c r="H28" s="7">
        <v>0</v>
      </c>
    </row>
    <row r="29" spans="2:8" ht="14.25">
      <c r="B29" s="4" t="s">
        <v>22</v>
      </c>
      <c r="C29" s="8">
        <v>4312627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2:8" ht="14.25">
      <c r="B30" s="4" t="s">
        <v>23</v>
      </c>
      <c r="C30" s="8">
        <f aca="true" t="shared" si="5" ref="C30:H30">C26-C27+C29</f>
        <v>0</v>
      </c>
      <c r="D30" s="8">
        <f t="shared" si="5"/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</row>
    <row r="31" spans="2:8" ht="14.25">
      <c r="B31" s="20" t="s">
        <v>44</v>
      </c>
      <c r="C31" s="21">
        <v>2013</v>
      </c>
      <c r="D31" s="21">
        <v>2014</v>
      </c>
      <c r="E31" s="21">
        <v>2015</v>
      </c>
      <c r="F31" s="21">
        <v>2016</v>
      </c>
      <c r="G31" s="21">
        <v>2017</v>
      </c>
      <c r="H31" s="21">
        <v>2018</v>
      </c>
    </row>
    <row r="32" spans="2:8" ht="14.25">
      <c r="B32" s="1" t="s">
        <v>24</v>
      </c>
      <c r="C32" s="22">
        <v>10820476</v>
      </c>
      <c r="D32" s="6">
        <f>C32-D23+D29</f>
        <v>8799226</v>
      </c>
      <c r="E32" s="6">
        <f>D32-E23+E29</f>
        <v>6608299</v>
      </c>
      <c r="F32" s="6">
        <f>E32-F23+F29</f>
        <v>4257049</v>
      </c>
      <c r="G32" s="6">
        <f>F32-G23+G29</f>
        <v>1797049</v>
      </c>
      <c r="H32" s="6">
        <f>G32-H23+H29</f>
        <v>0</v>
      </c>
    </row>
    <row r="33" spans="2:8" ht="22.5">
      <c r="B33" s="2" t="s">
        <v>25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2:8" ht="22.5">
      <c r="B34" s="2" t="s">
        <v>26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ht="33.75">
      <c r="B35" s="4" t="s">
        <v>27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 ht="14.25">
      <c r="B36" s="4" t="s">
        <v>28</v>
      </c>
      <c r="C36" s="5">
        <f aca="true" t="shared" si="6" ref="C36:H36">(C22/C7)*100%</f>
        <v>0.08503400361472353</v>
      </c>
      <c r="D36" s="16">
        <f t="shared" si="6"/>
        <v>0.09617456896551724</v>
      </c>
      <c r="E36" s="16">
        <f t="shared" si="6"/>
        <v>0.10148247028862478</v>
      </c>
      <c r="F36" s="16">
        <f t="shared" si="6"/>
        <v>0.10535938152946092</v>
      </c>
      <c r="G36" s="16">
        <f t="shared" si="6"/>
        <v>0.10658436213991769</v>
      </c>
      <c r="H36" s="16">
        <f t="shared" si="6"/>
        <v>0.07806786008230453</v>
      </c>
    </row>
    <row r="37" spans="2:8" ht="14.25">
      <c r="B37" s="2" t="s">
        <v>29</v>
      </c>
      <c r="C37" s="18">
        <v>0.1091</v>
      </c>
      <c r="D37" s="18">
        <v>0.1006</v>
      </c>
      <c r="E37" s="18">
        <v>0.1093</v>
      </c>
      <c r="F37" s="18">
        <v>0.1435</v>
      </c>
      <c r="G37" s="18">
        <v>0.1487</v>
      </c>
      <c r="H37" s="18">
        <v>0.1503</v>
      </c>
    </row>
    <row r="38" spans="2:8" ht="22.5">
      <c r="B38" s="4" t="s">
        <v>30</v>
      </c>
      <c r="C38" s="17" t="s">
        <v>48</v>
      </c>
      <c r="D38" s="17" t="s">
        <v>48</v>
      </c>
      <c r="E38" s="17" t="s">
        <v>48</v>
      </c>
      <c r="F38" s="17" t="s">
        <v>48</v>
      </c>
      <c r="G38" s="15" t="s">
        <v>48</v>
      </c>
      <c r="H38" s="15" t="s">
        <v>48</v>
      </c>
    </row>
    <row r="39" spans="2:8" ht="22.5">
      <c r="B39" s="4" t="s">
        <v>31</v>
      </c>
      <c r="C39" s="5">
        <f aca="true" t="shared" si="7" ref="C39:H39">((C22-C34)/C7)*100%</f>
        <v>0.08503400361472353</v>
      </c>
      <c r="D39" s="16">
        <f t="shared" si="7"/>
        <v>0.09617456896551724</v>
      </c>
      <c r="E39" s="16">
        <f t="shared" si="7"/>
        <v>0.10148247028862478</v>
      </c>
      <c r="F39" s="16">
        <f t="shared" si="7"/>
        <v>0.10535938152946092</v>
      </c>
      <c r="G39" s="5">
        <f t="shared" si="7"/>
        <v>0.10658436213991769</v>
      </c>
      <c r="H39" s="5">
        <f t="shared" si="7"/>
        <v>0.07806786008230453</v>
      </c>
    </row>
    <row r="40" spans="2:8" ht="22.5">
      <c r="B40" s="4" t="s">
        <v>32</v>
      </c>
      <c r="C40" s="5">
        <f aca="true" t="shared" si="8" ref="C40:H40">(C32-C33)/C7</f>
        <v>0.4237689788357072</v>
      </c>
      <c r="D40" s="16">
        <f t="shared" si="8"/>
        <v>0.3792769827586207</v>
      </c>
      <c r="E40" s="16">
        <f t="shared" si="8"/>
        <v>0.2804880730050934</v>
      </c>
      <c r="F40" s="16">
        <f t="shared" si="8"/>
        <v>0.17789590472210615</v>
      </c>
      <c r="G40" s="5">
        <f t="shared" si="8"/>
        <v>0.07395263374485597</v>
      </c>
      <c r="H40" s="5">
        <f t="shared" si="8"/>
        <v>0</v>
      </c>
    </row>
    <row r="41" spans="2:8" ht="14.25">
      <c r="B41" s="4" t="s">
        <v>33</v>
      </c>
      <c r="C41" s="8">
        <f aca="true" t="shared" si="9" ref="C41:H41">C11+C24</f>
        <v>20429161</v>
      </c>
      <c r="D41" s="8">
        <f t="shared" si="9"/>
        <v>19710000</v>
      </c>
      <c r="E41" s="8">
        <f t="shared" si="9"/>
        <v>20100000</v>
      </c>
      <c r="F41" s="8">
        <f t="shared" si="9"/>
        <v>20370000</v>
      </c>
      <c r="G41" s="8">
        <f t="shared" si="9"/>
        <v>20530000</v>
      </c>
      <c r="H41" s="8">
        <f t="shared" si="9"/>
        <v>20500000</v>
      </c>
    </row>
    <row r="42" spans="2:8" ht="14.25">
      <c r="B42" s="4" t="s">
        <v>34</v>
      </c>
      <c r="C42" s="10">
        <f aca="true" t="shared" si="10" ref="C42:H42">C27+C41</f>
        <v>27875280</v>
      </c>
      <c r="D42" s="10">
        <f t="shared" si="10"/>
        <v>21178750</v>
      </c>
      <c r="E42" s="10">
        <f t="shared" si="10"/>
        <v>21369073</v>
      </c>
      <c r="F42" s="10">
        <f t="shared" si="10"/>
        <v>21578750</v>
      </c>
      <c r="G42" s="8">
        <f t="shared" si="10"/>
        <v>21840000</v>
      </c>
      <c r="H42" s="8">
        <f t="shared" si="10"/>
        <v>22502951</v>
      </c>
    </row>
    <row r="43" spans="2:8" ht="14.25">
      <c r="B43" s="4" t="s">
        <v>35</v>
      </c>
      <c r="C43" s="10">
        <f aca="true" t="shared" si="11" ref="C43:H43">C7-C42</f>
        <v>-2341377</v>
      </c>
      <c r="D43" s="10">
        <f t="shared" si="11"/>
        <v>2021250</v>
      </c>
      <c r="E43" s="10">
        <f t="shared" si="11"/>
        <v>2190927</v>
      </c>
      <c r="F43" s="10">
        <f t="shared" si="11"/>
        <v>2351250</v>
      </c>
      <c r="G43" s="8">
        <f t="shared" si="11"/>
        <v>2460000</v>
      </c>
      <c r="H43" s="8">
        <f t="shared" si="11"/>
        <v>1797049</v>
      </c>
    </row>
    <row r="44" spans="2:8" ht="14.25">
      <c r="B44" s="4" t="s">
        <v>36</v>
      </c>
      <c r="C44" s="8">
        <f aca="true" t="shared" si="12" ref="C44:H44">C29</f>
        <v>4312627</v>
      </c>
      <c r="D44" s="8">
        <f t="shared" si="12"/>
        <v>0</v>
      </c>
      <c r="E44" s="8">
        <f t="shared" si="12"/>
        <v>0</v>
      </c>
      <c r="F44" s="8">
        <f t="shared" si="12"/>
        <v>0</v>
      </c>
      <c r="G44" s="8">
        <f t="shared" si="12"/>
        <v>0</v>
      </c>
      <c r="H44" s="8">
        <f t="shared" si="12"/>
        <v>0</v>
      </c>
    </row>
    <row r="45" spans="2:8" ht="14.25">
      <c r="B45" s="4" t="s">
        <v>37</v>
      </c>
      <c r="C45" s="8">
        <f aca="true" t="shared" si="13" ref="C45:H45">C23+C25</f>
        <v>1971250</v>
      </c>
      <c r="D45" s="8">
        <f t="shared" si="13"/>
        <v>2021250</v>
      </c>
      <c r="E45" s="8">
        <f t="shared" si="13"/>
        <v>2190927</v>
      </c>
      <c r="F45" s="8">
        <f t="shared" si="13"/>
        <v>2351250</v>
      </c>
      <c r="G45" s="8">
        <f t="shared" si="13"/>
        <v>2460000</v>
      </c>
      <c r="H45" s="8">
        <f t="shared" si="13"/>
        <v>1797049</v>
      </c>
    </row>
    <row r="46" spans="2:8" ht="14.25">
      <c r="B46" s="4" t="s">
        <v>38</v>
      </c>
      <c r="C46" s="7">
        <f aca="true" t="shared" si="14" ref="C46:H46">C23</f>
        <v>1971250</v>
      </c>
      <c r="D46" s="7">
        <f t="shared" si="14"/>
        <v>2021250</v>
      </c>
      <c r="E46" s="7">
        <f t="shared" si="14"/>
        <v>2190927</v>
      </c>
      <c r="F46" s="7">
        <f t="shared" si="14"/>
        <v>2351250</v>
      </c>
      <c r="G46" s="7">
        <f t="shared" si="14"/>
        <v>2460000</v>
      </c>
      <c r="H46" s="7">
        <f t="shared" si="14"/>
        <v>1797049</v>
      </c>
    </row>
    <row r="47" spans="2:8" ht="14.25">
      <c r="B47" s="4" t="s">
        <v>39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2:8" ht="14.25">
      <c r="B48" s="4" t="s">
        <v>40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2:8" ht="14.25">
      <c r="B49" s="4" t="s">
        <v>41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2:8" ht="14.25">
      <c r="B50" s="4" t="s">
        <v>42</v>
      </c>
      <c r="C50" s="9">
        <v>0</v>
      </c>
      <c r="D50" s="9">
        <v>2021250</v>
      </c>
      <c r="E50" s="9">
        <f>E43</f>
        <v>2190927</v>
      </c>
      <c r="F50" s="9">
        <f>F43</f>
        <v>2351250</v>
      </c>
      <c r="G50" s="9">
        <f>G43</f>
        <v>2460000</v>
      </c>
      <c r="H50" s="9">
        <f>H43</f>
        <v>1797049</v>
      </c>
    </row>
    <row r="51" spans="2:8" ht="14.25">
      <c r="B51" s="4" t="s">
        <v>43</v>
      </c>
      <c r="C51" s="9">
        <f aca="true" t="shared" si="15" ref="C51:H51">C46-C50</f>
        <v>1971250</v>
      </c>
      <c r="D51" s="9">
        <f t="shared" si="15"/>
        <v>0</v>
      </c>
      <c r="E51" s="9">
        <f t="shared" si="15"/>
        <v>0</v>
      </c>
      <c r="F51" s="9">
        <f t="shared" si="15"/>
        <v>0</v>
      </c>
      <c r="G51" s="9">
        <f t="shared" si="15"/>
        <v>0</v>
      </c>
      <c r="H51" s="9">
        <f t="shared" si="15"/>
        <v>0</v>
      </c>
    </row>
    <row r="52" ht="14.25">
      <c r="B52" s="14" t="s">
        <v>47</v>
      </c>
    </row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2013-01-23T09:11:36Z</cp:lastPrinted>
  <dcterms:created xsi:type="dcterms:W3CDTF">2011-11-28T09:29:47Z</dcterms:created>
  <dcterms:modified xsi:type="dcterms:W3CDTF">2013-04-23T07:49:30Z</dcterms:modified>
  <cp:category/>
  <cp:version/>
  <cp:contentType/>
  <cp:contentStatus/>
</cp:coreProperties>
</file>