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37" activeTab="0"/>
  </bookViews>
  <sheets>
    <sheet name="dochody" sheetId="1" r:id="rId1"/>
    <sheet name="wydatki" sheetId="2" r:id="rId2"/>
    <sheet name="doch.wyd.adm.rząd." sheetId="3" r:id="rId3"/>
    <sheet name="zad.inwest." sheetId="4" r:id="rId4"/>
    <sheet name="dot.sfp" sheetId="5" r:id="rId5"/>
  </sheets>
  <definedNames/>
  <calcPr fullCalcOnLoad="1"/>
</workbook>
</file>

<file path=xl/sharedStrings.xml><?xml version="1.0" encoding="utf-8"?>
<sst xmlns="http://schemas.openxmlformats.org/spreadsheetml/2006/main" count="1579" uniqueCount="512">
  <si>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</si>
  <si>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</si>
  <si>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</si>
  <si>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</si>
  <si>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</si>
  <si>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</si>
  <si>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</si>
  <si>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</si>
  <si>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</si>
  <si>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</si>
  <si>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</si>
  <si>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</si>
  <si>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</si>
  <si>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</si>
  <si>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</si>
  <si>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</si>
  <si>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</si>
  <si>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</si>
  <si>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</si>
  <si>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</si>
  <si>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</si>
  <si>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</si>
  <si>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</si>
  <si>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</si>
  <si>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</si>
  <si>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</si>
  <si>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</si>
  <si>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</si>
  <si>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</si>
  <si>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</si>
  <si>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</si>
  <si>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</si>
  <si>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</si>
  <si>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</si>
  <si>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</si>
  <si>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</si>
  <si>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</si>
  <si>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</si>
  <si>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</si>
  <si>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</si>
  <si>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</si>
  <si>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</si>
  <si>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</si>
  <si>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</si>
  <si>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</si>
  <si>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</si>
  <si>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</si>
  <si>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</si>
  <si>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</si>
  <si>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</si>
  <si>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</si>
  <si>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</si>
  <si>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</si>
  <si>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</si>
  <si>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</si>
  <si>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</si>
  <si>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</si>
  <si>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</si>
  <si>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</si>
  <si>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</si>
  <si>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</si>
  <si>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</si>
  <si>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</si>
  <si>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</si>
  <si>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</si>
  <si>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</si>
  <si>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</si>
  <si>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</si>
  <si>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</si>
  <si>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</si>
  <si>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</si>
  <si>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</si>
  <si>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</si>
  <si>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</si>
  <si>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</si>
  <si>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</si>
  <si>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</si>
  <si>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</si>
  <si>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</si>
  <si>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</si>
  <si>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</si>
  <si>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</si>
  <si>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</si>
  <si>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</si>
  <si>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</si>
  <si>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</si>
  <si>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</si>
  <si>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</si>
  <si>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</si>
  <si>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</si>
  <si>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</si>
  <si>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</si>
  <si>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</si>
  <si>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</si>
  <si>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</si>
  <si>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</si>
  <si>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</si>
  <si>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</si>
  <si>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</si>
  <si>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</si>
  <si>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</si>
  <si>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</si>
  <si>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</si>
  <si>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</si>
  <si>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</si>
  <si>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</si>
  <si>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</si>
  <si>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</si>
  <si>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</si>
  <si>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</si>
  <si>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</si>
  <si>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</si>
  <si>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</si>
  <si>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</si>
  <si>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</si>
  <si>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</si>
  <si>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</si>
  <si>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</si>
  <si>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</si>
  <si>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</si>
  <si>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</si>
  <si>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</si>
  <si>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</si>
  <si>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</si>
  <si>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</si>
  <si>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</si>
  <si>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</si>
  <si>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</si>
  <si>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</si>
  <si>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</si>
  <si>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</si>
  <si>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</si>
  <si>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</si>
  <si>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</si>
  <si>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</si>
  <si>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</si>
  <si>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</si>
  <si>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</si>
  <si>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</si>
  <si>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</si>
  <si>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</si>
  <si>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</si>
  <si>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</si>
  <si>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</si>
  <si>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</si>
  <si>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</si>
  <si>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</si>
  <si>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</si>
  <si>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</si>
  <si>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</si>
  <si>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</si>
  <si>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</si>
  <si>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</si>
  <si>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</si>
  <si>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</si>
  <si>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</si>
  <si>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</si>
  <si>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</si>
  <si>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</si>
  <si>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</si>
  <si>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</si>
  <si>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</si>
  <si>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</si>
  <si>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</si>
  <si>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</si>
  <si>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</si>
  <si>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</si>
  <si>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</si>
  <si>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</si>
  <si>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</si>
  <si>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</si>
  <si>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</si>
  <si>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</si>
  <si>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</si>
  <si>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</si>
  <si>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</si>
  <si>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</si>
  <si>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</si>
  <si>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</si>
  <si>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</si>
  <si>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</si>
  <si>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</si>
  <si>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</si>
  <si>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</si>
  <si>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</si>
  <si>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</si>
  <si>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</si>
  <si>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</si>
  <si>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</si>
  <si>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</si>
  <si>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</si>
  <si>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</si>
  <si>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</si>
  <si>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</si>
  <si>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</si>
  <si>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</si>
  <si>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</si>
  <si>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</si>
  <si>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</si>
  <si>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</si>
  <si>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</si>
  <si>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</si>
  <si>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</si>
  <si>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</si>
  <si>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</si>
  <si>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</si>
  <si>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</si>
  <si>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</si>
  <si>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</si>
  <si>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</si>
  <si>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</si>
  <si>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</si>
  <si>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</si>
  <si>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</si>
  <si>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</si>
  <si>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</si>
  <si>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</si>
  <si>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</si>
  <si>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</si>
  <si>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</si>
  <si>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</si>
  <si>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</si>
  <si>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</si>
  <si>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</si>
  <si>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</si>
  <si>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</si>
  <si>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</si>
  <si>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</si>
  <si>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</si>
  <si>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</si>
  <si>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</si>
  <si>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</si>
  <si>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</si>
  <si>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</si>
  <si>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</si>
  <si>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</si>
  <si>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</si>
  <si>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</si>
  <si>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</si>
  <si>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</si>
  <si>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</si>
  <si>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</si>
  <si>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</si>
  <si>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</si>
  <si>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</si>
  <si>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</si>
  <si>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</si>
  <si>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</si>
  <si>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</si>
  <si>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</si>
  <si>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</si>
  <si>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</si>
  <si>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</si>
  <si>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</si>
  <si>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</si>
  <si>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</si>
  <si>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</si>
  <si>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</si>
  <si>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</si>
  <si>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</si>
  <si>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</si>
  <si>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</si>
  <si>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</si>
  <si>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</si>
  <si>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</si>
  <si>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</si>
  <si>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</si>
  <si>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</si>
  <si>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</si>
  <si>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</si>
  <si>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</si>
  <si>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</si>
  <si>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</si>
  <si>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</si>
  <si>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</si>
  <si>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</si>
  <si>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</si>
  <si>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</si>
  <si>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</si>
  <si>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</si>
  <si>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</si>
  <si>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</si>
  <si>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</si>
  <si>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</si>
  <si>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</si>
  <si>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</si>
  <si>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</si>
  <si>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</si>
  <si>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</si>
  <si>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</si>
  <si>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</si>
  <si>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</si>
  <si>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</si>
  <si>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</si>
  <si>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</si>
  <si>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</si>
  <si>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</si>
  <si>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</si>
  <si>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</si>
  <si>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</si>
  <si>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</si>
  <si>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</si>
  <si>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</si>
  <si>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</si>
  <si>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</si>
  <si>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</si>
  <si>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</si>
  <si>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</si>
  <si>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</si>
  <si>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</si>
  <si>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</si>
  <si>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</si>
  <si>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</si>
  <si>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</si>
  <si>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</si>
  <si>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</si>
  <si>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</si>
  <si>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</si>
  <si>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</si>
  <si>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</si>
  <si>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</si>
  <si>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</si>
  <si>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</si>
  <si>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</si>
  <si>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</si>
  <si>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</si>
  <si>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</si>
  <si>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</si>
  <si>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</si>
  <si>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</si>
  <si>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</si>
  <si>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</si>
  <si>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</si>
  <si>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</si>
  <si>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</si>
  <si>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</si>
  <si>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</si>
  <si>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</si>
  <si>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</si>
  <si>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</si>
  <si>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</si>
  <si>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</si>
  <si>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</si>
  <si>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</si>
  <si>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</si>
  <si>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</si>
  <si>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</si>
  <si>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</si>
  <si>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</si>
  <si>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</si>
  <si>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</si>
  <si>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</si>
  <si>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</si>
  <si>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</si>
  <si>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</si>
  <si>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</si>
  <si>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</si>
  <si>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</si>
  <si>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</si>
  <si>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</si>
  <si>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</si>
  <si>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</si>
  <si>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</si>
  <si>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</si>
  <si>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</si>
  <si>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</si>
  <si>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</si>
  <si>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</si>
  <si>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</si>
  <si>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</si>
  <si>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</si>
  <si>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</si>
  <si>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t>90026</t>
  </si>
  <si>
    <t>Pozostałe działania związane z gospodarką odpadami</t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</si>
  <si>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</si>
  <si>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</si>
  <si>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</si>
  <si>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</si>
  <si>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</si>
  <si>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</si>
  <si>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</si>
  <si>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</si>
  <si>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</si>
  <si>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</si>
  <si>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</si>
  <si>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</si>
  <si>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</si>
  <si>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</si>
  <si>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Załącznik Nr 2 do</t>
  </si>
  <si>
    <t>Załącznik Nr 3 do</t>
  </si>
  <si>
    <t>Zmiany</t>
  </si>
  <si>
    <t>Plan po zmianach</t>
  </si>
  <si>
    <t>Uzasadnienie</t>
  </si>
  <si>
    <t>Dotacja celowa na wypłatę zryczałtowanych dodatków energetycznych - pismo Woj. Wielkop. Nr FB-I.3111.19.2019.8 z dnia 22.01.2019r.</t>
  </si>
  <si>
    <t>Karta Dużej Rodziny</t>
  </si>
  <si>
    <t>85503</t>
  </si>
  <si>
    <t>0630</t>
  </si>
  <si>
    <t>wpływy z tytułu opłat i kosztów sądowych oraz innych opłat uiszczanych na rzecz Skarbu Państwa z tytułu postępowania sądowego i prokuratorskiego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</si>
  <si>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</si>
  <si>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35.000,00 zł)</t>
    </r>
  </si>
  <si>
    <t>85415</t>
  </si>
  <si>
    <t>Pomoc materialna dla uczniów o charakterze socjalnym</t>
  </si>
  <si>
    <t>Dochody z tytułu wyroku sądowego (przydowmowe oczyszczalnie ścieków)</t>
  </si>
  <si>
    <t>Dotacja celowa na dofinansowanie świadcvzeń pomocy materialnej dla uczniów - pismo Woj. Wielkop. Nr FB-I.3111.104.2019.8 z dnia 3.04.2019r.</t>
  </si>
  <si>
    <t>dotacje celowe otrzymane z bp na realizację zadań bieżących z zakresu administracji rządowej oraz innych zadań zleconych gminie ustawami</t>
  </si>
  <si>
    <t>Wybory do Parlamentu Europejskiego</t>
  </si>
  <si>
    <r>
      <t xml:space="preserve">zakup usług pozostałych </t>
    </r>
    <r>
      <rPr>
        <b/>
        <sz val="8"/>
        <rFont val="Arial CE"/>
        <family val="0"/>
      </rPr>
      <t>(w tym fundusz sołecki 6.000,00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</si>
  <si>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51.085,99 zł)</t>
    </r>
  </si>
  <si>
    <t>dotacja celowa otrzymana z tyt.pomocy finansowej udzielanej między jst na dofinansowanie własnych zadań inwestycjnych i zakupów inwestycyjnych</t>
  </si>
  <si>
    <t>dotacja celowa otrzymana z tyt. pomocy finansowej udzielanej między jst na dofinansowanie własnych zadań bieżących</t>
  </si>
  <si>
    <t>Umowa nr 190/2019 z dnia 8.04.2019r. o pomocy finansowej na dofinansowanie zakupu sadzonek drzew miododajnych</t>
  </si>
  <si>
    <t>Dotacja celowa na realizację zadań związanych z KDR  - pismo Woj.Wielkop. Nr FB-I.3111.135.2019.6 z dnia 30.04.2019r.</t>
  </si>
  <si>
    <t>subwencja oświatowa</t>
  </si>
  <si>
    <t>Załącznik Nr 4 do</t>
  </si>
  <si>
    <t xml:space="preserve">                                       Zadania inwestycyjne w 2019r.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</si>
  <si>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</si>
  <si>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</si>
  <si>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</si>
  <si>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</si>
  <si>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</si>
  <si>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</si>
  <si>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</si>
  <si>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przepompowni ścieków w Grzebienisku</t>
  </si>
  <si>
    <t>UG Duszniki</t>
  </si>
  <si>
    <t>Budowa sieci wodociągowej w Dusznikach -ul.Broniewskiego-ul.Łąkowa</t>
  </si>
  <si>
    <t>Pozyskiwanie materiałów do zgłoszenia robót budowlanych</t>
  </si>
  <si>
    <t>Pomoc finansowa na dofinansowanie przebudowy dróg powiatowych</t>
  </si>
  <si>
    <t>Starostwo Powiatowe Szamotuły</t>
  </si>
  <si>
    <t>Przebudowa ul.Św.Floriana w Dusznikach - II etap</t>
  </si>
  <si>
    <t>Przebudowa ul. Wąska, Krótka w Podrzewiu</t>
  </si>
  <si>
    <t>Przebudowa ul. Kasztanowa w Grzebienisku</t>
  </si>
  <si>
    <t>Przebudowa ul. Leśna w Grzebienisku</t>
  </si>
  <si>
    <t>Przebudowa drogi gminnej Zakrzewko</t>
  </si>
  <si>
    <t>Przebudowa dróg gminnych</t>
  </si>
  <si>
    <t>Projekt przebudowy drogi gminnej Chełminko</t>
  </si>
  <si>
    <t>Projekt przebudowy drogi gminnej Zakrzewko</t>
  </si>
  <si>
    <t>Projekty drogowe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</si>
  <si>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</si>
  <si>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Podrzewie</t>
  </si>
  <si>
    <t>Projekty drogowe Sędzinko-Zalesie</t>
  </si>
  <si>
    <t>Projekty drogowe Sędziny</t>
  </si>
  <si>
    <t>Projekty drogowe Zakrzewko</t>
  </si>
  <si>
    <t>Budowa budynku socjalnego</t>
  </si>
  <si>
    <t>Wydatki na zakupy inwestycyjne jednostek budżetowych</t>
  </si>
  <si>
    <t>Zakup kontenerów mieszkaniowych</t>
  </si>
  <si>
    <t>Zakup sprzętu komputerowego z oprogramowaniem dla Urzędu Gminy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</si>
  <si>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</si>
  <si>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kamery termowizyjnej dla OSP Duszniki</t>
  </si>
  <si>
    <t>Przebudowa kotłowni w Szkole Podstawowej w Grzebienisku z paliwa stalego na gazowe wraz z instalacją gazu</t>
  </si>
  <si>
    <t>GZO Duszniki</t>
  </si>
  <si>
    <t>Wymiana dachu na Oddziale Przedszkola w Sękowie</t>
  </si>
  <si>
    <t xml:space="preserve">Budowa oświetlenia ulicznego Duszniki (Chełmińska) </t>
  </si>
  <si>
    <t xml:space="preserve">Budowa oświetlenia ulicznego Duszniki (Podrzewska) </t>
  </si>
  <si>
    <t xml:space="preserve">Budowa oświetlenia ulicznego Grzebienisko (Miodowa)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</si>
  <si>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</si>
  <si>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</si>
  <si>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</si>
  <si>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</si>
  <si>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Podrzewie - projekt oświetlenia ulicznego</t>
  </si>
  <si>
    <t>Wilkowo - projekt oświetlenia ulicznego</t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</si>
  <si>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</si>
  <si>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</si>
  <si>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</si>
  <si>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</si>
  <si>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</si>
  <si>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</si>
  <si>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</si>
  <si>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traktorka ogrodowego STIHL z osprzętem</t>
  </si>
  <si>
    <t>OGÓŁEM</t>
  </si>
  <si>
    <t>Przebudowa dróg dojazdowych do gruntów rolnych</t>
  </si>
  <si>
    <t>Zmiana</t>
  </si>
  <si>
    <t>Ogółem</t>
  </si>
  <si>
    <t>środki na dofinansowanie własnych inwestycji gmin, powiatów, samorządów województw, pozyskane z innych źródeł</t>
  </si>
  <si>
    <t>Umowa o przyznaniu pomocy Nr 01167-6935-UM1511874/18 z dnia 6.05.2019r.</t>
  </si>
  <si>
    <t>Dotacja celowa na przygotowanie i przeprowadzenie wyborów - pism KBW Nr DPZ-803-3/19 z dn. 10.5.2019r.</t>
  </si>
  <si>
    <t>środki wypracowane przez WTZ</t>
  </si>
  <si>
    <t>Przebudowa w Centrum Animacji Kultury w Dusznikach</t>
  </si>
  <si>
    <r>
      <t xml:space="preserve">Przebudowa drogi gminnej nr 263515P ul. Leśna w Niewierzu </t>
    </r>
    <r>
      <rPr>
        <i/>
        <sz val="8"/>
        <rFont val="Arial CE"/>
        <family val="0"/>
      </rPr>
      <t>(wcześniejsza nazwa zadania: Przebudowa ul. Leśna w Niewierzu)</t>
    </r>
  </si>
  <si>
    <t>Załącznik Nr 5 do</t>
  </si>
  <si>
    <t>Dotacja celowa na zwrot części podatku akcyzowego za I okres płatniczy - pismo Woj.Wielkop. Nr FB-I.3111.159.2019.8 z dnia 21.05.2019r.</t>
  </si>
  <si>
    <t>przesunięcie</t>
  </si>
  <si>
    <r>
      <t xml:space="preserve">zakup materiałów i wyposażenia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</si>
  <si>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49.033,47 zł)</t>
    </r>
  </si>
  <si>
    <t>Dotacja celowa na realizację programu "Posiłek w szkole i w domu" - pismo Woj. Wielkop. Nr FB-I.3111.200.2019.8 z dnia 17.06.2019r.</t>
  </si>
  <si>
    <t>zwiększenie</t>
  </si>
  <si>
    <t>wpłata środków finansowych z niewykorzystanych w terminie wydatków, które nie wygasają z upływem roku budżetowego</t>
  </si>
  <si>
    <t>środki z niewykorzystanych wydatków niewygasających</t>
  </si>
  <si>
    <t>6680</t>
  </si>
  <si>
    <t>Dotacja celowa na opłacenie składek na ubez.zdrowotne - pismo Woj.Wielkop. Nr FB-I.3111.227.2019.6 z dnia 12.07.2019r.</t>
  </si>
  <si>
    <t>Przebudowa świetlicy wiejskiej w Grzebienisku (dokumentacja)</t>
  </si>
  <si>
    <t>Projekty wodno-kanalizacyjne</t>
  </si>
  <si>
    <t xml:space="preserve">Budowa oświetlenia ulicznego Wilkowo (Poznańska) </t>
  </si>
  <si>
    <t>Dotacje przedmiotowe, podmiotowe i celowe na zadania własne gminy realizowane przez podmioty należące do sektora finansów publicznych w 2019r.</t>
  </si>
  <si>
    <t>Nazwa zadania</t>
  </si>
  <si>
    <t>Kwota dotacji</t>
  </si>
  <si>
    <t>Kwota dotacji po zmianach</t>
  </si>
  <si>
    <r>
      <t xml:space="preserve">zakup materiałów i wyposażenia </t>
    </r>
    <r>
      <rPr>
        <b/>
        <sz val="8"/>
        <rFont val="Arial CE"/>
        <family val="0"/>
      </rPr>
      <t>(w tym fundusz sołecki 52.076,47 zł)</t>
    </r>
  </si>
  <si>
    <r>
      <t xml:space="preserve">zakup usług pozostałych </t>
    </r>
    <r>
      <rPr>
        <b/>
        <sz val="8"/>
        <rFont val="Arial CE"/>
        <family val="0"/>
      </rPr>
      <t>(w tym fundusz sołecki 72.355,24 zł)</t>
    </r>
  </si>
  <si>
    <t>z dnia 4 września 2019r.</t>
  </si>
  <si>
    <t>Umowa nr 323/2019 z dnia 26.07.2019r. o pomocy finansowej na dofinansowanie przebudowy dróg dojazdowych do gruntów rolnych</t>
  </si>
  <si>
    <t>2710</t>
  </si>
  <si>
    <t>dotacja celowa na pomoc finansową  udzielaną między jednostkami samorządu terytorialnego na dofinansowanie własnych zadań bieżących</t>
  </si>
  <si>
    <t>Dotacja celowa na dofinansowanie wypłat zasiłków stałych - pismo Woj. Wielkop. Nr FB-I.3111.266.2019.8 z dnia 5.08.2019r.</t>
  </si>
  <si>
    <t>80153</t>
  </si>
  <si>
    <t>Zapewnienie uczniom prawa do bezplatnego dostępu do podręczników, materiałów edukacyjnych lub materiałów ćwiczeniowych</t>
  </si>
  <si>
    <t>Dotacja celowa na wyposażenie szkół w podręczniki, materiały edukacyjne lub ćwiczeniowe - pismo Woj. Wielkop. Nr FB-I.3111.280.2019.8 z dnia 9.08.2019r.</t>
  </si>
  <si>
    <t xml:space="preserve">zakup środków dydaktycznych i książek </t>
  </si>
  <si>
    <t>Dotacja celowa na wypłatę świadczeń wychowawczych  - pismo Woj.Wielkop. Nr FB-I.3111.271.2019.7 z dnia 6.08.2019r.</t>
  </si>
  <si>
    <t>Dotacja celowa na realizację programu "Dobry start"  - pismo Woj.Wielkop. Nr FB-I.3111.299.2019.6 z dnia 26.08.2019r.</t>
  </si>
  <si>
    <t>Plan dochodów budżetu gminy na 2019r. - XI zmiana</t>
  </si>
  <si>
    <t>Plan wydatków budżetu gminy na 2019r. - XI zmiana</t>
  </si>
  <si>
    <t>Uchwały Rady Gminy Duszniki Nr XIV/76/19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</si>
</sst>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#,##0.00\ _z_ł"/>
  </numFmts>
  <fonts count="126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B050"/>
      <name val="Arial CE"/>
      <family val="0"/>
    </font>
    <font>
      <b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7" fontId="19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7" fontId="24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2" fillId="0" borderId="11" xfId="0" applyNumberFormat="1" applyFont="1" applyBorder="1" applyAlignment="1">
      <alignment horizontal="center" vertical="center"/>
    </xf>
    <xf numFmtId="8" fontId="25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2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9" fillId="0" borderId="0" xfId="0" applyNumberFormat="1" applyFont="1" applyAlignment="1">
      <alignment vertical="center" wrapText="1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105" fillId="0" borderId="23" xfId="0" applyFont="1" applyBorder="1" applyAlignment="1">
      <alignment horizontal="center" vertical="center"/>
    </xf>
    <xf numFmtId="0" fontId="106" fillId="0" borderId="23" xfId="0" applyFont="1" applyBorder="1" applyAlignment="1">
      <alignment vertical="center"/>
    </xf>
    <xf numFmtId="0" fontId="106" fillId="0" borderId="23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6" fillId="0" borderId="23" xfId="0" applyFont="1" applyBorder="1" applyAlignment="1">
      <alignment vertical="center" wrapText="1"/>
    </xf>
    <xf numFmtId="0" fontId="106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left" vertical="center" wrapText="1"/>
    </xf>
    <xf numFmtId="0" fontId="106" fillId="0" borderId="11" xfId="0" applyFont="1" applyBorder="1" applyAlignment="1">
      <alignment vertical="center" wrapText="1"/>
    </xf>
    <xf numFmtId="0" fontId="106" fillId="0" borderId="25" xfId="0" applyFont="1" applyBorder="1" applyAlignment="1">
      <alignment horizontal="left" vertical="center" wrapText="1"/>
    </xf>
    <xf numFmtId="49" fontId="106" fillId="0" borderId="23" xfId="0" applyNumberFormat="1" applyFont="1" applyBorder="1" applyAlignment="1">
      <alignment horizontal="center" vertical="center"/>
    </xf>
    <xf numFmtId="8" fontId="106" fillId="0" borderId="23" xfId="0" applyNumberFormat="1" applyFont="1" applyBorder="1" applyAlignment="1">
      <alignment horizontal="center" vertical="center"/>
    </xf>
    <xf numFmtId="0" fontId="106" fillId="0" borderId="23" xfId="0" applyFont="1" applyBorder="1" applyAlignment="1">
      <alignment horizontal="left" vertical="center" wrapText="1"/>
    </xf>
    <xf numFmtId="0" fontId="109" fillId="0" borderId="14" xfId="0" applyFont="1" applyBorder="1" applyAlignment="1" quotePrefix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/>
    </xf>
    <xf numFmtId="0" fontId="109" fillId="0" borderId="14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 wrapText="1"/>
    </xf>
    <xf numFmtId="49" fontId="109" fillId="0" borderId="14" xfId="0" applyNumberFormat="1" applyFont="1" applyBorder="1" applyAlignment="1">
      <alignment horizontal="center"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49" fontId="109" fillId="0" borderId="26" xfId="0" applyNumberFormat="1" applyFont="1" applyBorder="1" applyAlignment="1">
      <alignment horizontal="center"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7" fontId="109" fillId="0" borderId="15" xfId="0" applyNumberFormat="1" applyFont="1" applyBorder="1" applyAlignment="1">
      <alignment vertical="center" wrapText="1"/>
    </xf>
    <xf numFmtId="0" fontId="110" fillId="0" borderId="26" xfId="0" applyFont="1" applyBorder="1" applyAlignment="1">
      <alignment vertical="center"/>
    </xf>
    <xf numFmtId="0" fontId="111" fillId="0" borderId="27" xfId="0" applyFont="1" applyBorder="1" applyAlignment="1">
      <alignment vertical="center"/>
    </xf>
    <xf numFmtId="49" fontId="109" fillId="0" borderId="14" xfId="0" applyNumberFormat="1" applyFont="1" applyBorder="1" applyAlignment="1">
      <alignment horizontal="center" vertical="center" wrapText="1"/>
    </xf>
    <xf numFmtId="49" fontId="109" fillId="0" borderId="26" xfId="0" applyNumberFormat="1" applyFont="1" applyBorder="1" applyAlignment="1">
      <alignment horizontal="center" vertical="center" wrapText="1"/>
    </xf>
    <xf numFmtId="49" fontId="109" fillId="0" borderId="14" xfId="0" applyNumberFormat="1" applyFont="1" applyBorder="1" applyAlignment="1">
      <alignment horizontal="center" vertical="center"/>
    </xf>
    <xf numFmtId="49" fontId="112" fillId="0" borderId="15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 wrapText="1"/>
    </xf>
    <xf numFmtId="0" fontId="113" fillId="0" borderId="27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7" fontId="113" fillId="0" borderId="13" xfId="0" applyNumberFormat="1" applyFont="1" applyBorder="1" applyAlignment="1">
      <alignment horizontal="center" vertical="center" wrapText="1"/>
    </xf>
    <xf numFmtId="0" fontId="113" fillId="0" borderId="26" xfId="0" applyFont="1" applyBorder="1" applyAlignment="1">
      <alignment horizontal="left" vertical="center" wrapText="1"/>
    </xf>
    <xf numFmtId="7" fontId="113" fillId="0" borderId="12" xfId="0" applyNumberFormat="1" applyFont="1" applyBorder="1" applyAlignment="1">
      <alignment vertical="center" wrapText="1"/>
    </xf>
    <xf numFmtId="49" fontId="106" fillId="0" borderId="23" xfId="0" applyNumberFormat="1" applyFont="1" applyBorder="1" applyAlignment="1">
      <alignment horizontal="center" vertical="center" wrapText="1"/>
    </xf>
    <xf numFmtId="8" fontId="106" fillId="0" borderId="23" xfId="0" applyNumberFormat="1" applyFont="1" applyBorder="1" applyAlignment="1" quotePrefix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49" fontId="106" fillId="0" borderId="11" xfId="0" applyNumberFormat="1" applyFont="1" applyBorder="1" applyAlignment="1">
      <alignment horizontal="center" vertical="center"/>
    </xf>
    <xf numFmtId="49" fontId="106" fillId="0" borderId="11" xfId="0" applyNumberFormat="1" applyFont="1" applyBorder="1" applyAlignment="1" quotePrefix="1">
      <alignment horizontal="center" vertical="center"/>
    </xf>
    <xf numFmtId="167" fontId="108" fillId="0" borderId="11" xfId="0" applyNumberFormat="1" applyFont="1" applyBorder="1" applyAlignment="1">
      <alignment horizontal="center" vertical="center"/>
    </xf>
    <xf numFmtId="0" fontId="106" fillId="0" borderId="23" xfId="0" applyFont="1" applyBorder="1" applyAlignment="1">
      <alignment horizontal="center" vertical="center"/>
    </xf>
    <xf numFmtId="8" fontId="108" fillId="0" borderId="11" xfId="0" applyNumberFormat="1" applyFont="1" applyBorder="1" applyAlignment="1">
      <alignment horizontal="center" vertical="center"/>
    </xf>
    <xf numFmtId="49" fontId="106" fillId="0" borderId="18" xfId="0" applyNumberFormat="1" applyFont="1" applyBorder="1" applyAlignment="1">
      <alignment horizontal="center" vertical="center"/>
    </xf>
    <xf numFmtId="8" fontId="106" fillId="0" borderId="18" xfId="0" applyNumberFormat="1" applyFont="1" applyBorder="1" applyAlignment="1">
      <alignment horizontal="center" vertical="center"/>
    </xf>
    <xf numFmtId="0" fontId="106" fillId="0" borderId="18" xfId="0" applyFont="1" applyBorder="1" applyAlignment="1">
      <alignment horizontal="left" vertical="center" wrapText="1"/>
    </xf>
    <xf numFmtId="8" fontId="114" fillId="0" borderId="23" xfId="0" applyNumberFormat="1" applyFont="1" applyBorder="1" applyAlignment="1">
      <alignment horizontal="center" vertical="center"/>
    </xf>
    <xf numFmtId="8" fontId="108" fillId="0" borderId="28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49" fontId="109" fillId="0" borderId="19" xfId="0" applyNumberFormat="1" applyFont="1" applyBorder="1" applyAlignment="1">
      <alignment horizontal="center" vertical="center" wrapText="1"/>
    </xf>
    <xf numFmtId="49" fontId="109" fillId="0" borderId="11" xfId="0" applyNumberFormat="1" applyFont="1" applyBorder="1" applyAlignment="1">
      <alignment horizontal="center" vertical="center" wrapText="1"/>
    </xf>
    <xf numFmtId="49" fontId="109" fillId="0" borderId="29" xfId="0" applyNumberFormat="1" applyFont="1" applyBorder="1" applyAlignment="1">
      <alignment horizontal="center" vertical="center" wrapText="1"/>
    </xf>
    <xf numFmtId="7" fontId="109" fillId="0" borderId="26" xfId="0" applyNumberFormat="1" applyFont="1" applyBorder="1" applyAlignment="1">
      <alignment vertical="center" wrapText="1"/>
    </xf>
    <xf numFmtId="49" fontId="113" fillId="0" borderId="14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0" fontId="111" fillId="0" borderId="15" xfId="0" applyFont="1" applyBorder="1" applyAlignment="1">
      <alignment vertical="center" wrapText="1"/>
    </xf>
    <xf numFmtId="0" fontId="111" fillId="0" borderId="15" xfId="0" applyFont="1" applyBorder="1" applyAlignment="1">
      <alignment vertical="center"/>
    </xf>
    <xf numFmtId="0" fontId="113" fillId="0" borderId="27" xfId="0" applyFont="1" applyBorder="1" applyAlignment="1">
      <alignment horizontal="left" vertical="center" wrapText="1"/>
    </xf>
    <xf numFmtId="0" fontId="113" fillId="0" borderId="14" xfId="0" applyFont="1" applyBorder="1" applyAlignment="1">
      <alignment horizontal="left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49" fontId="114" fillId="0" borderId="23" xfId="0" applyNumberFormat="1" applyFont="1" applyBorder="1" applyAlignment="1">
      <alignment horizontal="center" vertical="center" wrapText="1"/>
    </xf>
    <xf numFmtId="49" fontId="106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7" fontId="115" fillId="0" borderId="3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7" fontId="115" fillId="0" borderId="24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09" fillId="0" borderId="19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 wrapText="1"/>
    </xf>
    <xf numFmtId="0" fontId="116" fillId="0" borderId="23" xfId="0" applyFont="1" applyBorder="1" applyAlignment="1">
      <alignment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08" fillId="0" borderId="2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09" fillId="0" borderId="20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49" fontId="109" fillId="0" borderId="20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49" fontId="109" fillId="0" borderId="20" xfId="0" applyNumberFormat="1" applyFont="1" applyBorder="1" applyAlignment="1">
      <alignment horizontal="center" vertical="center"/>
    </xf>
    <xf numFmtId="49" fontId="106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14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09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vertical="center" wrapText="1"/>
    </xf>
    <xf numFmtId="0" fontId="106" fillId="0" borderId="23" xfId="0" applyFont="1" applyBorder="1" applyAlignment="1">
      <alignment horizontal="left" vertical="center" wrapText="1"/>
    </xf>
    <xf numFmtId="0" fontId="106" fillId="0" borderId="11" xfId="0" applyFont="1" applyBorder="1" applyAlignment="1">
      <alignment vertical="center" wrapText="1"/>
    </xf>
    <xf numFmtId="7" fontId="109" fillId="0" borderId="15" xfId="0" applyNumberFormat="1" applyFont="1" applyBorder="1" applyAlignment="1">
      <alignment vertical="center" wrapText="1"/>
    </xf>
    <xf numFmtId="0" fontId="106" fillId="0" borderId="23" xfId="0" applyFont="1" applyBorder="1" applyAlignment="1">
      <alignment horizontal="left" vertical="center" wrapText="1"/>
    </xf>
    <xf numFmtId="0" fontId="106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09" fillId="0" borderId="15" xfId="0" applyFont="1" applyBorder="1" applyAlignment="1">
      <alignment vertical="center"/>
    </xf>
    <xf numFmtId="0" fontId="106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6" fontId="111" fillId="0" borderId="12" xfId="0" applyNumberFormat="1" applyFont="1" applyBorder="1" applyAlignment="1">
      <alignment vertical="center"/>
    </xf>
    <xf numFmtId="7" fontId="115" fillId="0" borderId="2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14" fillId="0" borderId="11" xfId="0" applyNumberFormat="1" applyFont="1" applyBorder="1" applyAlignment="1">
      <alignment horizontal="center" vertical="center"/>
    </xf>
    <xf numFmtId="7" fontId="111" fillId="0" borderId="12" xfId="0" applyNumberFormat="1" applyFont="1" applyBorder="1" applyAlignment="1">
      <alignment horizontal="right" vertical="center"/>
    </xf>
    <xf numFmtId="7" fontId="111" fillId="0" borderId="12" xfId="0" applyNumberFormat="1" applyFont="1" applyBorder="1" applyAlignment="1">
      <alignment vertical="center" wrapText="1"/>
    </xf>
    <xf numFmtId="49" fontId="106" fillId="0" borderId="23" xfId="0" applyNumberFormat="1" applyFont="1" applyBorder="1" applyAlignment="1">
      <alignment horizontal="center" vertical="center"/>
    </xf>
    <xf numFmtId="49" fontId="106" fillId="0" borderId="23" xfId="0" applyNumberFormat="1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8" fontId="117" fillId="0" borderId="23" xfId="0" applyNumberFormat="1" applyFont="1" applyBorder="1" applyAlignment="1">
      <alignment horizontal="center" vertical="center"/>
    </xf>
    <xf numFmtId="7" fontId="34" fillId="0" borderId="0" xfId="0" applyNumberFormat="1" applyFont="1" applyAlignment="1">
      <alignment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16" fillId="0" borderId="23" xfId="0" applyFont="1" applyBorder="1" applyAlignment="1">
      <alignment horizontal="center" vertical="center" wrapText="1"/>
    </xf>
    <xf numFmtId="0" fontId="118" fillId="0" borderId="23" xfId="0" applyFont="1" applyBorder="1" applyAlignment="1">
      <alignment horizontal="center"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7" fontId="115" fillId="0" borderId="3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horizontal="left" vertical="center" wrapText="1"/>
    </xf>
    <xf numFmtId="0" fontId="113" fillId="0" borderId="0" xfId="0" applyFont="1" applyAlignment="1">
      <alignment horizontal="left" vertical="center" wrapText="1"/>
    </xf>
    <xf numFmtId="7" fontId="111" fillId="0" borderId="0" xfId="0" applyNumberFormat="1" applyFont="1" applyAlignment="1">
      <alignment vertical="center" wrapText="1"/>
    </xf>
    <xf numFmtId="166" fontId="109" fillId="0" borderId="29" xfId="0" applyNumberFormat="1" applyFont="1" applyBorder="1" applyAlignment="1">
      <alignment vertical="center"/>
    </xf>
    <xf numFmtId="166" fontId="106" fillId="0" borderId="36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06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05" fillId="0" borderId="38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106" fillId="0" borderId="38" xfId="0" applyNumberFormat="1" applyFont="1" applyBorder="1" applyAlignment="1">
      <alignment vertical="center"/>
    </xf>
    <xf numFmtId="166" fontId="109" fillId="0" borderId="29" xfId="0" applyNumberFormat="1" applyFont="1" applyBorder="1" applyAlignment="1">
      <alignment vertical="center"/>
    </xf>
    <xf numFmtId="166" fontId="1" fillId="0" borderId="36" xfId="0" applyNumberFormat="1" applyFont="1" applyBorder="1" applyAlignment="1">
      <alignment vertical="center"/>
    </xf>
    <xf numFmtId="166" fontId="119" fillId="0" borderId="29" xfId="0" applyNumberFormat="1" applyFont="1" applyBorder="1" applyAlignment="1">
      <alignment vertical="center"/>
    </xf>
    <xf numFmtId="166" fontId="116" fillId="0" borderId="36" xfId="0" applyNumberFormat="1" applyFont="1" applyBorder="1" applyAlignment="1">
      <alignment vertical="center"/>
    </xf>
    <xf numFmtId="166" fontId="26" fillId="0" borderId="38" xfId="0" applyNumberFormat="1" applyFont="1" applyBorder="1" applyAlignment="1">
      <alignment vertical="center"/>
    </xf>
    <xf numFmtId="166" fontId="119" fillId="0" borderId="29" xfId="0" applyNumberFormat="1" applyFont="1" applyBorder="1" applyAlignment="1">
      <alignment vertical="center"/>
    </xf>
    <xf numFmtId="166" fontId="116" fillId="0" borderId="36" xfId="0" applyNumberFormat="1" applyFont="1" applyBorder="1" applyAlignment="1">
      <alignment vertical="center"/>
    </xf>
    <xf numFmtId="166" fontId="26" fillId="0" borderId="36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5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09" fillId="0" borderId="29" xfId="0" applyNumberFormat="1" applyFont="1" applyBorder="1" applyAlignment="1">
      <alignment vertical="center" wrapText="1"/>
    </xf>
    <xf numFmtId="7" fontId="106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06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09" fillId="0" borderId="29" xfId="0" applyNumberFormat="1" applyFont="1" applyBorder="1" applyAlignment="1">
      <alignment horizontal="right" vertical="center"/>
    </xf>
    <xf numFmtId="7" fontId="106" fillId="0" borderId="36" xfId="0" applyNumberFormat="1" applyFont="1" applyBorder="1" applyAlignment="1">
      <alignment horizontal="right" vertical="center"/>
    </xf>
    <xf numFmtId="7" fontId="109" fillId="0" borderId="2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6" fontId="26" fillId="0" borderId="38" xfId="0" applyNumberFormat="1" applyFont="1" applyBorder="1" applyAlignment="1">
      <alignment vertical="center"/>
    </xf>
    <xf numFmtId="7" fontId="106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06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26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6" fillId="0" borderId="2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6" fontId="26" fillId="0" borderId="10" xfId="0" applyNumberFormat="1" applyFont="1" applyBorder="1" applyAlignment="1">
      <alignment vertical="center"/>
    </xf>
    <xf numFmtId="166" fontId="0" fillId="0" borderId="15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vertical="center"/>
    </xf>
    <xf numFmtId="166" fontId="26" fillId="0" borderId="37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2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7" fontId="26" fillId="0" borderId="11" xfId="0" applyNumberFormat="1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vertical="center"/>
    </xf>
    <xf numFmtId="7" fontId="26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8" fontId="106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06" fillId="0" borderId="25" xfId="0" applyNumberFormat="1" applyFont="1" applyBorder="1" applyAlignment="1" quotePrefix="1">
      <alignment horizontal="center" vertical="center"/>
    </xf>
    <xf numFmtId="7" fontId="106" fillId="0" borderId="44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7" fontId="115" fillId="0" borderId="36" xfId="0" applyNumberFormat="1" applyFont="1" applyBorder="1" applyAlignment="1">
      <alignment horizontal="right" vertical="center" wrapText="1"/>
    </xf>
    <xf numFmtId="7" fontId="113" fillId="0" borderId="29" xfId="0" applyNumberFormat="1" applyFont="1" applyBorder="1" applyAlignment="1">
      <alignment vertical="center" wrapText="1"/>
    </xf>
    <xf numFmtId="166" fontId="111" fillId="0" borderId="29" xfId="0" applyNumberFormat="1" applyFont="1" applyBorder="1" applyAlignment="1">
      <alignment vertical="center"/>
    </xf>
    <xf numFmtId="7" fontId="115" fillId="0" borderId="44" xfId="0" applyNumberFormat="1" applyFont="1" applyBorder="1" applyAlignment="1">
      <alignment horizontal="right" vertical="center" wrapText="1"/>
    </xf>
    <xf numFmtId="7" fontId="115" fillId="0" borderId="38" xfId="0" applyNumberFormat="1" applyFont="1" applyBorder="1" applyAlignment="1">
      <alignment horizontal="right" vertical="center" wrapText="1"/>
    </xf>
    <xf numFmtId="166" fontId="1" fillId="0" borderId="45" xfId="0" applyNumberFormat="1" applyFont="1" applyBorder="1" applyAlignment="1">
      <alignment vertical="center"/>
    </xf>
    <xf numFmtId="7" fontId="23" fillId="0" borderId="11" xfId="0" applyNumberFormat="1" applyFont="1" applyBorder="1" applyAlignment="1">
      <alignment horizontal="right" vertical="center" wrapText="1"/>
    </xf>
    <xf numFmtId="7" fontId="111" fillId="0" borderId="29" xfId="0" applyNumberFormat="1" applyFont="1" applyBorder="1" applyAlignment="1">
      <alignment horizontal="right" vertical="center"/>
    </xf>
    <xf numFmtId="7" fontId="115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1" fillId="0" borderId="29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1" fillId="0" borderId="1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horizontal="left" vertical="center" wrapText="1"/>
    </xf>
    <xf numFmtId="7" fontId="13" fillId="0" borderId="23" xfId="0" applyNumberFormat="1" applyFont="1" applyBorder="1" applyAlignment="1">
      <alignment horizontal="right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left" vertical="center" wrapText="1"/>
    </xf>
    <xf numFmtId="7" fontId="23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1" fillId="0" borderId="12" xfId="0" applyNumberFormat="1" applyFont="1" applyBorder="1" applyAlignment="1">
      <alignment horizontal="right" vertical="center" wrapText="1"/>
    </xf>
    <xf numFmtId="7" fontId="111" fillId="0" borderId="29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26" fillId="0" borderId="24" xfId="0" applyNumberFormat="1" applyFont="1" applyBorder="1" applyAlignment="1">
      <alignment vertical="center"/>
    </xf>
    <xf numFmtId="7" fontId="26" fillId="0" borderId="42" xfId="0" applyNumberFormat="1" applyFont="1" applyBorder="1" applyAlignment="1">
      <alignment vertical="center"/>
    </xf>
    <xf numFmtId="7" fontId="26" fillId="0" borderId="4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26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7" fontId="26" fillId="0" borderId="38" xfId="0" applyNumberFormat="1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6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6" fontId="113" fillId="0" borderId="29" xfId="0" applyNumberFormat="1" applyFont="1" applyBorder="1" applyAlignment="1">
      <alignment vertical="center"/>
    </xf>
    <xf numFmtId="166" fontId="113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6" fontId="0" fillId="0" borderId="18" xfId="0" applyNumberForma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7" fontId="26" fillId="0" borderId="32" xfId="0" applyNumberFormat="1" applyFont="1" applyBorder="1" applyAlignment="1">
      <alignment vertical="center"/>
    </xf>
    <xf numFmtId="7" fontId="106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7" fontId="115" fillId="0" borderId="44" xfId="0" applyNumberFormat="1" applyFont="1" applyBorder="1" applyAlignment="1">
      <alignment horizontal="right" vertical="center"/>
    </xf>
    <xf numFmtId="7" fontId="115" fillId="0" borderId="34" xfId="0" applyNumberFormat="1" applyFont="1" applyBorder="1" applyAlignment="1">
      <alignment horizontal="right" vertical="center"/>
    </xf>
    <xf numFmtId="166" fontId="26" fillId="0" borderId="18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6" fontId="26" fillId="0" borderId="46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106" fillId="0" borderId="11" xfId="0" applyNumberFormat="1" applyFont="1" applyBorder="1" applyAlignment="1">
      <alignment horizontal="center" vertical="center" wrapText="1"/>
    </xf>
    <xf numFmtId="49" fontId="115" fillId="0" borderId="28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0" fillId="0" borderId="35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166" fontId="26" fillId="0" borderId="3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50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166" fontId="26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7" fontId="111" fillId="0" borderId="15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9" fontId="115" fillId="0" borderId="11" xfId="0" applyNumberFormat="1" applyFont="1" applyBorder="1" applyAlignment="1" quotePrefix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166" fontId="1" fillId="0" borderId="4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7" fontId="113" fillId="0" borderId="40" xfId="0" applyNumberFormat="1" applyFont="1" applyFill="1" applyBorder="1" applyAlignment="1">
      <alignment horizontal="right" vertical="center"/>
    </xf>
    <xf numFmtId="7" fontId="115" fillId="0" borderId="44" xfId="0" applyNumberFormat="1" applyFont="1" applyFill="1" applyBorder="1" applyAlignment="1">
      <alignment horizontal="right" vertical="center"/>
    </xf>
    <xf numFmtId="49" fontId="115" fillId="0" borderId="23" xfId="0" applyNumberFormat="1" applyFont="1" applyBorder="1" applyAlignment="1" quotePrefix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115" fillId="0" borderId="49" xfId="0" applyNumberFormat="1" applyFont="1" applyBorder="1" applyAlignment="1" quotePrefix="1">
      <alignment horizontal="center" vertical="center"/>
    </xf>
    <xf numFmtId="7" fontId="111" fillId="0" borderId="40" xfId="0" applyNumberFormat="1" applyFont="1" applyFill="1" applyBorder="1" applyAlignment="1">
      <alignment horizontal="right" vertical="center"/>
    </xf>
    <xf numFmtId="7" fontId="113" fillId="0" borderId="41" xfId="0" applyNumberFormat="1" applyFont="1" applyFill="1" applyBorder="1" applyAlignment="1">
      <alignment horizontal="right" vertical="center"/>
    </xf>
    <xf numFmtId="7" fontId="115" fillId="0" borderId="34" xfId="0" applyNumberFormat="1" applyFont="1" applyFill="1" applyBorder="1" applyAlignment="1">
      <alignment horizontal="right" vertical="center"/>
    </xf>
    <xf numFmtId="166" fontId="26" fillId="0" borderId="32" xfId="0" applyNumberFormat="1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8" fontId="106" fillId="0" borderId="25" xfId="0" applyNumberFormat="1" applyFont="1" applyBorder="1" applyAlignment="1">
      <alignment horizontal="center" vertical="center"/>
    </xf>
    <xf numFmtId="166" fontId="106" fillId="0" borderId="44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 wrapText="1"/>
    </xf>
    <xf numFmtId="166" fontId="1" fillId="0" borderId="39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 quotePrefix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119" fillId="0" borderId="19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7" fontId="109" fillId="0" borderId="11" xfId="0" applyNumberFormat="1" applyFont="1" applyBorder="1" applyAlignment="1">
      <alignment vertical="center" wrapText="1"/>
    </xf>
    <xf numFmtId="4" fontId="119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 wrapText="1"/>
    </xf>
    <xf numFmtId="0" fontId="120" fillId="0" borderId="11" xfId="0" applyFont="1" applyBorder="1" applyAlignment="1" quotePrefix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1" xfId="0" applyFont="1" applyBorder="1" applyAlignment="1">
      <alignment vertical="center" wrapText="1"/>
    </xf>
    <xf numFmtId="4" fontId="121" fillId="0" borderId="11" xfId="0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left" vertical="center" wrapText="1"/>
    </xf>
    <xf numFmtId="0" fontId="119" fillId="0" borderId="19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4" fontId="119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4" fontId="121" fillId="0" borderId="11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109" fillId="0" borderId="1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109" fillId="0" borderId="11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49" fontId="109" fillId="0" borderId="28" xfId="0" applyNumberFormat="1" applyFont="1" applyBorder="1" applyAlignment="1">
      <alignment horizontal="center" vertical="center" wrapText="1"/>
    </xf>
    <xf numFmtId="49" fontId="109" fillId="0" borderId="21" xfId="0" applyNumberFormat="1" applyFont="1" applyBorder="1" applyAlignment="1">
      <alignment horizontal="center" vertical="center" wrapText="1"/>
    </xf>
    <xf numFmtId="49" fontId="109" fillId="0" borderId="20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0" fontId="109" fillId="0" borderId="23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121" fillId="0" borderId="23" xfId="0" applyNumberFormat="1" applyFont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4" fontId="26" fillId="0" borderId="49" xfId="0" applyNumberFormat="1" applyFont="1" applyBorder="1" applyAlignment="1">
      <alignment horizontal="right" vertical="center" wrapText="1"/>
    </xf>
    <xf numFmtId="4" fontId="26" fillId="0" borderId="49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2" fillId="0" borderId="15" xfId="0" applyFont="1" applyBorder="1" applyAlignment="1">
      <alignment horizontal="left" vertical="center" wrapText="1"/>
    </xf>
    <xf numFmtId="4" fontId="123" fillId="0" borderId="15" xfId="0" applyNumberFormat="1" applyFont="1" applyBorder="1" applyAlignment="1">
      <alignment horizontal="right" vertical="center" wrapText="1"/>
    </xf>
    <xf numFmtId="4" fontId="49" fillId="0" borderId="15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41" fillId="0" borderId="0" xfId="0" applyNumberFormat="1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49" fontId="109" fillId="0" borderId="3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09" fillId="0" borderId="19" xfId="0" applyNumberFormat="1" applyFont="1" applyBorder="1" applyAlignment="1">
      <alignment horizontal="center" vertical="center" wrapText="1"/>
    </xf>
    <xf numFmtId="49" fontId="109" fillId="0" borderId="11" xfId="0" applyNumberFormat="1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15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121" fillId="0" borderId="10" xfId="0" applyNumberFormat="1" applyFont="1" applyBorder="1" applyAlignment="1">
      <alignment horizontal="right" vertical="center" wrapText="1"/>
    </xf>
    <xf numFmtId="4" fontId="119" fillId="0" borderId="10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left" vertical="center" wrapText="1"/>
    </xf>
    <xf numFmtId="166" fontId="26" fillId="0" borderId="38" xfId="0" applyNumberFormat="1" applyFont="1" applyFill="1" applyBorder="1" applyAlignment="1">
      <alignment vertical="center"/>
    </xf>
    <xf numFmtId="49" fontId="115" fillId="0" borderId="53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vertical="center"/>
    </xf>
    <xf numFmtId="7" fontId="124" fillId="0" borderId="11" xfId="0" applyNumberFormat="1" applyFont="1" applyBorder="1" applyAlignment="1">
      <alignment horizontal="right" vertical="center"/>
    </xf>
    <xf numFmtId="7" fontId="124" fillId="0" borderId="24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7" fontId="105" fillId="0" borderId="36" xfId="0" applyNumberFormat="1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7" fontId="26" fillId="0" borderId="36" xfId="0" applyNumberFormat="1" applyFont="1" applyBorder="1" applyAlignment="1">
      <alignment vertical="center"/>
    </xf>
    <xf numFmtId="7" fontId="26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7" fontId="26" fillId="0" borderId="39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7" fontId="1" fillId="0" borderId="2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109" fillId="0" borderId="45" xfId="0" applyNumberFormat="1" applyFont="1" applyBorder="1" applyAlignment="1">
      <alignment vertical="center"/>
    </xf>
    <xf numFmtId="4" fontId="109" fillId="0" borderId="47" xfId="0" applyNumberFormat="1" applyFont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8" fontId="25" fillId="0" borderId="10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vertical="center"/>
    </xf>
    <xf numFmtId="7" fontId="26" fillId="0" borderId="5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115" fillId="0" borderId="49" xfId="0" applyNumberFormat="1" applyFont="1" applyBorder="1" applyAlignment="1">
      <alignment horizontal="center" vertical="center" wrapText="1"/>
    </xf>
    <xf numFmtId="8" fontId="1" fillId="0" borderId="49" xfId="0" applyNumberFormat="1" applyFont="1" applyBorder="1" applyAlignment="1">
      <alignment horizontal="center" vertical="center"/>
    </xf>
    <xf numFmtId="7" fontId="113" fillId="0" borderId="29" xfId="0" applyNumberFormat="1" applyFont="1" applyBorder="1" applyAlignment="1">
      <alignment horizontal="right" vertical="center" wrapText="1"/>
    </xf>
    <xf numFmtId="7" fontId="11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3" fillId="0" borderId="0" xfId="0" applyNumberFormat="1" applyFont="1" applyAlignment="1">
      <alignment horizontal="left" vertical="center" wrapText="1"/>
    </xf>
    <xf numFmtId="0" fontId="109" fillId="0" borderId="56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109" fillId="0" borderId="5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tabSelected="1" zoomScalePageLayoutView="0" workbookViewId="0" topLeftCell="A37">
      <selection activeCell="H4" sqref="H4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387</v>
      </c>
    </row>
    <row r="2" ht="15.75" customHeight="1">
      <c r="H2" s="106" t="s">
        <v>511</v>
      </c>
    </row>
    <row r="3" ht="12.75">
      <c r="H3" s="106" t="s">
        <v>498</v>
      </c>
    </row>
    <row r="4" ht="18.75">
      <c r="E4" s="102"/>
    </row>
    <row r="5" spans="5:8" ht="8.25" customHeight="1">
      <c r="E5" s="104"/>
      <c r="H5" s="93"/>
    </row>
    <row r="6" spans="3:8" ht="18.75" customHeight="1">
      <c r="C6" s="2"/>
      <c r="D6" s="3"/>
      <c r="E6" s="678" t="s">
        <v>509</v>
      </c>
      <c r="F6" s="678"/>
      <c r="G6" s="678"/>
      <c r="H6" s="678"/>
    </row>
    <row r="7" spans="5:9" ht="12" customHeight="1" thickBot="1">
      <c r="E7" s="4"/>
      <c r="F7" s="76"/>
      <c r="I7" s="5"/>
    </row>
    <row r="8" spans="2:9" s="6" customFormat="1" ht="15" customHeight="1">
      <c r="B8" s="685" t="s">
        <v>0</v>
      </c>
      <c r="C8" s="687" t="s">
        <v>1</v>
      </c>
      <c r="D8" s="689" t="s">
        <v>2</v>
      </c>
      <c r="E8" s="691" t="s">
        <v>3</v>
      </c>
      <c r="F8" s="683" t="s">
        <v>339</v>
      </c>
      <c r="G8" s="693" t="s">
        <v>390</v>
      </c>
      <c r="H8" s="681" t="s">
        <v>391</v>
      </c>
      <c r="I8" s="679" t="s">
        <v>392</v>
      </c>
    </row>
    <row r="9" spans="2:9" s="6" customFormat="1" ht="15" customHeight="1" thickBot="1">
      <c r="B9" s="686"/>
      <c r="C9" s="688"/>
      <c r="D9" s="690"/>
      <c r="E9" s="692"/>
      <c r="F9" s="684"/>
      <c r="G9" s="694"/>
      <c r="H9" s="682"/>
      <c r="I9" s="680"/>
    </row>
    <row r="10" spans="2:9" s="7" customFormat="1" ht="9.75" customHeight="1" thickBot="1">
      <c r="B10" s="330">
        <v>1</v>
      </c>
      <c r="C10" s="331">
        <v>2</v>
      </c>
      <c r="D10" s="331">
        <v>3</v>
      </c>
      <c r="E10" s="331">
        <v>4</v>
      </c>
      <c r="F10" s="332">
        <v>5</v>
      </c>
      <c r="G10" s="331">
        <v>6</v>
      </c>
      <c r="H10" s="332">
        <v>7</v>
      </c>
      <c r="I10" s="333">
        <v>8</v>
      </c>
    </row>
    <row r="11" spans="2:9" s="7" customFormat="1" ht="15.75" customHeight="1" thickBot="1">
      <c r="B11" s="143" t="s">
        <v>74</v>
      </c>
      <c r="C11" s="139"/>
      <c r="D11" s="139"/>
      <c r="E11" s="218" t="s">
        <v>75</v>
      </c>
      <c r="F11" s="304">
        <f>F12+F16</f>
        <v>664505.5</v>
      </c>
      <c r="G11" s="304">
        <f>G12+G16</f>
        <v>0</v>
      </c>
      <c r="H11" s="304">
        <f>H12+H16</f>
        <v>664505.5</v>
      </c>
      <c r="I11" s="376"/>
    </row>
    <row r="12" spans="2:9" s="7" customFormat="1" ht="15.75" customHeight="1">
      <c r="B12" s="463"/>
      <c r="C12" s="166" t="s">
        <v>76</v>
      </c>
      <c r="D12" s="156"/>
      <c r="E12" s="216" t="s">
        <v>177</v>
      </c>
      <c r="F12" s="299">
        <f>SUM(F13:F15)</f>
        <v>32200</v>
      </c>
      <c r="G12" s="299">
        <f>SUM(G13:G15)</f>
        <v>0</v>
      </c>
      <c r="H12" s="299">
        <f>SUM(H13:H15)</f>
        <v>32200</v>
      </c>
      <c r="I12" s="465"/>
    </row>
    <row r="13" spans="2:9" s="7" customFormat="1" ht="36">
      <c r="B13" s="463"/>
      <c r="C13" s="166"/>
      <c r="D13" s="468" t="s">
        <v>396</v>
      </c>
      <c r="E13" s="23" t="s">
        <v>397</v>
      </c>
      <c r="F13" s="298">
        <v>5000</v>
      </c>
      <c r="G13" s="298"/>
      <c r="H13" s="337">
        <f>F13+G13</f>
        <v>5000</v>
      </c>
      <c r="I13" s="478" t="s">
        <v>402</v>
      </c>
    </row>
    <row r="14" spans="2:9" s="7" customFormat="1" ht="21" customHeight="1">
      <c r="B14" s="463"/>
      <c r="C14" s="464"/>
      <c r="D14" s="11" t="s">
        <v>16</v>
      </c>
      <c r="E14" s="217" t="s">
        <v>293</v>
      </c>
      <c r="F14" s="324">
        <v>9000</v>
      </c>
      <c r="G14" s="466"/>
      <c r="H14" s="337">
        <f>F14+G14</f>
        <v>9000</v>
      </c>
      <c r="I14" s="478" t="s">
        <v>402</v>
      </c>
    </row>
    <row r="15" spans="2:9" s="7" customFormat="1" ht="21" customHeight="1">
      <c r="B15" s="463"/>
      <c r="C15" s="462"/>
      <c r="D15" s="11" t="s">
        <v>235</v>
      </c>
      <c r="E15" s="23" t="s">
        <v>259</v>
      </c>
      <c r="F15" s="324">
        <v>18200</v>
      </c>
      <c r="G15" s="466"/>
      <c r="H15" s="466">
        <f>F15+G15</f>
        <v>18200</v>
      </c>
      <c r="I15" s="478" t="s">
        <v>402</v>
      </c>
    </row>
    <row r="16" spans="2:9" s="7" customFormat="1" ht="21" customHeight="1">
      <c r="B16" s="463"/>
      <c r="C16" s="157" t="s">
        <v>210</v>
      </c>
      <c r="D16" s="156"/>
      <c r="E16" s="216" t="s">
        <v>41</v>
      </c>
      <c r="F16" s="261">
        <f>F17</f>
        <v>632305.5</v>
      </c>
      <c r="G16" s="261">
        <f>G17</f>
        <v>0</v>
      </c>
      <c r="H16" s="261">
        <f>H17</f>
        <v>632305.5</v>
      </c>
      <c r="I16" s="478"/>
    </row>
    <row r="17" spans="2:9" s="7" customFormat="1" ht="45.75" thickBot="1">
      <c r="B17" s="461"/>
      <c r="C17" s="462"/>
      <c r="D17" s="12">
        <v>2010</v>
      </c>
      <c r="E17" s="38" t="s">
        <v>404</v>
      </c>
      <c r="F17" s="340">
        <v>632305.5</v>
      </c>
      <c r="G17" s="467"/>
      <c r="H17" s="466">
        <f>F17+G17</f>
        <v>632305.5</v>
      </c>
      <c r="I17" s="496" t="s">
        <v>479</v>
      </c>
    </row>
    <row r="18" spans="2:9" s="7" customFormat="1" ht="14.25" customHeight="1" thickBot="1">
      <c r="B18" s="131" t="s">
        <v>4</v>
      </c>
      <c r="C18" s="132"/>
      <c r="D18" s="132"/>
      <c r="E18" s="133" t="s">
        <v>5</v>
      </c>
      <c r="F18" s="260">
        <f>F19</f>
        <v>5000</v>
      </c>
      <c r="G18" s="289"/>
      <c r="H18" s="260">
        <f>H19</f>
        <v>5000</v>
      </c>
      <c r="I18" s="347"/>
    </row>
    <row r="19" spans="2:9" s="7" customFormat="1" ht="15" customHeight="1">
      <c r="B19" s="343"/>
      <c r="C19" s="344" t="s">
        <v>6</v>
      </c>
      <c r="D19" s="116"/>
      <c r="E19" s="117" t="s">
        <v>7</v>
      </c>
      <c r="F19" s="261">
        <f>F20</f>
        <v>5000</v>
      </c>
      <c r="G19" s="345"/>
      <c r="H19" s="261">
        <f>H20</f>
        <v>5000</v>
      </c>
      <c r="I19" s="346"/>
    </row>
    <row r="20" spans="2:11" s="7" customFormat="1" ht="24.75" customHeight="1" thickBot="1">
      <c r="B20" s="334"/>
      <c r="C20" s="335"/>
      <c r="D20" s="8" t="s">
        <v>8</v>
      </c>
      <c r="E20" s="232" t="s">
        <v>290</v>
      </c>
      <c r="F20" s="262">
        <v>5000</v>
      </c>
      <c r="G20" s="336"/>
      <c r="H20" s="337">
        <f>F20+G20</f>
        <v>5000</v>
      </c>
      <c r="I20" s="338"/>
      <c r="K20" s="9"/>
    </row>
    <row r="21" spans="2:11" s="7" customFormat="1" ht="17.25" customHeight="1" thickBot="1">
      <c r="B21" s="143" t="s">
        <v>90</v>
      </c>
      <c r="C21" s="139"/>
      <c r="D21" s="139"/>
      <c r="E21" s="218" t="s">
        <v>77</v>
      </c>
      <c r="F21" s="260">
        <f aca="true" t="shared" si="0" ref="F21:H22">F22</f>
        <v>144000</v>
      </c>
      <c r="G21" s="260">
        <f t="shared" si="0"/>
        <v>97600</v>
      </c>
      <c r="H21" s="260">
        <f t="shared" si="0"/>
        <v>241600</v>
      </c>
      <c r="I21" s="347"/>
      <c r="K21" s="9"/>
    </row>
    <row r="22" spans="2:11" s="7" customFormat="1" ht="17.25" customHeight="1">
      <c r="B22" s="517"/>
      <c r="C22" s="518" t="s">
        <v>93</v>
      </c>
      <c r="D22" s="181"/>
      <c r="E22" s="127" t="s">
        <v>172</v>
      </c>
      <c r="F22" s="519">
        <f t="shared" si="0"/>
        <v>144000</v>
      </c>
      <c r="G22" s="519">
        <f t="shared" si="0"/>
        <v>97600</v>
      </c>
      <c r="H22" s="519">
        <f t="shared" si="0"/>
        <v>241600</v>
      </c>
      <c r="I22" s="520"/>
      <c r="K22" s="9"/>
    </row>
    <row r="23" spans="2:11" s="7" customFormat="1" ht="40.5" customHeight="1" thickBot="1">
      <c r="B23" s="521"/>
      <c r="C23" s="522"/>
      <c r="D23" s="523">
        <v>6300</v>
      </c>
      <c r="E23" s="190" t="s">
        <v>408</v>
      </c>
      <c r="F23" s="439">
        <v>144000</v>
      </c>
      <c r="G23" s="524">
        <v>97600</v>
      </c>
      <c r="H23" s="525">
        <f>F23+G23</f>
        <v>241600</v>
      </c>
      <c r="I23" s="526" t="s">
        <v>499</v>
      </c>
      <c r="K23" s="9"/>
    </row>
    <row r="24" spans="2:9" s="7" customFormat="1" ht="15" customHeight="1" thickBot="1">
      <c r="B24" s="134">
        <v>700</v>
      </c>
      <c r="C24" s="132"/>
      <c r="D24" s="132"/>
      <c r="E24" s="227" t="s">
        <v>9</v>
      </c>
      <c r="F24" s="260">
        <f>F25</f>
        <v>205700</v>
      </c>
      <c r="G24" s="289"/>
      <c r="H24" s="260">
        <f>H25</f>
        <v>205700</v>
      </c>
      <c r="I24" s="347"/>
    </row>
    <row r="25" spans="2:9" s="7" customFormat="1" ht="15" customHeight="1">
      <c r="B25" s="343"/>
      <c r="C25" s="118">
        <v>70005</v>
      </c>
      <c r="D25" s="116"/>
      <c r="E25" s="231" t="s">
        <v>10</v>
      </c>
      <c r="F25" s="261">
        <f>F26+F27+F28</f>
        <v>205700</v>
      </c>
      <c r="G25" s="345"/>
      <c r="H25" s="261">
        <f>H26+H27+H28</f>
        <v>205700</v>
      </c>
      <c r="I25" s="346"/>
    </row>
    <row r="26" spans="2:9" s="7" customFormat="1" ht="16.5" customHeight="1">
      <c r="B26" s="68"/>
      <c r="C26" s="10"/>
      <c r="D26" s="11" t="s">
        <v>279</v>
      </c>
      <c r="E26" s="217" t="s">
        <v>280</v>
      </c>
      <c r="F26" s="263">
        <v>10700</v>
      </c>
      <c r="G26" s="318"/>
      <c r="H26" s="324">
        <f>F26+G26</f>
        <v>10700</v>
      </c>
      <c r="I26" s="325"/>
    </row>
    <row r="27" spans="2:9" s="7" customFormat="1" ht="27" customHeight="1">
      <c r="B27" s="68"/>
      <c r="C27" s="10"/>
      <c r="D27" s="11" t="s">
        <v>8</v>
      </c>
      <c r="E27" s="233" t="s">
        <v>291</v>
      </c>
      <c r="F27" s="263">
        <v>95000</v>
      </c>
      <c r="G27" s="318"/>
      <c r="H27" s="324">
        <f>F27+G27</f>
        <v>95000</v>
      </c>
      <c r="I27" s="325"/>
    </row>
    <row r="28" spans="2:9" s="7" customFormat="1" ht="27" customHeight="1" thickBot="1">
      <c r="B28" s="334"/>
      <c r="C28" s="339"/>
      <c r="D28" s="8" t="s">
        <v>231</v>
      </c>
      <c r="E28" s="232" t="s">
        <v>337</v>
      </c>
      <c r="F28" s="262">
        <v>100000</v>
      </c>
      <c r="G28" s="336"/>
      <c r="H28" s="340">
        <f>F28+G28</f>
        <v>100000</v>
      </c>
      <c r="I28" s="338"/>
    </row>
    <row r="29" spans="2:9" s="7" customFormat="1" ht="15" customHeight="1" thickBot="1">
      <c r="B29" s="134">
        <v>750</v>
      </c>
      <c r="C29" s="132"/>
      <c r="D29" s="132"/>
      <c r="E29" s="227" t="s">
        <v>11</v>
      </c>
      <c r="F29" s="260">
        <f>F30+F32+F36</f>
        <v>105189</v>
      </c>
      <c r="G29" s="289"/>
      <c r="H29" s="260">
        <f>H30+H32+H36</f>
        <v>105189</v>
      </c>
      <c r="I29" s="347"/>
    </row>
    <row r="30" spans="2:9" s="7" customFormat="1" ht="15" customHeight="1">
      <c r="B30" s="343"/>
      <c r="C30" s="118">
        <v>75011</v>
      </c>
      <c r="D30" s="116"/>
      <c r="E30" s="231" t="s">
        <v>12</v>
      </c>
      <c r="F30" s="261">
        <f>F31</f>
        <v>74689</v>
      </c>
      <c r="G30" s="345"/>
      <c r="H30" s="261">
        <f>H31</f>
        <v>74689</v>
      </c>
      <c r="I30" s="346"/>
    </row>
    <row r="31" spans="2:11" s="7" customFormat="1" ht="39.75" customHeight="1">
      <c r="B31" s="68"/>
      <c r="C31" s="10"/>
      <c r="D31" s="12">
        <v>2010</v>
      </c>
      <c r="E31" s="634" t="s">
        <v>243</v>
      </c>
      <c r="F31" s="263">
        <v>74689</v>
      </c>
      <c r="G31" s="318"/>
      <c r="H31" s="324">
        <f>F31+G31</f>
        <v>74689</v>
      </c>
      <c r="I31" s="325"/>
      <c r="K31" s="13"/>
    </row>
    <row r="32" spans="2:9" s="7" customFormat="1" ht="15" customHeight="1">
      <c r="B32" s="68"/>
      <c r="C32" s="119">
        <v>75023</v>
      </c>
      <c r="D32" s="120"/>
      <c r="E32" s="225" t="s">
        <v>13</v>
      </c>
      <c r="F32" s="264">
        <f>F33+F34+F35</f>
        <v>30000</v>
      </c>
      <c r="G32" s="279"/>
      <c r="H32" s="264">
        <f>H33+H34+H35</f>
        <v>30000</v>
      </c>
      <c r="I32" s="325"/>
    </row>
    <row r="33" spans="2:9" s="7" customFormat="1" ht="26.25" customHeight="1">
      <c r="B33" s="68"/>
      <c r="C33" s="10"/>
      <c r="D33" s="11" t="s">
        <v>14</v>
      </c>
      <c r="E33" s="217" t="s">
        <v>342</v>
      </c>
      <c r="F33" s="263">
        <v>6000</v>
      </c>
      <c r="G33" s="318"/>
      <c r="H33" s="324">
        <f>F33+G33</f>
        <v>6000</v>
      </c>
      <c r="I33" s="325"/>
    </row>
    <row r="34" spans="2:9" s="7" customFormat="1" ht="15.75" customHeight="1">
      <c r="B34" s="68"/>
      <c r="C34" s="10"/>
      <c r="D34" s="11" t="s">
        <v>16</v>
      </c>
      <c r="E34" s="217" t="s">
        <v>293</v>
      </c>
      <c r="F34" s="263">
        <v>22000</v>
      </c>
      <c r="G34" s="318"/>
      <c r="H34" s="324">
        <f>F34+G34</f>
        <v>22000</v>
      </c>
      <c r="I34" s="325"/>
    </row>
    <row r="35" spans="2:9" s="7" customFormat="1" ht="15.75" customHeight="1">
      <c r="B35" s="68"/>
      <c r="C35" s="10"/>
      <c r="D35" s="11" t="s">
        <v>235</v>
      </c>
      <c r="E35" s="23" t="s">
        <v>259</v>
      </c>
      <c r="F35" s="263">
        <v>2000</v>
      </c>
      <c r="G35" s="318"/>
      <c r="H35" s="324">
        <f>F35+G35</f>
        <v>2000</v>
      </c>
      <c r="I35" s="325"/>
    </row>
    <row r="36" spans="2:9" s="7" customFormat="1" ht="15" customHeight="1">
      <c r="B36" s="68"/>
      <c r="C36" s="119">
        <v>75085</v>
      </c>
      <c r="D36" s="120"/>
      <c r="E36" s="225" t="s">
        <v>324</v>
      </c>
      <c r="F36" s="264">
        <f>F37</f>
        <v>500</v>
      </c>
      <c r="G36" s="10"/>
      <c r="H36" s="264">
        <f>H37</f>
        <v>500</v>
      </c>
      <c r="I36" s="325"/>
    </row>
    <row r="37" spans="2:9" s="7" customFormat="1" ht="16.5" customHeight="1" thickBot="1">
      <c r="B37" s="341"/>
      <c r="C37" s="342"/>
      <c r="D37" s="8" t="s">
        <v>16</v>
      </c>
      <c r="E37" s="232" t="s">
        <v>293</v>
      </c>
      <c r="F37" s="262">
        <v>500</v>
      </c>
      <c r="G37" s="336"/>
      <c r="H37" s="337">
        <f>F37+G37</f>
        <v>500</v>
      </c>
      <c r="I37" s="338"/>
    </row>
    <row r="38" spans="2:9" s="7" customFormat="1" ht="42" customHeight="1" thickBot="1">
      <c r="B38" s="134">
        <v>751</v>
      </c>
      <c r="C38" s="132"/>
      <c r="D38" s="132"/>
      <c r="E38" s="220" t="s">
        <v>215</v>
      </c>
      <c r="F38" s="260">
        <f>F39+F41</f>
        <v>26161</v>
      </c>
      <c r="G38" s="260">
        <f>G39+G41</f>
        <v>0</v>
      </c>
      <c r="H38" s="260">
        <f>H39+H41</f>
        <v>26161</v>
      </c>
      <c r="I38" s="347"/>
    </row>
    <row r="39" spans="2:9" s="7" customFormat="1" ht="25.5" customHeight="1">
      <c r="B39" s="343"/>
      <c r="C39" s="118">
        <v>75101</v>
      </c>
      <c r="D39" s="116"/>
      <c r="E39" s="228" t="s">
        <v>17</v>
      </c>
      <c r="F39" s="261">
        <f>F40</f>
        <v>1774</v>
      </c>
      <c r="G39" s="345"/>
      <c r="H39" s="261">
        <f>H40</f>
        <v>1774</v>
      </c>
      <c r="I39" s="346"/>
    </row>
    <row r="40" spans="2:11" s="7" customFormat="1" ht="38.25" customHeight="1">
      <c r="B40" s="68"/>
      <c r="C40" s="10"/>
      <c r="D40" s="12">
        <v>2010</v>
      </c>
      <c r="E40" s="23" t="s">
        <v>245</v>
      </c>
      <c r="F40" s="263">
        <v>1774</v>
      </c>
      <c r="G40" s="318"/>
      <c r="H40" s="324">
        <f>F40+G40</f>
        <v>1774</v>
      </c>
      <c r="I40" s="325"/>
      <c r="K40" s="9"/>
    </row>
    <row r="41" spans="2:11" s="7" customFormat="1" ht="19.5" customHeight="1">
      <c r="B41" s="68"/>
      <c r="C41" s="159">
        <v>75113</v>
      </c>
      <c r="D41" s="116"/>
      <c r="E41" s="228" t="s">
        <v>405</v>
      </c>
      <c r="F41" s="261">
        <f>F42</f>
        <v>24387</v>
      </c>
      <c r="G41" s="261">
        <f>G42</f>
        <v>0</v>
      </c>
      <c r="H41" s="261">
        <f>H42</f>
        <v>24387</v>
      </c>
      <c r="I41" s="325"/>
      <c r="K41" s="9"/>
    </row>
    <row r="42" spans="2:11" s="7" customFormat="1" ht="38.25" customHeight="1" thickBot="1">
      <c r="B42" s="341"/>
      <c r="C42" s="342"/>
      <c r="D42" s="12">
        <v>2010</v>
      </c>
      <c r="E42" s="23" t="s">
        <v>404</v>
      </c>
      <c r="F42" s="268">
        <v>24387</v>
      </c>
      <c r="G42" s="481"/>
      <c r="H42" s="324">
        <f>F42+G42</f>
        <v>24387</v>
      </c>
      <c r="I42" s="482" t="s">
        <v>474</v>
      </c>
      <c r="K42" s="9"/>
    </row>
    <row r="43" spans="2:9" ht="55.5" customHeight="1" thickBot="1">
      <c r="B43" s="134">
        <v>756</v>
      </c>
      <c r="C43" s="132"/>
      <c r="D43" s="132"/>
      <c r="E43" s="220" t="s">
        <v>220</v>
      </c>
      <c r="F43" s="260">
        <f>F44+F46+F53+F61+F71</f>
        <v>14698508</v>
      </c>
      <c r="G43" s="290"/>
      <c r="H43" s="260">
        <f>H44+H46+H53+H61+H71</f>
        <v>14698508</v>
      </c>
      <c r="I43" s="17"/>
    </row>
    <row r="44" spans="2:9" ht="16.5" customHeight="1">
      <c r="B44" s="348"/>
      <c r="C44" s="118">
        <v>75601</v>
      </c>
      <c r="D44" s="349"/>
      <c r="E44" s="228" t="s">
        <v>213</v>
      </c>
      <c r="F44" s="261">
        <f>F45</f>
        <v>12000</v>
      </c>
      <c r="G44" s="350"/>
      <c r="H44" s="261">
        <f>H45</f>
        <v>12000</v>
      </c>
      <c r="I44" s="351"/>
    </row>
    <row r="45" spans="2:9" ht="24">
      <c r="B45" s="107"/>
      <c r="C45" s="108"/>
      <c r="D45" s="11" t="s">
        <v>23</v>
      </c>
      <c r="E45" s="217" t="s">
        <v>286</v>
      </c>
      <c r="F45" s="265">
        <v>12000</v>
      </c>
      <c r="G45" s="319"/>
      <c r="H45" s="324">
        <f>F45+G45</f>
        <v>12000</v>
      </c>
      <c r="I45" s="92"/>
    </row>
    <row r="46" spans="2:9" s="18" customFormat="1" ht="41.25" customHeight="1">
      <c r="B46" s="69"/>
      <c r="C46" s="118">
        <v>75615</v>
      </c>
      <c r="D46" s="116"/>
      <c r="E46" s="228" t="s">
        <v>216</v>
      </c>
      <c r="F46" s="261">
        <f>F47+F48+F49+F50+F51+F52</f>
        <v>3282000</v>
      </c>
      <c r="G46" s="281"/>
      <c r="H46" s="261">
        <f>H47+H48+H49+H50+H51+H52</f>
        <v>3282000</v>
      </c>
      <c r="I46" s="326"/>
    </row>
    <row r="47" spans="2:9" s="18" customFormat="1" ht="15" customHeight="1">
      <c r="B47" s="70"/>
      <c r="C47" s="19"/>
      <c r="D47" s="11" t="s">
        <v>19</v>
      </c>
      <c r="E47" s="217" t="s">
        <v>282</v>
      </c>
      <c r="F47" s="263">
        <v>3000000</v>
      </c>
      <c r="G47" s="320"/>
      <c r="H47" s="324">
        <f aca="true" t="shared" si="1" ref="H47:H52">F47+G47</f>
        <v>3000000</v>
      </c>
      <c r="I47" s="326"/>
    </row>
    <row r="48" spans="2:9" ht="15" customHeight="1">
      <c r="B48" s="71"/>
      <c r="C48" s="20"/>
      <c r="D48" s="11" t="s">
        <v>20</v>
      </c>
      <c r="E48" s="229" t="s">
        <v>283</v>
      </c>
      <c r="F48" s="263">
        <v>120000</v>
      </c>
      <c r="G48" s="321"/>
      <c r="H48" s="324">
        <f t="shared" si="1"/>
        <v>120000</v>
      </c>
      <c r="I48" s="92"/>
    </row>
    <row r="49" spans="2:9" ht="15" customHeight="1">
      <c r="B49" s="71"/>
      <c r="C49" s="20"/>
      <c r="D49" s="11" t="s">
        <v>21</v>
      </c>
      <c r="E49" s="229" t="s">
        <v>284</v>
      </c>
      <c r="F49" s="263">
        <v>26000</v>
      </c>
      <c r="G49" s="321"/>
      <c r="H49" s="324">
        <f t="shared" si="1"/>
        <v>26000</v>
      </c>
      <c r="I49" s="92"/>
    </row>
    <row r="50" spans="2:9" ht="15" customHeight="1">
      <c r="B50" s="71"/>
      <c r="C50" s="20"/>
      <c r="D50" s="11" t="s">
        <v>22</v>
      </c>
      <c r="E50" s="229" t="s">
        <v>285</v>
      </c>
      <c r="F50" s="263">
        <v>130000</v>
      </c>
      <c r="G50" s="321"/>
      <c r="H50" s="324">
        <f t="shared" si="1"/>
        <v>130000</v>
      </c>
      <c r="I50" s="92"/>
    </row>
    <row r="51" spans="2:9" ht="15" customHeight="1">
      <c r="B51" s="71"/>
      <c r="C51" s="20"/>
      <c r="D51" s="11" t="s">
        <v>25</v>
      </c>
      <c r="E51" s="229" t="s">
        <v>289</v>
      </c>
      <c r="F51" s="263">
        <v>2000</v>
      </c>
      <c r="G51" s="321"/>
      <c r="H51" s="324">
        <f t="shared" si="1"/>
        <v>2000</v>
      </c>
      <c r="I51" s="92"/>
    </row>
    <row r="52" spans="2:9" ht="15" customHeight="1">
      <c r="B52" s="71"/>
      <c r="C52" s="20"/>
      <c r="D52" s="11" t="s">
        <v>208</v>
      </c>
      <c r="E52" s="229" t="s">
        <v>294</v>
      </c>
      <c r="F52" s="263">
        <v>4000</v>
      </c>
      <c r="G52" s="321"/>
      <c r="H52" s="324">
        <f t="shared" si="1"/>
        <v>4000</v>
      </c>
      <c r="I52" s="92"/>
    </row>
    <row r="53" spans="2:9" s="18" customFormat="1" ht="38.25">
      <c r="B53" s="72"/>
      <c r="C53" s="119">
        <v>75616</v>
      </c>
      <c r="D53" s="120"/>
      <c r="E53" s="222" t="s">
        <v>217</v>
      </c>
      <c r="F53" s="264">
        <f>F54+F55+F56+F57+F58+F59+F60</f>
        <v>3447000</v>
      </c>
      <c r="G53" s="281"/>
      <c r="H53" s="264">
        <f>H54+H55+H56+H57+H58+H59+H60</f>
        <v>3447000</v>
      </c>
      <c r="I53" s="326"/>
    </row>
    <row r="54" spans="2:9" s="18" customFormat="1" ht="16.5" customHeight="1">
      <c r="B54" s="70"/>
      <c r="C54" s="19"/>
      <c r="D54" s="11" t="s">
        <v>19</v>
      </c>
      <c r="E54" s="217" t="s">
        <v>282</v>
      </c>
      <c r="F54" s="263">
        <v>1600000</v>
      </c>
      <c r="G54" s="320"/>
      <c r="H54" s="324">
        <f aca="true" t="shared" si="2" ref="H54:H60">F54+G54</f>
        <v>1600000</v>
      </c>
      <c r="I54" s="326"/>
    </row>
    <row r="55" spans="2:9" ht="16.5" customHeight="1">
      <c r="B55" s="71"/>
      <c r="C55" s="20"/>
      <c r="D55" s="11" t="s">
        <v>20</v>
      </c>
      <c r="E55" s="229" t="s">
        <v>283</v>
      </c>
      <c r="F55" s="263">
        <v>1100000</v>
      </c>
      <c r="G55" s="321"/>
      <c r="H55" s="324">
        <f t="shared" si="2"/>
        <v>1100000</v>
      </c>
      <c r="I55" s="92"/>
    </row>
    <row r="56" spans="2:9" ht="16.5" customHeight="1">
      <c r="B56" s="71"/>
      <c r="C56" s="20"/>
      <c r="D56" s="11" t="s">
        <v>21</v>
      </c>
      <c r="E56" s="229" t="s">
        <v>284</v>
      </c>
      <c r="F56" s="263">
        <v>5000</v>
      </c>
      <c r="G56" s="321"/>
      <c r="H56" s="324">
        <f t="shared" si="2"/>
        <v>5000</v>
      </c>
      <c r="I56" s="92"/>
    </row>
    <row r="57" spans="2:9" s="18" customFormat="1" ht="16.5" customHeight="1">
      <c r="B57" s="72"/>
      <c r="C57" s="19"/>
      <c r="D57" s="11" t="s">
        <v>22</v>
      </c>
      <c r="E57" s="229" t="s">
        <v>285</v>
      </c>
      <c r="F57" s="263">
        <v>330000</v>
      </c>
      <c r="G57" s="320"/>
      <c r="H57" s="324">
        <f t="shared" si="2"/>
        <v>330000</v>
      </c>
      <c r="I57" s="326"/>
    </row>
    <row r="58" spans="2:9" ht="16.5" customHeight="1">
      <c r="B58" s="71"/>
      <c r="C58" s="20"/>
      <c r="D58" s="11" t="s">
        <v>24</v>
      </c>
      <c r="E58" s="229" t="s">
        <v>287</v>
      </c>
      <c r="F58" s="263">
        <v>16000</v>
      </c>
      <c r="G58" s="321"/>
      <c r="H58" s="324">
        <f t="shared" si="2"/>
        <v>16000</v>
      </c>
      <c r="I58" s="92"/>
    </row>
    <row r="59" spans="2:9" ht="16.5" customHeight="1">
      <c r="B59" s="71"/>
      <c r="C59" s="20"/>
      <c r="D59" s="11" t="s">
        <v>25</v>
      </c>
      <c r="E59" s="229" t="s">
        <v>289</v>
      </c>
      <c r="F59" s="263">
        <v>386000</v>
      </c>
      <c r="G59" s="321"/>
      <c r="H59" s="324">
        <f t="shared" si="2"/>
        <v>386000</v>
      </c>
      <c r="I59" s="92"/>
    </row>
    <row r="60" spans="2:9" ht="16.5" customHeight="1">
      <c r="B60" s="71"/>
      <c r="C60" s="20"/>
      <c r="D60" s="11" t="s">
        <v>208</v>
      </c>
      <c r="E60" s="229" t="s">
        <v>294</v>
      </c>
      <c r="F60" s="263">
        <v>10000</v>
      </c>
      <c r="G60" s="321"/>
      <c r="H60" s="324">
        <f t="shared" si="2"/>
        <v>10000</v>
      </c>
      <c r="I60" s="92"/>
    </row>
    <row r="61" spans="2:9" s="18" customFormat="1" ht="30.75" customHeight="1">
      <c r="B61" s="72"/>
      <c r="C61" s="119">
        <v>75618</v>
      </c>
      <c r="D61" s="120"/>
      <c r="E61" s="222" t="s">
        <v>218</v>
      </c>
      <c r="F61" s="264">
        <f>SUM(F62:F70)</f>
        <v>368000</v>
      </c>
      <c r="G61" s="281"/>
      <c r="H61" s="264">
        <f>SUM(H62:H70)</f>
        <v>368000</v>
      </c>
      <c r="I61" s="326"/>
    </row>
    <row r="62" spans="2:9" s="18" customFormat="1" ht="15.75" customHeight="1">
      <c r="B62" s="70"/>
      <c r="C62" s="19"/>
      <c r="D62" s="11" t="s">
        <v>26</v>
      </c>
      <c r="E62" s="229" t="s">
        <v>246</v>
      </c>
      <c r="F62" s="263">
        <v>25000</v>
      </c>
      <c r="G62" s="320"/>
      <c r="H62" s="324">
        <f aca="true" t="shared" si="3" ref="H62:H70">F62+G62</f>
        <v>25000</v>
      </c>
      <c r="I62" s="326"/>
    </row>
    <row r="63" spans="2:9" ht="15.75" customHeight="1">
      <c r="B63" s="71"/>
      <c r="C63" s="20"/>
      <c r="D63" s="11" t="s">
        <v>27</v>
      </c>
      <c r="E63" s="229" t="s">
        <v>288</v>
      </c>
      <c r="F63" s="263">
        <v>50000</v>
      </c>
      <c r="G63" s="321"/>
      <c r="H63" s="324">
        <f t="shared" si="3"/>
        <v>50000</v>
      </c>
      <c r="I63" s="92"/>
    </row>
    <row r="64" spans="2:9" s="18" customFormat="1" ht="18" customHeight="1">
      <c r="B64" s="72"/>
      <c r="C64" s="19"/>
      <c r="D64" s="11" t="s">
        <v>28</v>
      </c>
      <c r="E64" s="217" t="s">
        <v>247</v>
      </c>
      <c r="F64" s="263">
        <v>183000</v>
      </c>
      <c r="G64" s="320"/>
      <c r="H64" s="324">
        <f t="shared" si="3"/>
        <v>183000</v>
      </c>
      <c r="I64" s="327"/>
    </row>
    <row r="65" spans="2:9" s="18" customFormat="1" ht="24">
      <c r="B65" s="72"/>
      <c r="C65" s="19"/>
      <c r="D65" s="11" t="s">
        <v>29</v>
      </c>
      <c r="E65" s="217" t="s">
        <v>248</v>
      </c>
      <c r="F65" s="263">
        <v>5000</v>
      </c>
      <c r="G65" s="320"/>
      <c r="H65" s="324">
        <f t="shared" si="3"/>
        <v>5000</v>
      </c>
      <c r="I65" s="327"/>
    </row>
    <row r="66" spans="2:9" s="18" customFormat="1" ht="24">
      <c r="B66" s="72"/>
      <c r="C66" s="19"/>
      <c r="D66" s="11" t="s">
        <v>29</v>
      </c>
      <c r="E66" s="217" t="s">
        <v>249</v>
      </c>
      <c r="F66" s="263">
        <v>80000</v>
      </c>
      <c r="G66" s="320"/>
      <c r="H66" s="324">
        <f t="shared" si="3"/>
        <v>80000</v>
      </c>
      <c r="I66" s="327"/>
    </row>
    <row r="67" spans="2:9" s="18" customFormat="1" ht="34.5" customHeight="1">
      <c r="B67" s="72"/>
      <c r="C67" s="19"/>
      <c r="D67" s="11" t="s">
        <v>29</v>
      </c>
      <c r="E67" s="217" t="s">
        <v>250</v>
      </c>
      <c r="F67" s="263">
        <v>15000</v>
      </c>
      <c r="G67" s="320"/>
      <c r="H67" s="324">
        <f t="shared" si="3"/>
        <v>15000</v>
      </c>
      <c r="I67" s="327"/>
    </row>
    <row r="68" spans="2:9" s="18" customFormat="1" ht="27.75" customHeight="1">
      <c r="B68" s="72"/>
      <c r="C68" s="19"/>
      <c r="D68" s="11" t="s">
        <v>334</v>
      </c>
      <c r="E68" s="217" t="s">
        <v>335</v>
      </c>
      <c r="F68" s="263">
        <v>3000</v>
      </c>
      <c r="G68" s="320"/>
      <c r="H68" s="324">
        <f t="shared" si="3"/>
        <v>3000</v>
      </c>
      <c r="I68" s="327"/>
    </row>
    <row r="69" spans="2:9" s="18" customFormat="1" ht="24">
      <c r="B69" s="70"/>
      <c r="C69" s="19"/>
      <c r="D69" s="11" t="s">
        <v>15</v>
      </c>
      <c r="E69" s="217" t="s">
        <v>244</v>
      </c>
      <c r="F69" s="263">
        <v>6000</v>
      </c>
      <c r="G69" s="320"/>
      <c r="H69" s="324">
        <f t="shared" si="3"/>
        <v>6000</v>
      </c>
      <c r="I69" s="327"/>
    </row>
    <row r="70" spans="2:9" s="18" customFormat="1" ht="16.5" customHeight="1">
      <c r="B70" s="70"/>
      <c r="C70" s="19"/>
      <c r="D70" s="11" t="s">
        <v>208</v>
      </c>
      <c r="E70" s="229" t="s">
        <v>294</v>
      </c>
      <c r="F70" s="263">
        <v>1000</v>
      </c>
      <c r="G70" s="320"/>
      <c r="H70" s="324">
        <f t="shared" si="3"/>
        <v>1000</v>
      </c>
      <c r="I70" s="327"/>
    </row>
    <row r="71" spans="2:9" s="18" customFormat="1" ht="25.5" customHeight="1">
      <c r="B71" s="70"/>
      <c r="C71" s="119">
        <v>75621</v>
      </c>
      <c r="D71" s="120"/>
      <c r="E71" s="222" t="s">
        <v>30</v>
      </c>
      <c r="F71" s="264">
        <f>F72+F73</f>
        <v>7589508</v>
      </c>
      <c r="G71" s="280"/>
      <c r="H71" s="264">
        <f>H72+H73</f>
        <v>7589508</v>
      </c>
      <c r="I71" s="327"/>
    </row>
    <row r="72" spans="2:9" ht="17.25" customHeight="1">
      <c r="B72" s="71"/>
      <c r="C72" s="20"/>
      <c r="D72" s="11" t="s">
        <v>31</v>
      </c>
      <c r="E72" s="229" t="s">
        <v>338</v>
      </c>
      <c r="F72" s="263">
        <v>6589508</v>
      </c>
      <c r="G72" s="282"/>
      <c r="H72" s="324">
        <f>F72+G72</f>
        <v>6589508</v>
      </c>
      <c r="I72" s="328"/>
    </row>
    <row r="73" spans="2:9" ht="17.25" customHeight="1" thickBot="1">
      <c r="B73" s="73"/>
      <c r="C73" s="22"/>
      <c r="D73" s="8" t="s">
        <v>32</v>
      </c>
      <c r="E73" s="230" t="s">
        <v>281</v>
      </c>
      <c r="F73" s="262">
        <v>1000000</v>
      </c>
      <c r="G73" s="652"/>
      <c r="H73" s="337">
        <f>F73+G73</f>
        <v>1000000</v>
      </c>
      <c r="I73" s="352"/>
    </row>
    <row r="74" spans="2:9" ht="17.25" customHeight="1" thickBot="1">
      <c r="B74" s="134">
        <v>758</v>
      </c>
      <c r="C74" s="132"/>
      <c r="D74" s="132"/>
      <c r="E74" s="133" t="s">
        <v>33</v>
      </c>
      <c r="F74" s="260">
        <f>F75+F77+F79</f>
        <v>10650045</v>
      </c>
      <c r="G74" s="260">
        <f>G75+G77+G79</f>
        <v>0</v>
      </c>
      <c r="H74" s="260">
        <f>H75+H77+H79</f>
        <v>10650045</v>
      </c>
      <c r="I74" s="354"/>
    </row>
    <row r="75" spans="2:9" ht="17.25" customHeight="1">
      <c r="B75" s="74"/>
      <c r="C75" s="118">
        <v>75801</v>
      </c>
      <c r="D75" s="116"/>
      <c r="E75" s="117" t="s">
        <v>34</v>
      </c>
      <c r="F75" s="261">
        <f>F76</f>
        <v>8255367</v>
      </c>
      <c r="G75" s="261">
        <f>G76</f>
        <v>0</v>
      </c>
      <c r="H75" s="261">
        <f>H76</f>
        <v>8255367</v>
      </c>
      <c r="I75" s="353"/>
    </row>
    <row r="76" spans="2:9" s="18" customFormat="1" ht="17.25" customHeight="1">
      <c r="B76" s="72"/>
      <c r="C76" s="19"/>
      <c r="D76" s="12">
        <v>2920</v>
      </c>
      <c r="E76" s="229" t="s">
        <v>252</v>
      </c>
      <c r="F76" s="263">
        <v>8255367</v>
      </c>
      <c r="G76" s="528"/>
      <c r="H76" s="324">
        <f>F76+G76</f>
        <v>8255367</v>
      </c>
      <c r="I76" s="433" t="s">
        <v>412</v>
      </c>
    </row>
    <row r="77" spans="2:9" ht="17.25" customHeight="1">
      <c r="B77" s="71"/>
      <c r="C77" s="119">
        <v>75807</v>
      </c>
      <c r="D77" s="123"/>
      <c r="E77" s="225" t="s">
        <v>35</v>
      </c>
      <c r="F77" s="264">
        <f>F78</f>
        <v>2259911</v>
      </c>
      <c r="G77" s="283"/>
      <c r="H77" s="264">
        <f>H78</f>
        <v>2259911</v>
      </c>
      <c r="I77" s="329"/>
    </row>
    <row r="78" spans="2:9" ht="17.25" customHeight="1">
      <c r="B78" s="73"/>
      <c r="C78" s="22"/>
      <c r="D78" s="15">
        <v>2920</v>
      </c>
      <c r="E78" s="230" t="s">
        <v>253</v>
      </c>
      <c r="F78" s="262">
        <v>2259911</v>
      </c>
      <c r="G78" s="282"/>
      <c r="H78" s="324">
        <f>F78+G78</f>
        <v>2259911</v>
      </c>
      <c r="I78" s="329"/>
    </row>
    <row r="79" spans="2:9" ht="17.25" customHeight="1">
      <c r="B79" s="71"/>
      <c r="C79" s="119">
        <v>75814</v>
      </c>
      <c r="D79" s="124"/>
      <c r="E79" s="225" t="s">
        <v>214</v>
      </c>
      <c r="F79" s="266">
        <f>SUM(F80:F83)</f>
        <v>134767</v>
      </c>
      <c r="G79" s="266">
        <f>SUM(G80:G83)</f>
        <v>0</v>
      </c>
      <c r="H79" s="266">
        <f>SUM(H80:H83)</f>
        <v>134767</v>
      </c>
      <c r="I79" s="329"/>
    </row>
    <row r="80" spans="2:9" ht="24">
      <c r="B80" s="71"/>
      <c r="C80" s="20"/>
      <c r="D80" s="12">
        <v>2030</v>
      </c>
      <c r="E80" s="217" t="s">
        <v>254</v>
      </c>
      <c r="F80" s="263">
        <v>100000</v>
      </c>
      <c r="G80" s="282"/>
      <c r="H80" s="324">
        <f>F80+G80</f>
        <v>100000</v>
      </c>
      <c r="I80" s="329"/>
    </row>
    <row r="81" spans="2:9" ht="24">
      <c r="B81" s="73"/>
      <c r="C81" s="22"/>
      <c r="D81" s="12">
        <v>2990</v>
      </c>
      <c r="E81" s="217" t="s">
        <v>485</v>
      </c>
      <c r="F81" s="263">
        <v>20457</v>
      </c>
      <c r="G81" s="282"/>
      <c r="H81" s="466">
        <f>F81+G81</f>
        <v>20457</v>
      </c>
      <c r="I81" s="433" t="s">
        <v>486</v>
      </c>
    </row>
    <row r="82" spans="2:9" ht="27" customHeight="1">
      <c r="B82" s="71"/>
      <c r="C82" s="20"/>
      <c r="D82" s="642" t="s">
        <v>241</v>
      </c>
      <c r="E82" s="233" t="s">
        <v>242</v>
      </c>
      <c r="F82" s="263">
        <v>12000</v>
      </c>
      <c r="G82" s="282"/>
      <c r="H82" s="324">
        <f>F82+G82</f>
        <v>12000</v>
      </c>
      <c r="I82" s="329"/>
    </row>
    <row r="83" spans="2:9" ht="27" customHeight="1" thickBot="1">
      <c r="B83" s="82"/>
      <c r="C83" s="83"/>
      <c r="D83" s="219" t="s">
        <v>487</v>
      </c>
      <c r="E83" s="232" t="s">
        <v>485</v>
      </c>
      <c r="F83" s="262">
        <v>2310</v>
      </c>
      <c r="G83" s="267"/>
      <c r="H83" s="525">
        <f>F83+G83</f>
        <v>2310</v>
      </c>
      <c r="I83" s="516" t="s">
        <v>486</v>
      </c>
    </row>
    <row r="84" spans="2:9" ht="21" customHeight="1" thickBot="1">
      <c r="B84" s="134">
        <v>801</v>
      </c>
      <c r="C84" s="132"/>
      <c r="D84" s="132"/>
      <c r="E84" s="227" t="s">
        <v>36</v>
      </c>
      <c r="F84" s="260">
        <f>F85+F88+F91+F97+F99</f>
        <v>597683</v>
      </c>
      <c r="G84" s="260">
        <f>G85+G88+G91+G97+G99</f>
        <v>69833.01</v>
      </c>
      <c r="H84" s="260">
        <f>H85+H88+H91+H97+H99</f>
        <v>667516.01</v>
      </c>
      <c r="I84" s="354"/>
    </row>
    <row r="85" spans="2:9" ht="18" customHeight="1">
      <c r="B85" s="74"/>
      <c r="C85" s="118">
        <v>80101</v>
      </c>
      <c r="D85" s="116"/>
      <c r="E85" s="231" t="s">
        <v>37</v>
      </c>
      <c r="F85" s="261">
        <f>F86+F87</f>
        <v>6300</v>
      </c>
      <c r="G85" s="292"/>
      <c r="H85" s="261">
        <f>H86+H87</f>
        <v>6300</v>
      </c>
      <c r="I85" s="353"/>
    </row>
    <row r="86" spans="2:9" ht="23.25" customHeight="1">
      <c r="B86" s="71"/>
      <c r="C86" s="20"/>
      <c r="D86" s="11" t="s">
        <v>8</v>
      </c>
      <c r="E86" s="217" t="s">
        <v>292</v>
      </c>
      <c r="F86" s="263">
        <v>4500</v>
      </c>
      <c r="G86" s="282"/>
      <c r="H86" s="324">
        <f>F86+G86</f>
        <v>4500</v>
      </c>
      <c r="I86" s="329"/>
    </row>
    <row r="87" spans="2:9" ht="16.5" customHeight="1">
      <c r="B87" s="71"/>
      <c r="C87" s="20"/>
      <c r="D87" s="11" t="s">
        <v>16</v>
      </c>
      <c r="E87" s="217" t="s">
        <v>293</v>
      </c>
      <c r="F87" s="263">
        <v>1800</v>
      </c>
      <c r="G87" s="282"/>
      <c r="H87" s="324">
        <f>F87+G87</f>
        <v>1800</v>
      </c>
      <c r="I87" s="329"/>
    </row>
    <row r="88" spans="2:9" ht="18" customHeight="1">
      <c r="B88" s="71"/>
      <c r="C88" s="156" t="s">
        <v>130</v>
      </c>
      <c r="D88" s="155"/>
      <c r="E88" s="216" t="s">
        <v>188</v>
      </c>
      <c r="F88" s="264">
        <f>F89+F90</f>
        <v>113628</v>
      </c>
      <c r="G88" s="284"/>
      <c r="H88" s="264">
        <f>H89+H90</f>
        <v>113628</v>
      </c>
      <c r="I88" s="329"/>
    </row>
    <row r="89" spans="2:9" ht="18" customHeight="1">
      <c r="B89" s="71"/>
      <c r="C89" s="156"/>
      <c r="D89" s="11" t="s">
        <v>165</v>
      </c>
      <c r="E89" s="229" t="s">
        <v>255</v>
      </c>
      <c r="F89" s="265">
        <v>7000</v>
      </c>
      <c r="G89" s="282"/>
      <c r="H89" s="324">
        <f>F89+G89</f>
        <v>7000</v>
      </c>
      <c r="I89" s="329"/>
    </row>
    <row r="90" spans="2:9" ht="24" customHeight="1">
      <c r="B90" s="71"/>
      <c r="C90" s="20"/>
      <c r="D90" s="12">
        <v>2030</v>
      </c>
      <c r="E90" s="217" t="s">
        <v>254</v>
      </c>
      <c r="F90" s="263">
        <v>106628</v>
      </c>
      <c r="G90" s="282"/>
      <c r="H90" s="324">
        <f>F90+G90</f>
        <v>106628</v>
      </c>
      <c r="I90" s="329"/>
    </row>
    <row r="91" spans="2:9" ht="18" customHeight="1">
      <c r="B91" s="71"/>
      <c r="C91" s="119">
        <v>80104</v>
      </c>
      <c r="D91" s="120"/>
      <c r="E91" s="225" t="s">
        <v>38</v>
      </c>
      <c r="F91" s="264">
        <f>SUM(F92:F96)</f>
        <v>347755</v>
      </c>
      <c r="G91" s="283"/>
      <c r="H91" s="264">
        <f>SUM(H92:H96)</f>
        <v>347755</v>
      </c>
      <c r="I91" s="329"/>
    </row>
    <row r="92" spans="2:9" ht="16.5" customHeight="1">
      <c r="B92" s="73"/>
      <c r="C92" s="205"/>
      <c r="D92" s="182" t="s">
        <v>262</v>
      </c>
      <c r="E92" s="213" t="s">
        <v>274</v>
      </c>
      <c r="F92" s="267">
        <v>30200</v>
      </c>
      <c r="G92" s="323"/>
      <c r="H92" s="324">
        <f>F92+G92</f>
        <v>30200</v>
      </c>
      <c r="I92" s="329"/>
    </row>
    <row r="93" spans="2:9" ht="20.25" customHeight="1">
      <c r="B93" s="71"/>
      <c r="C93" s="14"/>
      <c r="D93" s="11" t="s">
        <v>8</v>
      </c>
      <c r="E93" s="217" t="s">
        <v>292</v>
      </c>
      <c r="F93" s="265">
        <v>17000</v>
      </c>
      <c r="G93" s="323"/>
      <c r="H93" s="324">
        <f>F93+G93</f>
        <v>17000</v>
      </c>
      <c r="I93" s="329"/>
    </row>
    <row r="94" spans="2:9" ht="16.5" customHeight="1">
      <c r="B94" s="71"/>
      <c r="C94" s="20"/>
      <c r="D94" s="206" t="s">
        <v>165</v>
      </c>
      <c r="E94" s="226" t="s">
        <v>255</v>
      </c>
      <c r="F94" s="263">
        <v>40000</v>
      </c>
      <c r="G94" s="282"/>
      <c r="H94" s="324">
        <f>F94+G94</f>
        <v>40000</v>
      </c>
      <c r="I94" s="329"/>
    </row>
    <row r="95" spans="2:9" ht="16.5" customHeight="1">
      <c r="B95" s="73"/>
      <c r="C95" s="22"/>
      <c r="D95" s="11" t="s">
        <v>16</v>
      </c>
      <c r="E95" s="217" t="s">
        <v>293</v>
      </c>
      <c r="F95" s="262">
        <v>1000</v>
      </c>
      <c r="G95" s="282"/>
      <c r="H95" s="324">
        <f>F95+G95</f>
        <v>1000</v>
      </c>
      <c r="I95" s="329"/>
    </row>
    <row r="96" spans="2:9" ht="24">
      <c r="B96" s="73"/>
      <c r="C96" s="22"/>
      <c r="D96" s="12">
        <v>2030</v>
      </c>
      <c r="E96" s="217" t="s">
        <v>254</v>
      </c>
      <c r="F96" s="263">
        <v>259555</v>
      </c>
      <c r="G96" s="282"/>
      <c r="H96" s="324">
        <f>F96+G96</f>
        <v>259555</v>
      </c>
      <c r="I96" s="329"/>
    </row>
    <row r="97" spans="2:9" ht="38.25">
      <c r="B97" s="73"/>
      <c r="C97" s="156" t="s">
        <v>503</v>
      </c>
      <c r="D97" s="166"/>
      <c r="E97" s="216" t="s">
        <v>504</v>
      </c>
      <c r="F97" s="261">
        <f>F98</f>
        <v>0</v>
      </c>
      <c r="G97" s="261">
        <f>G98</f>
        <v>69833.01</v>
      </c>
      <c r="H97" s="261">
        <f>H98</f>
        <v>69833.01</v>
      </c>
      <c r="I97" s="329"/>
    </row>
    <row r="98" spans="2:9" ht="45">
      <c r="B98" s="73"/>
      <c r="C98" s="22"/>
      <c r="D98" s="12">
        <v>2010</v>
      </c>
      <c r="E98" s="23" t="s">
        <v>256</v>
      </c>
      <c r="F98" s="668">
        <v>0</v>
      </c>
      <c r="G98" s="282">
        <v>69833.01</v>
      </c>
      <c r="H98" s="324">
        <f>F98+G98</f>
        <v>69833.01</v>
      </c>
      <c r="I98" s="433" t="s">
        <v>505</v>
      </c>
    </row>
    <row r="99" spans="2:9" ht="18" customHeight="1">
      <c r="B99" s="71"/>
      <c r="C99" s="156" t="s">
        <v>266</v>
      </c>
      <c r="D99" s="155"/>
      <c r="E99" s="125" t="s">
        <v>272</v>
      </c>
      <c r="F99" s="261">
        <f>F100</f>
        <v>130000</v>
      </c>
      <c r="G99" s="284"/>
      <c r="H99" s="261">
        <f>H100</f>
        <v>130000</v>
      </c>
      <c r="I99" s="329"/>
    </row>
    <row r="100" spans="2:9" ht="24.75" thickBot="1">
      <c r="B100" s="82"/>
      <c r="C100" s="83"/>
      <c r="D100" s="355" t="s">
        <v>263</v>
      </c>
      <c r="E100" s="356" t="s">
        <v>275</v>
      </c>
      <c r="F100" s="268">
        <v>130000</v>
      </c>
      <c r="G100" s="322"/>
      <c r="H100" s="337">
        <f>F100+G100</f>
        <v>130000</v>
      </c>
      <c r="I100" s="352"/>
    </row>
    <row r="101" spans="2:9" s="18" customFormat="1" ht="18" customHeight="1" thickBot="1">
      <c r="B101" s="134">
        <v>852</v>
      </c>
      <c r="C101" s="132"/>
      <c r="D101" s="132"/>
      <c r="E101" s="227" t="s">
        <v>39</v>
      </c>
      <c r="F101" s="260">
        <f>F102+F104+F106+F108+F110+F113</f>
        <v>181934.06</v>
      </c>
      <c r="G101" s="260">
        <f>G102+G104+G106+G108+G110+G113</f>
        <v>45000</v>
      </c>
      <c r="H101" s="260">
        <f>H102+H104+H106+H108+H110+H113</f>
        <v>226934.06</v>
      </c>
      <c r="I101" s="357"/>
    </row>
    <row r="102" spans="2:9" ht="54.75" customHeight="1">
      <c r="B102" s="74"/>
      <c r="C102" s="118">
        <v>85213</v>
      </c>
      <c r="D102" s="116"/>
      <c r="E102" s="228" t="s">
        <v>353</v>
      </c>
      <c r="F102" s="261">
        <f>F103</f>
        <v>13850</v>
      </c>
      <c r="G102" s="288"/>
      <c r="H102" s="261">
        <f>H103</f>
        <v>13850</v>
      </c>
      <c r="I102" s="353"/>
    </row>
    <row r="103" spans="2:9" ht="27" customHeight="1">
      <c r="B103" s="71"/>
      <c r="C103" s="20"/>
      <c r="D103" s="12">
        <v>2030</v>
      </c>
      <c r="E103" s="217" t="s">
        <v>254</v>
      </c>
      <c r="F103" s="263">
        <v>13850</v>
      </c>
      <c r="G103" s="282"/>
      <c r="H103" s="324">
        <f>F103+G103</f>
        <v>13850</v>
      </c>
      <c r="I103" s="328"/>
    </row>
    <row r="104" spans="2:9" ht="27" customHeight="1">
      <c r="B104" s="71"/>
      <c r="C104" s="119">
        <v>85214</v>
      </c>
      <c r="D104" s="120"/>
      <c r="E104" s="122" t="s">
        <v>327</v>
      </c>
      <c r="F104" s="264">
        <f>F105</f>
        <v>33684</v>
      </c>
      <c r="G104" s="280"/>
      <c r="H104" s="264">
        <f>H105</f>
        <v>33684</v>
      </c>
      <c r="I104" s="329"/>
    </row>
    <row r="105" spans="2:9" s="18" customFormat="1" ht="27" customHeight="1">
      <c r="B105" s="72"/>
      <c r="C105" s="19"/>
      <c r="D105" s="12">
        <v>2030</v>
      </c>
      <c r="E105" s="217" t="s">
        <v>254</v>
      </c>
      <c r="F105" s="263">
        <v>33684</v>
      </c>
      <c r="G105" s="282"/>
      <c r="H105" s="324">
        <f>F105+G105</f>
        <v>33684</v>
      </c>
      <c r="I105" s="328"/>
    </row>
    <row r="106" spans="2:9" s="18" customFormat="1" ht="18" customHeight="1">
      <c r="B106" s="72"/>
      <c r="C106" s="156" t="s">
        <v>143</v>
      </c>
      <c r="D106" s="155"/>
      <c r="E106" s="125" t="s">
        <v>194</v>
      </c>
      <c r="F106" s="264">
        <f>F107</f>
        <v>50</v>
      </c>
      <c r="G106" s="264"/>
      <c r="H106" s="264">
        <f>H107</f>
        <v>50</v>
      </c>
      <c r="I106" s="328"/>
    </row>
    <row r="107" spans="2:9" s="18" customFormat="1" ht="36">
      <c r="B107" s="72"/>
      <c r="C107" s="19"/>
      <c r="D107" s="15">
        <v>2010</v>
      </c>
      <c r="E107" s="16" t="s">
        <v>256</v>
      </c>
      <c r="F107" s="263">
        <v>50</v>
      </c>
      <c r="G107" s="282"/>
      <c r="H107" s="324">
        <f>F107+G107</f>
        <v>50</v>
      </c>
      <c r="I107" s="433" t="s">
        <v>393</v>
      </c>
    </row>
    <row r="108" spans="2:9" s="18" customFormat="1" ht="18" customHeight="1">
      <c r="B108" s="72"/>
      <c r="C108" s="119">
        <v>85216</v>
      </c>
      <c r="D108" s="124"/>
      <c r="E108" s="126" t="s">
        <v>174</v>
      </c>
      <c r="F108" s="269">
        <f>F109</f>
        <v>90298</v>
      </c>
      <c r="G108" s="269">
        <f>G109</f>
        <v>45000</v>
      </c>
      <c r="H108" s="269">
        <f>H109</f>
        <v>135298</v>
      </c>
      <c r="I108" s="328"/>
    </row>
    <row r="109" spans="2:9" s="18" customFormat="1" ht="34.5" customHeight="1">
      <c r="B109" s="72"/>
      <c r="C109" s="19"/>
      <c r="D109" s="12">
        <v>2030</v>
      </c>
      <c r="E109" s="217" t="s">
        <v>254</v>
      </c>
      <c r="F109" s="263">
        <v>90298</v>
      </c>
      <c r="G109" s="282">
        <v>45000</v>
      </c>
      <c r="H109" s="324">
        <f>F109+G109</f>
        <v>135298</v>
      </c>
      <c r="I109" s="433" t="s">
        <v>502</v>
      </c>
    </row>
    <row r="110" spans="2:9" ht="18" customHeight="1">
      <c r="B110" s="71"/>
      <c r="C110" s="119">
        <v>85219</v>
      </c>
      <c r="D110" s="120"/>
      <c r="E110" s="225" t="s">
        <v>40</v>
      </c>
      <c r="F110" s="264">
        <f>F111+F112</f>
        <v>19358</v>
      </c>
      <c r="G110" s="287"/>
      <c r="H110" s="264">
        <f>H111+H112</f>
        <v>19358</v>
      </c>
      <c r="I110" s="329"/>
    </row>
    <row r="111" spans="2:9" ht="17.25" customHeight="1">
      <c r="B111" s="71"/>
      <c r="C111" s="14"/>
      <c r="D111" s="11" t="s">
        <v>16</v>
      </c>
      <c r="E111" s="217" t="s">
        <v>293</v>
      </c>
      <c r="F111" s="263">
        <v>2000</v>
      </c>
      <c r="G111" s="323"/>
      <c r="H111" s="324">
        <f>F111+G111</f>
        <v>2000</v>
      </c>
      <c r="I111" s="329"/>
    </row>
    <row r="112" spans="2:9" ht="24" customHeight="1">
      <c r="B112" s="71"/>
      <c r="C112" s="20"/>
      <c r="D112" s="12">
        <v>2030</v>
      </c>
      <c r="E112" s="217" t="s">
        <v>254</v>
      </c>
      <c r="F112" s="263">
        <v>17358</v>
      </c>
      <c r="G112" s="321"/>
      <c r="H112" s="324">
        <f>F112+G112</f>
        <v>17358</v>
      </c>
      <c r="I112" s="329"/>
    </row>
    <row r="113" spans="2:9" ht="18.75" customHeight="1">
      <c r="B113" s="71"/>
      <c r="C113" s="156" t="s">
        <v>323</v>
      </c>
      <c r="D113" s="166"/>
      <c r="E113" s="216" t="s">
        <v>328</v>
      </c>
      <c r="F113" s="299">
        <f>F114</f>
        <v>24694.06</v>
      </c>
      <c r="G113" s="299">
        <f>G114</f>
        <v>0</v>
      </c>
      <c r="H113" s="299">
        <f>H114</f>
        <v>24694.06</v>
      </c>
      <c r="I113" s="329"/>
    </row>
    <row r="114" spans="2:9" ht="34.5" thickBot="1">
      <c r="B114" s="73"/>
      <c r="C114" s="22"/>
      <c r="D114" s="15">
        <v>2030</v>
      </c>
      <c r="E114" s="232" t="s">
        <v>254</v>
      </c>
      <c r="F114" s="262">
        <v>24694.06</v>
      </c>
      <c r="G114" s="358"/>
      <c r="H114" s="337">
        <f>F114+G114</f>
        <v>24694.06</v>
      </c>
      <c r="I114" s="516" t="s">
        <v>483</v>
      </c>
    </row>
    <row r="115" spans="2:9" ht="28.5" customHeight="1" thickBot="1">
      <c r="B115" s="145" t="s">
        <v>148</v>
      </c>
      <c r="C115" s="146"/>
      <c r="D115" s="146"/>
      <c r="E115" s="147" t="s">
        <v>149</v>
      </c>
      <c r="F115" s="260">
        <f aca="true" t="shared" si="4" ref="F115:H116">F116</f>
        <v>9290</v>
      </c>
      <c r="G115" s="260">
        <f t="shared" si="4"/>
        <v>0</v>
      </c>
      <c r="H115" s="260">
        <f t="shared" si="4"/>
        <v>9290</v>
      </c>
      <c r="I115" s="354"/>
    </row>
    <row r="116" spans="2:9" ht="27.75" customHeight="1">
      <c r="B116" s="210"/>
      <c r="C116" s="249">
        <v>85311</v>
      </c>
      <c r="D116" s="250"/>
      <c r="E116" s="196" t="s">
        <v>238</v>
      </c>
      <c r="F116" s="261">
        <f t="shared" si="4"/>
        <v>9290</v>
      </c>
      <c r="G116" s="261">
        <f t="shared" si="4"/>
        <v>0</v>
      </c>
      <c r="H116" s="261">
        <f t="shared" si="4"/>
        <v>9290</v>
      </c>
      <c r="I116" s="353"/>
    </row>
    <row r="117" spans="2:9" ht="24" customHeight="1" thickBot="1">
      <c r="B117" s="73"/>
      <c r="C117" s="22"/>
      <c r="D117" s="355" t="s">
        <v>234</v>
      </c>
      <c r="E117" s="16" t="s">
        <v>295</v>
      </c>
      <c r="F117" s="262">
        <v>9290</v>
      </c>
      <c r="G117" s="358"/>
      <c r="H117" s="337">
        <f>F117+G117</f>
        <v>9290</v>
      </c>
      <c r="I117" s="629" t="s">
        <v>475</v>
      </c>
    </row>
    <row r="118" spans="2:9" ht="20.25" customHeight="1" thickBot="1">
      <c r="B118" s="143" t="s">
        <v>151</v>
      </c>
      <c r="C118" s="139"/>
      <c r="D118" s="139"/>
      <c r="E118" s="218" t="s">
        <v>152</v>
      </c>
      <c r="F118" s="304">
        <f aca="true" t="shared" si="5" ref="F118:H119">F119</f>
        <v>16187</v>
      </c>
      <c r="G118" s="304">
        <f t="shared" si="5"/>
        <v>0</v>
      </c>
      <c r="H118" s="304">
        <f t="shared" si="5"/>
        <v>16187</v>
      </c>
      <c r="I118" s="354"/>
    </row>
    <row r="119" spans="2:9" ht="24" customHeight="1">
      <c r="B119" s="480"/>
      <c r="C119" s="240" t="s">
        <v>400</v>
      </c>
      <c r="D119" s="380"/>
      <c r="E119" s="221" t="s">
        <v>401</v>
      </c>
      <c r="F119" s="299">
        <f t="shared" si="5"/>
        <v>16187</v>
      </c>
      <c r="G119" s="299">
        <f t="shared" si="5"/>
        <v>0</v>
      </c>
      <c r="H119" s="299">
        <f t="shared" si="5"/>
        <v>16187</v>
      </c>
      <c r="I119" s="479"/>
    </row>
    <row r="120" spans="2:9" ht="34.5" thickBot="1">
      <c r="B120" s="82"/>
      <c r="C120" s="83"/>
      <c r="D120" s="12">
        <v>2030</v>
      </c>
      <c r="E120" s="217" t="s">
        <v>254</v>
      </c>
      <c r="F120" s="268">
        <v>16187</v>
      </c>
      <c r="G120" s="456"/>
      <c r="H120" s="324">
        <f>F120+G120</f>
        <v>16187</v>
      </c>
      <c r="I120" s="433" t="s">
        <v>403</v>
      </c>
    </row>
    <row r="121" spans="2:9" ht="18" customHeight="1" thickBot="1">
      <c r="B121" s="134">
        <v>855</v>
      </c>
      <c r="C121" s="132"/>
      <c r="D121" s="132"/>
      <c r="E121" s="227" t="s">
        <v>297</v>
      </c>
      <c r="F121" s="260">
        <f>F122+F125+F129+F131+F133</f>
        <v>10559336</v>
      </c>
      <c r="G121" s="260">
        <f>G122+G125+G129+G131+G133</f>
        <v>0</v>
      </c>
      <c r="H121" s="260">
        <f>H122+H125+H129+H131+H133</f>
        <v>10559336</v>
      </c>
      <c r="I121" s="354"/>
    </row>
    <row r="122" spans="2:9" ht="18" customHeight="1">
      <c r="B122" s="203"/>
      <c r="C122" s="118">
        <v>85501</v>
      </c>
      <c r="D122" s="204"/>
      <c r="E122" s="221" t="s">
        <v>298</v>
      </c>
      <c r="F122" s="261">
        <f>F123+F124</f>
        <v>6494419</v>
      </c>
      <c r="G122" s="293"/>
      <c r="H122" s="261">
        <f>H123+H124</f>
        <v>6494419</v>
      </c>
      <c r="I122" s="353"/>
    </row>
    <row r="123" spans="2:9" ht="18" customHeight="1">
      <c r="B123" s="203"/>
      <c r="C123" s="118"/>
      <c r="D123" s="182" t="s">
        <v>333</v>
      </c>
      <c r="E123" s="214" t="s">
        <v>343</v>
      </c>
      <c r="F123" s="265">
        <v>12000</v>
      </c>
      <c r="G123" s="321"/>
      <c r="H123" s="324">
        <f>F123+G123</f>
        <v>12000</v>
      </c>
      <c r="I123" s="329"/>
    </row>
    <row r="124" spans="2:9" ht="48">
      <c r="B124" s="71"/>
      <c r="C124" s="204"/>
      <c r="D124" s="12">
        <v>2060</v>
      </c>
      <c r="E124" s="23" t="s">
        <v>299</v>
      </c>
      <c r="F124" s="263">
        <v>6482419</v>
      </c>
      <c r="G124" s="321"/>
      <c r="H124" s="324">
        <f>F124+G124</f>
        <v>6482419</v>
      </c>
      <c r="I124" s="433" t="s">
        <v>507</v>
      </c>
    </row>
    <row r="125" spans="2:9" ht="38.25">
      <c r="B125" s="71"/>
      <c r="C125" s="119">
        <v>85502</v>
      </c>
      <c r="D125" s="120"/>
      <c r="E125" s="222" t="s">
        <v>219</v>
      </c>
      <c r="F125" s="264">
        <f>F126+F127+F128</f>
        <v>3618106</v>
      </c>
      <c r="G125" s="285"/>
      <c r="H125" s="264">
        <f>H126+H127+H128</f>
        <v>3618106</v>
      </c>
      <c r="I125" s="329"/>
    </row>
    <row r="126" spans="2:9" ht="18" customHeight="1">
      <c r="B126" s="71"/>
      <c r="C126" s="119"/>
      <c r="D126" s="182" t="s">
        <v>333</v>
      </c>
      <c r="E126" s="214" t="s">
        <v>343</v>
      </c>
      <c r="F126" s="265">
        <v>12000</v>
      </c>
      <c r="G126" s="321"/>
      <c r="H126" s="324">
        <f>F126+G126</f>
        <v>12000</v>
      </c>
      <c r="I126" s="329"/>
    </row>
    <row r="127" spans="2:9" ht="36">
      <c r="B127" s="71"/>
      <c r="C127" s="119"/>
      <c r="D127" s="12">
        <v>2010</v>
      </c>
      <c r="E127" s="23" t="s">
        <v>256</v>
      </c>
      <c r="F127" s="263">
        <v>3598106</v>
      </c>
      <c r="G127" s="321"/>
      <c r="H127" s="324">
        <f>F127+G127</f>
        <v>3598106</v>
      </c>
      <c r="I127" s="329"/>
    </row>
    <row r="128" spans="2:9" ht="36">
      <c r="B128" s="71"/>
      <c r="C128" s="20"/>
      <c r="D128" s="12">
        <v>2360</v>
      </c>
      <c r="E128" s="23" t="s">
        <v>257</v>
      </c>
      <c r="F128" s="263">
        <v>8000</v>
      </c>
      <c r="G128" s="321"/>
      <c r="H128" s="324">
        <f>F128+G128</f>
        <v>8000</v>
      </c>
      <c r="I128" s="329"/>
    </row>
    <row r="129" spans="2:9" ht="18" customHeight="1">
      <c r="B129" s="71"/>
      <c r="C129" s="119">
        <v>85503</v>
      </c>
      <c r="D129" s="243"/>
      <c r="E129" s="216" t="s">
        <v>394</v>
      </c>
      <c r="F129" s="264">
        <f>F130</f>
        <v>300</v>
      </c>
      <c r="G129" s="264">
        <f>G130</f>
        <v>0</v>
      </c>
      <c r="H129" s="264">
        <f>H130</f>
        <v>300</v>
      </c>
      <c r="I129" s="329"/>
    </row>
    <row r="130" spans="2:9" ht="36">
      <c r="B130" s="71"/>
      <c r="C130" s="20"/>
      <c r="D130" s="12">
        <v>2010</v>
      </c>
      <c r="E130" s="23" t="s">
        <v>256</v>
      </c>
      <c r="F130" s="263">
        <v>300</v>
      </c>
      <c r="G130" s="321"/>
      <c r="H130" s="324">
        <f>F130+G130</f>
        <v>300</v>
      </c>
      <c r="I130" s="433" t="s">
        <v>411</v>
      </c>
    </row>
    <row r="131" spans="2:9" ht="18" customHeight="1">
      <c r="B131" s="71"/>
      <c r="C131" s="475" t="s">
        <v>331</v>
      </c>
      <c r="D131" s="62"/>
      <c r="E131" s="216" t="s">
        <v>232</v>
      </c>
      <c r="F131" s="264">
        <f>F132</f>
        <v>417973</v>
      </c>
      <c r="G131" s="264">
        <f>G132</f>
        <v>0</v>
      </c>
      <c r="H131" s="264">
        <f>H132</f>
        <v>417973</v>
      </c>
      <c r="I131" s="433"/>
    </row>
    <row r="132" spans="2:9" ht="36">
      <c r="B132" s="71"/>
      <c r="C132" s="20"/>
      <c r="D132" s="12">
        <v>2010</v>
      </c>
      <c r="E132" s="23" t="s">
        <v>256</v>
      </c>
      <c r="F132" s="263">
        <v>417973</v>
      </c>
      <c r="G132" s="321"/>
      <c r="H132" s="324">
        <f>F132+G132</f>
        <v>417973</v>
      </c>
      <c r="I132" s="433" t="s">
        <v>508</v>
      </c>
    </row>
    <row r="133" spans="2:9" ht="57" customHeight="1">
      <c r="B133" s="71"/>
      <c r="C133" s="119">
        <v>85513</v>
      </c>
      <c r="D133" s="12"/>
      <c r="E133" s="222" t="s">
        <v>354</v>
      </c>
      <c r="F133" s="264">
        <f>F134</f>
        <v>28538</v>
      </c>
      <c r="G133" s="264">
        <f>G134</f>
        <v>0</v>
      </c>
      <c r="H133" s="264">
        <f>H134</f>
        <v>28538</v>
      </c>
      <c r="I133" s="329"/>
    </row>
    <row r="134" spans="2:9" ht="36.75" thickBot="1">
      <c r="B134" s="73"/>
      <c r="C134" s="22"/>
      <c r="D134" s="15">
        <v>2010</v>
      </c>
      <c r="E134" s="16" t="s">
        <v>256</v>
      </c>
      <c r="F134" s="262">
        <v>28538</v>
      </c>
      <c r="G134" s="358"/>
      <c r="H134" s="337">
        <f>F134+G134</f>
        <v>28538</v>
      </c>
      <c r="I134" s="433" t="s">
        <v>488</v>
      </c>
    </row>
    <row r="135" spans="2:9" ht="27" customHeight="1" thickBot="1">
      <c r="B135" s="134">
        <v>900</v>
      </c>
      <c r="C135" s="132"/>
      <c r="D135" s="132"/>
      <c r="E135" s="220" t="s">
        <v>42</v>
      </c>
      <c r="F135" s="270">
        <f>F136+F140+F142</f>
        <v>831274</v>
      </c>
      <c r="G135" s="270">
        <f>G136+G140+G142</f>
        <v>0</v>
      </c>
      <c r="H135" s="270">
        <f>H136+H140+H142</f>
        <v>831274</v>
      </c>
      <c r="I135" s="354"/>
    </row>
    <row r="136" spans="2:9" ht="15.75" customHeight="1">
      <c r="B136" s="203"/>
      <c r="C136" s="128" t="s">
        <v>168</v>
      </c>
      <c r="D136" s="129"/>
      <c r="E136" s="221" t="s">
        <v>386</v>
      </c>
      <c r="F136" s="261">
        <f>F137+F138+F139</f>
        <v>780000</v>
      </c>
      <c r="G136" s="291"/>
      <c r="H136" s="261">
        <f>H137+H138+H139</f>
        <v>780000</v>
      </c>
      <c r="I136" s="353"/>
    </row>
    <row r="137" spans="2:9" ht="27" customHeight="1">
      <c r="B137" s="242"/>
      <c r="C137" s="243"/>
      <c r="D137" s="11" t="s">
        <v>29</v>
      </c>
      <c r="E137" s="217" t="s">
        <v>251</v>
      </c>
      <c r="F137" s="265">
        <v>774000</v>
      </c>
      <c r="G137" s="319"/>
      <c r="H137" s="324">
        <f>F137+G137</f>
        <v>774000</v>
      </c>
      <c r="I137" s="329"/>
    </row>
    <row r="138" spans="2:9" ht="24">
      <c r="B138" s="203"/>
      <c r="C138" s="204"/>
      <c r="D138" s="11" t="s">
        <v>334</v>
      </c>
      <c r="E138" s="217" t="s">
        <v>335</v>
      </c>
      <c r="F138" s="271">
        <v>5000</v>
      </c>
      <c r="G138" s="319"/>
      <c r="H138" s="324">
        <f>F138+G138</f>
        <v>5000</v>
      </c>
      <c r="I138" s="329"/>
    </row>
    <row r="139" spans="2:9" ht="15.75" customHeight="1">
      <c r="B139" s="242"/>
      <c r="C139" s="243"/>
      <c r="D139" s="11" t="s">
        <v>208</v>
      </c>
      <c r="E139" s="229" t="s">
        <v>294</v>
      </c>
      <c r="F139" s="265">
        <v>1000</v>
      </c>
      <c r="G139" s="319"/>
      <c r="H139" s="324">
        <f>F139+G139</f>
        <v>1000</v>
      </c>
      <c r="I139" s="329"/>
    </row>
    <row r="140" spans="2:9" ht="15.75" customHeight="1">
      <c r="B140" s="242"/>
      <c r="C140" s="156" t="s">
        <v>156</v>
      </c>
      <c r="D140" s="166"/>
      <c r="E140" s="216" t="s">
        <v>198</v>
      </c>
      <c r="F140" s="299">
        <f>SUM(F141)</f>
        <v>9274</v>
      </c>
      <c r="G140" s="299">
        <f>SUM(G141)</f>
        <v>0</v>
      </c>
      <c r="H140" s="299">
        <f>SUM(H141)</f>
        <v>9274</v>
      </c>
      <c r="I140" s="329"/>
    </row>
    <row r="141" spans="2:9" ht="33.75">
      <c r="B141" s="242"/>
      <c r="C141" s="243"/>
      <c r="D141" s="105">
        <v>2710</v>
      </c>
      <c r="E141" s="98" t="s">
        <v>409</v>
      </c>
      <c r="F141" s="268">
        <v>9274</v>
      </c>
      <c r="G141" s="527"/>
      <c r="H141" s="525">
        <f>F141+G141</f>
        <v>9274</v>
      </c>
      <c r="I141" s="478" t="s">
        <v>410</v>
      </c>
    </row>
    <row r="142" spans="2:9" ht="28.5" customHeight="1">
      <c r="B142" s="107"/>
      <c r="C142" s="119">
        <v>90019</v>
      </c>
      <c r="D142" s="215"/>
      <c r="E142" s="222" t="s">
        <v>202</v>
      </c>
      <c r="F142" s="264">
        <f>F143</f>
        <v>42000</v>
      </c>
      <c r="G142" s="286"/>
      <c r="H142" s="264">
        <f>H143</f>
        <v>42000</v>
      </c>
      <c r="I142" s="353"/>
    </row>
    <row r="143" spans="2:9" ht="17.25" customHeight="1" thickBot="1">
      <c r="B143" s="360"/>
      <c r="C143" s="361"/>
      <c r="D143" s="8" t="s">
        <v>15</v>
      </c>
      <c r="E143" s="232" t="s">
        <v>258</v>
      </c>
      <c r="F143" s="267">
        <v>42000</v>
      </c>
      <c r="G143" s="362"/>
      <c r="H143" s="337">
        <f>F143+G143</f>
        <v>42000</v>
      </c>
      <c r="I143" s="352"/>
    </row>
    <row r="144" spans="2:9" ht="20.25" customHeight="1" thickBot="1">
      <c r="B144" s="136" t="s">
        <v>80</v>
      </c>
      <c r="C144" s="137"/>
      <c r="D144" s="138"/>
      <c r="E144" s="223" t="s">
        <v>81</v>
      </c>
      <c r="F144" s="272">
        <f>F145+F147</f>
        <v>170526</v>
      </c>
      <c r="G144" s="272">
        <f>G145+G147</f>
        <v>0</v>
      </c>
      <c r="H144" s="272">
        <f>H145+H147</f>
        <v>170526</v>
      </c>
      <c r="I144" s="354"/>
    </row>
    <row r="145" spans="2:9" ht="20.25" customHeight="1">
      <c r="B145" s="623"/>
      <c r="C145" s="156" t="s">
        <v>269</v>
      </c>
      <c r="D145" s="56"/>
      <c r="E145" s="216" t="s">
        <v>270</v>
      </c>
      <c r="F145" s="299">
        <f>F146</f>
        <v>150526</v>
      </c>
      <c r="G145" s="299">
        <f>G146</f>
        <v>0</v>
      </c>
      <c r="H145" s="299">
        <f>H146</f>
        <v>150526</v>
      </c>
      <c r="I145" s="624"/>
    </row>
    <row r="146" spans="2:9" ht="24" customHeight="1">
      <c r="B146" s="625"/>
      <c r="C146" s="626"/>
      <c r="D146" s="12">
        <v>6297</v>
      </c>
      <c r="E146" s="23" t="s">
        <v>472</v>
      </c>
      <c r="F146" s="312">
        <v>150526</v>
      </c>
      <c r="G146" s="321"/>
      <c r="H146" s="324">
        <f>F146+G146</f>
        <v>150526</v>
      </c>
      <c r="I146" s="627" t="s">
        <v>473</v>
      </c>
    </row>
    <row r="147" spans="2:9" ht="16.5" customHeight="1">
      <c r="B147" s="74"/>
      <c r="C147" s="128" t="s">
        <v>161</v>
      </c>
      <c r="D147" s="129"/>
      <c r="E147" s="224" t="s">
        <v>41</v>
      </c>
      <c r="F147" s="273">
        <f>F148+F149</f>
        <v>20000</v>
      </c>
      <c r="G147" s="293"/>
      <c r="H147" s="273">
        <f>H148+H149</f>
        <v>20000</v>
      </c>
      <c r="I147" s="353"/>
    </row>
    <row r="148" spans="2:9" ht="16.5" customHeight="1">
      <c r="B148" s="71"/>
      <c r="C148" s="156"/>
      <c r="D148" s="11" t="s">
        <v>15</v>
      </c>
      <c r="E148" s="217" t="s">
        <v>258</v>
      </c>
      <c r="F148" s="274">
        <v>5000</v>
      </c>
      <c r="G148" s="321"/>
      <c r="H148" s="324">
        <f>F148+G148</f>
        <v>5000</v>
      </c>
      <c r="I148" s="329"/>
    </row>
    <row r="149" spans="2:9" ht="24" customHeight="1" thickBot="1">
      <c r="B149" s="73"/>
      <c r="C149" s="211"/>
      <c r="D149" s="8" t="s">
        <v>8</v>
      </c>
      <c r="E149" s="232" t="s">
        <v>292</v>
      </c>
      <c r="F149" s="363">
        <v>15000</v>
      </c>
      <c r="G149" s="358"/>
      <c r="H149" s="337">
        <f>F149+G149</f>
        <v>15000</v>
      </c>
      <c r="I149" s="352"/>
    </row>
    <row r="150" spans="2:9" ht="18" customHeight="1" thickBot="1">
      <c r="B150" s="136" t="s">
        <v>84</v>
      </c>
      <c r="C150" s="139"/>
      <c r="D150" s="139"/>
      <c r="E150" s="218" t="s">
        <v>209</v>
      </c>
      <c r="F150" s="275">
        <f>F151</f>
        <v>26000</v>
      </c>
      <c r="G150" s="359"/>
      <c r="H150" s="275">
        <f>H151</f>
        <v>26000</v>
      </c>
      <c r="I150" s="354"/>
    </row>
    <row r="151" spans="2:9" ht="15.75" customHeight="1">
      <c r="B151" s="74"/>
      <c r="C151" s="240" t="s">
        <v>325</v>
      </c>
      <c r="D151" s="180"/>
      <c r="E151" s="224" t="s">
        <v>41</v>
      </c>
      <c r="F151" s="276">
        <f>F152</f>
        <v>26000</v>
      </c>
      <c r="G151" s="293"/>
      <c r="H151" s="276">
        <f>H152</f>
        <v>26000</v>
      </c>
      <c r="I151" s="353"/>
    </row>
    <row r="152" spans="2:9" ht="20.25" customHeight="1">
      <c r="B152" s="74"/>
      <c r="C152" s="128"/>
      <c r="D152" s="11" t="s">
        <v>8</v>
      </c>
      <c r="E152" s="217" t="s">
        <v>292</v>
      </c>
      <c r="F152" s="277">
        <v>26000</v>
      </c>
      <c r="G152" s="321"/>
      <c r="H152" s="324">
        <f>F152+G152</f>
        <v>26000</v>
      </c>
      <c r="I152" s="329"/>
    </row>
    <row r="153" spans="2:9" s="18" customFormat="1" ht="4.5" customHeight="1" thickBot="1">
      <c r="B153" s="75"/>
      <c r="C153" s="21"/>
      <c r="D153" s="21"/>
      <c r="E153" s="21"/>
      <c r="F153" s="278"/>
      <c r="G153" s="364"/>
      <c r="H153" s="278"/>
      <c r="I153" s="365"/>
    </row>
    <row r="154" spans="2:9" s="18" customFormat="1" ht="19.5" customHeight="1" thickBot="1">
      <c r="B154" s="142" t="s">
        <v>43</v>
      </c>
      <c r="C154" s="25"/>
      <c r="D154" s="26"/>
      <c r="E154" s="141"/>
      <c r="F154" s="260">
        <f>F11+F18+F21+F24+F29+F38+F43+F74+F84+F101+F115+F118+F121+F135+F144+F150</f>
        <v>38891338.56</v>
      </c>
      <c r="G154" s="260">
        <f>G11+G18+G21+G24+G29+G38+G43+G74+G84+G101+G115+G118+G121+G135+G144+G150</f>
        <v>212433.01</v>
      </c>
      <c r="H154" s="260">
        <f>H11+H18+H21+H24+H29+H38+H43+H74+H84+H101+H115+H118+H121+H135+H144+H150</f>
        <v>39103771.57</v>
      </c>
      <c r="I154" s="357"/>
    </row>
    <row r="155" spans="3:6" ht="12.75">
      <c r="C155" s="27"/>
      <c r="D155" s="28"/>
      <c r="E155" s="27"/>
      <c r="F155" s="27"/>
    </row>
    <row r="156" spans="2:6" ht="12.75">
      <c r="B156" s="29"/>
      <c r="C156" s="27"/>
      <c r="D156" s="28"/>
      <c r="E156" s="27"/>
      <c r="F156" s="27"/>
    </row>
    <row r="157" spans="3:6" ht="12.75">
      <c r="C157" s="9"/>
      <c r="D157" s="28"/>
      <c r="E157" s="27"/>
      <c r="F157" s="27"/>
    </row>
    <row r="158" spans="3:6" ht="12.75">
      <c r="C158" s="27"/>
      <c r="D158" s="28"/>
      <c r="E158" s="27"/>
      <c r="F158" s="27"/>
    </row>
    <row r="159" spans="3:6" ht="12.75">
      <c r="C159" s="27"/>
      <c r="D159" s="28"/>
      <c r="E159" s="27"/>
      <c r="F159" s="27"/>
    </row>
    <row r="160" spans="3:6" ht="12.75">
      <c r="C160" s="27"/>
      <c r="D160" s="28"/>
      <c r="E160" s="27"/>
      <c r="F160" s="27"/>
    </row>
    <row r="161" spans="3:6" ht="12.75">
      <c r="C161" s="27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  <row r="167" spans="3:6" ht="12.75">
      <c r="C167" s="27"/>
      <c r="D167" s="28"/>
      <c r="E167" s="27"/>
      <c r="F167" s="27"/>
    </row>
    <row r="168" spans="3:6" ht="12.75">
      <c r="C168" s="27"/>
      <c r="D168" s="28"/>
      <c r="E168" s="27"/>
      <c r="F168" s="27"/>
    </row>
    <row r="169" spans="3:6" ht="12.75">
      <c r="C169" s="27"/>
      <c r="D169" s="28"/>
      <c r="E169" s="27"/>
      <c r="F169" s="27"/>
    </row>
    <row r="170" spans="3:6" ht="12.75">
      <c r="C170" s="27"/>
      <c r="D170" s="28"/>
      <c r="E170" s="27"/>
      <c r="F170" s="27"/>
    </row>
    <row r="171" spans="3:6" ht="12.75">
      <c r="C171" s="27"/>
      <c r="D171" s="28"/>
      <c r="E171" s="27"/>
      <c r="F171" s="27"/>
    </row>
    <row r="172" spans="3:6" ht="12.75">
      <c r="C172" s="27"/>
      <c r="D172" s="28"/>
      <c r="E172" s="27"/>
      <c r="F172" s="27"/>
    </row>
    <row r="173" spans="3:6" ht="12.75">
      <c r="C173" s="27"/>
      <c r="D173" s="28"/>
      <c r="E173" s="27"/>
      <c r="F173" s="27"/>
    </row>
    <row r="174" spans="3:6" ht="12.75">
      <c r="C174" s="27"/>
      <c r="D174" s="28"/>
      <c r="E174" s="27"/>
      <c r="F174" s="27"/>
    </row>
    <row r="175" spans="3:6" ht="12.75">
      <c r="C175" s="27"/>
      <c r="D175" s="28"/>
      <c r="E175" s="27"/>
      <c r="F175" s="27"/>
    </row>
    <row r="176" spans="3:6" ht="12.75">
      <c r="C176" s="27"/>
      <c r="D176" s="28"/>
      <c r="E176" s="27"/>
      <c r="F176" s="27"/>
    </row>
    <row r="177" spans="3:6" ht="12.75">
      <c r="C177" s="27"/>
      <c r="D177" s="28"/>
      <c r="E177" s="27"/>
      <c r="F177" s="27"/>
    </row>
    <row r="178" spans="3:6" ht="12.75">
      <c r="C178" s="27"/>
      <c r="D178" s="28"/>
      <c r="E178" s="27"/>
      <c r="F178" s="27"/>
    </row>
    <row r="179" spans="3:6" ht="12.75">
      <c r="C179" s="27"/>
      <c r="D179" s="28"/>
      <c r="E179" s="27"/>
      <c r="F179" s="27"/>
    </row>
    <row r="180" spans="3:6" ht="12.75">
      <c r="C180" s="27"/>
      <c r="D180" s="28"/>
      <c r="E180" s="27"/>
      <c r="F180" s="27"/>
    </row>
    <row r="181" spans="3:6" ht="12.75">
      <c r="C181" s="27"/>
      <c r="D181" s="28"/>
      <c r="E181" s="27"/>
      <c r="F181" s="27"/>
    </row>
    <row r="182" spans="3:6" ht="12.75">
      <c r="C182" s="27"/>
      <c r="D182" s="28"/>
      <c r="E182" s="27"/>
      <c r="F182" s="27"/>
    </row>
    <row r="183" spans="3:6" ht="12.75">
      <c r="C183" s="27"/>
      <c r="D183" s="28"/>
      <c r="E183" s="27"/>
      <c r="F183" s="27"/>
    </row>
    <row r="184" spans="3:6" ht="12.75">
      <c r="C184" s="27"/>
      <c r="D184" s="28"/>
      <c r="E184" s="27"/>
      <c r="F184" s="27"/>
    </row>
    <row r="185" spans="3:6" ht="12.75">
      <c r="C185" s="27"/>
      <c r="D185" s="28"/>
      <c r="E185" s="27"/>
      <c r="F185" s="27"/>
    </row>
    <row r="186" spans="3:6" ht="12.75">
      <c r="C186" s="27"/>
      <c r="D186" s="28"/>
      <c r="E186" s="27"/>
      <c r="F186" s="27"/>
    </row>
    <row r="187" spans="3:6" ht="12.75">
      <c r="C187" s="27"/>
      <c r="D187" s="28"/>
      <c r="E187" s="27"/>
      <c r="F187" s="27"/>
    </row>
    <row r="188" spans="3:6" ht="12.75">
      <c r="C188" s="27"/>
      <c r="D188" s="28"/>
      <c r="E188" s="27"/>
      <c r="F188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388</v>
      </c>
    </row>
    <row r="2" ht="12.75">
      <c r="G2" s="106" t="s">
        <v>511</v>
      </c>
    </row>
    <row r="3" ht="12.75">
      <c r="G3" s="106" t="s">
        <v>498</v>
      </c>
    </row>
    <row r="4" ht="18.75">
      <c r="E4" s="102"/>
    </row>
    <row r="5" ht="13.5" customHeight="1">
      <c r="E5" s="104"/>
    </row>
    <row r="6" spans="5:8" ht="18">
      <c r="E6" s="695" t="s">
        <v>510</v>
      </c>
      <c r="F6" s="695"/>
      <c r="G6" s="695"/>
      <c r="H6" s="695"/>
    </row>
    <row r="7" spans="5:8" ht="18">
      <c r="E7" s="474"/>
      <c r="F7" s="474"/>
      <c r="G7" s="474"/>
      <c r="H7" s="474"/>
    </row>
    <row r="8" ht="10.5" customHeight="1" thickBot="1">
      <c r="F8" s="76"/>
    </row>
    <row r="9" spans="2:9" ht="25.5" customHeight="1" thickBot="1">
      <c r="B9" s="49" t="s">
        <v>0</v>
      </c>
      <c r="C9" s="50" t="s">
        <v>1</v>
      </c>
      <c r="D9" s="51" t="s">
        <v>2</v>
      </c>
      <c r="E9" s="52" t="s">
        <v>44</v>
      </c>
      <c r="F9" s="294" t="s">
        <v>339</v>
      </c>
      <c r="G9" s="371" t="s">
        <v>390</v>
      </c>
      <c r="H9" s="366" t="s">
        <v>391</v>
      </c>
      <c r="I9" s="367" t="s">
        <v>392</v>
      </c>
    </row>
    <row r="10" spans="2:9" ht="8.25" customHeight="1" thickBot="1">
      <c r="B10" s="94">
        <v>1</v>
      </c>
      <c r="C10" s="95">
        <v>2</v>
      </c>
      <c r="D10" s="96">
        <v>3</v>
      </c>
      <c r="E10" s="97">
        <v>4</v>
      </c>
      <c r="F10" s="295">
        <v>5</v>
      </c>
      <c r="G10" s="372">
        <v>6</v>
      </c>
      <c r="H10" s="373">
        <v>7</v>
      </c>
      <c r="I10" s="368">
        <v>8</v>
      </c>
    </row>
    <row r="11" spans="2:9" ht="18" customHeight="1" thickBot="1">
      <c r="B11" s="143" t="s">
        <v>74</v>
      </c>
      <c r="C11" s="139"/>
      <c r="D11" s="139"/>
      <c r="E11" s="140" t="s">
        <v>75</v>
      </c>
      <c r="F11" s="296">
        <f>F12+F15+F17+F19</f>
        <v>1090305.5</v>
      </c>
      <c r="G11" s="304">
        <f>G12+G15+G17+G19</f>
        <v>0</v>
      </c>
      <c r="H11" s="296">
        <f>H12+H15+H17+H19</f>
        <v>1090305.5</v>
      </c>
      <c r="I11" s="469"/>
    </row>
    <row r="12" spans="2:9" ht="15" customHeight="1">
      <c r="B12" s="256"/>
      <c r="C12" s="382" t="s">
        <v>166</v>
      </c>
      <c r="D12" s="181"/>
      <c r="E12" s="127" t="s">
        <v>221</v>
      </c>
      <c r="F12" s="383">
        <f>F13+F14</f>
        <v>55000</v>
      </c>
      <c r="G12" s="384"/>
      <c r="H12" s="383">
        <f>H13+H14</f>
        <v>55000</v>
      </c>
      <c r="I12" s="470"/>
    </row>
    <row r="13" spans="2:9" ht="15" customHeight="1">
      <c r="B13" s="84"/>
      <c r="C13" s="154"/>
      <c r="D13" s="54" t="s">
        <v>89</v>
      </c>
      <c r="E13" s="23" t="s">
        <v>278</v>
      </c>
      <c r="F13" s="298">
        <v>10000</v>
      </c>
      <c r="G13" s="369"/>
      <c r="H13" s="370">
        <f>F13+G13</f>
        <v>10000</v>
      </c>
      <c r="I13" s="435"/>
    </row>
    <row r="14" spans="2:9" ht="15" customHeight="1">
      <c r="B14" s="85"/>
      <c r="C14" s="86"/>
      <c r="D14" s="54" t="s">
        <v>61</v>
      </c>
      <c r="E14" s="23" t="s">
        <v>352</v>
      </c>
      <c r="F14" s="298">
        <v>45000</v>
      </c>
      <c r="G14" s="369"/>
      <c r="H14" s="370">
        <f>F14+G14</f>
        <v>45000</v>
      </c>
      <c r="I14" s="435"/>
    </row>
    <row r="15" spans="2:9" ht="15" customHeight="1">
      <c r="B15" s="79"/>
      <c r="C15" s="155" t="s">
        <v>76</v>
      </c>
      <c r="D15" s="156"/>
      <c r="E15" s="125" t="s">
        <v>177</v>
      </c>
      <c r="F15" s="297">
        <f>F16</f>
        <v>370000</v>
      </c>
      <c r="G15" s="299">
        <f>G16</f>
        <v>0</v>
      </c>
      <c r="H15" s="297">
        <f>H16</f>
        <v>370000</v>
      </c>
      <c r="I15" s="435"/>
    </row>
    <row r="16" spans="2:9" ht="15" customHeight="1">
      <c r="B16" s="78"/>
      <c r="C16" s="53"/>
      <c r="D16" s="54" t="s">
        <v>85</v>
      </c>
      <c r="E16" s="23" t="s">
        <v>86</v>
      </c>
      <c r="F16" s="298">
        <v>370000</v>
      </c>
      <c r="G16" s="321"/>
      <c r="H16" s="370">
        <f>F16+G16</f>
        <v>370000</v>
      </c>
      <c r="I16" s="435"/>
    </row>
    <row r="17" spans="2:9" ht="17.25" customHeight="1">
      <c r="B17" s="79"/>
      <c r="C17" s="156" t="s">
        <v>87</v>
      </c>
      <c r="D17" s="156"/>
      <c r="E17" s="125" t="s">
        <v>178</v>
      </c>
      <c r="F17" s="299">
        <f>F18</f>
        <v>25000</v>
      </c>
      <c r="G17" s="369"/>
      <c r="H17" s="299">
        <f>H18</f>
        <v>25000</v>
      </c>
      <c r="I17" s="435"/>
    </row>
    <row r="18" spans="2:9" ht="24.75" customHeight="1">
      <c r="B18" s="80"/>
      <c r="C18" s="56"/>
      <c r="D18" s="56">
        <v>2850</v>
      </c>
      <c r="E18" s="16" t="s">
        <v>88</v>
      </c>
      <c r="F18" s="300">
        <v>25000</v>
      </c>
      <c r="G18" s="369"/>
      <c r="H18" s="370">
        <f>F18+G18</f>
        <v>25000</v>
      </c>
      <c r="I18" s="435"/>
    </row>
    <row r="19" spans="2:9" ht="15" customHeight="1">
      <c r="B19" s="78"/>
      <c r="C19" s="157" t="s">
        <v>210</v>
      </c>
      <c r="D19" s="156"/>
      <c r="E19" s="125" t="s">
        <v>41</v>
      </c>
      <c r="F19" s="299">
        <f>SUM(F20:F26)</f>
        <v>640305.5</v>
      </c>
      <c r="G19" s="299">
        <f>SUM(G20:G26)</f>
        <v>0</v>
      </c>
      <c r="H19" s="299">
        <f>SUM(H20:H26)</f>
        <v>640305.5</v>
      </c>
      <c r="I19" s="435"/>
    </row>
    <row r="20" spans="2:9" ht="15" customHeight="1">
      <c r="B20" s="78"/>
      <c r="C20" s="157"/>
      <c r="D20" s="54" t="s">
        <v>102</v>
      </c>
      <c r="E20" s="23" t="s">
        <v>305</v>
      </c>
      <c r="F20" s="497">
        <v>9660</v>
      </c>
      <c r="G20" s="358"/>
      <c r="H20" s="370">
        <f aca="true" t="shared" si="0" ref="H20:H25">F20+G20</f>
        <v>9660</v>
      </c>
      <c r="I20" s="471"/>
    </row>
    <row r="21" spans="2:9" ht="15" customHeight="1">
      <c r="B21" s="78"/>
      <c r="C21" s="157"/>
      <c r="D21" s="54" t="s">
        <v>104</v>
      </c>
      <c r="E21" s="23" t="s">
        <v>306</v>
      </c>
      <c r="F21" s="497">
        <v>1651.86</v>
      </c>
      <c r="G21" s="358"/>
      <c r="H21" s="370">
        <f t="shared" si="0"/>
        <v>1651.86</v>
      </c>
      <c r="I21" s="471"/>
    </row>
    <row r="22" spans="2:9" ht="15" customHeight="1">
      <c r="B22" s="78"/>
      <c r="C22" s="157"/>
      <c r="D22" s="53">
        <v>4120</v>
      </c>
      <c r="E22" s="23" t="s">
        <v>307</v>
      </c>
      <c r="F22" s="497">
        <v>108.05</v>
      </c>
      <c r="G22" s="358"/>
      <c r="H22" s="370">
        <f t="shared" si="0"/>
        <v>108.05</v>
      </c>
      <c r="I22" s="471"/>
    </row>
    <row r="23" spans="2:9" ht="15" customHeight="1">
      <c r="B23" s="78"/>
      <c r="C23" s="157"/>
      <c r="D23" s="54" t="s">
        <v>89</v>
      </c>
      <c r="E23" s="23" t="s">
        <v>308</v>
      </c>
      <c r="F23" s="497">
        <v>131.63</v>
      </c>
      <c r="G23" s="358"/>
      <c r="H23" s="370">
        <f t="shared" si="0"/>
        <v>131.63</v>
      </c>
      <c r="I23" s="471"/>
    </row>
    <row r="24" spans="2:9" ht="15" customHeight="1">
      <c r="B24" s="78"/>
      <c r="C24" s="157"/>
      <c r="D24" s="54" t="s">
        <v>61</v>
      </c>
      <c r="E24" s="23" t="s">
        <v>311</v>
      </c>
      <c r="F24" s="497">
        <v>846.6</v>
      </c>
      <c r="G24" s="358"/>
      <c r="H24" s="370">
        <f t="shared" si="0"/>
        <v>846.6</v>
      </c>
      <c r="I24" s="471"/>
    </row>
    <row r="25" spans="2:9" ht="15" customHeight="1">
      <c r="B25" s="78"/>
      <c r="C25" s="157"/>
      <c r="D25" s="54" t="s">
        <v>94</v>
      </c>
      <c r="E25" s="23" t="s">
        <v>321</v>
      </c>
      <c r="F25" s="497">
        <v>619907.36</v>
      </c>
      <c r="G25" s="358"/>
      <c r="H25" s="370">
        <f t="shared" si="0"/>
        <v>619907.36</v>
      </c>
      <c r="I25" s="471"/>
    </row>
    <row r="26" spans="2:9" ht="15" customHeight="1" thickBot="1">
      <c r="B26" s="81"/>
      <c r="C26" s="58"/>
      <c r="D26" s="115" t="s">
        <v>94</v>
      </c>
      <c r="E26" s="59" t="s">
        <v>71</v>
      </c>
      <c r="F26" s="301">
        <v>8000</v>
      </c>
      <c r="G26" s="377"/>
      <c r="H26" s="378">
        <f>F26+G26</f>
        <v>8000</v>
      </c>
      <c r="I26" s="471"/>
    </row>
    <row r="27" spans="2:9" ht="26.25" thickBot="1">
      <c r="B27" s="143" t="s">
        <v>355</v>
      </c>
      <c r="C27" s="139"/>
      <c r="D27" s="139"/>
      <c r="E27" s="140" t="s">
        <v>356</v>
      </c>
      <c r="F27" s="302">
        <f aca="true" t="shared" si="1" ref="F27:H28">F28</f>
        <v>6000</v>
      </c>
      <c r="G27" s="302">
        <f t="shared" si="1"/>
        <v>0</v>
      </c>
      <c r="H27" s="302">
        <f t="shared" si="1"/>
        <v>6000</v>
      </c>
      <c r="I27" s="469"/>
    </row>
    <row r="28" spans="2:9" ht="15" customHeight="1">
      <c r="B28" s="77"/>
      <c r="C28" s="159">
        <v>40003</v>
      </c>
      <c r="D28" s="128"/>
      <c r="E28" s="130" t="s">
        <v>357</v>
      </c>
      <c r="F28" s="303">
        <f t="shared" si="1"/>
        <v>6000</v>
      </c>
      <c r="G28" s="303">
        <f t="shared" si="1"/>
        <v>0</v>
      </c>
      <c r="H28" s="303">
        <f t="shared" si="1"/>
        <v>6000</v>
      </c>
      <c r="I28" s="472"/>
    </row>
    <row r="29" spans="2:9" ht="15" customHeight="1" thickBot="1">
      <c r="B29" s="81"/>
      <c r="C29" s="58"/>
      <c r="D29" s="57" t="s">
        <v>61</v>
      </c>
      <c r="E29" s="16" t="s">
        <v>406</v>
      </c>
      <c r="F29" s="301">
        <v>6000</v>
      </c>
      <c r="G29" s="358"/>
      <c r="H29" s="378">
        <f>F29+G29</f>
        <v>6000</v>
      </c>
      <c r="I29" s="471"/>
    </row>
    <row r="30" spans="2:9" ht="18" customHeight="1" thickBot="1">
      <c r="B30" s="143" t="s">
        <v>90</v>
      </c>
      <c r="C30" s="139"/>
      <c r="D30" s="139"/>
      <c r="E30" s="140" t="s">
        <v>77</v>
      </c>
      <c r="F30" s="304">
        <f>F31+F34+F36</f>
        <v>3621533</v>
      </c>
      <c r="G30" s="304">
        <f>G31+G34+G36</f>
        <v>97600</v>
      </c>
      <c r="H30" s="304">
        <f>H31+H34+H36</f>
        <v>3719133</v>
      </c>
      <c r="I30" s="469"/>
    </row>
    <row r="31" spans="2:9" ht="15" customHeight="1">
      <c r="B31" s="77"/>
      <c r="C31" s="129" t="s">
        <v>91</v>
      </c>
      <c r="D31" s="128"/>
      <c r="E31" s="130" t="s">
        <v>179</v>
      </c>
      <c r="F31" s="303">
        <f>F32+F33</f>
        <v>305000</v>
      </c>
      <c r="G31" s="303">
        <f>G32+G33</f>
        <v>0</v>
      </c>
      <c r="H31" s="303">
        <f>H32+H33</f>
        <v>305000</v>
      </c>
      <c r="I31" s="472"/>
    </row>
    <row r="32" spans="2:9" ht="36">
      <c r="B32" s="79"/>
      <c r="C32" s="53"/>
      <c r="D32" s="103" t="s">
        <v>358</v>
      </c>
      <c r="E32" s="98" t="s">
        <v>359</v>
      </c>
      <c r="F32" s="298">
        <v>305000</v>
      </c>
      <c r="G32" s="321">
        <v>-100000</v>
      </c>
      <c r="H32" s="370">
        <f>F32+G32</f>
        <v>205000</v>
      </c>
      <c r="I32" s="435" t="s">
        <v>480</v>
      </c>
    </row>
    <row r="33" spans="2:9" ht="24.75" customHeight="1">
      <c r="B33" s="79"/>
      <c r="C33" s="53"/>
      <c r="D33" s="666" t="s">
        <v>500</v>
      </c>
      <c r="E33" s="98" t="s">
        <v>501</v>
      </c>
      <c r="F33" s="298">
        <v>0</v>
      </c>
      <c r="G33" s="312">
        <v>100000</v>
      </c>
      <c r="H33" s="370">
        <f>F33+G33</f>
        <v>100000</v>
      </c>
      <c r="I33" s="435" t="s">
        <v>480</v>
      </c>
    </row>
    <row r="34" spans="2:9" ht="15" customHeight="1">
      <c r="B34" s="79"/>
      <c r="C34" s="156" t="s">
        <v>92</v>
      </c>
      <c r="D34" s="155"/>
      <c r="E34" s="125" t="s">
        <v>78</v>
      </c>
      <c r="F34" s="299">
        <f>F35</f>
        <v>221500</v>
      </c>
      <c r="G34" s="299">
        <f>G35</f>
        <v>0</v>
      </c>
      <c r="H34" s="299">
        <f>H35</f>
        <v>221500</v>
      </c>
      <c r="I34" s="435"/>
    </row>
    <row r="35" spans="2:9" ht="37.5" customHeight="1">
      <c r="B35" s="79"/>
      <c r="C35" s="53"/>
      <c r="D35" s="53" t="s">
        <v>260</v>
      </c>
      <c r="E35" s="98" t="s">
        <v>261</v>
      </c>
      <c r="F35" s="298">
        <v>221500</v>
      </c>
      <c r="G35" s="494"/>
      <c r="H35" s="370">
        <f>F35+G35</f>
        <v>221500</v>
      </c>
      <c r="I35" s="435"/>
    </row>
    <row r="36" spans="2:9" ht="17.25" customHeight="1">
      <c r="B36" s="79"/>
      <c r="C36" s="155" t="s">
        <v>93</v>
      </c>
      <c r="D36" s="156"/>
      <c r="E36" s="125" t="s">
        <v>172</v>
      </c>
      <c r="F36" s="299">
        <f>SUM(F37:F41)</f>
        <v>3095033</v>
      </c>
      <c r="G36" s="299">
        <f>SUM(G37:G41)</f>
        <v>97600</v>
      </c>
      <c r="H36" s="299">
        <f>SUM(H37:H41)</f>
        <v>3192633</v>
      </c>
      <c r="I36" s="435"/>
    </row>
    <row r="37" spans="2:9" ht="16.5" customHeight="1">
      <c r="B37" s="79"/>
      <c r="C37" s="60"/>
      <c r="D37" s="54" t="s">
        <v>89</v>
      </c>
      <c r="E37" s="23" t="s">
        <v>481</v>
      </c>
      <c r="F37" s="305">
        <v>62500</v>
      </c>
      <c r="G37" s="494"/>
      <c r="H37" s="370">
        <f>F37+G37</f>
        <v>62500</v>
      </c>
      <c r="I37" s="435"/>
    </row>
    <row r="38" spans="2:9" ht="16.5" customHeight="1">
      <c r="B38" s="79"/>
      <c r="C38" s="60"/>
      <c r="D38" s="54" t="s">
        <v>114</v>
      </c>
      <c r="E38" s="495" t="s">
        <v>482</v>
      </c>
      <c r="F38" s="305">
        <v>514033</v>
      </c>
      <c r="G38" s="494"/>
      <c r="H38" s="370">
        <f>F38+G38</f>
        <v>514033</v>
      </c>
      <c r="I38" s="435"/>
    </row>
    <row r="39" spans="2:9" ht="16.5" customHeight="1">
      <c r="B39" s="79"/>
      <c r="C39" s="60"/>
      <c r="D39" s="54" t="s">
        <v>61</v>
      </c>
      <c r="E39" s="23" t="s">
        <v>62</v>
      </c>
      <c r="F39" s="305">
        <v>123000</v>
      </c>
      <c r="G39" s="369"/>
      <c r="H39" s="370">
        <f>F39+G39</f>
        <v>123000</v>
      </c>
      <c r="I39" s="435"/>
    </row>
    <row r="40" spans="2:9" ht="16.5" customHeight="1">
      <c r="B40" s="78"/>
      <c r="C40" s="53"/>
      <c r="D40" s="54" t="s">
        <v>94</v>
      </c>
      <c r="E40" s="23" t="s">
        <v>71</v>
      </c>
      <c r="F40" s="298">
        <v>50000</v>
      </c>
      <c r="G40" s="369"/>
      <c r="H40" s="370">
        <f>F40+G40</f>
        <v>50000</v>
      </c>
      <c r="I40" s="435"/>
    </row>
    <row r="41" spans="2:9" ht="24" thickBot="1">
      <c r="B41" s="447"/>
      <c r="C41" s="448"/>
      <c r="D41" s="449" t="s">
        <v>85</v>
      </c>
      <c r="E41" s="190" t="s">
        <v>377</v>
      </c>
      <c r="F41" s="450">
        <v>2345500</v>
      </c>
      <c r="G41" s="515">
        <v>97600</v>
      </c>
      <c r="H41" s="451">
        <f>F41+G41</f>
        <v>2443100</v>
      </c>
      <c r="I41" s="473" t="s">
        <v>484</v>
      </c>
    </row>
    <row r="42" spans="2:9" ht="17.25" customHeight="1" thickBot="1">
      <c r="B42" s="143" t="s">
        <v>95</v>
      </c>
      <c r="C42" s="139"/>
      <c r="D42" s="139"/>
      <c r="E42" s="133" t="s">
        <v>9</v>
      </c>
      <c r="F42" s="304">
        <f>F43+F47</f>
        <v>943000</v>
      </c>
      <c r="G42" s="304">
        <f>G43+G47</f>
        <v>5000</v>
      </c>
      <c r="H42" s="304">
        <f>H43+H47</f>
        <v>948000</v>
      </c>
      <c r="I42" s="469"/>
    </row>
    <row r="43" spans="2:9" ht="17.25" customHeight="1">
      <c r="B43" s="208"/>
      <c r="C43" s="159">
        <v>70001</v>
      </c>
      <c r="D43" s="128"/>
      <c r="E43" s="130" t="s">
        <v>360</v>
      </c>
      <c r="F43" s="315">
        <f>SUM(F44:F46)</f>
        <v>816000</v>
      </c>
      <c r="G43" s="643">
        <f>SUM(G44:G46)</f>
        <v>0</v>
      </c>
      <c r="H43" s="315">
        <f>SUM(H44:H46)</f>
        <v>816000</v>
      </c>
      <c r="I43" s="472"/>
    </row>
    <row r="44" spans="2:9" ht="24">
      <c r="B44" s="208"/>
      <c r="C44" s="209"/>
      <c r="D44" s="62">
        <v>4400</v>
      </c>
      <c r="E44" s="23" t="s">
        <v>226</v>
      </c>
      <c r="F44" s="306">
        <v>16000</v>
      </c>
      <c r="G44" s="369"/>
      <c r="H44" s="370">
        <f>F44+G44</f>
        <v>16000</v>
      </c>
      <c r="I44" s="435"/>
    </row>
    <row r="45" spans="2:9" ht="17.25" customHeight="1">
      <c r="B45" s="167"/>
      <c r="C45" s="168"/>
      <c r="D45" s="54" t="s">
        <v>85</v>
      </c>
      <c r="E45" s="23" t="s">
        <v>86</v>
      </c>
      <c r="F45" s="307">
        <v>700000</v>
      </c>
      <c r="G45" s="494"/>
      <c r="H45" s="370">
        <f>F45+G45</f>
        <v>700000</v>
      </c>
      <c r="I45" s="435"/>
    </row>
    <row r="46" spans="2:9" ht="17.25" customHeight="1">
      <c r="B46" s="167"/>
      <c r="C46" s="168"/>
      <c r="D46" s="62">
        <v>6060</v>
      </c>
      <c r="E46" s="23" t="s">
        <v>72</v>
      </c>
      <c r="F46" s="307">
        <v>100000</v>
      </c>
      <c r="G46" s="369"/>
      <c r="H46" s="370">
        <f>F46+G46</f>
        <v>100000</v>
      </c>
      <c r="I46" s="435"/>
    </row>
    <row r="47" spans="2:9" ht="14.25" customHeight="1">
      <c r="B47" s="77"/>
      <c r="C47" s="129" t="s">
        <v>96</v>
      </c>
      <c r="D47" s="128"/>
      <c r="E47" s="130" t="s">
        <v>10</v>
      </c>
      <c r="F47" s="303">
        <f>SUM(F48:F51)</f>
        <v>127000</v>
      </c>
      <c r="G47" s="303">
        <f>SUM(G48:G51)</f>
        <v>5000</v>
      </c>
      <c r="H47" s="303">
        <f>SUM(H48:H51)</f>
        <v>132000</v>
      </c>
      <c r="I47" s="435"/>
    </row>
    <row r="48" spans="2:9" ht="15" customHeight="1">
      <c r="B48" s="79"/>
      <c r="C48" s="61"/>
      <c r="D48" s="54" t="s">
        <v>97</v>
      </c>
      <c r="E48" s="23" t="s">
        <v>98</v>
      </c>
      <c r="F48" s="305">
        <v>30000</v>
      </c>
      <c r="G48" s="369"/>
      <c r="H48" s="370">
        <f>F48+G48</f>
        <v>30000</v>
      </c>
      <c r="I48" s="435"/>
    </row>
    <row r="49" spans="2:9" ht="15" customHeight="1">
      <c r="B49" s="212"/>
      <c r="C49" s="61"/>
      <c r="D49" s="54" t="s">
        <v>113</v>
      </c>
      <c r="E49" s="23" t="s">
        <v>67</v>
      </c>
      <c r="F49" s="308">
        <v>7000</v>
      </c>
      <c r="G49" s="369"/>
      <c r="H49" s="370">
        <f>F49+G49</f>
        <v>7000</v>
      </c>
      <c r="I49" s="435"/>
    </row>
    <row r="50" spans="2:9" ht="15" customHeight="1">
      <c r="B50" s="212"/>
      <c r="C50" s="667"/>
      <c r="D50" s="54" t="s">
        <v>114</v>
      </c>
      <c r="E50" s="23" t="s">
        <v>68</v>
      </c>
      <c r="F50" s="308">
        <v>0</v>
      </c>
      <c r="G50" s="358">
        <v>5000</v>
      </c>
      <c r="H50" s="370">
        <f>F50+G50</f>
        <v>5000</v>
      </c>
      <c r="I50" s="435" t="s">
        <v>480</v>
      </c>
    </row>
    <row r="51" spans="2:9" ht="15" customHeight="1" thickBot="1">
      <c r="B51" s="80"/>
      <c r="C51" s="56"/>
      <c r="D51" s="57" t="s">
        <v>61</v>
      </c>
      <c r="E51" s="16" t="s">
        <v>62</v>
      </c>
      <c r="F51" s="308">
        <v>90000</v>
      </c>
      <c r="G51" s="377"/>
      <c r="H51" s="378">
        <f>F51+G51</f>
        <v>90000</v>
      </c>
      <c r="I51" s="471"/>
    </row>
    <row r="52" spans="2:9" ht="18" customHeight="1" thickBot="1">
      <c r="B52" s="143" t="s">
        <v>99</v>
      </c>
      <c r="C52" s="169"/>
      <c r="D52" s="139"/>
      <c r="E52" s="170" t="s">
        <v>100</v>
      </c>
      <c r="F52" s="304">
        <f aca="true" t="shared" si="2" ref="F52:H53">F53</f>
        <v>103757</v>
      </c>
      <c r="G52" s="304">
        <f t="shared" si="2"/>
        <v>0</v>
      </c>
      <c r="H52" s="304">
        <f t="shared" si="2"/>
        <v>103757</v>
      </c>
      <c r="I52" s="469"/>
    </row>
    <row r="53" spans="2:9" ht="15" customHeight="1">
      <c r="B53" s="77"/>
      <c r="C53" s="129" t="s">
        <v>101</v>
      </c>
      <c r="D53" s="128"/>
      <c r="E53" s="130" t="s">
        <v>180</v>
      </c>
      <c r="F53" s="303">
        <f t="shared" si="2"/>
        <v>103757</v>
      </c>
      <c r="G53" s="303">
        <f t="shared" si="2"/>
        <v>0</v>
      </c>
      <c r="H53" s="303">
        <f t="shared" si="2"/>
        <v>103757</v>
      </c>
      <c r="I53" s="472"/>
    </row>
    <row r="54" spans="2:9" ht="15" customHeight="1" thickBot="1">
      <c r="B54" s="80"/>
      <c r="C54" s="56"/>
      <c r="D54" s="57" t="s">
        <v>61</v>
      </c>
      <c r="E54" s="16" t="s">
        <v>62</v>
      </c>
      <c r="F54" s="300">
        <v>103757</v>
      </c>
      <c r="G54" s="358"/>
      <c r="H54" s="378">
        <f>F54+G54</f>
        <v>103757</v>
      </c>
      <c r="I54" s="471"/>
    </row>
    <row r="55" spans="2:9" ht="17.25" customHeight="1" thickBot="1">
      <c r="B55" s="143" t="s">
        <v>46</v>
      </c>
      <c r="C55" s="139"/>
      <c r="D55" s="139"/>
      <c r="E55" s="133" t="s">
        <v>11</v>
      </c>
      <c r="F55" s="304">
        <f>F56+F60+F67+F90+F94+F109</f>
        <v>3866720</v>
      </c>
      <c r="G55" s="304">
        <f>G56+G60+G67+G90+G94+G109</f>
        <v>0</v>
      </c>
      <c r="H55" s="304">
        <f>H56+H60+H67+H90+H94+H109</f>
        <v>3866720</v>
      </c>
      <c r="I55" s="469"/>
    </row>
    <row r="56" spans="2:9" ht="15" customHeight="1">
      <c r="B56" s="77"/>
      <c r="C56" s="129" t="s">
        <v>47</v>
      </c>
      <c r="D56" s="128"/>
      <c r="E56" s="130" t="s">
        <v>181</v>
      </c>
      <c r="F56" s="303">
        <f>F57+F58+F59</f>
        <v>74689</v>
      </c>
      <c r="G56" s="374"/>
      <c r="H56" s="303">
        <f>H57+H58+H59</f>
        <v>74689</v>
      </c>
      <c r="I56" s="472"/>
    </row>
    <row r="57" spans="2:9" ht="15" customHeight="1">
      <c r="B57" s="78"/>
      <c r="C57" s="53"/>
      <c r="D57" s="54" t="s">
        <v>102</v>
      </c>
      <c r="E57" s="23" t="s">
        <v>103</v>
      </c>
      <c r="F57" s="309">
        <v>62000</v>
      </c>
      <c r="G57" s="369"/>
      <c r="H57" s="370">
        <f>F57+G57</f>
        <v>62000</v>
      </c>
      <c r="I57" s="435"/>
    </row>
    <row r="58" spans="2:9" ht="15" customHeight="1">
      <c r="B58" s="78"/>
      <c r="C58" s="53"/>
      <c r="D58" s="54" t="s">
        <v>104</v>
      </c>
      <c r="E58" s="23" t="s">
        <v>105</v>
      </c>
      <c r="F58" s="309">
        <v>11000</v>
      </c>
      <c r="G58" s="369"/>
      <c r="H58" s="370">
        <f>F58+G58</f>
        <v>11000</v>
      </c>
      <c r="I58" s="435"/>
    </row>
    <row r="59" spans="2:9" ht="15" customHeight="1">
      <c r="B59" s="78"/>
      <c r="C59" s="53"/>
      <c r="D59" s="54" t="s">
        <v>106</v>
      </c>
      <c r="E59" s="23" t="s">
        <v>107</v>
      </c>
      <c r="F59" s="309">
        <v>1689</v>
      </c>
      <c r="G59" s="369"/>
      <c r="H59" s="370">
        <f>F59+G59</f>
        <v>1689</v>
      </c>
      <c r="I59" s="435"/>
    </row>
    <row r="60" spans="2:9" ht="15" customHeight="1">
      <c r="B60" s="79"/>
      <c r="C60" s="155" t="s">
        <v>108</v>
      </c>
      <c r="D60" s="156"/>
      <c r="E60" s="125" t="s">
        <v>182</v>
      </c>
      <c r="F60" s="299">
        <f>SUM(F61:F66)</f>
        <v>139500</v>
      </c>
      <c r="G60" s="299">
        <f>SUM(G61:G66)</f>
        <v>0</v>
      </c>
      <c r="H60" s="299">
        <f>SUM(H61:H66)</f>
        <v>139500</v>
      </c>
      <c r="I60" s="435"/>
    </row>
    <row r="61" spans="2:9" ht="15" customHeight="1">
      <c r="B61" s="78"/>
      <c r="C61" s="53"/>
      <c r="D61" s="54" t="s">
        <v>97</v>
      </c>
      <c r="E61" s="23" t="s">
        <v>98</v>
      </c>
      <c r="F61" s="298">
        <v>119900</v>
      </c>
      <c r="G61" s="494"/>
      <c r="H61" s="370">
        <f aca="true" t="shared" si="3" ref="H61:H66">F61+G61</f>
        <v>119900</v>
      </c>
      <c r="I61" s="435"/>
    </row>
    <row r="62" spans="2:9" ht="15" customHeight="1">
      <c r="B62" s="78"/>
      <c r="C62" s="53"/>
      <c r="D62" s="54" t="s">
        <v>89</v>
      </c>
      <c r="E62" s="23" t="s">
        <v>63</v>
      </c>
      <c r="F62" s="298">
        <v>8500</v>
      </c>
      <c r="G62" s="494"/>
      <c r="H62" s="370">
        <f t="shared" si="3"/>
        <v>8500</v>
      </c>
      <c r="I62" s="435"/>
    </row>
    <row r="63" spans="2:9" ht="15" customHeight="1">
      <c r="B63" s="78"/>
      <c r="C63" s="53"/>
      <c r="D63" s="62">
        <v>4220</v>
      </c>
      <c r="E63" s="23" t="s">
        <v>139</v>
      </c>
      <c r="F63" s="298">
        <v>2000</v>
      </c>
      <c r="G63" s="494"/>
      <c r="H63" s="370">
        <f t="shared" si="3"/>
        <v>2000</v>
      </c>
      <c r="I63" s="435"/>
    </row>
    <row r="64" spans="2:9" ht="15" customHeight="1">
      <c r="B64" s="78"/>
      <c r="C64" s="53"/>
      <c r="D64" s="54" t="s">
        <v>61</v>
      </c>
      <c r="E64" s="23" t="s">
        <v>62</v>
      </c>
      <c r="F64" s="298">
        <v>9100</v>
      </c>
      <c r="G64" s="494"/>
      <c r="H64" s="370">
        <f t="shared" si="3"/>
        <v>9100</v>
      </c>
      <c r="I64" s="435"/>
    </row>
    <row r="65" spans="2:9" ht="15" customHeight="1">
      <c r="B65" s="78"/>
      <c r="C65" s="53"/>
      <c r="D65" s="54" t="s">
        <v>109</v>
      </c>
      <c r="E65" s="23" t="s">
        <v>70</v>
      </c>
      <c r="F65" s="298">
        <v>0</v>
      </c>
      <c r="G65" s="494"/>
      <c r="H65" s="370">
        <f t="shared" si="3"/>
        <v>0</v>
      </c>
      <c r="I65" s="435"/>
    </row>
    <row r="66" spans="2:9" ht="15" customHeight="1">
      <c r="B66" s="78"/>
      <c r="C66" s="53"/>
      <c r="D66" s="62">
        <v>4420</v>
      </c>
      <c r="E66" s="23" t="s">
        <v>110</v>
      </c>
      <c r="F66" s="298">
        <v>0</v>
      </c>
      <c r="G66" s="494"/>
      <c r="H66" s="370">
        <f t="shared" si="3"/>
        <v>0</v>
      </c>
      <c r="I66" s="435"/>
    </row>
    <row r="67" spans="2:9" ht="15" customHeight="1">
      <c r="B67" s="79"/>
      <c r="C67" s="155" t="s">
        <v>111</v>
      </c>
      <c r="D67" s="156"/>
      <c r="E67" s="125" t="s">
        <v>79</v>
      </c>
      <c r="F67" s="299">
        <f>SUM(F68:F89)</f>
        <v>3018729</v>
      </c>
      <c r="G67" s="299">
        <f>SUM(G68:G89)</f>
        <v>0</v>
      </c>
      <c r="H67" s="299">
        <f>SUM(H68:H89)</f>
        <v>3018729</v>
      </c>
      <c r="I67" s="435"/>
    </row>
    <row r="68" spans="2:9" ht="14.25" customHeight="1">
      <c r="B68" s="78"/>
      <c r="C68" s="53"/>
      <c r="D68" s="53">
        <v>3020</v>
      </c>
      <c r="E68" s="23" t="s">
        <v>222</v>
      </c>
      <c r="F68" s="298">
        <v>4000</v>
      </c>
      <c r="G68" s="321"/>
      <c r="H68" s="370">
        <f aca="true" t="shared" si="4" ref="H68:H89">F68+G68</f>
        <v>4000</v>
      </c>
      <c r="I68" s="435"/>
    </row>
    <row r="69" spans="2:9" ht="14.25" customHeight="1">
      <c r="B69" s="78"/>
      <c r="C69" s="53"/>
      <c r="D69" s="54" t="s">
        <v>102</v>
      </c>
      <c r="E69" s="23" t="s">
        <v>103</v>
      </c>
      <c r="F69" s="298">
        <v>1766000</v>
      </c>
      <c r="G69" s="321"/>
      <c r="H69" s="370">
        <f t="shared" si="4"/>
        <v>1766000</v>
      </c>
      <c r="I69" s="435"/>
    </row>
    <row r="70" spans="2:9" ht="14.25" customHeight="1">
      <c r="B70" s="78"/>
      <c r="C70" s="53"/>
      <c r="D70" s="54" t="s">
        <v>112</v>
      </c>
      <c r="E70" s="23" t="s">
        <v>65</v>
      </c>
      <c r="F70" s="298">
        <v>120000</v>
      </c>
      <c r="G70" s="321"/>
      <c r="H70" s="370">
        <f t="shared" si="4"/>
        <v>120000</v>
      </c>
      <c r="I70" s="435"/>
    </row>
    <row r="71" spans="2:9" ht="14.25" customHeight="1">
      <c r="B71" s="78"/>
      <c r="C71" s="53"/>
      <c r="D71" s="54" t="s">
        <v>104</v>
      </c>
      <c r="E71" s="23" t="s">
        <v>105</v>
      </c>
      <c r="F71" s="298">
        <v>290000</v>
      </c>
      <c r="G71" s="321"/>
      <c r="H71" s="370">
        <f t="shared" si="4"/>
        <v>290000</v>
      </c>
      <c r="I71" s="435"/>
    </row>
    <row r="72" spans="2:9" ht="14.25" customHeight="1">
      <c r="B72" s="78"/>
      <c r="C72" s="53"/>
      <c r="D72" s="54" t="s">
        <v>106</v>
      </c>
      <c r="E72" s="23" t="s">
        <v>107</v>
      </c>
      <c r="F72" s="298">
        <v>30000</v>
      </c>
      <c r="G72" s="321"/>
      <c r="H72" s="370">
        <f t="shared" si="4"/>
        <v>30000</v>
      </c>
      <c r="I72" s="435"/>
    </row>
    <row r="73" spans="2:9" ht="18.75" customHeight="1">
      <c r="B73" s="78"/>
      <c r="C73" s="53"/>
      <c r="D73" s="105">
        <v>4140</v>
      </c>
      <c r="E73" s="23" t="s">
        <v>326</v>
      </c>
      <c r="F73" s="298">
        <v>20400</v>
      </c>
      <c r="G73" s="321"/>
      <c r="H73" s="370">
        <f t="shared" si="4"/>
        <v>20400</v>
      </c>
      <c r="I73" s="435"/>
    </row>
    <row r="74" spans="2:9" ht="14.25" customHeight="1">
      <c r="B74" s="78"/>
      <c r="C74" s="53"/>
      <c r="D74" s="53">
        <v>4170</v>
      </c>
      <c r="E74" s="23" t="s">
        <v>66</v>
      </c>
      <c r="F74" s="298">
        <v>11279</v>
      </c>
      <c r="G74" s="321"/>
      <c r="H74" s="370">
        <f t="shared" si="4"/>
        <v>11279</v>
      </c>
      <c r="I74" s="435"/>
    </row>
    <row r="75" spans="2:9" ht="14.25" customHeight="1">
      <c r="B75" s="78"/>
      <c r="C75" s="53"/>
      <c r="D75" s="54" t="s">
        <v>89</v>
      </c>
      <c r="E75" s="23" t="s">
        <v>63</v>
      </c>
      <c r="F75" s="298">
        <v>151850</v>
      </c>
      <c r="G75" s="321"/>
      <c r="H75" s="370">
        <f t="shared" si="4"/>
        <v>151850</v>
      </c>
      <c r="I75" s="435"/>
    </row>
    <row r="76" spans="2:9" ht="14.25" customHeight="1">
      <c r="B76" s="78"/>
      <c r="C76" s="53"/>
      <c r="D76" s="62">
        <v>4220</v>
      </c>
      <c r="E76" s="23" t="s">
        <v>139</v>
      </c>
      <c r="F76" s="298">
        <v>5000</v>
      </c>
      <c r="G76" s="321"/>
      <c r="H76" s="370">
        <f t="shared" si="4"/>
        <v>5000</v>
      </c>
      <c r="I76" s="435"/>
    </row>
    <row r="77" spans="2:9" ht="14.25" customHeight="1">
      <c r="B77" s="78"/>
      <c r="C77" s="53"/>
      <c r="D77" s="54" t="s">
        <v>113</v>
      </c>
      <c r="E77" s="23" t="s">
        <v>67</v>
      </c>
      <c r="F77" s="298">
        <v>38000</v>
      </c>
      <c r="G77" s="321"/>
      <c r="H77" s="370">
        <f t="shared" si="4"/>
        <v>38000</v>
      </c>
      <c r="I77" s="435"/>
    </row>
    <row r="78" spans="2:9" ht="14.25" customHeight="1">
      <c r="B78" s="78"/>
      <c r="C78" s="53"/>
      <c r="D78" s="54" t="s">
        <v>114</v>
      </c>
      <c r="E78" s="23" t="s">
        <v>68</v>
      </c>
      <c r="F78" s="298">
        <v>8000</v>
      </c>
      <c r="G78" s="321"/>
      <c r="H78" s="370">
        <f t="shared" si="4"/>
        <v>8000</v>
      </c>
      <c r="I78" s="435"/>
    </row>
    <row r="79" spans="2:9" ht="14.25" customHeight="1">
      <c r="B79" s="78"/>
      <c r="C79" s="53"/>
      <c r="D79" s="53" t="s">
        <v>141</v>
      </c>
      <c r="E79" s="23" t="s">
        <v>69</v>
      </c>
      <c r="F79" s="298">
        <v>2000</v>
      </c>
      <c r="G79" s="321"/>
      <c r="H79" s="370">
        <f t="shared" si="4"/>
        <v>2000</v>
      </c>
      <c r="I79" s="435"/>
    </row>
    <row r="80" spans="2:9" ht="14.25" customHeight="1">
      <c r="B80" s="78"/>
      <c r="C80" s="53"/>
      <c r="D80" s="54" t="s">
        <v>61</v>
      </c>
      <c r="E80" s="23" t="s">
        <v>62</v>
      </c>
      <c r="F80" s="298">
        <v>335100</v>
      </c>
      <c r="G80" s="321"/>
      <c r="H80" s="370">
        <f t="shared" si="4"/>
        <v>335100</v>
      </c>
      <c r="I80" s="435"/>
    </row>
    <row r="81" spans="2:9" ht="14.25" customHeight="1">
      <c r="B81" s="78"/>
      <c r="C81" s="53"/>
      <c r="D81" s="62">
        <v>4360</v>
      </c>
      <c r="E81" s="23" t="s">
        <v>271</v>
      </c>
      <c r="F81" s="298">
        <v>28200</v>
      </c>
      <c r="G81" s="321"/>
      <c r="H81" s="370">
        <f t="shared" si="4"/>
        <v>28200</v>
      </c>
      <c r="I81" s="435"/>
    </row>
    <row r="82" spans="2:9" ht="14.25" customHeight="1">
      <c r="B82" s="78"/>
      <c r="C82" s="53"/>
      <c r="D82" s="62">
        <v>4390</v>
      </c>
      <c r="E82" s="23" t="s">
        <v>223</v>
      </c>
      <c r="F82" s="298">
        <v>10000</v>
      </c>
      <c r="G82" s="321"/>
      <c r="H82" s="370">
        <f t="shared" si="4"/>
        <v>10000</v>
      </c>
      <c r="I82" s="435"/>
    </row>
    <row r="83" spans="2:9" ht="14.25" customHeight="1">
      <c r="B83" s="78"/>
      <c r="C83" s="53"/>
      <c r="D83" s="54" t="s">
        <v>109</v>
      </c>
      <c r="E83" s="23" t="s">
        <v>70</v>
      </c>
      <c r="F83" s="298">
        <v>11000</v>
      </c>
      <c r="G83" s="321"/>
      <c r="H83" s="370">
        <f t="shared" si="4"/>
        <v>11000</v>
      </c>
      <c r="I83" s="435"/>
    </row>
    <row r="84" spans="2:9" ht="14.25" customHeight="1">
      <c r="B84" s="78"/>
      <c r="C84" s="53"/>
      <c r="D84" s="62">
        <v>4420</v>
      </c>
      <c r="E84" s="23" t="s">
        <v>110</v>
      </c>
      <c r="F84" s="298">
        <v>4000</v>
      </c>
      <c r="G84" s="321"/>
      <c r="H84" s="370">
        <f t="shared" si="4"/>
        <v>4000</v>
      </c>
      <c r="I84" s="435"/>
    </row>
    <row r="85" spans="2:9" ht="14.25" customHeight="1">
      <c r="B85" s="78"/>
      <c r="C85" s="53"/>
      <c r="D85" s="54" t="s">
        <v>94</v>
      </c>
      <c r="E85" s="23" t="s">
        <v>71</v>
      </c>
      <c r="F85" s="298">
        <v>50000</v>
      </c>
      <c r="G85" s="321"/>
      <c r="H85" s="370">
        <f t="shared" si="4"/>
        <v>50000</v>
      </c>
      <c r="I85" s="435"/>
    </row>
    <row r="86" spans="2:9" ht="14.25" customHeight="1">
      <c r="B86" s="87"/>
      <c r="C86" s="53"/>
      <c r="D86" s="54" t="s">
        <v>115</v>
      </c>
      <c r="E86" s="23" t="s">
        <v>116</v>
      </c>
      <c r="F86" s="298">
        <v>38900</v>
      </c>
      <c r="G86" s="321"/>
      <c r="H86" s="370">
        <f t="shared" si="4"/>
        <v>38900</v>
      </c>
      <c r="I86" s="435"/>
    </row>
    <row r="87" spans="2:9" ht="14.25" customHeight="1">
      <c r="B87" s="78"/>
      <c r="C87" s="53"/>
      <c r="D87" s="62">
        <v>4610</v>
      </c>
      <c r="E87" s="23" t="s">
        <v>224</v>
      </c>
      <c r="F87" s="298">
        <v>3000</v>
      </c>
      <c r="G87" s="321"/>
      <c r="H87" s="370">
        <f t="shared" si="4"/>
        <v>3000</v>
      </c>
      <c r="I87" s="435"/>
    </row>
    <row r="88" spans="2:9" ht="14.25" customHeight="1">
      <c r="B88" s="78"/>
      <c r="C88" s="53"/>
      <c r="D88" s="62">
        <v>4700</v>
      </c>
      <c r="E88" s="23" t="s">
        <v>117</v>
      </c>
      <c r="F88" s="298">
        <v>37000</v>
      </c>
      <c r="G88" s="494"/>
      <c r="H88" s="370">
        <f t="shared" si="4"/>
        <v>37000</v>
      </c>
      <c r="I88" s="435"/>
    </row>
    <row r="89" spans="2:9" ht="14.25" customHeight="1">
      <c r="B89" s="78"/>
      <c r="C89" s="53"/>
      <c r="D89" s="62">
        <v>6060</v>
      </c>
      <c r="E89" s="23" t="s">
        <v>72</v>
      </c>
      <c r="F89" s="298">
        <v>55000</v>
      </c>
      <c r="G89" s="321"/>
      <c r="H89" s="370">
        <f t="shared" si="4"/>
        <v>55000</v>
      </c>
      <c r="I89" s="435"/>
    </row>
    <row r="90" spans="2:9" ht="15" customHeight="1">
      <c r="B90" s="78"/>
      <c r="C90" s="156" t="s">
        <v>118</v>
      </c>
      <c r="D90" s="155"/>
      <c r="E90" s="125" t="s">
        <v>183</v>
      </c>
      <c r="F90" s="299">
        <f>SUM(F91:F93)</f>
        <v>121000</v>
      </c>
      <c r="G90" s="299">
        <f>SUM(G91:G93)</f>
        <v>0</v>
      </c>
      <c r="H90" s="299">
        <f>SUM(H91:H93)</f>
        <v>121000</v>
      </c>
      <c r="I90" s="435"/>
    </row>
    <row r="91" spans="2:9" ht="15" customHeight="1">
      <c r="B91" s="78"/>
      <c r="C91" s="53"/>
      <c r="D91" s="62">
        <v>4210</v>
      </c>
      <c r="E91" s="23" t="s">
        <v>63</v>
      </c>
      <c r="F91" s="298">
        <v>40700</v>
      </c>
      <c r="G91" s="321"/>
      <c r="H91" s="370">
        <f>F91+G91</f>
        <v>40700</v>
      </c>
      <c r="I91" s="435"/>
    </row>
    <row r="92" spans="2:9" ht="15" customHeight="1">
      <c r="B92" s="78"/>
      <c r="C92" s="53"/>
      <c r="D92" s="62">
        <v>4220</v>
      </c>
      <c r="E92" s="23" t="s">
        <v>139</v>
      </c>
      <c r="F92" s="298">
        <v>15300</v>
      </c>
      <c r="G92" s="321"/>
      <c r="H92" s="370">
        <f>F92+G92</f>
        <v>15300</v>
      </c>
      <c r="I92" s="435"/>
    </row>
    <row r="93" spans="2:9" ht="15" customHeight="1">
      <c r="B93" s="78"/>
      <c r="C93" s="53"/>
      <c r="D93" s="62">
        <v>4300</v>
      </c>
      <c r="E93" s="23" t="s">
        <v>62</v>
      </c>
      <c r="F93" s="298">
        <v>65000</v>
      </c>
      <c r="G93" s="369"/>
      <c r="H93" s="370">
        <f>F93+G93</f>
        <v>65000</v>
      </c>
      <c r="I93" s="435"/>
    </row>
    <row r="94" spans="2:9" ht="15" customHeight="1">
      <c r="B94" s="79"/>
      <c r="C94" s="156" t="s">
        <v>322</v>
      </c>
      <c r="D94" s="155"/>
      <c r="E94" s="225" t="s">
        <v>324</v>
      </c>
      <c r="F94" s="299">
        <f>SUM(F95:F108)</f>
        <v>437802</v>
      </c>
      <c r="G94" s="299">
        <f>SUM(G95:G108)</f>
        <v>0</v>
      </c>
      <c r="H94" s="299">
        <f>SUM(H95:H108)</f>
        <v>437802</v>
      </c>
      <c r="I94" s="435"/>
    </row>
    <row r="95" spans="2:9" ht="15" customHeight="1">
      <c r="B95" s="78"/>
      <c r="C95" s="53"/>
      <c r="D95" s="54" t="s">
        <v>64</v>
      </c>
      <c r="E95" s="23" t="s">
        <v>222</v>
      </c>
      <c r="F95" s="298">
        <v>2000</v>
      </c>
      <c r="G95" s="321"/>
      <c r="H95" s="370">
        <f aca="true" t="shared" si="5" ref="H95:H108">F95+G95</f>
        <v>2000</v>
      </c>
      <c r="I95" s="435"/>
    </row>
    <row r="96" spans="2:9" ht="15" customHeight="1">
      <c r="B96" s="78"/>
      <c r="C96" s="53"/>
      <c r="D96" s="54" t="s">
        <v>102</v>
      </c>
      <c r="E96" s="23" t="s">
        <v>103</v>
      </c>
      <c r="F96" s="298">
        <v>315200</v>
      </c>
      <c r="G96" s="321"/>
      <c r="H96" s="370">
        <f t="shared" si="5"/>
        <v>315200</v>
      </c>
      <c r="I96" s="435"/>
    </row>
    <row r="97" spans="2:9" ht="15" customHeight="1">
      <c r="B97" s="78"/>
      <c r="C97" s="53"/>
      <c r="D97" s="54" t="s">
        <v>112</v>
      </c>
      <c r="E97" s="23" t="s">
        <v>65</v>
      </c>
      <c r="F97" s="298">
        <v>21942</v>
      </c>
      <c r="G97" s="321"/>
      <c r="H97" s="370">
        <f t="shared" si="5"/>
        <v>21942</v>
      </c>
      <c r="I97" s="435"/>
    </row>
    <row r="98" spans="2:9" ht="15" customHeight="1">
      <c r="B98" s="78"/>
      <c r="C98" s="53"/>
      <c r="D98" s="54" t="s">
        <v>104</v>
      </c>
      <c r="E98" s="23" t="s">
        <v>105</v>
      </c>
      <c r="F98" s="298">
        <v>53000</v>
      </c>
      <c r="G98" s="321"/>
      <c r="H98" s="370">
        <f t="shared" si="5"/>
        <v>53000</v>
      </c>
      <c r="I98" s="435"/>
    </row>
    <row r="99" spans="2:9" ht="15" customHeight="1">
      <c r="B99" s="78"/>
      <c r="C99" s="53"/>
      <c r="D99" s="54" t="s">
        <v>106</v>
      </c>
      <c r="E99" s="23" t="s">
        <v>107</v>
      </c>
      <c r="F99" s="298">
        <v>3700</v>
      </c>
      <c r="G99" s="321"/>
      <c r="H99" s="370">
        <f t="shared" si="5"/>
        <v>3700</v>
      </c>
      <c r="I99" s="435"/>
    </row>
    <row r="100" spans="2:9" ht="15" customHeight="1">
      <c r="B100" s="78"/>
      <c r="C100" s="53"/>
      <c r="D100" s="53">
        <v>4170</v>
      </c>
      <c r="E100" s="23" t="s">
        <v>66</v>
      </c>
      <c r="F100" s="298">
        <v>4000</v>
      </c>
      <c r="G100" s="321"/>
      <c r="H100" s="370">
        <f t="shared" si="5"/>
        <v>4000</v>
      </c>
      <c r="I100" s="435"/>
    </row>
    <row r="101" spans="2:9" ht="15" customHeight="1">
      <c r="B101" s="78"/>
      <c r="C101" s="53"/>
      <c r="D101" s="54" t="s">
        <v>89</v>
      </c>
      <c r="E101" s="23" t="s">
        <v>63</v>
      </c>
      <c r="F101" s="298">
        <v>6500</v>
      </c>
      <c r="G101" s="321"/>
      <c r="H101" s="370">
        <f t="shared" si="5"/>
        <v>6500</v>
      </c>
      <c r="I101" s="435"/>
    </row>
    <row r="102" spans="2:9" ht="15" customHeight="1">
      <c r="B102" s="78"/>
      <c r="C102" s="53"/>
      <c r="D102" s="53" t="s">
        <v>141</v>
      </c>
      <c r="E102" s="23" t="s">
        <v>69</v>
      </c>
      <c r="F102" s="298">
        <v>400</v>
      </c>
      <c r="G102" s="321"/>
      <c r="H102" s="370">
        <f t="shared" si="5"/>
        <v>400</v>
      </c>
      <c r="I102" s="435"/>
    </row>
    <row r="103" spans="2:9" ht="15" customHeight="1">
      <c r="B103" s="78"/>
      <c r="C103" s="53"/>
      <c r="D103" s="54" t="s">
        <v>61</v>
      </c>
      <c r="E103" s="23" t="s">
        <v>62</v>
      </c>
      <c r="F103" s="298">
        <v>11000</v>
      </c>
      <c r="G103" s="321"/>
      <c r="H103" s="370">
        <f t="shared" si="5"/>
        <v>11000</v>
      </c>
      <c r="I103" s="435"/>
    </row>
    <row r="104" spans="2:9" ht="15" customHeight="1">
      <c r="B104" s="78"/>
      <c r="C104" s="53"/>
      <c r="D104" s="62">
        <v>4360</v>
      </c>
      <c r="E104" s="23" t="s">
        <v>271</v>
      </c>
      <c r="F104" s="298">
        <v>2800</v>
      </c>
      <c r="G104" s="321"/>
      <c r="H104" s="370">
        <f t="shared" si="5"/>
        <v>2800</v>
      </c>
      <c r="I104" s="435"/>
    </row>
    <row r="105" spans="2:9" ht="15" customHeight="1">
      <c r="B105" s="78"/>
      <c r="C105" s="53"/>
      <c r="D105" s="54" t="s">
        <v>109</v>
      </c>
      <c r="E105" s="23" t="s">
        <v>70</v>
      </c>
      <c r="F105" s="298">
        <v>4000</v>
      </c>
      <c r="G105" s="321"/>
      <c r="H105" s="370">
        <f t="shared" si="5"/>
        <v>4000</v>
      </c>
      <c r="I105" s="435"/>
    </row>
    <row r="106" spans="2:9" ht="15" customHeight="1">
      <c r="B106" s="78"/>
      <c r="C106" s="53"/>
      <c r="D106" s="53">
        <v>4430</v>
      </c>
      <c r="E106" s="23" t="s">
        <v>71</v>
      </c>
      <c r="F106" s="298">
        <v>500</v>
      </c>
      <c r="G106" s="321"/>
      <c r="H106" s="370">
        <f t="shared" si="5"/>
        <v>500</v>
      </c>
      <c r="I106" s="435"/>
    </row>
    <row r="107" spans="2:9" ht="15" customHeight="1">
      <c r="B107" s="78"/>
      <c r="C107" s="53"/>
      <c r="D107" s="54" t="s">
        <v>115</v>
      </c>
      <c r="E107" s="23" t="s">
        <v>116</v>
      </c>
      <c r="F107" s="298">
        <v>6760</v>
      </c>
      <c r="G107" s="321"/>
      <c r="H107" s="370">
        <f t="shared" si="5"/>
        <v>6760</v>
      </c>
      <c r="I107" s="435"/>
    </row>
    <row r="108" spans="2:9" ht="15" customHeight="1">
      <c r="B108" s="78"/>
      <c r="C108" s="53"/>
      <c r="D108" s="62">
        <v>4700</v>
      </c>
      <c r="E108" s="23" t="s">
        <v>117</v>
      </c>
      <c r="F108" s="298">
        <v>6000</v>
      </c>
      <c r="G108" s="321"/>
      <c r="H108" s="370">
        <f t="shared" si="5"/>
        <v>6000</v>
      </c>
      <c r="I108" s="435"/>
    </row>
    <row r="109" spans="2:9" ht="15" customHeight="1">
      <c r="B109" s="78"/>
      <c r="C109" s="156" t="s">
        <v>211</v>
      </c>
      <c r="D109" s="158"/>
      <c r="E109" s="125" t="s">
        <v>41</v>
      </c>
      <c r="F109" s="299">
        <f>F110+F111</f>
        <v>75000</v>
      </c>
      <c r="G109" s="299">
        <f>G110+G111</f>
        <v>0</v>
      </c>
      <c r="H109" s="299">
        <f>H110+H111</f>
        <v>75000</v>
      </c>
      <c r="I109" s="435"/>
    </row>
    <row r="110" spans="2:9" ht="15" customHeight="1">
      <c r="B110" s="78"/>
      <c r="C110" s="101"/>
      <c r="D110" s="54" t="s">
        <v>97</v>
      </c>
      <c r="E110" s="23" t="s">
        <v>98</v>
      </c>
      <c r="F110" s="298">
        <v>63000</v>
      </c>
      <c r="G110" s="321"/>
      <c r="H110" s="370">
        <f>F110+G110</f>
        <v>63000</v>
      </c>
      <c r="I110" s="435"/>
    </row>
    <row r="111" spans="2:9" ht="15" customHeight="1" thickBot="1">
      <c r="B111" s="81"/>
      <c r="C111" s="244"/>
      <c r="D111" s="57" t="s">
        <v>61</v>
      </c>
      <c r="E111" s="16" t="s">
        <v>62</v>
      </c>
      <c r="F111" s="301">
        <v>12000</v>
      </c>
      <c r="G111" s="358"/>
      <c r="H111" s="378">
        <f>F111+G111</f>
        <v>12000</v>
      </c>
      <c r="I111" s="471"/>
    </row>
    <row r="112" spans="2:9" ht="41.25" customHeight="1" thickBot="1">
      <c r="B112" s="143" t="s">
        <v>50</v>
      </c>
      <c r="C112" s="139"/>
      <c r="D112" s="139"/>
      <c r="E112" s="135" t="s">
        <v>215</v>
      </c>
      <c r="F112" s="304">
        <f>F113+F117</f>
        <v>26882</v>
      </c>
      <c r="G112" s="304">
        <f>G113+G117</f>
        <v>0</v>
      </c>
      <c r="H112" s="304">
        <f>H113+H117</f>
        <v>26882</v>
      </c>
      <c r="I112" s="469"/>
    </row>
    <row r="113" spans="2:9" ht="26.25" customHeight="1">
      <c r="B113" s="77"/>
      <c r="C113" s="129" t="s">
        <v>51</v>
      </c>
      <c r="D113" s="128"/>
      <c r="E113" s="130" t="s">
        <v>184</v>
      </c>
      <c r="F113" s="303">
        <f>SUM(F114:F116)</f>
        <v>1774</v>
      </c>
      <c r="G113" s="303">
        <f>SUM(G114:G116)</f>
        <v>0</v>
      </c>
      <c r="H113" s="303">
        <f>SUM(H114:H116)</f>
        <v>1774</v>
      </c>
      <c r="I113" s="472"/>
    </row>
    <row r="114" spans="2:9" ht="16.5" customHeight="1">
      <c r="B114" s="78"/>
      <c r="C114" s="53"/>
      <c r="D114" s="54" t="s">
        <v>102</v>
      </c>
      <c r="E114" s="23" t="s">
        <v>103</v>
      </c>
      <c r="F114" s="309">
        <v>1500</v>
      </c>
      <c r="G114" s="321"/>
      <c r="H114" s="370">
        <f>F114+G114</f>
        <v>1500</v>
      </c>
      <c r="I114" s="435"/>
    </row>
    <row r="115" spans="2:9" ht="16.5" customHeight="1">
      <c r="B115" s="78"/>
      <c r="C115" s="53"/>
      <c r="D115" s="54" t="s">
        <v>104</v>
      </c>
      <c r="E115" s="23" t="s">
        <v>105</v>
      </c>
      <c r="F115" s="309">
        <v>240</v>
      </c>
      <c r="G115" s="321"/>
      <c r="H115" s="370">
        <f>F115+G115</f>
        <v>240</v>
      </c>
      <c r="I115" s="435"/>
    </row>
    <row r="116" spans="2:9" ht="16.5" customHeight="1">
      <c r="B116" s="78"/>
      <c r="C116" s="53"/>
      <c r="D116" s="54" t="s">
        <v>106</v>
      </c>
      <c r="E116" s="23" t="s">
        <v>107</v>
      </c>
      <c r="F116" s="309">
        <v>34</v>
      </c>
      <c r="G116" s="321"/>
      <c r="H116" s="370">
        <f>F116+G116</f>
        <v>34</v>
      </c>
      <c r="I116" s="435"/>
    </row>
    <row r="117" spans="2:9" ht="16.5" customHeight="1">
      <c r="B117" s="78"/>
      <c r="C117" s="159">
        <v>75113</v>
      </c>
      <c r="D117" s="116"/>
      <c r="E117" s="228" t="s">
        <v>405</v>
      </c>
      <c r="F117" s="261">
        <f>SUM(F118:F124)</f>
        <v>25108</v>
      </c>
      <c r="G117" s="261">
        <f>SUM(G118:G124)</f>
        <v>0</v>
      </c>
      <c r="H117" s="261">
        <f>SUM(H118:H124)</f>
        <v>25108</v>
      </c>
      <c r="I117" s="435"/>
    </row>
    <row r="118" spans="2:9" ht="16.5" customHeight="1">
      <c r="B118" s="78"/>
      <c r="C118" s="159"/>
      <c r="D118" s="54" t="s">
        <v>97</v>
      </c>
      <c r="E118" s="23" t="s">
        <v>98</v>
      </c>
      <c r="F118" s="271">
        <v>13950</v>
      </c>
      <c r="G118" s="271"/>
      <c r="H118" s="370">
        <f aca="true" t="shared" si="6" ref="H118:H124">F118+G118</f>
        <v>13950</v>
      </c>
      <c r="I118" s="435"/>
    </row>
    <row r="119" spans="2:9" ht="16.5" customHeight="1">
      <c r="B119" s="78"/>
      <c r="C119" s="53"/>
      <c r="D119" s="54" t="s">
        <v>104</v>
      </c>
      <c r="E119" s="23" t="s">
        <v>105</v>
      </c>
      <c r="F119" s="309">
        <v>686</v>
      </c>
      <c r="G119" s="312"/>
      <c r="H119" s="370">
        <f t="shared" si="6"/>
        <v>686</v>
      </c>
      <c r="I119" s="435"/>
    </row>
    <row r="120" spans="2:9" ht="16.5" customHeight="1">
      <c r="B120" s="78"/>
      <c r="C120" s="53"/>
      <c r="D120" s="54" t="s">
        <v>106</v>
      </c>
      <c r="E120" s="23" t="s">
        <v>107</v>
      </c>
      <c r="F120" s="309">
        <v>85</v>
      </c>
      <c r="G120" s="312"/>
      <c r="H120" s="370">
        <f t="shared" si="6"/>
        <v>85</v>
      </c>
      <c r="I120" s="435"/>
    </row>
    <row r="121" spans="2:9" ht="16.5" customHeight="1">
      <c r="B121" s="78"/>
      <c r="C121" s="53"/>
      <c r="D121" s="53">
        <v>4170</v>
      </c>
      <c r="E121" s="23" t="s">
        <v>66</v>
      </c>
      <c r="F121" s="651">
        <v>4722</v>
      </c>
      <c r="G121" s="635"/>
      <c r="H121" s="646">
        <f t="shared" si="6"/>
        <v>4722</v>
      </c>
      <c r="I121" s="435"/>
    </row>
    <row r="122" spans="2:9" ht="16.5" customHeight="1">
      <c r="B122" s="78"/>
      <c r="C122" s="53"/>
      <c r="D122" s="54" t="s">
        <v>89</v>
      </c>
      <c r="E122" s="23" t="s">
        <v>63</v>
      </c>
      <c r="F122" s="651">
        <v>5308</v>
      </c>
      <c r="G122" s="635"/>
      <c r="H122" s="646">
        <f t="shared" si="6"/>
        <v>5308</v>
      </c>
      <c r="I122" s="435"/>
    </row>
    <row r="123" spans="2:9" ht="16.5" customHeight="1">
      <c r="B123" s="78"/>
      <c r="C123" s="53"/>
      <c r="D123" s="54" t="s">
        <v>61</v>
      </c>
      <c r="E123" s="23" t="s">
        <v>62</v>
      </c>
      <c r="F123" s="309">
        <v>47</v>
      </c>
      <c r="G123" s="312"/>
      <c r="H123" s="370">
        <f t="shared" si="6"/>
        <v>47</v>
      </c>
      <c r="I123" s="435"/>
    </row>
    <row r="124" spans="2:9" ht="16.5" customHeight="1" thickBot="1">
      <c r="B124" s="81"/>
      <c r="C124" s="58"/>
      <c r="D124" s="54" t="s">
        <v>109</v>
      </c>
      <c r="E124" s="23" t="s">
        <v>70</v>
      </c>
      <c r="F124" s="445">
        <v>310</v>
      </c>
      <c r="G124" s="483"/>
      <c r="H124" s="370">
        <f t="shared" si="6"/>
        <v>310</v>
      </c>
      <c r="I124" s="435"/>
    </row>
    <row r="125" spans="2:9" ht="26.25" customHeight="1" thickBot="1">
      <c r="B125" s="143" t="s">
        <v>52</v>
      </c>
      <c r="C125" s="139"/>
      <c r="D125" s="139"/>
      <c r="E125" s="135" t="s">
        <v>18</v>
      </c>
      <c r="F125" s="304">
        <f>F126+F137</f>
        <v>515500</v>
      </c>
      <c r="G125" s="304">
        <f>G126+G137</f>
        <v>0</v>
      </c>
      <c r="H125" s="304">
        <f>H126+H137</f>
        <v>515500</v>
      </c>
      <c r="I125" s="469"/>
    </row>
    <row r="126" spans="2:9" ht="15" customHeight="1">
      <c r="B126" s="77"/>
      <c r="C126" s="129" t="s">
        <v>119</v>
      </c>
      <c r="D126" s="128"/>
      <c r="E126" s="130" t="s">
        <v>185</v>
      </c>
      <c r="F126" s="303">
        <f>SUM(F127:F136)</f>
        <v>410500</v>
      </c>
      <c r="G126" s="303">
        <f>SUM(G127:G136)</f>
        <v>0</v>
      </c>
      <c r="H126" s="303">
        <f>SUM(H127:H136)</f>
        <v>410500</v>
      </c>
      <c r="I126" s="472"/>
    </row>
    <row r="127" spans="2:9" ht="24">
      <c r="B127" s="77"/>
      <c r="C127" s="129"/>
      <c r="D127" s="103" t="s">
        <v>239</v>
      </c>
      <c r="E127" s="90" t="s">
        <v>240</v>
      </c>
      <c r="F127" s="311">
        <v>22000</v>
      </c>
      <c r="G127" s="321"/>
      <c r="H127" s="370">
        <f aca="true" t="shared" si="7" ref="H127:H136">F127+G127</f>
        <v>22000</v>
      </c>
      <c r="I127" s="435"/>
    </row>
    <row r="128" spans="2:9" ht="17.25" customHeight="1">
      <c r="B128" s="77"/>
      <c r="C128" s="100"/>
      <c r="D128" s="54" t="s">
        <v>97</v>
      </c>
      <c r="E128" s="23" t="s">
        <v>98</v>
      </c>
      <c r="F128" s="311">
        <v>50000</v>
      </c>
      <c r="G128" s="321"/>
      <c r="H128" s="370">
        <f t="shared" si="7"/>
        <v>50000</v>
      </c>
      <c r="I128" s="435"/>
    </row>
    <row r="129" spans="2:9" ht="17.25" customHeight="1">
      <c r="B129" s="77"/>
      <c r="C129" s="100"/>
      <c r="D129" s="54" t="s">
        <v>89</v>
      </c>
      <c r="E129" s="23" t="s">
        <v>399</v>
      </c>
      <c r="F129" s="311">
        <v>119850</v>
      </c>
      <c r="G129" s="321"/>
      <c r="H129" s="370">
        <f t="shared" si="7"/>
        <v>119850</v>
      </c>
      <c r="I129" s="435"/>
    </row>
    <row r="130" spans="2:9" ht="17.25" customHeight="1">
      <c r="B130" s="77"/>
      <c r="C130" s="100"/>
      <c r="D130" s="62">
        <v>4220</v>
      </c>
      <c r="E130" s="23" t="s">
        <v>139</v>
      </c>
      <c r="F130" s="311">
        <v>150</v>
      </c>
      <c r="G130" s="321"/>
      <c r="H130" s="370">
        <f t="shared" si="7"/>
        <v>150</v>
      </c>
      <c r="I130" s="435"/>
    </row>
    <row r="131" spans="2:9" ht="17.25" customHeight="1">
      <c r="B131" s="77"/>
      <c r="C131" s="100"/>
      <c r="D131" s="54" t="s">
        <v>113</v>
      </c>
      <c r="E131" s="23" t="s">
        <v>67</v>
      </c>
      <c r="F131" s="311">
        <v>30000</v>
      </c>
      <c r="G131" s="321"/>
      <c r="H131" s="370">
        <f t="shared" si="7"/>
        <v>30000</v>
      </c>
      <c r="I131" s="435"/>
    </row>
    <row r="132" spans="2:9" ht="17.25" customHeight="1">
      <c r="B132" s="77"/>
      <c r="C132" s="100"/>
      <c r="D132" s="54" t="s">
        <v>114</v>
      </c>
      <c r="E132" s="23" t="s">
        <v>350</v>
      </c>
      <c r="F132" s="311">
        <v>85000</v>
      </c>
      <c r="G132" s="321"/>
      <c r="H132" s="370">
        <f t="shared" si="7"/>
        <v>85000</v>
      </c>
      <c r="I132" s="435"/>
    </row>
    <row r="133" spans="2:9" ht="17.25" customHeight="1">
      <c r="B133" s="77"/>
      <c r="C133" s="100"/>
      <c r="D133" s="53" t="s">
        <v>141</v>
      </c>
      <c r="E133" s="23" t="s">
        <v>69</v>
      </c>
      <c r="F133" s="311">
        <v>15000</v>
      </c>
      <c r="G133" s="321"/>
      <c r="H133" s="370">
        <f t="shared" si="7"/>
        <v>15000</v>
      </c>
      <c r="I133" s="435"/>
    </row>
    <row r="134" spans="2:9" ht="17.25" customHeight="1">
      <c r="B134" s="78"/>
      <c r="C134" s="53"/>
      <c r="D134" s="54" t="s">
        <v>61</v>
      </c>
      <c r="E134" s="23" t="s">
        <v>62</v>
      </c>
      <c r="F134" s="298">
        <v>35000</v>
      </c>
      <c r="G134" s="321"/>
      <c r="H134" s="370">
        <f t="shared" si="7"/>
        <v>35000</v>
      </c>
      <c r="I134" s="435"/>
    </row>
    <row r="135" spans="2:9" ht="17.25" customHeight="1">
      <c r="B135" s="78"/>
      <c r="C135" s="53"/>
      <c r="D135" s="54" t="s">
        <v>94</v>
      </c>
      <c r="E135" s="23" t="s">
        <v>71</v>
      </c>
      <c r="F135" s="298">
        <v>45000</v>
      </c>
      <c r="G135" s="321"/>
      <c r="H135" s="370">
        <f t="shared" si="7"/>
        <v>45000</v>
      </c>
      <c r="I135" s="435"/>
    </row>
    <row r="136" spans="2:9" ht="23.25">
      <c r="B136" s="78"/>
      <c r="C136" s="103"/>
      <c r="D136" s="62">
        <v>6060</v>
      </c>
      <c r="E136" s="23" t="s">
        <v>398</v>
      </c>
      <c r="F136" s="298">
        <v>8500</v>
      </c>
      <c r="G136" s="321"/>
      <c r="H136" s="434">
        <f t="shared" si="7"/>
        <v>8500</v>
      </c>
      <c r="I136" s="435"/>
    </row>
    <row r="137" spans="2:9" ht="15.75" customHeight="1">
      <c r="B137" s="78"/>
      <c r="C137" s="159">
        <v>75421</v>
      </c>
      <c r="D137" s="199"/>
      <c r="E137" s="130" t="s">
        <v>225</v>
      </c>
      <c r="F137" s="299">
        <f>F138</f>
        <v>105000</v>
      </c>
      <c r="G137" s="369"/>
      <c r="H137" s="299">
        <f>H138</f>
        <v>105000</v>
      </c>
      <c r="I137" s="435"/>
    </row>
    <row r="138" spans="2:9" ht="15.75" customHeight="1" thickBot="1">
      <c r="B138" s="80"/>
      <c r="C138" s="56"/>
      <c r="D138" s="57" t="s">
        <v>125</v>
      </c>
      <c r="E138" s="16" t="s">
        <v>126</v>
      </c>
      <c r="F138" s="300">
        <v>105000</v>
      </c>
      <c r="G138" s="377"/>
      <c r="H138" s="378">
        <f>F138+G138</f>
        <v>105000</v>
      </c>
      <c r="I138" s="471"/>
    </row>
    <row r="139" spans="2:9" ht="50.25" customHeight="1" thickBot="1">
      <c r="B139" s="134">
        <v>756</v>
      </c>
      <c r="C139" s="132"/>
      <c r="D139" s="132"/>
      <c r="E139" s="135" t="s">
        <v>220</v>
      </c>
      <c r="F139" s="304">
        <f>F140+F142+F144</f>
        <v>10000</v>
      </c>
      <c r="G139" s="304">
        <f>G140+G142+G144</f>
        <v>0</v>
      </c>
      <c r="H139" s="304">
        <f>H140+H142+H144</f>
        <v>10000</v>
      </c>
      <c r="I139" s="469"/>
    </row>
    <row r="140" spans="2:9" ht="38.25" customHeight="1">
      <c r="B140" s="114"/>
      <c r="C140" s="118">
        <v>75615</v>
      </c>
      <c r="D140" s="116"/>
      <c r="E140" s="121" t="s">
        <v>216</v>
      </c>
      <c r="F140" s="303">
        <f>F141</f>
        <v>4000</v>
      </c>
      <c r="G140" s="303">
        <f>G141</f>
        <v>0</v>
      </c>
      <c r="H140" s="303">
        <f>H141</f>
        <v>4000</v>
      </c>
      <c r="I140" s="472"/>
    </row>
    <row r="141" spans="2:9" ht="17.25" customHeight="1">
      <c r="B141" s="78"/>
      <c r="C141" s="53"/>
      <c r="D141" s="62">
        <v>4610</v>
      </c>
      <c r="E141" s="23" t="s">
        <v>224</v>
      </c>
      <c r="F141" s="298">
        <v>4000</v>
      </c>
      <c r="G141" s="494"/>
      <c r="H141" s="370">
        <f>F141+G141</f>
        <v>4000</v>
      </c>
      <c r="I141" s="435"/>
    </row>
    <row r="142" spans="2:9" ht="38.25" customHeight="1">
      <c r="B142" s="78"/>
      <c r="C142" s="119">
        <v>75616</v>
      </c>
      <c r="D142" s="120"/>
      <c r="E142" s="122" t="s">
        <v>217</v>
      </c>
      <c r="F142" s="299">
        <f>F143</f>
        <v>5000</v>
      </c>
      <c r="G142" s="369"/>
      <c r="H142" s="299">
        <f>H143</f>
        <v>5000</v>
      </c>
      <c r="I142" s="435"/>
    </row>
    <row r="143" spans="2:9" ht="17.25" customHeight="1">
      <c r="B143" s="78"/>
      <c r="C143" s="53"/>
      <c r="D143" s="62">
        <v>4610</v>
      </c>
      <c r="E143" s="23" t="s">
        <v>224</v>
      </c>
      <c r="F143" s="298">
        <v>5000</v>
      </c>
      <c r="G143" s="369"/>
      <c r="H143" s="370">
        <f>F143+G143</f>
        <v>5000</v>
      </c>
      <c r="I143" s="435"/>
    </row>
    <row r="144" spans="2:9" ht="25.5">
      <c r="B144" s="78"/>
      <c r="C144" s="119">
        <v>75618</v>
      </c>
      <c r="D144" s="120"/>
      <c r="E144" s="222" t="s">
        <v>218</v>
      </c>
      <c r="F144" s="299">
        <f>F145</f>
        <v>1000</v>
      </c>
      <c r="G144" s="369"/>
      <c r="H144" s="299">
        <f>H145</f>
        <v>1000</v>
      </c>
      <c r="I144" s="435"/>
    </row>
    <row r="145" spans="2:9" ht="17.25" customHeight="1" thickBot="1">
      <c r="B145" s="81"/>
      <c r="C145" s="58"/>
      <c r="D145" s="379">
        <v>4610</v>
      </c>
      <c r="E145" s="16" t="s">
        <v>224</v>
      </c>
      <c r="F145" s="301">
        <v>1000</v>
      </c>
      <c r="G145" s="377"/>
      <c r="H145" s="378">
        <f>F145+G145</f>
        <v>1000</v>
      </c>
      <c r="I145" s="471"/>
    </row>
    <row r="146" spans="2:9" ht="20.25" customHeight="1" thickBot="1">
      <c r="B146" s="143" t="s">
        <v>120</v>
      </c>
      <c r="C146" s="139"/>
      <c r="D146" s="139"/>
      <c r="E146" s="140" t="s">
        <v>121</v>
      </c>
      <c r="F146" s="304">
        <f>F147</f>
        <v>300000</v>
      </c>
      <c r="G146" s="375"/>
      <c r="H146" s="304">
        <f>H147</f>
        <v>300000</v>
      </c>
      <c r="I146" s="469"/>
    </row>
    <row r="147" spans="2:9" ht="27" customHeight="1">
      <c r="B147" s="77"/>
      <c r="C147" s="129" t="s">
        <v>122</v>
      </c>
      <c r="D147" s="128"/>
      <c r="E147" s="130" t="s">
        <v>186</v>
      </c>
      <c r="F147" s="303">
        <f>F148</f>
        <v>300000</v>
      </c>
      <c r="G147" s="374"/>
      <c r="H147" s="303">
        <f>H148</f>
        <v>300000</v>
      </c>
      <c r="I147" s="472"/>
    </row>
    <row r="148" spans="2:9" ht="25.5" customHeight="1" thickBot="1">
      <c r="B148" s="80"/>
      <c r="C148" s="56"/>
      <c r="D148" s="56" t="s">
        <v>203</v>
      </c>
      <c r="E148" s="59" t="s">
        <v>204</v>
      </c>
      <c r="F148" s="300">
        <v>300000</v>
      </c>
      <c r="G148" s="377"/>
      <c r="H148" s="378">
        <f>F148+G148</f>
        <v>300000</v>
      </c>
      <c r="I148" s="471"/>
    </row>
    <row r="149" spans="2:9" ht="15.75" customHeight="1" thickBot="1">
      <c r="B149" s="143" t="s">
        <v>123</v>
      </c>
      <c r="C149" s="139"/>
      <c r="D149" s="139"/>
      <c r="E149" s="133" t="s">
        <v>33</v>
      </c>
      <c r="F149" s="304">
        <f>F150</f>
        <v>40000</v>
      </c>
      <c r="G149" s="375"/>
      <c r="H149" s="304">
        <f>H150</f>
        <v>40000</v>
      </c>
      <c r="I149" s="469"/>
    </row>
    <row r="150" spans="2:9" ht="14.25" customHeight="1">
      <c r="B150" s="77"/>
      <c r="C150" s="129" t="s">
        <v>124</v>
      </c>
      <c r="D150" s="128"/>
      <c r="E150" s="130" t="s">
        <v>187</v>
      </c>
      <c r="F150" s="303">
        <f>F151</f>
        <v>40000</v>
      </c>
      <c r="G150" s="374"/>
      <c r="H150" s="303">
        <f>H151</f>
        <v>40000</v>
      </c>
      <c r="I150" s="472"/>
    </row>
    <row r="151" spans="2:9" ht="13.5" thickBot="1">
      <c r="B151" s="81"/>
      <c r="C151" s="161"/>
      <c r="D151" s="57" t="s">
        <v>125</v>
      </c>
      <c r="E151" s="16" t="s">
        <v>126</v>
      </c>
      <c r="F151" s="301">
        <v>40000</v>
      </c>
      <c r="G151" s="377"/>
      <c r="H151" s="378">
        <f>F151+G151</f>
        <v>40000</v>
      </c>
      <c r="I151" s="471"/>
    </row>
    <row r="152" spans="2:9" ht="15.75" customHeight="1" thickBot="1">
      <c r="B152" s="143" t="s">
        <v>127</v>
      </c>
      <c r="C152" s="139"/>
      <c r="D152" s="144"/>
      <c r="E152" s="133" t="s">
        <v>36</v>
      </c>
      <c r="F152" s="304">
        <f>F153+F176+F195+F216+F223+F236+F238+F250+F256+F263+F270+F273</f>
        <v>12049821</v>
      </c>
      <c r="G152" s="304">
        <f>G153+G176+G195+G216+G223+G236+G238+G250+G256+G263+G270+G273</f>
        <v>69833.01000000001</v>
      </c>
      <c r="H152" s="304">
        <f>H153+H176+H195+H216+H223+H236+H238+H250+H256+H263+H270+H273</f>
        <v>12119654.01</v>
      </c>
      <c r="I152" s="469"/>
    </row>
    <row r="153" spans="2:9" ht="16.5" customHeight="1">
      <c r="B153" s="77"/>
      <c r="C153" s="128" t="s">
        <v>128</v>
      </c>
      <c r="D153" s="245"/>
      <c r="E153" s="130" t="s">
        <v>37</v>
      </c>
      <c r="F153" s="303">
        <f>SUM(F154:F175)</f>
        <v>7058905</v>
      </c>
      <c r="G153" s="303">
        <f>SUM(G154:G175)</f>
        <v>0</v>
      </c>
      <c r="H153" s="303">
        <f>SUM(H154:H175)</f>
        <v>7058905</v>
      </c>
      <c r="I153" s="472"/>
    </row>
    <row r="154" spans="2:9" ht="15" customHeight="1">
      <c r="B154" s="78"/>
      <c r="C154" s="53"/>
      <c r="D154" s="54" t="s">
        <v>64</v>
      </c>
      <c r="E154" s="23" t="s">
        <v>222</v>
      </c>
      <c r="F154" s="312">
        <v>273000</v>
      </c>
      <c r="G154" s="321"/>
      <c r="H154" s="370">
        <f aca="true" t="shared" si="8" ref="H154:H175">F154+G154</f>
        <v>273000</v>
      </c>
      <c r="I154" s="435"/>
    </row>
    <row r="155" spans="2:9" ht="15" customHeight="1">
      <c r="B155" s="78"/>
      <c r="C155" s="53"/>
      <c r="D155" s="54" t="s">
        <v>102</v>
      </c>
      <c r="E155" s="23" t="s">
        <v>103</v>
      </c>
      <c r="F155" s="312">
        <v>4232880</v>
      </c>
      <c r="G155" s="494"/>
      <c r="H155" s="370">
        <f t="shared" si="8"/>
        <v>4232880</v>
      </c>
      <c r="I155" s="435"/>
    </row>
    <row r="156" spans="2:9" ht="15" customHeight="1">
      <c r="B156" s="78"/>
      <c r="C156" s="53"/>
      <c r="D156" s="54" t="s">
        <v>112</v>
      </c>
      <c r="E156" s="23" t="s">
        <v>65</v>
      </c>
      <c r="F156" s="312">
        <v>372005</v>
      </c>
      <c r="G156" s="321"/>
      <c r="H156" s="370">
        <f t="shared" si="8"/>
        <v>372005</v>
      </c>
      <c r="I156" s="435"/>
    </row>
    <row r="157" spans="2:9" ht="15" customHeight="1">
      <c r="B157" s="78"/>
      <c r="C157" s="53"/>
      <c r="D157" s="54" t="s">
        <v>104</v>
      </c>
      <c r="E157" s="23" t="s">
        <v>105</v>
      </c>
      <c r="F157" s="312">
        <v>824200</v>
      </c>
      <c r="G157" s="321"/>
      <c r="H157" s="370">
        <f t="shared" si="8"/>
        <v>824200</v>
      </c>
      <c r="I157" s="435"/>
    </row>
    <row r="158" spans="2:9" ht="15" customHeight="1">
      <c r="B158" s="78"/>
      <c r="C158" s="53"/>
      <c r="D158" s="54" t="s">
        <v>106</v>
      </c>
      <c r="E158" s="23" t="s">
        <v>107</v>
      </c>
      <c r="F158" s="312">
        <v>117300</v>
      </c>
      <c r="G158" s="321"/>
      <c r="H158" s="370">
        <f t="shared" si="8"/>
        <v>117300</v>
      </c>
      <c r="I158" s="435"/>
    </row>
    <row r="159" spans="2:9" ht="15" customHeight="1">
      <c r="B159" s="78"/>
      <c r="C159" s="53"/>
      <c r="D159" s="53">
        <v>4170</v>
      </c>
      <c r="E159" s="23" t="s">
        <v>66</v>
      </c>
      <c r="F159" s="312">
        <v>29000</v>
      </c>
      <c r="G159" s="321"/>
      <c r="H159" s="370">
        <f t="shared" si="8"/>
        <v>29000</v>
      </c>
      <c r="I159" s="435"/>
    </row>
    <row r="160" spans="2:9" ht="15" customHeight="1">
      <c r="B160" s="78"/>
      <c r="C160" s="53"/>
      <c r="D160" s="54" t="s">
        <v>89</v>
      </c>
      <c r="E160" s="23" t="s">
        <v>63</v>
      </c>
      <c r="F160" s="312">
        <v>174000</v>
      </c>
      <c r="G160" s="321"/>
      <c r="H160" s="370">
        <f t="shared" si="8"/>
        <v>174000</v>
      </c>
      <c r="I160" s="435"/>
    </row>
    <row r="161" spans="2:9" ht="15" customHeight="1">
      <c r="B161" s="78"/>
      <c r="C161" s="53"/>
      <c r="D161" s="54" t="s">
        <v>89</v>
      </c>
      <c r="E161" s="23" t="s">
        <v>361</v>
      </c>
      <c r="F161" s="312">
        <v>10000</v>
      </c>
      <c r="G161" s="321"/>
      <c r="H161" s="370">
        <f t="shared" si="8"/>
        <v>10000</v>
      </c>
      <c r="I161" s="435"/>
    </row>
    <row r="162" spans="2:9" ht="15" customHeight="1">
      <c r="B162" s="78"/>
      <c r="C162" s="53"/>
      <c r="D162" s="54" t="s">
        <v>129</v>
      </c>
      <c r="E162" s="23" t="s">
        <v>296</v>
      </c>
      <c r="F162" s="312">
        <v>16000</v>
      </c>
      <c r="G162" s="321"/>
      <c r="H162" s="370">
        <f t="shared" si="8"/>
        <v>16000</v>
      </c>
      <c r="I162" s="435"/>
    </row>
    <row r="163" spans="2:9" ht="15" customHeight="1">
      <c r="B163" s="78"/>
      <c r="C163" s="53"/>
      <c r="D163" s="54" t="s">
        <v>113</v>
      </c>
      <c r="E163" s="23" t="s">
        <v>67</v>
      </c>
      <c r="F163" s="312">
        <v>237000</v>
      </c>
      <c r="G163" s="321"/>
      <c r="H163" s="370">
        <f t="shared" si="8"/>
        <v>237000</v>
      </c>
      <c r="I163" s="435"/>
    </row>
    <row r="164" spans="2:9" ht="15" customHeight="1">
      <c r="B164" s="78"/>
      <c r="C164" s="53"/>
      <c r="D164" s="54" t="s">
        <v>114</v>
      </c>
      <c r="E164" s="23" t="s">
        <v>68</v>
      </c>
      <c r="F164" s="312">
        <v>50000</v>
      </c>
      <c r="G164" s="321"/>
      <c r="H164" s="370">
        <f t="shared" si="8"/>
        <v>50000</v>
      </c>
      <c r="I164" s="435"/>
    </row>
    <row r="165" spans="2:9" ht="15" customHeight="1">
      <c r="B165" s="78"/>
      <c r="C165" s="53"/>
      <c r="D165" s="53" t="s">
        <v>141</v>
      </c>
      <c r="E165" s="23" t="s">
        <v>69</v>
      </c>
      <c r="F165" s="312">
        <v>5900</v>
      </c>
      <c r="G165" s="321"/>
      <c r="H165" s="370">
        <f t="shared" si="8"/>
        <v>5900</v>
      </c>
      <c r="I165" s="435"/>
    </row>
    <row r="166" spans="2:9" ht="15" customHeight="1">
      <c r="B166" s="78"/>
      <c r="C166" s="53"/>
      <c r="D166" s="54" t="s">
        <v>61</v>
      </c>
      <c r="E166" s="23" t="s">
        <v>62</v>
      </c>
      <c r="F166" s="312">
        <v>120000</v>
      </c>
      <c r="G166" s="321"/>
      <c r="H166" s="370">
        <f t="shared" si="8"/>
        <v>120000</v>
      </c>
      <c r="I166" s="435"/>
    </row>
    <row r="167" spans="2:9" ht="15" customHeight="1">
      <c r="B167" s="78"/>
      <c r="C167" s="53"/>
      <c r="D167" s="62">
        <v>4360</v>
      </c>
      <c r="E167" s="23" t="s">
        <v>271</v>
      </c>
      <c r="F167" s="312">
        <v>14000</v>
      </c>
      <c r="G167" s="321"/>
      <c r="H167" s="370">
        <f t="shared" si="8"/>
        <v>14000</v>
      </c>
      <c r="I167" s="435"/>
    </row>
    <row r="168" spans="2:9" ht="15" customHeight="1">
      <c r="B168" s="78"/>
      <c r="C168" s="53"/>
      <c r="D168" s="54" t="s">
        <v>109</v>
      </c>
      <c r="E168" s="23" t="s">
        <v>70</v>
      </c>
      <c r="F168" s="312">
        <v>4126</v>
      </c>
      <c r="G168" s="321"/>
      <c r="H168" s="370">
        <f t="shared" si="8"/>
        <v>4126</v>
      </c>
      <c r="I168" s="435"/>
    </row>
    <row r="169" spans="2:9" ht="15" customHeight="1">
      <c r="B169" s="78"/>
      <c r="C169" s="53"/>
      <c r="D169" s="62">
        <v>4420</v>
      </c>
      <c r="E169" s="23" t="s">
        <v>110</v>
      </c>
      <c r="F169" s="312">
        <v>874</v>
      </c>
      <c r="G169" s="321"/>
      <c r="H169" s="370">
        <f t="shared" si="8"/>
        <v>874</v>
      </c>
      <c r="I169" s="435"/>
    </row>
    <row r="170" spans="2:9" ht="15" customHeight="1">
      <c r="B170" s="78"/>
      <c r="C170" s="53"/>
      <c r="D170" s="54" t="s">
        <v>94</v>
      </c>
      <c r="E170" s="23" t="s">
        <v>71</v>
      </c>
      <c r="F170" s="312">
        <v>8020</v>
      </c>
      <c r="G170" s="321"/>
      <c r="H170" s="370">
        <f t="shared" si="8"/>
        <v>8020</v>
      </c>
      <c r="I170" s="435"/>
    </row>
    <row r="171" spans="2:9" ht="15" customHeight="1">
      <c r="B171" s="78"/>
      <c r="C171" s="53"/>
      <c r="D171" s="54" t="s">
        <v>115</v>
      </c>
      <c r="E171" s="23" t="s">
        <v>116</v>
      </c>
      <c r="F171" s="312">
        <v>253200</v>
      </c>
      <c r="G171" s="321"/>
      <c r="H171" s="370">
        <f t="shared" si="8"/>
        <v>253200</v>
      </c>
      <c r="I171" s="435"/>
    </row>
    <row r="172" spans="2:9" ht="15" customHeight="1">
      <c r="B172" s="78"/>
      <c r="C172" s="53"/>
      <c r="D172" s="62">
        <v>4480</v>
      </c>
      <c r="E172" s="23" t="s">
        <v>212</v>
      </c>
      <c r="F172" s="312">
        <v>100</v>
      </c>
      <c r="G172" s="321"/>
      <c r="H172" s="370">
        <f t="shared" si="8"/>
        <v>100</v>
      </c>
      <c r="I172" s="435"/>
    </row>
    <row r="173" spans="2:9" ht="15" customHeight="1">
      <c r="B173" s="78"/>
      <c r="C173" s="53"/>
      <c r="D173" s="62">
        <v>4610</v>
      </c>
      <c r="E173" s="23" t="s">
        <v>224</v>
      </c>
      <c r="F173" s="312">
        <v>100</v>
      </c>
      <c r="G173" s="321"/>
      <c r="H173" s="370">
        <f t="shared" si="8"/>
        <v>100</v>
      </c>
      <c r="I173" s="435"/>
    </row>
    <row r="174" spans="2:9" ht="15" customHeight="1">
      <c r="B174" s="78"/>
      <c r="C174" s="53"/>
      <c r="D174" s="62">
        <v>4700</v>
      </c>
      <c r="E174" s="23" t="s">
        <v>117</v>
      </c>
      <c r="F174" s="312">
        <v>3200</v>
      </c>
      <c r="G174" s="321"/>
      <c r="H174" s="370">
        <f t="shared" si="8"/>
        <v>3200</v>
      </c>
      <c r="I174" s="435"/>
    </row>
    <row r="175" spans="2:9" ht="15" customHeight="1">
      <c r="B175" s="78"/>
      <c r="C175" s="53"/>
      <c r="D175" s="54" t="s">
        <v>85</v>
      </c>
      <c r="E175" s="23" t="s">
        <v>86</v>
      </c>
      <c r="F175" s="312">
        <v>314000</v>
      </c>
      <c r="G175" s="321"/>
      <c r="H175" s="434">
        <f t="shared" si="8"/>
        <v>314000</v>
      </c>
      <c r="I175" s="435"/>
    </row>
    <row r="176" spans="2:9" ht="16.5" customHeight="1">
      <c r="B176" s="78"/>
      <c r="C176" s="156" t="s">
        <v>130</v>
      </c>
      <c r="D176" s="155"/>
      <c r="E176" s="125" t="s">
        <v>188</v>
      </c>
      <c r="F176" s="299">
        <f>SUM(F177:F194)</f>
        <v>833900</v>
      </c>
      <c r="G176" s="299">
        <f>SUM(G177:G194)</f>
        <v>0</v>
      </c>
      <c r="H176" s="299">
        <f>SUM(H177:H194)</f>
        <v>833900</v>
      </c>
      <c r="I176" s="435"/>
    </row>
    <row r="177" spans="2:9" ht="15" customHeight="1">
      <c r="B177" s="78"/>
      <c r="C177" s="53"/>
      <c r="D177" s="54" t="s">
        <v>64</v>
      </c>
      <c r="E177" s="23" t="s">
        <v>222</v>
      </c>
      <c r="F177" s="312">
        <v>22500</v>
      </c>
      <c r="G177" s="321"/>
      <c r="H177" s="370">
        <f aca="true" t="shared" si="9" ref="H177:H194">F177+G177</f>
        <v>22500</v>
      </c>
      <c r="I177" s="435"/>
    </row>
    <row r="178" spans="2:9" ht="15" customHeight="1">
      <c r="B178" s="78"/>
      <c r="C178" s="53"/>
      <c r="D178" s="54" t="s">
        <v>102</v>
      </c>
      <c r="E178" s="23" t="s">
        <v>103</v>
      </c>
      <c r="F178" s="312">
        <v>376770</v>
      </c>
      <c r="G178" s="321"/>
      <c r="H178" s="370">
        <f t="shared" si="9"/>
        <v>376770</v>
      </c>
      <c r="I178" s="435"/>
    </row>
    <row r="179" spans="2:9" ht="15" customHeight="1">
      <c r="B179" s="78"/>
      <c r="C179" s="53"/>
      <c r="D179" s="54" t="s">
        <v>112</v>
      </c>
      <c r="E179" s="23" t="s">
        <v>65</v>
      </c>
      <c r="F179" s="312">
        <v>31320</v>
      </c>
      <c r="G179" s="321"/>
      <c r="H179" s="370">
        <f t="shared" si="9"/>
        <v>31320</v>
      </c>
      <c r="I179" s="435"/>
    </row>
    <row r="180" spans="2:9" ht="15" customHeight="1">
      <c r="B180" s="78"/>
      <c r="C180" s="53"/>
      <c r="D180" s="54" t="s">
        <v>104</v>
      </c>
      <c r="E180" s="23" t="s">
        <v>105</v>
      </c>
      <c r="F180" s="312">
        <v>73300</v>
      </c>
      <c r="G180" s="321"/>
      <c r="H180" s="370">
        <f t="shared" si="9"/>
        <v>73300</v>
      </c>
      <c r="I180" s="435"/>
    </row>
    <row r="181" spans="2:9" ht="15" customHeight="1">
      <c r="B181" s="78"/>
      <c r="C181" s="53"/>
      <c r="D181" s="54" t="s">
        <v>106</v>
      </c>
      <c r="E181" s="23" t="s">
        <v>107</v>
      </c>
      <c r="F181" s="312">
        <v>10500</v>
      </c>
      <c r="G181" s="321"/>
      <c r="H181" s="370">
        <f t="shared" si="9"/>
        <v>10500</v>
      </c>
      <c r="I181" s="435"/>
    </row>
    <row r="182" spans="2:9" ht="15" customHeight="1">
      <c r="B182" s="78"/>
      <c r="C182" s="53"/>
      <c r="D182" s="53">
        <v>4170</v>
      </c>
      <c r="E182" s="23" t="s">
        <v>66</v>
      </c>
      <c r="F182" s="312">
        <v>5000</v>
      </c>
      <c r="G182" s="321"/>
      <c r="H182" s="370">
        <f t="shared" si="9"/>
        <v>5000</v>
      </c>
      <c r="I182" s="435"/>
    </row>
    <row r="183" spans="2:9" ht="15" customHeight="1">
      <c r="B183" s="78"/>
      <c r="C183" s="53"/>
      <c r="D183" s="54" t="s">
        <v>89</v>
      </c>
      <c r="E183" s="23" t="s">
        <v>63</v>
      </c>
      <c r="F183" s="312">
        <v>11100</v>
      </c>
      <c r="G183" s="321"/>
      <c r="H183" s="370">
        <f t="shared" si="9"/>
        <v>11100</v>
      </c>
      <c r="I183" s="435"/>
    </row>
    <row r="184" spans="2:9" ht="15" customHeight="1">
      <c r="B184" s="78"/>
      <c r="C184" s="53"/>
      <c r="D184" s="54" t="s">
        <v>89</v>
      </c>
      <c r="E184" s="23" t="s">
        <v>362</v>
      </c>
      <c r="F184" s="312">
        <v>4000</v>
      </c>
      <c r="G184" s="321"/>
      <c r="H184" s="370">
        <f t="shared" si="9"/>
        <v>4000</v>
      </c>
      <c r="I184" s="435"/>
    </row>
    <row r="185" spans="2:9" ht="15" customHeight="1">
      <c r="B185" s="78"/>
      <c r="C185" s="53"/>
      <c r="D185" s="54" t="s">
        <v>129</v>
      </c>
      <c r="E185" s="23" t="s">
        <v>296</v>
      </c>
      <c r="F185" s="312">
        <v>3000</v>
      </c>
      <c r="G185" s="321"/>
      <c r="H185" s="370">
        <f t="shared" si="9"/>
        <v>3000</v>
      </c>
      <c r="I185" s="435"/>
    </row>
    <row r="186" spans="2:9" ht="15" customHeight="1">
      <c r="B186" s="78"/>
      <c r="C186" s="53"/>
      <c r="D186" s="54" t="s">
        <v>113</v>
      </c>
      <c r="E186" s="23" t="s">
        <v>67</v>
      </c>
      <c r="F186" s="312">
        <v>21000</v>
      </c>
      <c r="G186" s="321"/>
      <c r="H186" s="370">
        <f t="shared" si="9"/>
        <v>21000</v>
      </c>
      <c r="I186" s="435"/>
    </row>
    <row r="187" spans="2:9" ht="15" customHeight="1">
      <c r="B187" s="78"/>
      <c r="C187" s="53"/>
      <c r="D187" s="54" t="s">
        <v>114</v>
      </c>
      <c r="E187" s="23" t="s">
        <v>68</v>
      </c>
      <c r="F187" s="312">
        <v>8500</v>
      </c>
      <c r="G187" s="321"/>
      <c r="H187" s="370">
        <f t="shared" si="9"/>
        <v>8500</v>
      </c>
      <c r="I187" s="435"/>
    </row>
    <row r="188" spans="2:9" ht="15" customHeight="1">
      <c r="B188" s="78"/>
      <c r="C188" s="53"/>
      <c r="D188" s="53" t="s">
        <v>141</v>
      </c>
      <c r="E188" s="23" t="s">
        <v>69</v>
      </c>
      <c r="F188" s="312">
        <v>600</v>
      </c>
      <c r="G188" s="321"/>
      <c r="H188" s="370">
        <f t="shared" si="9"/>
        <v>600</v>
      </c>
      <c r="I188" s="435"/>
    </row>
    <row r="189" spans="2:9" ht="15" customHeight="1">
      <c r="B189" s="78"/>
      <c r="C189" s="53"/>
      <c r="D189" s="54" t="s">
        <v>61</v>
      </c>
      <c r="E189" s="23" t="s">
        <v>62</v>
      </c>
      <c r="F189" s="312">
        <v>8000</v>
      </c>
      <c r="G189" s="321"/>
      <c r="H189" s="370">
        <f t="shared" si="9"/>
        <v>8000</v>
      </c>
      <c r="I189" s="435"/>
    </row>
    <row r="190" spans="2:9" ht="24">
      <c r="B190" s="78"/>
      <c r="C190" s="53"/>
      <c r="D190" s="62">
        <v>4330</v>
      </c>
      <c r="E190" s="23" t="s">
        <v>142</v>
      </c>
      <c r="F190" s="312">
        <v>230000</v>
      </c>
      <c r="G190" s="321"/>
      <c r="H190" s="370">
        <f t="shared" si="9"/>
        <v>230000</v>
      </c>
      <c r="I190" s="435"/>
    </row>
    <row r="191" spans="2:9" ht="15" customHeight="1">
      <c r="B191" s="78"/>
      <c r="C191" s="53"/>
      <c r="D191" s="62">
        <v>4360</v>
      </c>
      <c r="E191" s="23" t="s">
        <v>271</v>
      </c>
      <c r="F191" s="312">
        <v>1500</v>
      </c>
      <c r="G191" s="321"/>
      <c r="H191" s="370">
        <f t="shared" si="9"/>
        <v>1500</v>
      </c>
      <c r="I191" s="435"/>
    </row>
    <row r="192" spans="2:9" ht="15" customHeight="1">
      <c r="B192" s="78"/>
      <c r="C192" s="53"/>
      <c r="D192" s="54" t="s">
        <v>94</v>
      </c>
      <c r="E192" s="23" t="s">
        <v>71</v>
      </c>
      <c r="F192" s="312">
        <v>900</v>
      </c>
      <c r="G192" s="321"/>
      <c r="H192" s="370">
        <f t="shared" si="9"/>
        <v>900</v>
      </c>
      <c r="I192" s="435"/>
    </row>
    <row r="193" spans="2:9" ht="15" customHeight="1">
      <c r="B193" s="78"/>
      <c r="C193" s="53"/>
      <c r="D193" s="54" t="s">
        <v>115</v>
      </c>
      <c r="E193" s="23" t="s">
        <v>116</v>
      </c>
      <c r="F193" s="312">
        <v>25810</v>
      </c>
      <c r="G193" s="321"/>
      <c r="H193" s="370">
        <f t="shared" si="9"/>
        <v>25810</v>
      </c>
      <c r="I193" s="435"/>
    </row>
    <row r="194" spans="2:9" ht="15" customHeight="1">
      <c r="B194" s="78"/>
      <c r="C194" s="53"/>
      <c r="D194" s="62">
        <v>4480</v>
      </c>
      <c r="E194" s="23" t="s">
        <v>212</v>
      </c>
      <c r="F194" s="312">
        <v>100</v>
      </c>
      <c r="G194" s="321"/>
      <c r="H194" s="370">
        <f t="shared" si="9"/>
        <v>100</v>
      </c>
      <c r="I194" s="435"/>
    </row>
    <row r="195" spans="2:9" ht="15" customHeight="1">
      <c r="B195" s="79"/>
      <c r="C195" s="156" t="s">
        <v>131</v>
      </c>
      <c r="D195" s="155"/>
      <c r="E195" s="125" t="s">
        <v>189</v>
      </c>
      <c r="F195" s="299">
        <f>SUM(F196:F215)</f>
        <v>2250865</v>
      </c>
      <c r="G195" s="299">
        <f>SUM(G196:G215)</f>
        <v>0</v>
      </c>
      <c r="H195" s="299">
        <f>SUM(H196:H215)</f>
        <v>2250865</v>
      </c>
      <c r="I195" s="435"/>
    </row>
    <row r="196" spans="2:9" ht="15" customHeight="1">
      <c r="B196" s="78"/>
      <c r="C196" s="53"/>
      <c r="D196" s="54" t="s">
        <v>64</v>
      </c>
      <c r="E196" s="23" t="s">
        <v>222</v>
      </c>
      <c r="F196" s="312">
        <v>53000</v>
      </c>
      <c r="G196" s="321"/>
      <c r="H196" s="370">
        <f aca="true" t="shared" si="10" ref="H196:H215">F196+G196</f>
        <v>53000</v>
      </c>
      <c r="I196" s="435"/>
    </row>
    <row r="197" spans="2:9" ht="15" customHeight="1">
      <c r="B197" s="78"/>
      <c r="C197" s="53"/>
      <c r="D197" s="54" t="s">
        <v>102</v>
      </c>
      <c r="E197" s="23" t="s">
        <v>103</v>
      </c>
      <c r="F197" s="312">
        <v>1060300</v>
      </c>
      <c r="G197" s="321"/>
      <c r="H197" s="370">
        <f t="shared" si="10"/>
        <v>1060300</v>
      </c>
      <c r="I197" s="435"/>
    </row>
    <row r="198" spans="2:9" ht="15" customHeight="1">
      <c r="B198" s="78"/>
      <c r="C198" s="53"/>
      <c r="D198" s="54" t="s">
        <v>112</v>
      </c>
      <c r="E198" s="23" t="s">
        <v>65</v>
      </c>
      <c r="F198" s="312">
        <v>84040</v>
      </c>
      <c r="G198" s="321"/>
      <c r="H198" s="370">
        <f t="shared" si="10"/>
        <v>84040</v>
      </c>
      <c r="I198" s="435"/>
    </row>
    <row r="199" spans="2:9" ht="15" customHeight="1">
      <c r="B199" s="78"/>
      <c r="C199" s="53"/>
      <c r="D199" s="54" t="s">
        <v>104</v>
      </c>
      <c r="E199" s="23" t="s">
        <v>105</v>
      </c>
      <c r="F199" s="312">
        <v>205200</v>
      </c>
      <c r="G199" s="321"/>
      <c r="H199" s="370">
        <f t="shared" si="10"/>
        <v>205200</v>
      </c>
      <c r="I199" s="435"/>
    </row>
    <row r="200" spans="2:9" ht="15" customHeight="1">
      <c r="B200" s="78"/>
      <c r="C200" s="53"/>
      <c r="D200" s="54" t="s">
        <v>106</v>
      </c>
      <c r="E200" s="23" t="s">
        <v>107</v>
      </c>
      <c r="F200" s="312">
        <v>29200</v>
      </c>
      <c r="G200" s="321"/>
      <c r="H200" s="370">
        <f t="shared" si="10"/>
        <v>29200</v>
      </c>
      <c r="I200" s="435"/>
    </row>
    <row r="201" spans="2:9" ht="15" customHeight="1">
      <c r="B201" s="78"/>
      <c r="C201" s="53"/>
      <c r="D201" s="53">
        <v>4170</v>
      </c>
      <c r="E201" s="23" t="s">
        <v>66</v>
      </c>
      <c r="F201" s="312">
        <v>12000</v>
      </c>
      <c r="G201" s="321"/>
      <c r="H201" s="370">
        <f t="shared" si="10"/>
        <v>12000</v>
      </c>
      <c r="I201" s="435"/>
    </row>
    <row r="202" spans="2:9" ht="15" customHeight="1">
      <c r="B202" s="78"/>
      <c r="C202" s="53"/>
      <c r="D202" s="54" t="s">
        <v>89</v>
      </c>
      <c r="E202" s="23" t="s">
        <v>63</v>
      </c>
      <c r="F202" s="312">
        <v>41000</v>
      </c>
      <c r="G202" s="321"/>
      <c r="H202" s="370">
        <f t="shared" si="10"/>
        <v>41000</v>
      </c>
      <c r="I202" s="435"/>
    </row>
    <row r="203" spans="2:9" ht="15" customHeight="1">
      <c r="B203" s="78"/>
      <c r="C203" s="53"/>
      <c r="D203" s="54" t="s">
        <v>129</v>
      </c>
      <c r="E203" s="23" t="s">
        <v>296</v>
      </c>
      <c r="F203" s="312">
        <v>8000</v>
      </c>
      <c r="G203" s="321"/>
      <c r="H203" s="370">
        <f t="shared" si="10"/>
        <v>8000</v>
      </c>
      <c r="I203" s="435"/>
    </row>
    <row r="204" spans="2:9" ht="15" customHeight="1">
      <c r="B204" s="78"/>
      <c r="C204" s="53"/>
      <c r="D204" s="54" t="s">
        <v>113</v>
      </c>
      <c r="E204" s="23" t="s">
        <v>67</v>
      </c>
      <c r="F204" s="312">
        <v>95000</v>
      </c>
      <c r="G204" s="321"/>
      <c r="H204" s="370">
        <f t="shared" si="10"/>
        <v>95000</v>
      </c>
      <c r="I204" s="435"/>
    </row>
    <row r="205" spans="2:9" ht="15" customHeight="1">
      <c r="B205" s="78"/>
      <c r="C205" s="53"/>
      <c r="D205" s="54" t="s">
        <v>114</v>
      </c>
      <c r="E205" s="23" t="s">
        <v>68</v>
      </c>
      <c r="F205" s="312">
        <v>25085</v>
      </c>
      <c r="G205" s="321"/>
      <c r="H205" s="370">
        <f t="shared" si="10"/>
        <v>25085</v>
      </c>
      <c r="I205" s="435"/>
    </row>
    <row r="206" spans="2:9" ht="15" customHeight="1">
      <c r="B206" s="78"/>
      <c r="C206" s="53"/>
      <c r="D206" s="53" t="s">
        <v>141</v>
      </c>
      <c r="E206" s="23" t="s">
        <v>69</v>
      </c>
      <c r="F206" s="312">
        <v>1200</v>
      </c>
      <c r="G206" s="321"/>
      <c r="H206" s="370">
        <f t="shared" si="10"/>
        <v>1200</v>
      </c>
      <c r="I206" s="435"/>
    </row>
    <row r="207" spans="2:9" ht="15" customHeight="1">
      <c r="B207" s="78"/>
      <c r="C207" s="53"/>
      <c r="D207" s="54" t="s">
        <v>61</v>
      </c>
      <c r="E207" s="23" t="s">
        <v>62</v>
      </c>
      <c r="F207" s="312">
        <v>49000</v>
      </c>
      <c r="G207" s="321"/>
      <c r="H207" s="370">
        <f t="shared" si="10"/>
        <v>49000</v>
      </c>
      <c r="I207" s="435"/>
    </row>
    <row r="208" spans="2:9" ht="24">
      <c r="B208" s="78"/>
      <c r="C208" s="53"/>
      <c r="D208" s="62">
        <v>4330</v>
      </c>
      <c r="E208" s="23" t="s">
        <v>142</v>
      </c>
      <c r="F208" s="312">
        <v>230000</v>
      </c>
      <c r="G208" s="321"/>
      <c r="H208" s="370">
        <f t="shared" si="10"/>
        <v>230000</v>
      </c>
      <c r="I208" s="435"/>
    </row>
    <row r="209" spans="2:9" ht="15" customHeight="1">
      <c r="B209" s="78"/>
      <c r="C209" s="53"/>
      <c r="D209" s="62">
        <v>4360</v>
      </c>
      <c r="E209" s="23" t="s">
        <v>271</v>
      </c>
      <c r="F209" s="312">
        <v>5000</v>
      </c>
      <c r="G209" s="321"/>
      <c r="H209" s="370">
        <f t="shared" si="10"/>
        <v>5000</v>
      </c>
      <c r="I209" s="435"/>
    </row>
    <row r="210" spans="2:9" ht="15" customHeight="1">
      <c r="B210" s="78"/>
      <c r="C210" s="53"/>
      <c r="D210" s="54" t="s">
        <v>109</v>
      </c>
      <c r="E210" s="23" t="s">
        <v>70</v>
      </c>
      <c r="F210" s="312">
        <v>3000</v>
      </c>
      <c r="G210" s="321"/>
      <c r="H210" s="370">
        <f t="shared" si="10"/>
        <v>3000</v>
      </c>
      <c r="I210" s="435"/>
    </row>
    <row r="211" spans="2:9" ht="15" customHeight="1">
      <c r="B211" s="78"/>
      <c r="C211" s="53"/>
      <c r="D211" s="53">
        <v>4430</v>
      </c>
      <c r="E211" s="23" t="s">
        <v>71</v>
      </c>
      <c r="F211" s="312">
        <v>3500</v>
      </c>
      <c r="G211" s="321"/>
      <c r="H211" s="370">
        <f t="shared" si="10"/>
        <v>3500</v>
      </c>
      <c r="I211" s="435"/>
    </row>
    <row r="212" spans="2:9" ht="15" customHeight="1">
      <c r="B212" s="78"/>
      <c r="C212" s="53"/>
      <c r="D212" s="54" t="s">
        <v>115</v>
      </c>
      <c r="E212" s="23" t="s">
        <v>116</v>
      </c>
      <c r="F212" s="312">
        <v>65440</v>
      </c>
      <c r="G212" s="321"/>
      <c r="H212" s="370">
        <f t="shared" si="10"/>
        <v>65440</v>
      </c>
      <c r="I212" s="435"/>
    </row>
    <row r="213" spans="2:9" ht="15" customHeight="1">
      <c r="B213" s="78"/>
      <c r="C213" s="53"/>
      <c r="D213" s="62">
        <v>4480</v>
      </c>
      <c r="E213" s="23" t="s">
        <v>212</v>
      </c>
      <c r="F213" s="312">
        <v>100</v>
      </c>
      <c r="G213" s="321"/>
      <c r="H213" s="370">
        <f t="shared" si="10"/>
        <v>100</v>
      </c>
      <c r="I213" s="435"/>
    </row>
    <row r="214" spans="2:9" ht="15" customHeight="1">
      <c r="B214" s="78"/>
      <c r="C214" s="53"/>
      <c r="D214" s="62">
        <v>4700</v>
      </c>
      <c r="E214" s="23" t="s">
        <v>117</v>
      </c>
      <c r="F214" s="312">
        <v>800</v>
      </c>
      <c r="G214" s="321"/>
      <c r="H214" s="370">
        <f t="shared" si="10"/>
        <v>800</v>
      </c>
      <c r="I214" s="435"/>
    </row>
    <row r="215" spans="2:9" ht="15" customHeight="1">
      <c r="B215" s="78"/>
      <c r="C215" s="53"/>
      <c r="D215" s="54" t="s">
        <v>85</v>
      </c>
      <c r="E215" s="23" t="s">
        <v>86</v>
      </c>
      <c r="F215" s="312">
        <v>280000</v>
      </c>
      <c r="G215" s="321"/>
      <c r="H215" s="370">
        <f t="shared" si="10"/>
        <v>280000</v>
      </c>
      <c r="I215" s="435"/>
    </row>
    <row r="216" spans="2:9" ht="15" customHeight="1">
      <c r="B216" s="79"/>
      <c r="C216" s="156" t="s">
        <v>132</v>
      </c>
      <c r="D216" s="155"/>
      <c r="E216" s="125" t="s">
        <v>169</v>
      </c>
      <c r="F216" s="299">
        <f>SUM(F217:F222)</f>
        <v>449866</v>
      </c>
      <c r="G216" s="299">
        <f>SUM(G217:G222)</f>
        <v>0</v>
      </c>
      <c r="H216" s="299">
        <f>SUM(H217:H222)</f>
        <v>449866</v>
      </c>
      <c r="I216" s="435"/>
    </row>
    <row r="217" spans="2:9" ht="15" customHeight="1">
      <c r="B217" s="78"/>
      <c r="C217" s="53"/>
      <c r="D217" s="54" t="s">
        <v>64</v>
      </c>
      <c r="E217" s="23" t="s">
        <v>222</v>
      </c>
      <c r="F217" s="312">
        <v>20300</v>
      </c>
      <c r="G217" s="321"/>
      <c r="H217" s="370">
        <f aca="true" t="shared" si="11" ref="H217:H222">F217+G217</f>
        <v>20300</v>
      </c>
      <c r="I217" s="435"/>
    </row>
    <row r="218" spans="2:9" ht="15" customHeight="1">
      <c r="B218" s="78"/>
      <c r="C218" s="53"/>
      <c r="D218" s="54" t="s">
        <v>102</v>
      </c>
      <c r="E218" s="23" t="s">
        <v>103</v>
      </c>
      <c r="F218" s="312">
        <v>316076</v>
      </c>
      <c r="G218" s="321"/>
      <c r="H218" s="370">
        <f t="shared" si="11"/>
        <v>316076</v>
      </c>
      <c r="I218" s="435"/>
    </row>
    <row r="219" spans="2:9" ht="15" customHeight="1">
      <c r="B219" s="78"/>
      <c r="C219" s="53"/>
      <c r="D219" s="54" t="s">
        <v>112</v>
      </c>
      <c r="E219" s="23" t="s">
        <v>65</v>
      </c>
      <c r="F219" s="312">
        <v>27840</v>
      </c>
      <c r="G219" s="321"/>
      <c r="H219" s="370">
        <f t="shared" si="11"/>
        <v>27840</v>
      </c>
      <c r="I219" s="435"/>
    </row>
    <row r="220" spans="2:9" ht="15" customHeight="1">
      <c r="B220" s="78"/>
      <c r="C220" s="53"/>
      <c r="D220" s="54" t="s">
        <v>104</v>
      </c>
      <c r="E220" s="23" t="s">
        <v>105</v>
      </c>
      <c r="F220" s="312">
        <v>62800</v>
      </c>
      <c r="G220" s="321"/>
      <c r="H220" s="370">
        <f t="shared" si="11"/>
        <v>62800</v>
      </c>
      <c r="I220" s="435"/>
    </row>
    <row r="221" spans="2:9" ht="15" customHeight="1">
      <c r="B221" s="78"/>
      <c r="C221" s="53"/>
      <c r="D221" s="54" t="s">
        <v>106</v>
      </c>
      <c r="E221" s="23" t="s">
        <v>107</v>
      </c>
      <c r="F221" s="312">
        <v>7900</v>
      </c>
      <c r="G221" s="321"/>
      <c r="H221" s="370">
        <f t="shared" si="11"/>
        <v>7900</v>
      </c>
      <c r="I221" s="435"/>
    </row>
    <row r="222" spans="2:9" ht="15" customHeight="1">
      <c r="B222" s="78"/>
      <c r="C222" s="53"/>
      <c r="D222" s="54" t="s">
        <v>115</v>
      </c>
      <c r="E222" s="23" t="s">
        <v>116</v>
      </c>
      <c r="F222" s="312">
        <v>14950</v>
      </c>
      <c r="G222" s="321"/>
      <c r="H222" s="370">
        <f t="shared" si="11"/>
        <v>14950</v>
      </c>
      <c r="I222" s="435"/>
    </row>
    <row r="223" spans="2:9" ht="15" customHeight="1">
      <c r="B223" s="79"/>
      <c r="C223" s="156" t="s">
        <v>133</v>
      </c>
      <c r="D223" s="155"/>
      <c r="E223" s="125" t="s">
        <v>190</v>
      </c>
      <c r="F223" s="299">
        <f>SUM(F224:F235)</f>
        <v>541735</v>
      </c>
      <c r="G223" s="299">
        <f>SUM(G224:G235)</f>
        <v>0</v>
      </c>
      <c r="H223" s="299">
        <f>SUM(H224:H235)</f>
        <v>541735</v>
      </c>
      <c r="I223" s="435"/>
    </row>
    <row r="224" spans="2:9" ht="15" customHeight="1">
      <c r="B224" s="79"/>
      <c r="C224" s="55"/>
      <c r="D224" s="54" t="s">
        <v>64</v>
      </c>
      <c r="E224" s="23" t="s">
        <v>222</v>
      </c>
      <c r="F224" s="312">
        <v>250</v>
      </c>
      <c r="G224" s="321"/>
      <c r="H224" s="370">
        <f aca="true" t="shared" si="12" ref="H224:H235">F224+G224</f>
        <v>250</v>
      </c>
      <c r="I224" s="435"/>
    </row>
    <row r="225" spans="2:9" ht="15" customHeight="1">
      <c r="B225" s="79"/>
      <c r="C225" s="55"/>
      <c r="D225" s="54" t="s">
        <v>102</v>
      </c>
      <c r="E225" s="23" t="s">
        <v>103</v>
      </c>
      <c r="F225" s="312">
        <v>54400</v>
      </c>
      <c r="G225" s="321"/>
      <c r="H225" s="370">
        <f t="shared" si="12"/>
        <v>54400</v>
      </c>
      <c r="I225" s="435"/>
    </row>
    <row r="226" spans="2:9" ht="15" customHeight="1">
      <c r="B226" s="79"/>
      <c r="C226" s="55"/>
      <c r="D226" s="54" t="s">
        <v>112</v>
      </c>
      <c r="E226" s="23" t="s">
        <v>65</v>
      </c>
      <c r="F226" s="312">
        <v>3405</v>
      </c>
      <c r="G226" s="321"/>
      <c r="H226" s="370">
        <f t="shared" si="12"/>
        <v>3405</v>
      </c>
      <c r="I226" s="435"/>
    </row>
    <row r="227" spans="2:9" ht="15" customHeight="1">
      <c r="B227" s="78"/>
      <c r="C227" s="53"/>
      <c r="D227" s="54" t="s">
        <v>104</v>
      </c>
      <c r="E227" s="23" t="s">
        <v>105</v>
      </c>
      <c r="F227" s="312">
        <v>8550</v>
      </c>
      <c r="G227" s="321"/>
      <c r="H227" s="370">
        <f t="shared" si="12"/>
        <v>8550</v>
      </c>
      <c r="I227" s="435"/>
    </row>
    <row r="228" spans="2:9" ht="15" customHeight="1">
      <c r="B228" s="78"/>
      <c r="C228" s="53"/>
      <c r="D228" s="54" t="s">
        <v>106</v>
      </c>
      <c r="E228" s="23" t="s">
        <v>107</v>
      </c>
      <c r="F228" s="312">
        <v>1400</v>
      </c>
      <c r="G228" s="321"/>
      <c r="H228" s="370">
        <f t="shared" si="12"/>
        <v>1400</v>
      </c>
      <c r="I228" s="435"/>
    </row>
    <row r="229" spans="2:9" ht="15" customHeight="1">
      <c r="B229" s="78"/>
      <c r="C229" s="53"/>
      <c r="D229" s="53">
        <v>4170</v>
      </c>
      <c r="E229" s="23" t="s">
        <v>66</v>
      </c>
      <c r="F229" s="312">
        <v>10000</v>
      </c>
      <c r="G229" s="321"/>
      <c r="H229" s="370">
        <f t="shared" si="12"/>
        <v>10000</v>
      </c>
      <c r="I229" s="435"/>
    </row>
    <row r="230" spans="2:9" ht="15" customHeight="1">
      <c r="B230" s="78"/>
      <c r="C230" s="53"/>
      <c r="D230" s="53" t="s">
        <v>89</v>
      </c>
      <c r="E230" s="23" t="s">
        <v>63</v>
      </c>
      <c r="F230" s="312">
        <v>10000</v>
      </c>
      <c r="G230" s="321"/>
      <c r="H230" s="370">
        <f t="shared" si="12"/>
        <v>10000</v>
      </c>
      <c r="I230" s="435"/>
    </row>
    <row r="231" spans="2:9" ht="15" customHeight="1">
      <c r="B231" s="78"/>
      <c r="C231" s="53"/>
      <c r="D231" s="54" t="s">
        <v>114</v>
      </c>
      <c r="E231" s="23" t="s">
        <v>68</v>
      </c>
      <c r="F231" s="312">
        <v>10000</v>
      </c>
      <c r="G231" s="321"/>
      <c r="H231" s="370">
        <f t="shared" si="12"/>
        <v>10000</v>
      </c>
      <c r="I231" s="435"/>
    </row>
    <row r="232" spans="2:9" ht="15" customHeight="1">
      <c r="B232" s="78"/>
      <c r="C232" s="53"/>
      <c r="D232" s="53" t="s">
        <v>141</v>
      </c>
      <c r="E232" s="23" t="s">
        <v>69</v>
      </c>
      <c r="F232" s="312">
        <v>500</v>
      </c>
      <c r="G232" s="321"/>
      <c r="H232" s="370">
        <f t="shared" si="12"/>
        <v>500</v>
      </c>
      <c r="I232" s="435"/>
    </row>
    <row r="233" spans="2:9" ht="15" customHeight="1">
      <c r="B233" s="78"/>
      <c r="C233" s="53"/>
      <c r="D233" s="54" t="s">
        <v>61</v>
      </c>
      <c r="E233" s="23" t="s">
        <v>62</v>
      </c>
      <c r="F233" s="312">
        <v>440000</v>
      </c>
      <c r="G233" s="321"/>
      <c r="H233" s="370">
        <f t="shared" si="12"/>
        <v>440000</v>
      </c>
      <c r="I233" s="435"/>
    </row>
    <row r="234" spans="2:9" ht="15" customHeight="1">
      <c r="B234" s="78"/>
      <c r="C234" s="53"/>
      <c r="D234" s="54" t="s">
        <v>94</v>
      </c>
      <c r="E234" s="23" t="s">
        <v>71</v>
      </c>
      <c r="F234" s="312">
        <v>2000</v>
      </c>
      <c r="G234" s="321"/>
      <c r="H234" s="370">
        <f t="shared" si="12"/>
        <v>2000</v>
      </c>
      <c r="I234" s="435"/>
    </row>
    <row r="235" spans="2:9" ht="15" customHeight="1">
      <c r="B235" s="78"/>
      <c r="C235" s="53"/>
      <c r="D235" s="54" t="s">
        <v>115</v>
      </c>
      <c r="E235" s="23" t="s">
        <v>116</v>
      </c>
      <c r="F235" s="312">
        <v>1230</v>
      </c>
      <c r="G235" s="321"/>
      <c r="H235" s="370">
        <f t="shared" si="12"/>
        <v>1230</v>
      </c>
      <c r="I235" s="435"/>
    </row>
    <row r="236" spans="2:9" ht="15" customHeight="1">
      <c r="B236" s="79"/>
      <c r="C236" s="156" t="s">
        <v>134</v>
      </c>
      <c r="D236" s="155"/>
      <c r="E236" s="125" t="s">
        <v>191</v>
      </c>
      <c r="F236" s="299">
        <f>SUM(F237:F237)</f>
        <v>42900</v>
      </c>
      <c r="G236" s="299"/>
      <c r="H236" s="299">
        <f>SUM(H237:H237)</f>
        <v>42900</v>
      </c>
      <c r="I236" s="435"/>
    </row>
    <row r="237" spans="2:9" ht="15" customHeight="1">
      <c r="B237" s="78"/>
      <c r="C237" s="53"/>
      <c r="D237" s="62">
        <v>4700</v>
      </c>
      <c r="E237" s="23" t="s">
        <v>117</v>
      </c>
      <c r="F237" s="298">
        <v>42900</v>
      </c>
      <c r="G237" s="321"/>
      <c r="H237" s="370">
        <f>F237+G237</f>
        <v>42900</v>
      </c>
      <c r="I237" s="435"/>
    </row>
    <row r="238" spans="2:9" ht="15" customHeight="1">
      <c r="B238" s="78"/>
      <c r="C238" s="156" t="s">
        <v>266</v>
      </c>
      <c r="D238" s="155"/>
      <c r="E238" s="125" t="s">
        <v>272</v>
      </c>
      <c r="F238" s="299">
        <f>SUM(F239:F249)</f>
        <v>285320</v>
      </c>
      <c r="G238" s="299">
        <f>SUM(G239:G249)</f>
        <v>0</v>
      </c>
      <c r="H238" s="299">
        <f>SUM(H239:H249)</f>
        <v>285320</v>
      </c>
      <c r="I238" s="435"/>
    </row>
    <row r="239" spans="2:9" ht="15" customHeight="1">
      <c r="B239" s="78"/>
      <c r="C239" s="53"/>
      <c r="D239" s="54" t="s">
        <v>64</v>
      </c>
      <c r="E239" s="23" t="s">
        <v>222</v>
      </c>
      <c r="F239" s="298">
        <v>1000</v>
      </c>
      <c r="G239" s="321"/>
      <c r="H239" s="370">
        <f aca="true" t="shared" si="13" ref="H239:H249">F239+G239</f>
        <v>1000</v>
      </c>
      <c r="I239" s="435"/>
    </row>
    <row r="240" spans="2:9" ht="15" customHeight="1">
      <c r="B240" s="78"/>
      <c r="C240" s="53"/>
      <c r="D240" s="54" t="s">
        <v>102</v>
      </c>
      <c r="E240" s="23" t="s">
        <v>103</v>
      </c>
      <c r="F240" s="298">
        <v>106200</v>
      </c>
      <c r="G240" s="321"/>
      <c r="H240" s="370">
        <f t="shared" si="13"/>
        <v>106200</v>
      </c>
      <c r="I240" s="435"/>
    </row>
    <row r="241" spans="2:9" ht="15" customHeight="1">
      <c r="B241" s="78"/>
      <c r="C241" s="53"/>
      <c r="D241" s="54" t="s">
        <v>112</v>
      </c>
      <c r="E241" s="23" t="s">
        <v>65</v>
      </c>
      <c r="F241" s="298">
        <v>8600</v>
      </c>
      <c r="G241" s="321"/>
      <c r="H241" s="370">
        <f t="shared" si="13"/>
        <v>8600</v>
      </c>
      <c r="I241" s="435"/>
    </row>
    <row r="242" spans="2:9" ht="15" customHeight="1">
      <c r="B242" s="78"/>
      <c r="C242" s="53"/>
      <c r="D242" s="54" t="s">
        <v>104</v>
      </c>
      <c r="E242" s="23" t="s">
        <v>105</v>
      </c>
      <c r="F242" s="298">
        <v>19700</v>
      </c>
      <c r="G242" s="321"/>
      <c r="H242" s="370">
        <f t="shared" si="13"/>
        <v>19700</v>
      </c>
      <c r="I242" s="435"/>
    </row>
    <row r="243" spans="2:9" ht="15" customHeight="1">
      <c r="B243" s="78"/>
      <c r="C243" s="53"/>
      <c r="D243" s="54" t="s">
        <v>106</v>
      </c>
      <c r="E243" s="23" t="s">
        <v>107</v>
      </c>
      <c r="F243" s="298">
        <v>2800</v>
      </c>
      <c r="G243" s="321"/>
      <c r="H243" s="370">
        <f t="shared" si="13"/>
        <v>2800</v>
      </c>
      <c r="I243" s="435"/>
    </row>
    <row r="244" spans="2:9" ht="15" customHeight="1">
      <c r="B244" s="78"/>
      <c r="C244" s="53"/>
      <c r="D244" s="53">
        <v>4170</v>
      </c>
      <c r="E244" s="23" t="s">
        <v>66</v>
      </c>
      <c r="F244" s="298">
        <v>1000</v>
      </c>
      <c r="G244" s="321"/>
      <c r="H244" s="370">
        <f t="shared" si="13"/>
        <v>1000</v>
      </c>
      <c r="I244" s="435"/>
    </row>
    <row r="245" spans="2:9" ht="15" customHeight="1">
      <c r="B245" s="78"/>
      <c r="C245" s="53"/>
      <c r="D245" s="54" t="s">
        <v>89</v>
      </c>
      <c r="E245" s="23" t="s">
        <v>63</v>
      </c>
      <c r="F245" s="298">
        <v>10000</v>
      </c>
      <c r="G245" s="321"/>
      <c r="H245" s="370">
        <f t="shared" si="13"/>
        <v>10000</v>
      </c>
      <c r="I245" s="435"/>
    </row>
    <row r="246" spans="2:9" ht="15" customHeight="1">
      <c r="B246" s="78"/>
      <c r="C246" s="53"/>
      <c r="D246" s="62">
        <v>4220</v>
      </c>
      <c r="E246" s="23" t="s">
        <v>139</v>
      </c>
      <c r="F246" s="298">
        <v>130000</v>
      </c>
      <c r="G246" s="321"/>
      <c r="H246" s="370">
        <f t="shared" si="13"/>
        <v>130000</v>
      </c>
      <c r="I246" s="435"/>
    </row>
    <row r="247" spans="2:9" ht="15" customHeight="1">
      <c r="B247" s="78"/>
      <c r="C247" s="53"/>
      <c r="D247" s="53" t="s">
        <v>141</v>
      </c>
      <c r="E247" s="23" t="s">
        <v>69</v>
      </c>
      <c r="F247" s="298">
        <v>300</v>
      </c>
      <c r="G247" s="321"/>
      <c r="H247" s="370">
        <f t="shared" si="13"/>
        <v>300</v>
      </c>
      <c r="I247" s="435"/>
    </row>
    <row r="248" spans="2:9" ht="15" customHeight="1">
      <c r="B248" s="78"/>
      <c r="C248" s="53"/>
      <c r="D248" s="54" t="s">
        <v>115</v>
      </c>
      <c r="E248" s="23" t="s">
        <v>116</v>
      </c>
      <c r="F248" s="298">
        <v>4920</v>
      </c>
      <c r="G248" s="321"/>
      <c r="H248" s="370">
        <f t="shared" si="13"/>
        <v>4920</v>
      </c>
      <c r="I248" s="435"/>
    </row>
    <row r="249" spans="2:9" ht="15" customHeight="1">
      <c r="B249" s="78"/>
      <c r="C249" s="53"/>
      <c r="D249" s="62">
        <v>4700</v>
      </c>
      <c r="E249" s="23" t="s">
        <v>117</v>
      </c>
      <c r="F249" s="298">
        <v>800</v>
      </c>
      <c r="G249" s="321"/>
      <c r="H249" s="370">
        <f t="shared" si="13"/>
        <v>800</v>
      </c>
      <c r="I249" s="435"/>
    </row>
    <row r="250" spans="2:9" ht="55.5" customHeight="1">
      <c r="B250" s="78"/>
      <c r="C250" s="156" t="s">
        <v>267</v>
      </c>
      <c r="D250" s="62"/>
      <c r="E250" s="125" t="s">
        <v>273</v>
      </c>
      <c r="F250" s="299">
        <f>SUM(F251:F255)</f>
        <v>42000</v>
      </c>
      <c r="G250" s="299"/>
      <c r="H250" s="299">
        <f>SUM(H251:H255)</f>
        <v>42000</v>
      </c>
      <c r="I250" s="435"/>
    </row>
    <row r="251" spans="2:9" ht="15" customHeight="1">
      <c r="B251" s="78"/>
      <c r="C251" s="53"/>
      <c r="D251" s="54" t="s">
        <v>102</v>
      </c>
      <c r="E251" s="23" t="s">
        <v>103</v>
      </c>
      <c r="F251" s="298">
        <v>31100</v>
      </c>
      <c r="G251" s="321"/>
      <c r="H251" s="370">
        <f>F251+G251</f>
        <v>31100</v>
      </c>
      <c r="I251" s="435"/>
    </row>
    <row r="252" spans="2:9" ht="15" customHeight="1">
      <c r="B252" s="78"/>
      <c r="C252" s="53"/>
      <c r="D252" s="54" t="s">
        <v>112</v>
      </c>
      <c r="E252" s="23" t="s">
        <v>65</v>
      </c>
      <c r="F252" s="298">
        <v>1100</v>
      </c>
      <c r="G252" s="321"/>
      <c r="H252" s="370">
        <f>F252+G252</f>
        <v>1100</v>
      </c>
      <c r="I252" s="435"/>
    </row>
    <row r="253" spans="2:9" ht="15" customHeight="1">
      <c r="B253" s="78"/>
      <c r="C253" s="53"/>
      <c r="D253" s="54" t="s">
        <v>104</v>
      </c>
      <c r="E253" s="23" t="s">
        <v>105</v>
      </c>
      <c r="F253" s="298">
        <v>5300</v>
      </c>
      <c r="G253" s="321"/>
      <c r="H253" s="370">
        <f>F253+G253</f>
        <v>5300</v>
      </c>
      <c r="I253" s="435"/>
    </row>
    <row r="254" spans="2:9" ht="15" customHeight="1">
      <c r="B254" s="78"/>
      <c r="C254" s="53"/>
      <c r="D254" s="54" t="s">
        <v>106</v>
      </c>
      <c r="E254" s="23" t="s">
        <v>107</v>
      </c>
      <c r="F254" s="298">
        <v>800</v>
      </c>
      <c r="G254" s="321"/>
      <c r="H254" s="370">
        <f>F254+G254</f>
        <v>800</v>
      </c>
      <c r="I254" s="435"/>
    </row>
    <row r="255" spans="2:9" ht="15" customHeight="1">
      <c r="B255" s="78"/>
      <c r="C255" s="53"/>
      <c r="D255" s="54" t="s">
        <v>129</v>
      </c>
      <c r="E255" s="23" t="s">
        <v>296</v>
      </c>
      <c r="F255" s="298">
        <v>3700</v>
      </c>
      <c r="G255" s="321"/>
      <c r="H255" s="370">
        <f>F255+G255</f>
        <v>3700</v>
      </c>
      <c r="I255" s="435"/>
    </row>
    <row r="256" spans="2:9" ht="38.25">
      <c r="B256" s="78"/>
      <c r="C256" s="156" t="s">
        <v>268</v>
      </c>
      <c r="D256" s="62"/>
      <c r="E256" s="125" t="s">
        <v>363</v>
      </c>
      <c r="F256" s="299">
        <f>SUM(F257:F262)</f>
        <v>395660</v>
      </c>
      <c r="G256" s="299">
        <f>SUM(G257:G262)</f>
        <v>0</v>
      </c>
      <c r="H256" s="299">
        <f>SUM(H257:H262)</f>
        <v>395660</v>
      </c>
      <c r="I256" s="435"/>
    </row>
    <row r="257" spans="2:9" ht="15" customHeight="1">
      <c r="B257" s="78"/>
      <c r="C257" s="53"/>
      <c r="D257" s="54" t="s">
        <v>102</v>
      </c>
      <c r="E257" s="23" t="s">
        <v>103</v>
      </c>
      <c r="F257" s="298">
        <v>292560</v>
      </c>
      <c r="G257" s="321"/>
      <c r="H257" s="370">
        <f aca="true" t="shared" si="14" ref="H257:H262">F257+G257</f>
        <v>292560</v>
      </c>
      <c r="I257" s="435"/>
    </row>
    <row r="258" spans="2:9" ht="15" customHeight="1">
      <c r="B258" s="78"/>
      <c r="C258" s="156"/>
      <c r="D258" s="54" t="s">
        <v>112</v>
      </c>
      <c r="E258" s="23" t="s">
        <v>65</v>
      </c>
      <c r="F258" s="298">
        <v>19800</v>
      </c>
      <c r="G258" s="321"/>
      <c r="H258" s="370">
        <f t="shared" si="14"/>
        <v>19800</v>
      </c>
      <c r="I258" s="435"/>
    </row>
    <row r="259" spans="2:9" ht="15" customHeight="1">
      <c r="B259" s="78"/>
      <c r="C259" s="53"/>
      <c r="D259" s="54" t="s">
        <v>104</v>
      </c>
      <c r="E259" s="23" t="s">
        <v>105</v>
      </c>
      <c r="F259" s="298">
        <v>50900</v>
      </c>
      <c r="G259" s="321"/>
      <c r="H259" s="370">
        <f t="shared" si="14"/>
        <v>50900</v>
      </c>
      <c r="I259" s="435"/>
    </row>
    <row r="260" spans="2:9" ht="15" customHeight="1">
      <c r="B260" s="78"/>
      <c r="C260" s="53"/>
      <c r="D260" s="54" t="s">
        <v>106</v>
      </c>
      <c r="E260" s="23" t="s">
        <v>107</v>
      </c>
      <c r="F260" s="298">
        <v>7600</v>
      </c>
      <c r="G260" s="321"/>
      <c r="H260" s="370">
        <f t="shared" si="14"/>
        <v>7600</v>
      </c>
      <c r="I260" s="435"/>
    </row>
    <row r="261" spans="2:9" ht="15" customHeight="1">
      <c r="B261" s="78"/>
      <c r="C261" s="53"/>
      <c r="D261" s="54" t="s">
        <v>129</v>
      </c>
      <c r="E261" s="23" t="s">
        <v>296</v>
      </c>
      <c r="F261" s="298">
        <v>19500</v>
      </c>
      <c r="G261" s="321"/>
      <c r="H261" s="370">
        <f t="shared" si="14"/>
        <v>19500</v>
      </c>
      <c r="I261" s="435"/>
    </row>
    <row r="262" spans="2:9" ht="15" customHeight="1">
      <c r="B262" s="78"/>
      <c r="C262" s="53"/>
      <c r="D262" s="54" t="s">
        <v>109</v>
      </c>
      <c r="E262" s="23" t="s">
        <v>70</v>
      </c>
      <c r="F262" s="298">
        <v>5300</v>
      </c>
      <c r="G262" s="321"/>
      <c r="H262" s="370">
        <f t="shared" si="14"/>
        <v>5300</v>
      </c>
      <c r="I262" s="435"/>
    </row>
    <row r="263" spans="2:9" ht="93">
      <c r="B263" s="78"/>
      <c r="C263" s="156" t="s">
        <v>364</v>
      </c>
      <c r="D263" s="62"/>
      <c r="E263" s="257" t="s">
        <v>385</v>
      </c>
      <c r="F263" s="299">
        <f>SUM(F264:F269)</f>
        <v>68440</v>
      </c>
      <c r="G263" s="299">
        <f>SUM(G264:G269)</f>
        <v>0</v>
      </c>
      <c r="H263" s="299">
        <f>SUM(H264:H269)</f>
        <v>68440</v>
      </c>
      <c r="I263" s="435"/>
    </row>
    <row r="264" spans="2:9" ht="15" customHeight="1">
      <c r="B264" s="78"/>
      <c r="C264" s="156"/>
      <c r="D264" s="54" t="s">
        <v>102</v>
      </c>
      <c r="E264" s="23" t="s">
        <v>103</v>
      </c>
      <c r="F264" s="298">
        <v>49640</v>
      </c>
      <c r="G264" s="321"/>
      <c r="H264" s="370">
        <f aca="true" t="shared" si="15" ref="H264:H272">F264+G264</f>
        <v>49640</v>
      </c>
      <c r="I264" s="435"/>
    </row>
    <row r="265" spans="2:9" ht="15" customHeight="1">
      <c r="B265" s="78"/>
      <c r="C265" s="156"/>
      <c r="D265" s="54" t="s">
        <v>112</v>
      </c>
      <c r="E265" s="23" t="s">
        <v>65</v>
      </c>
      <c r="F265" s="298">
        <v>3700</v>
      </c>
      <c r="G265" s="321"/>
      <c r="H265" s="370">
        <f t="shared" si="15"/>
        <v>3700</v>
      </c>
      <c r="I265" s="435"/>
    </row>
    <row r="266" spans="2:9" ht="15" customHeight="1">
      <c r="B266" s="78"/>
      <c r="C266" s="156"/>
      <c r="D266" s="54" t="s">
        <v>104</v>
      </c>
      <c r="E266" s="23" t="s">
        <v>105</v>
      </c>
      <c r="F266" s="298">
        <v>8700</v>
      </c>
      <c r="G266" s="321"/>
      <c r="H266" s="370">
        <f t="shared" si="15"/>
        <v>8700</v>
      </c>
      <c r="I266" s="435"/>
    </row>
    <row r="267" spans="2:9" ht="15" customHeight="1">
      <c r="B267" s="78"/>
      <c r="C267" s="156"/>
      <c r="D267" s="54" t="s">
        <v>106</v>
      </c>
      <c r="E267" s="23" t="s">
        <v>107</v>
      </c>
      <c r="F267" s="298">
        <v>1400</v>
      </c>
      <c r="G267" s="321"/>
      <c r="H267" s="370">
        <f t="shared" si="15"/>
        <v>1400</v>
      </c>
      <c r="I267" s="435"/>
    </row>
    <row r="268" spans="2:9" ht="15" customHeight="1">
      <c r="B268" s="78"/>
      <c r="C268" s="156"/>
      <c r="D268" s="54" t="s">
        <v>129</v>
      </c>
      <c r="E268" s="23" t="s">
        <v>296</v>
      </c>
      <c r="F268" s="298">
        <v>4300</v>
      </c>
      <c r="G268" s="321"/>
      <c r="H268" s="370">
        <f t="shared" si="15"/>
        <v>4300</v>
      </c>
      <c r="I268" s="435"/>
    </row>
    <row r="269" spans="2:9" ht="15" customHeight="1">
      <c r="B269" s="78"/>
      <c r="C269" s="156"/>
      <c r="D269" s="54" t="s">
        <v>109</v>
      </c>
      <c r="E269" s="23" t="s">
        <v>70</v>
      </c>
      <c r="F269" s="298">
        <v>700</v>
      </c>
      <c r="G269" s="321"/>
      <c r="H269" s="370">
        <f t="shared" si="15"/>
        <v>700</v>
      </c>
      <c r="I269" s="435"/>
    </row>
    <row r="270" spans="2:9" ht="38.25">
      <c r="B270" s="78"/>
      <c r="C270" s="156" t="s">
        <v>503</v>
      </c>
      <c r="D270" s="166"/>
      <c r="E270" s="216" t="s">
        <v>504</v>
      </c>
      <c r="F270" s="299">
        <f>SUM(F271:F272)</f>
        <v>0</v>
      </c>
      <c r="G270" s="299">
        <f>SUM(G271:G272)</f>
        <v>69833.01000000001</v>
      </c>
      <c r="H270" s="299">
        <f>SUM(H271:H272)</f>
        <v>69833.01000000001</v>
      </c>
      <c r="I270" s="435"/>
    </row>
    <row r="271" spans="2:9" ht="12.75">
      <c r="B271" s="78"/>
      <c r="C271" s="156"/>
      <c r="D271" s="53">
        <v>4170</v>
      </c>
      <c r="E271" s="23" t="s">
        <v>66</v>
      </c>
      <c r="F271" s="298">
        <v>0</v>
      </c>
      <c r="G271" s="312">
        <v>691.41</v>
      </c>
      <c r="H271" s="370">
        <f t="shared" si="15"/>
        <v>691.41</v>
      </c>
      <c r="I271" s="435" t="s">
        <v>484</v>
      </c>
    </row>
    <row r="272" spans="2:9" ht="12.75">
      <c r="B272" s="78"/>
      <c r="C272" s="156"/>
      <c r="D272" s="54" t="s">
        <v>129</v>
      </c>
      <c r="E272" s="23" t="s">
        <v>296</v>
      </c>
      <c r="F272" s="298">
        <v>0</v>
      </c>
      <c r="G272" s="312">
        <v>69141.6</v>
      </c>
      <c r="H272" s="370">
        <f t="shared" si="15"/>
        <v>69141.6</v>
      </c>
      <c r="I272" s="435" t="s">
        <v>484</v>
      </c>
    </row>
    <row r="273" spans="2:9" ht="15" customHeight="1">
      <c r="B273" s="79"/>
      <c r="C273" s="156" t="s">
        <v>135</v>
      </c>
      <c r="D273" s="155"/>
      <c r="E273" s="125" t="s">
        <v>41</v>
      </c>
      <c r="F273" s="299">
        <f>SUM(F274:F275)</f>
        <v>80230</v>
      </c>
      <c r="G273" s="299">
        <f>SUM(G274:G275)</f>
        <v>0</v>
      </c>
      <c r="H273" s="299">
        <f>SUM(H274:H275)</f>
        <v>80230</v>
      </c>
      <c r="I273" s="435"/>
    </row>
    <row r="274" spans="2:9" ht="15" customHeight="1">
      <c r="B274" s="78"/>
      <c r="C274" s="53"/>
      <c r="D274" s="54" t="s">
        <v>64</v>
      </c>
      <c r="E274" s="23" t="s">
        <v>222</v>
      </c>
      <c r="F274" s="298">
        <v>5400</v>
      </c>
      <c r="G274" s="321"/>
      <c r="H274" s="370">
        <f>F274+G274</f>
        <v>5400</v>
      </c>
      <c r="I274" s="435"/>
    </row>
    <row r="275" spans="2:9" ht="15" customHeight="1" thickBot="1">
      <c r="B275" s="80"/>
      <c r="C275" s="56"/>
      <c r="D275" s="57" t="s">
        <v>115</v>
      </c>
      <c r="E275" s="16" t="s">
        <v>116</v>
      </c>
      <c r="F275" s="300">
        <v>74830</v>
      </c>
      <c r="G275" s="358"/>
      <c r="H275" s="378">
        <f>F275+G275</f>
        <v>74830</v>
      </c>
      <c r="I275" s="471"/>
    </row>
    <row r="276" spans="2:9" ht="15.75" customHeight="1" thickBot="1">
      <c r="B276" s="143" t="s">
        <v>136</v>
      </c>
      <c r="C276" s="139"/>
      <c r="D276" s="139"/>
      <c r="E276" s="140" t="s">
        <v>137</v>
      </c>
      <c r="F276" s="304">
        <f>F277+F280+F291</f>
        <v>184000</v>
      </c>
      <c r="G276" s="304">
        <f>G277+G280+G291</f>
        <v>0</v>
      </c>
      <c r="H276" s="304">
        <f>H277+H280+H291</f>
        <v>184000</v>
      </c>
      <c r="I276" s="469"/>
    </row>
    <row r="277" spans="2:9" ht="15.75" customHeight="1">
      <c r="B277" s="84"/>
      <c r="C277" s="161" t="s">
        <v>167</v>
      </c>
      <c r="D277" s="162"/>
      <c r="E277" s="163" t="s">
        <v>192</v>
      </c>
      <c r="F277" s="313">
        <f>F278+F279</f>
        <v>3000</v>
      </c>
      <c r="G277" s="313">
        <f>G278+G279</f>
        <v>0</v>
      </c>
      <c r="H277" s="313">
        <f>H278+H279</f>
        <v>3000</v>
      </c>
      <c r="I277" s="472"/>
    </row>
    <row r="278" spans="2:9" ht="15.75" customHeight="1">
      <c r="B278" s="85"/>
      <c r="C278" s="86"/>
      <c r="D278" s="54" t="s">
        <v>89</v>
      </c>
      <c r="E278" s="23" t="s">
        <v>63</v>
      </c>
      <c r="F278" s="314">
        <v>0</v>
      </c>
      <c r="G278" s="321"/>
      <c r="H278" s="370">
        <f>F278+G278</f>
        <v>0</v>
      </c>
      <c r="I278" s="435"/>
    </row>
    <row r="279" spans="2:9" ht="15.75" customHeight="1">
      <c r="B279" s="85"/>
      <c r="C279" s="86"/>
      <c r="D279" s="54" t="s">
        <v>61</v>
      </c>
      <c r="E279" s="23" t="s">
        <v>62</v>
      </c>
      <c r="F279" s="314">
        <v>3000</v>
      </c>
      <c r="G279" s="369"/>
      <c r="H279" s="370">
        <f>F279+G279</f>
        <v>3000</v>
      </c>
      <c r="I279" s="435"/>
    </row>
    <row r="280" spans="2:9" ht="15.75" customHeight="1">
      <c r="B280" s="79"/>
      <c r="C280" s="156" t="s">
        <v>138</v>
      </c>
      <c r="D280" s="166"/>
      <c r="E280" s="216" t="s">
        <v>193</v>
      </c>
      <c r="F280" s="299">
        <f>SUM(F281:F290)</f>
        <v>180000</v>
      </c>
      <c r="G280" s="299">
        <f>SUM(G281:G290)</f>
        <v>0</v>
      </c>
      <c r="H280" s="299">
        <f>SUM(H281:H290)</f>
        <v>180000</v>
      </c>
      <c r="I280" s="435"/>
    </row>
    <row r="281" spans="2:9" ht="48">
      <c r="B281" s="77"/>
      <c r="C281" s="128"/>
      <c r="D281" s="56" t="s">
        <v>229</v>
      </c>
      <c r="E281" s="23" t="s">
        <v>230</v>
      </c>
      <c r="F281" s="311">
        <v>10000</v>
      </c>
      <c r="G281" s="321"/>
      <c r="H281" s="370">
        <f aca="true" t="shared" si="16" ref="H281:H290">F281+G281</f>
        <v>10000</v>
      </c>
      <c r="I281" s="435"/>
    </row>
    <row r="282" spans="2:9" ht="15.75" customHeight="1">
      <c r="B282" s="79"/>
      <c r="C282" s="63"/>
      <c r="D282" s="54" t="s">
        <v>97</v>
      </c>
      <c r="E282" s="23" t="s">
        <v>98</v>
      </c>
      <c r="F282" s="305">
        <v>33000</v>
      </c>
      <c r="G282" s="321"/>
      <c r="H282" s="370">
        <f t="shared" si="16"/>
        <v>33000</v>
      </c>
      <c r="I282" s="435"/>
    </row>
    <row r="283" spans="2:9" ht="15.75" customHeight="1">
      <c r="B283" s="79"/>
      <c r="C283" s="63"/>
      <c r="D283" s="54" t="s">
        <v>104</v>
      </c>
      <c r="E283" s="23" t="s">
        <v>105</v>
      </c>
      <c r="F283" s="305">
        <v>2900</v>
      </c>
      <c r="G283" s="321"/>
      <c r="H283" s="370">
        <f t="shared" si="16"/>
        <v>2900</v>
      </c>
      <c r="I283" s="435"/>
    </row>
    <row r="284" spans="2:9" ht="15.75" customHeight="1">
      <c r="B284" s="79"/>
      <c r="C284" s="63"/>
      <c r="D284" s="54" t="s">
        <v>106</v>
      </c>
      <c r="E284" s="23" t="s">
        <v>107</v>
      </c>
      <c r="F284" s="305">
        <v>100</v>
      </c>
      <c r="G284" s="321"/>
      <c r="H284" s="370">
        <f t="shared" si="16"/>
        <v>100</v>
      </c>
      <c r="I284" s="435"/>
    </row>
    <row r="285" spans="2:9" ht="15.75" customHeight="1">
      <c r="B285" s="78"/>
      <c r="C285" s="53"/>
      <c r="D285" s="53">
        <v>4170</v>
      </c>
      <c r="E285" s="23" t="s">
        <v>66</v>
      </c>
      <c r="F285" s="298">
        <v>64000</v>
      </c>
      <c r="G285" s="321"/>
      <c r="H285" s="370">
        <f t="shared" si="16"/>
        <v>64000</v>
      </c>
      <c r="I285" s="435"/>
    </row>
    <row r="286" spans="2:9" ht="15.75" customHeight="1">
      <c r="B286" s="78"/>
      <c r="C286" s="53"/>
      <c r="D286" s="54" t="s">
        <v>89</v>
      </c>
      <c r="E286" s="23" t="s">
        <v>63</v>
      </c>
      <c r="F286" s="298">
        <v>10000</v>
      </c>
      <c r="G286" s="321"/>
      <c r="H286" s="370">
        <f t="shared" si="16"/>
        <v>10000</v>
      </c>
      <c r="I286" s="435"/>
    </row>
    <row r="287" spans="2:9" ht="15.75" customHeight="1">
      <c r="B287" s="78"/>
      <c r="C287" s="53"/>
      <c r="D287" s="62">
        <v>4220</v>
      </c>
      <c r="E287" s="23" t="s">
        <v>139</v>
      </c>
      <c r="F287" s="298">
        <v>6500</v>
      </c>
      <c r="G287" s="321"/>
      <c r="H287" s="370">
        <f t="shared" si="16"/>
        <v>6500</v>
      </c>
      <c r="I287" s="435"/>
    </row>
    <row r="288" spans="2:9" ht="15.75" customHeight="1">
      <c r="B288" s="78"/>
      <c r="C288" s="53"/>
      <c r="D288" s="54" t="s">
        <v>61</v>
      </c>
      <c r="E288" s="23" t="s">
        <v>62</v>
      </c>
      <c r="F288" s="298">
        <v>51000</v>
      </c>
      <c r="G288" s="321"/>
      <c r="H288" s="370">
        <f t="shared" si="16"/>
        <v>51000</v>
      </c>
      <c r="I288" s="435"/>
    </row>
    <row r="289" spans="2:9" ht="15.75" customHeight="1">
      <c r="B289" s="78"/>
      <c r="C289" s="53"/>
      <c r="D289" s="54" t="s">
        <v>109</v>
      </c>
      <c r="E289" s="23" t="s">
        <v>70</v>
      </c>
      <c r="F289" s="300">
        <v>500</v>
      </c>
      <c r="G289" s="321"/>
      <c r="H289" s="370">
        <f>F289+G289</f>
        <v>500</v>
      </c>
      <c r="I289" s="435"/>
    </row>
    <row r="290" spans="2:9" ht="15.75" customHeight="1">
      <c r="B290" s="78"/>
      <c r="C290" s="53"/>
      <c r="D290" s="62">
        <v>4610</v>
      </c>
      <c r="E290" s="23" t="s">
        <v>224</v>
      </c>
      <c r="F290" s="298">
        <v>2000</v>
      </c>
      <c r="G290" s="321"/>
      <c r="H290" s="370">
        <f t="shared" si="16"/>
        <v>2000</v>
      </c>
      <c r="I290" s="435"/>
    </row>
    <row r="291" spans="2:9" ht="15.75" customHeight="1">
      <c r="B291" s="78"/>
      <c r="C291" s="156" t="s">
        <v>207</v>
      </c>
      <c r="D291" s="155"/>
      <c r="E291" s="125" t="s">
        <v>41</v>
      </c>
      <c r="F291" s="299">
        <f>F292</f>
        <v>1000</v>
      </c>
      <c r="G291" s="369"/>
      <c r="H291" s="299">
        <f>H292</f>
        <v>1000</v>
      </c>
      <c r="I291" s="435"/>
    </row>
    <row r="292" spans="2:9" ht="42" customHeight="1" thickBot="1">
      <c r="B292" s="81"/>
      <c r="C292" s="58"/>
      <c r="D292" s="56" t="s">
        <v>229</v>
      </c>
      <c r="E292" s="16" t="s">
        <v>230</v>
      </c>
      <c r="F292" s="301">
        <v>1000</v>
      </c>
      <c r="G292" s="377"/>
      <c r="H292" s="378">
        <f>F292+G292</f>
        <v>1000</v>
      </c>
      <c r="I292" s="471"/>
    </row>
    <row r="293" spans="2:9" ht="15.75" customHeight="1" thickBot="1">
      <c r="B293" s="143" t="s">
        <v>53</v>
      </c>
      <c r="C293" s="139"/>
      <c r="D293" s="139"/>
      <c r="E293" s="133" t="s">
        <v>39</v>
      </c>
      <c r="F293" s="304">
        <f>F294+F296+F300+F302+F306+F309+F311+F329+F332+F334</f>
        <v>1508025.06</v>
      </c>
      <c r="G293" s="304">
        <f>G294+G296+G300+G302+G306+G309+G311+G329+G332+G334</f>
        <v>45000</v>
      </c>
      <c r="H293" s="304">
        <f>H294+H296+H300+H302+H306+H309+H311+H329+H332+H334</f>
        <v>1553025.06</v>
      </c>
      <c r="I293" s="469"/>
    </row>
    <row r="294" spans="2:9" ht="15.75" customHeight="1">
      <c r="B294" s="208"/>
      <c r="C294" s="241" t="s">
        <v>236</v>
      </c>
      <c r="D294" s="209"/>
      <c r="E294" s="117" t="s">
        <v>237</v>
      </c>
      <c r="F294" s="315">
        <f>F295</f>
        <v>70200</v>
      </c>
      <c r="G294" s="374"/>
      <c r="H294" s="315">
        <f>H295</f>
        <v>70200</v>
      </c>
      <c r="I294" s="472"/>
    </row>
    <row r="295" spans="2:9" ht="24">
      <c r="B295" s="167"/>
      <c r="C295" s="168"/>
      <c r="D295" s="62">
        <v>4330</v>
      </c>
      <c r="E295" s="23" t="s">
        <v>142</v>
      </c>
      <c r="F295" s="307">
        <v>70200</v>
      </c>
      <c r="G295" s="369"/>
      <c r="H295" s="370">
        <f>F295+G295</f>
        <v>70200</v>
      </c>
      <c r="I295" s="435"/>
    </row>
    <row r="296" spans="2:9" ht="17.25" customHeight="1">
      <c r="B296" s="109"/>
      <c r="C296" s="128" t="s">
        <v>205</v>
      </c>
      <c r="D296" s="164"/>
      <c r="E296" s="130" t="s">
        <v>206</v>
      </c>
      <c r="F296" s="315">
        <f>SUM(F297:F299)</f>
        <v>1020</v>
      </c>
      <c r="G296" s="369"/>
      <c r="H296" s="315">
        <f>SUM(H297:H299)</f>
        <v>1020</v>
      </c>
      <c r="I296" s="435"/>
    </row>
    <row r="297" spans="2:9" ht="15.75" customHeight="1">
      <c r="B297" s="109"/>
      <c r="C297" s="110"/>
      <c r="D297" s="54" t="s">
        <v>89</v>
      </c>
      <c r="E297" s="23" t="s">
        <v>63</v>
      </c>
      <c r="F297" s="306">
        <v>510</v>
      </c>
      <c r="G297" s="369"/>
      <c r="H297" s="370">
        <f>F297+G297</f>
        <v>510</v>
      </c>
      <c r="I297" s="435"/>
    </row>
    <row r="298" spans="2:9" ht="15.75" customHeight="1">
      <c r="B298" s="200"/>
      <c r="C298" s="192"/>
      <c r="D298" s="54" t="s">
        <v>109</v>
      </c>
      <c r="E298" s="23" t="s">
        <v>70</v>
      </c>
      <c r="F298" s="307">
        <v>102</v>
      </c>
      <c r="G298" s="369"/>
      <c r="H298" s="370">
        <f>F298+G298</f>
        <v>102</v>
      </c>
      <c r="I298" s="435"/>
    </row>
    <row r="299" spans="2:9" ht="15.75" customHeight="1">
      <c r="B299" s="200"/>
      <c r="C299" s="192"/>
      <c r="D299" s="62">
        <v>4700</v>
      </c>
      <c r="E299" s="23" t="s">
        <v>117</v>
      </c>
      <c r="F299" s="307">
        <v>408</v>
      </c>
      <c r="G299" s="369"/>
      <c r="H299" s="370">
        <f>F299+G299</f>
        <v>408</v>
      </c>
      <c r="I299" s="435"/>
    </row>
    <row r="300" spans="2:9" ht="57" customHeight="1">
      <c r="B300" s="79"/>
      <c r="C300" s="156" t="s">
        <v>54</v>
      </c>
      <c r="D300" s="155"/>
      <c r="E300" s="222" t="s">
        <v>353</v>
      </c>
      <c r="F300" s="299">
        <f>F301</f>
        <v>15850</v>
      </c>
      <c r="G300" s="369"/>
      <c r="H300" s="299">
        <f>H301</f>
        <v>15850</v>
      </c>
      <c r="I300" s="435"/>
    </row>
    <row r="301" spans="2:9" ht="15" customHeight="1">
      <c r="B301" s="78"/>
      <c r="C301" s="53"/>
      <c r="D301" s="53">
        <v>4130</v>
      </c>
      <c r="E301" s="23" t="s">
        <v>176</v>
      </c>
      <c r="F301" s="298">
        <v>15850</v>
      </c>
      <c r="G301" s="369"/>
      <c r="H301" s="370">
        <f>F301+G301</f>
        <v>15850</v>
      </c>
      <c r="I301" s="435"/>
    </row>
    <row r="302" spans="2:9" ht="29.25" customHeight="1">
      <c r="B302" s="79"/>
      <c r="C302" s="156" t="s">
        <v>55</v>
      </c>
      <c r="D302" s="155"/>
      <c r="E302" s="122" t="s">
        <v>327</v>
      </c>
      <c r="F302" s="299">
        <f>SUM(F303:F305)</f>
        <v>250984</v>
      </c>
      <c r="G302" s="299">
        <f>SUM(G303:G305)</f>
        <v>0</v>
      </c>
      <c r="H302" s="299">
        <f>SUM(H303:H305)</f>
        <v>250984</v>
      </c>
      <c r="I302" s="435"/>
    </row>
    <row r="303" spans="2:9" ht="16.5" customHeight="1">
      <c r="B303" s="78"/>
      <c r="C303" s="53"/>
      <c r="D303" s="54" t="s">
        <v>140</v>
      </c>
      <c r="E303" s="23" t="s">
        <v>144</v>
      </c>
      <c r="F303" s="298">
        <v>247984</v>
      </c>
      <c r="G303" s="321"/>
      <c r="H303" s="370">
        <f>F303+G303</f>
        <v>247984</v>
      </c>
      <c r="I303" s="435"/>
    </row>
    <row r="304" spans="2:9" ht="15" customHeight="1">
      <c r="B304" s="78"/>
      <c r="C304" s="53"/>
      <c r="D304" s="53" t="s">
        <v>104</v>
      </c>
      <c r="E304" s="23" t="s">
        <v>105</v>
      </c>
      <c r="F304" s="298">
        <v>1000</v>
      </c>
      <c r="G304" s="369"/>
      <c r="H304" s="370">
        <f>F304+G304</f>
        <v>1000</v>
      </c>
      <c r="I304" s="435"/>
    </row>
    <row r="305" spans="2:9" ht="24">
      <c r="B305" s="78"/>
      <c r="C305" s="53"/>
      <c r="D305" s="62">
        <v>4330</v>
      </c>
      <c r="E305" s="23" t="s">
        <v>142</v>
      </c>
      <c r="F305" s="298">
        <v>2000</v>
      </c>
      <c r="G305" s="369"/>
      <c r="H305" s="370">
        <f>F305+G305</f>
        <v>2000</v>
      </c>
      <c r="I305" s="435"/>
    </row>
    <row r="306" spans="2:9" ht="15.75" customHeight="1">
      <c r="B306" s="79"/>
      <c r="C306" s="156" t="s">
        <v>143</v>
      </c>
      <c r="D306" s="155"/>
      <c r="E306" s="125" t="s">
        <v>194</v>
      </c>
      <c r="F306" s="299">
        <f>F307+F308</f>
        <v>13250</v>
      </c>
      <c r="G306" s="299">
        <f>G307+G308</f>
        <v>0</v>
      </c>
      <c r="H306" s="299">
        <f>H307+H308</f>
        <v>13250</v>
      </c>
      <c r="I306" s="435"/>
    </row>
    <row r="307" spans="2:9" ht="15.75" customHeight="1">
      <c r="B307" s="78"/>
      <c r="C307" s="53"/>
      <c r="D307" s="54" t="s">
        <v>140</v>
      </c>
      <c r="E307" s="23" t="s">
        <v>144</v>
      </c>
      <c r="F307" s="298">
        <v>13200</v>
      </c>
      <c r="G307" s="321"/>
      <c r="H307" s="370">
        <f>F307+G307</f>
        <v>13200</v>
      </c>
      <c r="I307" s="435"/>
    </row>
    <row r="308" spans="2:9" ht="15.75" customHeight="1">
      <c r="B308" s="78"/>
      <c r="C308" s="53"/>
      <c r="D308" s="53" t="s">
        <v>140</v>
      </c>
      <c r="E308" s="23" t="s">
        <v>304</v>
      </c>
      <c r="F308" s="298">
        <v>50</v>
      </c>
      <c r="G308" s="321"/>
      <c r="H308" s="434">
        <f>F308+G308</f>
        <v>50</v>
      </c>
      <c r="I308" s="435"/>
    </row>
    <row r="309" spans="2:9" ht="15.75" customHeight="1">
      <c r="B309" s="78"/>
      <c r="C309" s="156" t="s">
        <v>173</v>
      </c>
      <c r="D309" s="160"/>
      <c r="E309" s="125" t="s">
        <v>174</v>
      </c>
      <c r="F309" s="299">
        <f>F310</f>
        <v>130298</v>
      </c>
      <c r="G309" s="299">
        <f>G310</f>
        <v>45000</v>
      </c>
      <c r="H309" s="299">
        <f>H310</f>
        <v>175298</v>
      </c>
      <c r="I309" s="435"/>
    </row>
    <row r="310" spans="2:9" ht="15.75" customHeight="1">
      <c r="B310" s="78"/>
      <c r="C310" s="53"/>
      <c r="D310" s="54" t="s">
        <v>140</v>
      </c>
      <c r="E310" s="23" t="s">
        <v>144</v>
      </c>
      <c r="F310" s="298">
        <v>130298</v>
      </c>
      <c r="G310" s="321">
        <v>45000</v>
      </c>
      <c r="H310" s="370">
        <f>F310+G310</f>
        <v>175298</v>
      </c>
      <c r="I310" s="435" t="s">
        <v>484</v>
      </c>
    </row>
    <row r="311" spans="2:9" ht="15.75" customHeight="1">
      <c r="B311" s="79"/>
      <c r="C311" s="156" t="s">
        <v>145</v>
      </c>
      <c r="D311" s="155"/>
      <c r="E311" s="125" t="s">
        <v>40</v>
      </c>
      <c r="F311" s="299">
        <f>SUM(F312:F328)</f>
        <v>886859</v>
      </c>
      <c r="G311" s="299">
        <f>SUM(G312:G328)</f>
        <v>0</v>
      </c>
      <c r="H311" s="299">
        <f>SUM(H312:H328)</f>
        <v>886859</v>
      </c>
      <c r="I311" s="435"/>
    </row>
    <row r="312" spans="2:9" ht="15.75" customHeight="1">
      <c r="B312" s="79"/>
      <c r="C312" s="156"/>
      <c r="D312" s="54" t="s">
        <v>64</v>
      </c>
      <c r="E312" s="23" t="s">
        <v>222</v>
      </c>
      <c r="F312" s="298">
        <v>1630</v>
      </c>
      <c r="G312" s="321"/>
      <c r="H312" s="370">
        <f aca="true" t="shared" si="17" ref="H312:H327">F312+G312</f>
        <v>1630</v>
      </c>
      <c r="I312" s="435"/>
    </row>
    <row r="313" spans="2:9" ht="15.75" customHeight="1">
      <c r="B313" s="78"/>
      <c r="C313" s="53"/>
      <c r="D313" s="54" t="s">
        <v>102</v>
      </c>
      <c r="E313" s="23" t="s">
        <v>103</v>
      </c>
      <c r="F313" s="298">
        <v>540579</v>
      </c>
      <c r="G313" s="321"/>
      <c r="H313" s="370">
        <f t="shared" si="17"/>
        <v>540579</v>
      </c>
      <c r="I313" s="435"/>
    </row>
    <row r="314" spans="2:9" ht="15.75" customHeight="1">
      <c r="B314" s="78"/>
      <c r="C314" s="53"/>
      <c r="D314" s="54" t="s">
        <v>112</v>
      </c>
      <c r="E314" s="23" t="s">
        <v>65</v>
      </c>
      <c r="F314" s="298">
        <v>37766</v>
      </c>
      <c r="G314" s="321"/>
      <c r="H314" s="370">
        <f t="shared" si="17"/>
        <v>37766</v>
      </c>
      <c r="I314" s="435"/>
    </row>
    <row r="315" spans="2:9" ht="15.75" customHeight="1">
      <c r="B315" s="78"/>
      <c r="C315" s="53"/>
      <c r="D315" s="54" t="s">
        <v>104</v>
      </c>
      <c r="E315" s="23" t="s">
        <v>105</v>
      </c>
      <c r="F315" s="298">
        <v>99281</v>
      </c>
      <c r="G315" s="321"/>
      <c r="H315" s="370">
        <f t="shared" si="17"/>
        <v>99281</v>
      </c>
      <c r="I315" s="435"/>
    </row>
    <row r="316" spans="2:9" ht="15.75" customHeight="1">
      <c r="B316" s="78"/>
      <c r="C316" s="53"/>
      <c r="D316" s="54" t="s">
        <v>106</v>
      </c>
      <c r="E316" s="23" t="s">
        <v>107</v>
      </c>
      <c r="F316" s="298">
        <v>14126</v>
      </c>
      <c r="G316" s="321"/>
      <c r="H316" s="370">
        <f t="shared" si="17"/>
        <v>14126</v>
      </c>
      <c r="I316" s="435"/>
    </row>
    <row r="317" spans="2:9" ht="15.75" customHeight="1">
      <c r="B317" s="78"/>
      <c r="C317" s="53"/>
      <c r="D317" s="53">
        <v>4170</v>
      </c>
      <c r="E317" s="23" t="s">
        <v>66</v>
      </c>
      <c r="F317" s="298">
        <v>11500</v>
      </c>
      <c r="G317" s="321"/>
      <c r="H317" s="370">
        <f t="shared" si="17"/>
        <v>11500</v>
      </c>
      <c r="I317" s="435"/>
    </row>
    <row r="318" spans="2:9" ht="15.75" customHeight="1">
      <c r="B318" s="78"/>
      <c r="C318" s="53"/>
      <c r="D318" s="54" t="s">
        <v>89</v>
      </c>
      <c r="E318" s="23" t="s">
        <v>63</v>
      </c>
      <c r="F318" s="298">
        <v>40700</v>
      </c>
      <c r="G318" s="321"/>
      <c r="H318" s="370">
        <f t="shared" si="17"/>
        <v>40700</v>
      </c>
      <c r="I318" s="435"/>
    </row>
    <row r="319" spans="2:9" ht="15.75" customHeight="1">
      <c r="B319" s="78"/>
      <c r="C319" s="53"/>
      <c r="D319" s="54" t="s">
        <v>113</v>
      </c>
      <c r="E319" s="23" t="s">
        <v>67</v>
      </c>
      <c r="F319" s="298">
        <v>11500</v>
      </c>
      <c r="G319" s="321"/>
      <c r="H319" s="370">
        <f t="shared" si="17"/>
        <v>11500</v>
      </c>
      <c r="I319" s="435"/>
    </row>
    <row r="320" spans="2:9" ht="15.75" customHeight="1">
      <c r="B320" s="78"/>
      <c r="C320" s="53"/>
      <c r="D320" s="54" t="s">
        <v>114</v>
      </c>
      <c r="E320" s="23" t="s">
        <v>68</v>
      </c>
      <c r="F320" s="298">
        <v>48000</v>
      </c>
      <c r="G320" s="321"/>
      <c r="H320" s="370">
        <f t="shared" si="17"/>
        <v>48000</v>
      </c>
      <c r="I320" s="435"/>
    </row>
    <row r="321" spans="2:9" ht="15.75" customHeight="1">
      <c r="B321" s="78"/>
      <c r="C321" s="53"/>
      <c r="D321" s="53" t="s">
        <v>141</v>
      </c>
      <c r="E321" s="23" t="s">
        <v>69</v>
      </c>
      <c r="F321" s="298">
        <v>2300</v>
      </c>
      <c r="G321" s="321"/>
      <c r="H321" s="370">
        <f t="shared" si="17"/>
        <v>2300</v>
      </c>
      <c r="I321" s="435"/>
    </row>
    <row r="322" spans="2:9" ht="15.75" customHeight="1">
      <c r="B322" s="78"/>
      <c r="C322" s="53"/>
      <c r="D322" s="54" t="s">
        <v>61</v>
      </c>
      <c r="E322" s="23" t="s">
        <v>62</v>
      </c>
      <c r="F322" s="298">
        <v>28660</v>
      </c>
      <c r="G322" s="321"/>
      <c r="H322" s="370">
        <f t="shared" si="17"/>
        <v>28660</v>
      </c>
      <c r="I322" s="435"/>
    </row>
    <row r="323" spans="2:9" ht="15.75" customHeight="1">
      <c r="B323" s="78"/>
      <c r="C323" s="53"/>
      <c r="D323" s="62">
        <v>4360</v>
      </c>
      <c r="E323" s="23" t="s">
        <v>271</v>
      </c>
      <c r="F323" s="298">
        <v>6100</v>
      </c>
      <c r="G323" s="321"/>
      <c r="H323" s="370">
        <f t="shared" si="17"/>
        <v>6100</v>
      </c>
      <c r="I323" s="435"/>
    </row>
    <row r="324" spans="2:9" ht="24">
      <c r="B324" s="78"/>
      <c r="C324" s="53"/>
      <c r="D324" s="62">
        <v>4400</v>
      </c>
      <c r="E324" s="23" t="s">
        <v>226</v>
      </c>
      <c r="F324" s="298">
        <v>27800</v>
      </c>
      <c r="G324" s="321"/>
      <c r="H324" s="370">
        <f t="shared" si="17"/>
        <v>27800</v>
      </c>
      <c r="I324" s="435"/>
    </row>
    <row r="325" spans="2:9" ht="15.75" customHeight="1">
      <c r="B325" s="78"/>
      <c r="C325" s="53"/>
      <c r="D325" s="54" t="s">
        <v>109</v>
      </c>
      <c r="E325" s="23" t="s">
        <v>70</v>
      </c>
      <c r="F325" s="298">
        <v>1000</v>
      </c>
      <c r="G325" s="321"/>
      <c r="H325" s="370">
        <f t="shared" si="17"/>
        <v>1000</v>
      </c>
      <c r="I325" s="435"/>
    </row>
    <row r="326" spans="2:9" ht="15.75" customHeight="1">
      <c r="B326" s="78"/>
      <c r="C326" s="53"/>
      <c r="D326" s="54" t="s">
        <v>94</v>
      </c>
      <c r="E326" s="23" t="s">
        <v>71</v>
      </c>
      <c r="F326" s="298">
        <v>1488</v>
      </c>
      <c r="G326" s="321"/>
      <c r="H326" s="370">
        <f t="shared" si="17"/>
        <v>1488</v>
      </c>
      <c r="I326" s="435"/>
    </row>
    <row r="327" spans="2:9" ht="15.75" customHeight="1">
      <c r="B327" s="78"/>
      <c r="C327" s="53"/>
      <c r="D327" s="54" t="s">
        <v>115</v>
      </c>
      <c r="E327" s="23" t="s">
        <v>116</v>
      </c>
      <c r="F327" s="298">
        <v>10859</v>
      </c>
      <c r="G327" s="321"/>
      <c r="H327" s="370">
        <f t="shared" si="17"/>
        <v>10859</v>
      </c>
      <c r="I327" s="435"/>
    </row>
    <row r="328" spans="2:9" ht="15.75" customHeight="1">
      <c r="B328" s="78"/>
      <c r="C328" s="53"/>
      <c r="D328" s="62">
        <v>4700</v>
      </c>
      <c r="E328" s="23" t="s">
        <v>117</v>
      </c>
      <c r="F328" s="298">
        <v>3570</v>
      </c>
      <c r="G328" s="321"/>
      <c r="H328" s="370">
        <f>F328+G328</f>
        <v>3570</v>
      </c>
      <c r="I328" s="435"/>
    </row>
    <row r="329" spans="2:9" ht="19.5" customHeight="1">
      <c r="B329" s="79"/>
      <c r="C329" s="156" t="s">
        <v>146</v>
      </c>
      <c r="D329" s="155"/>
      <c r="E329" s="125" t="s">
        <v>195</v>
      </c>
      <c r="F329" s="299">
        <f>SUM(F330:F331)</f>
        <v>80000</v>
      </c>
      <c r="G329" s="369"/>
      <c r="H329" s="299">
        <f>SUM(H330:H331)</f>
        <v>80000</v>
      </c>
      <c r="I329" s="435"/>
    </row>
    <row r="330" spans="2:9" ht="17.25" customHeight="1">
      <c r="B330" s="78"/>
      <c r="C330" s="53"/>
      <c r="D330" s="54" t="s">
        <v>104</v>
      </c>
      <c r="E330" s="23" t="s">
        <v>105</v>
      </c>
      <c r="F330" s="298">
        <v>12000</v>
      </c>
      <c r="G330" s="369"/>
      <c r="H330" s="370">
        <f>F330+G330</f>
        <v>12000</v>
      </c>
      <c r="I330" s="435"/>
    </row>
    <row r="331" spans="2:9" ht="17.25" customHeight="1">
      <c r="B331" s="78"/>
      <c r="C331" s="53"/>
      <c r="D331" s="53">
        <v>4170</v>
      </c>
      <c r="E331" s="23" t="s">
        <v>66</v>
      </c>
      <c r="F331" s="298">
        <v>68000</v>
      </c>
      <c r="G331" s="369"/>
      <c r="H331" s="370">
        <f>F331+G331</f>
        <v>68000</v>
      </c>
      <c r="I331" s="435"/>
    </row>
    <row r="332" spans="2:9" ht="17.25" customHeight="1">
      <c r="B332" s="78"/>
      <c r="C332" s="156" t="s">
        <v>323</v>
      </c>
      <c r="D332" s="155"/>
      <c r="E332" s="216" t="s">
        <v>328</v>
      </c>
      <c r="F332" s="299">
        <f>F333</f>
        <v>49694.06</v>
      </c>
      <c r="G332" s="299">
        <f>G333</f>
        <v>0</v>
      </c>
      <c r="H332" s="299">
        <f>H333</f>
        <v>49694.06</v>
      </c>
      <c r="I332" s="435"/>
    </row>
    <row r="333" spans="2:9" ht="17.25" customHeight="1">
      <c r="B333" s="78"/>
      <c r="C333" s="53"/>
      <c r="D333" s="53" t="s">
        <v>140</v>
      </c>
      <c r="E333" s="23" t="s">
        <v>365</v>
      </c>
      <c r="F333" s="298">
        <v>49694.06</v>
      </c>
      <c r="G333" s="321"/>
      <c r="H333" s="370">
        <f>F333+G333</f>
        <v>49694.06</v>
      </c>
      <c r="I333" s="435"/>
    </row>
    <row r="334" spans="2:9" ht="17.25" customHeight="1">
      <c r="B334" s="79"/>
      <c r="C334" s="156" t="s">
        <v>147</v>
      </c>
      <c r="D334" s="156"/>
      <c r="E334" s="125" t="s">
        <v>41</v>
      </c>
      <c r="F334" s="299">
        <f>SUM(F335:F338)</f>
        <v>9870</v>
      </c>
      <c r="G334" s="369"/>
      <c r="H334" s="299">
        <f>SUM(H335:H338)</f>
        <v>9870</v>
      </c>
      <c r="I334" s="435"/>
    </row>
    <row r="335" spans="2:9" ht="17.25" customHeight="1">
      <c r="B335" s="79"/>
      <c r="C335" s="156"/>
      <c r="D335" s="54" t="s">
        <v>140</v>
      </c>
      <c r="E335" s="23" t="s">
        <v>144</v>
      </c>
      <c r="F335" s="298">
        <v>8370</v>
      </c>
      <c r="G335" s="369"/>
      <c r="H335" s="370">
        <f>F335+G335</f>
        <v>8370</v>
      </c>
      <c r="I335" s="435"/>
    </row>
    <row r="336" spans="2:9" ht="17.25" customHeight="1">
      <c r="B336" s="212"/>
      <c r="C336" s="211"/>
      <c r="D336" s="53">
        <v>4170</v>
      </c>
      <c r="E336" s="23" t="s">
        <v>66</v>
      </c>
      <c r="F336" s="300">
        <v>500</v>
      </c>
      <c r="G336" s="369"/>
      <c r="H336" s="370">
        <f>F336+G336</f>
        <v>500</v>
      </c>
      <c r="I336" s="435"/>
    </row>
    <row r="337" spans="2:9" ht="17.25" customHeight="1">
      <c r="B337" s="80"/>
      <c r="C337" s="56"/>
      <c r="D337" s="54" t="s">
        <v>89</v>
      </c>
      <c r="E337" s="23" t="s">
        <v>63</v>
      </c>
      <c r="F337" s="300">
        <v>500</v>
      </c>
      <c r="G337" s="369"/>
      <c r="H337" s="370">
        <f>F337+G337</f>
        <v>500</v>
      </c>
      <c r="I337" s="435"/>
    </row>
    <row r="338" spans="2:9" ht="17.25" customHeight="1" thickBot="1">
      <c r="B338" s="80"/>
      <c r="C338" s="56"/>
      <c r="D338" s="57" t="s">
        <v>61</v>
      </c>
      <c r="E338" s="16" t="s">
        <v>62</v>
      </c>
      <c r="F338" s="300">
        <v>500</v>
      </c>
      <c r="G338" s="377"/>
      <c r="H338" s="378">
        <f>F338+G338</f>
        <v>500</v>
      </c>
      <c r="I338" s="471"/>
    </row>
    <row r="339" spans="2:9" ht="30.75" customHeight="1" thickBot="1">
      <c r="B339" s="145" t="s">
        <v>148</v>
      </c>
      <c r="C339" s="146"/>
      <c r="D339" s="146"/>
      <c r="E339" s="147" t="s">
        <v>149</v>
      </c>
      <c r="F339" s="302">
        <f>F340+F347</f>
        <v>100751</v>
      </c>
      <c r="G339" s="302">
        <f>G340+G347</f>
        <v>0</v>
      </c>
      <c r="H339" s="302">
        <f>H340+H347</f>
        <v>100751</v>
      </c>
      <c r="I339" s="469"/>
    </row>
    <row r="340" spans="2:9" ht="30.75" customHeight="1">
      <c r="B340" s="210"/>
      <c r="C340" s="249">
        <v>85311</v>
      </c>
      <c r="D340" s="250"/>
      <c r="E340" s="196" t="s">
        <v>238</v>
      </c>
      <c r="F340" s="303">
        <f>SUM(F341:F346)</f>
        <v>93751</v>
      </c>
      <c r="G340" s="303">
        <f>SUM(G341:G346)</f>
        <v>0</v>
      </c>
      <c r="H340" s="303">
        <f>SUM(H341:H346)</f>
        <v>93751</v>
      </c>
      <c r="I340" s="472"/>
    </row>
    <row r="341" spans="2:9" ht="15.75" customHeight="1">
      <c r="B341" s="210"/>
      <c r="C341" s="195"/>
      <c r="D341" s="54" t="s">
        <v>102</v>
      </c>
      <c r="E341" s="23" t="s">
        <v>103</v>
      </c>
      <c r="F341" s="311">
        <v>22152</v>
      </c>
      <c r="G341" s="369"/>
      <c r="H341" s="370">
        <f aca="true" t="shared" si="18" ref="H341:H346">F341+G341</f>
        <v>22152</v>
      </c>
      <c r="I341" s="435"/>
    </row>
    <row r="342" spans="2:9" ht="15.75" customHeight="1">
      <c r="B342" s="193"/>
      <c r="C342" s="195"/>
      <c r="D342" s="54" t="s">
        <v>112</v>
      </c>
      <c r="E342" s="23" t="s">
        <v>65</v>
      </c>
      <c r="F342" s="298">
        <v>20728</v>
      </c>
      <c r="G342" s="369"/>
      <c r="H342" s="370">
        <f t="shared" si="18"/>
        <v>20728</v>
      </c>
      <c r="I342" s="435"/>
    </row>
    <row r="343" spans="2:9" ht="15.75" customHeight="1">
      <c r="B343" s="210"/>
      <c r="C343" s="195"/>
      <c r="D343" s="54" t="s">
        <v>104</v>
      </c>
      <c r="E343" s="23" t="s">
        <v>105</v>
      </c>
      <c r="F343" s="311">
        <v>9100</v>
      </c>
      <c r="G343" s="369"/>
      <c r="H343" s="370">
        <f t="shared" si="18"/>
        <v>9100</v>
      </c>
      <c r="I343" s="435"/>
    </row>
    <row r="344" spans="2:9" ht="15.75" customHeight="1">
      <c r="B344" s="210"/>
      <c r="C344" s="195"/>
      <c r="D344" s="54" t="s">
        <v>106</v>
      </c>
      <c r="E344" s="23" t="s">
        <v>107</v>
      </c>
      <c r="F344" s="311">
        <v>1295</v>
      </c>
      <c r="G344" s="369"/>
      <c r="H344" s="370">
        <f t="shared" si="18"/>
        <v>1295</v>
      </c>
      <c r="I344" s="435"/>
    </row>
    <row r="345" spans="2:9" ht="15.75" customHeight="1">
      <c r="B345" s="193"/>
      <c r="C345" s="195"/>
      <c r="D345" s="53">
        <v>4170</v>
      </c>
      <c r="E345" s="23" t="s">
        <v>66</v>
      </c>
      <c r="F345" s="298">
        <v>9962</v>
      </c>
      <c r="G345" s="369"/>
      <c r="H345" s="370">
        <f t="shared" si="18"/>
        <v>9962</v>
      </c>
      <c r="I345" s="435"/>
    </row>
    <row r="346" spans="2:9" ht="15.75" customHeight="1">
      <c r="B346" s="193"/>
      <c r="C346" s="194"/>
      <c r="D346" s="54" t="s">
        <v>61</v>
      </c>
      <c r="E346" s="23" t="s">
        <v>62</v>
      </c>
      <c r="F346" s="298">
        <v>30514</v>
      </c>
      <c r="G346" s="494"/>
      <c r="H346" s="370">
        <f t="shared" si="18"/>
        <v>30514</v>
      </c>
      <c r="I346" s="435"/>
    </row>
    <row r="347" spans="2:9" ht="15" customHeight="1">
      <c r="B347" s="114"/>
      <c r="C347" s="128" t="s">
        <v>150</v>
      </c>
      <c r="D347" s="128"/>
      <c r="E347" s="130" t="s">
        <v>41</v>
      </c>
      <c r="F347" s="303">
        <f>SUM(F348:F348)</f>
        <v>7000</v>
      </c>
      <c r="G347" s="369"/>
      <c r="H347" s="303">
        <f>SUM(H348:H348)</f>
        <v>7000</v>
      </c>
      <c r="I347" s="435"/>
    </row>
    <row r="348" spans="2:9" ht="44.25" customHeight="1" thickBot="1">
      <c r="B348" s="80"/>
      <c r="C348" s="56"/>
      <c r="D348" s="56" t="s">
        <v>229</v>
      </c>
      <c r="E348" s="16" t="s">
        <v>230</v>
      </c>
      <c r="F348" s="300">
        <v>7000</v>
      </c>
      <c r="G348" s="377"/>
      <c r="H348" s="378">
        <f>F348+G348</f>
        <v>7000</v>
      </c>
      <c r="I348" s="471"/>
    </row>
    <row r="349" spans="2:9" ht="24" customHeight="1" thickBot="1">
      <c r="B349" s="143" t="s">
        <v>151</v>
      </c>
      <c r="C349" s="139"/>
      <c r="D349" s="139"/>
      <c r="E349" s="140" t="s">
        <v>152</v>
      </c>
      <c r="F349" s="304">
        <f>F350+F358+F360</f>
        <v>173549</v>
      </c>
      <c r="G349" s="304">
        <f>G350+G358+G360</f>
        <v>0</v>
      </c>
      <c r="H349" s="304">
        <f>H350+H358+H360</f>
        <v>173549</v>
      </c>
      <c r="I349" s="469"/>
    </row>
    <row r="350" spans="2:9" ht="15.75" customHeight="1">
      <c r="B350" s="77"/>
      <c r="C350" s="128" t="s">
        <v>153</v>
      </c>
      <c r="D350" s="129"/>
      <c r="E350" s="130" t="s">
        <v>196</v>
      </c>
      <c r="F350" s="303">
        <f>SUM(F351:F357)</f>
        <v>123515</v>
      </c>
      <c r="G350" s="303">
        <f>SUM(G351:G357)</f>
        <v>0</v>
      </c>
      <c r="H350" s="303">
        <f>SUM(H351:H357)</f>
        <v>123515</v>
      </c>
      <c r="I350" s="472"/>
    </row>
    <row r="351" spans="2:9" ht="15.75" customHeight="1">
      <c r="B351" s="78"/>
      <c r="C351" s="53"/>
      <c r="D351" s="54" t="s">
        <v>64</v>
      </c>
      <c r="E351" s="23" t="s">
        <v>222</v>
      </c>
      <c r="F351" s="298">
        <v>7200</v>
      </c>
      <c r="G351" s="321"/>
      <c r="H351" s="370">
        <f aca="true" t="shared" si="19" ref="H351:H359">F351+G351</f>
        <v>7200</v>
      </c>
      <c r="I351" s="435"/>
    </row>
    <row r="352" spans="2:9" ht="15.75" customHeight="1">
      <c r="B352" s="78"/>
      <c r="C352" s="53"/>
      <c r="D352" s="54" t="s">
        <v>102</v>
      </c>
      <c r="E352" s="23" t="s">
        <v>103</v>
      </c>
      <c r="F352" s="510">
        <v>80976</v>
      </c>
      <c r="G352" s="321"/>
      <c r="H352" s="370">
        <f t="shared" si="19"/>
        <v>80976</v>
      </c>
      <c r="I352" s="435"/>
    </row>
    <row r="353" spans="2:9" ht="15.75" customHeight="1">
      <c r="B353" s="78"/>
      <c r="C353" s="53"/>
      <c r="D353" s="54" t="s">
        <v>112</v>
      </c>
      <c r="E353" s="23" t="s">
        <v>65</v>
      </c>
      <c r="F353" s="298">
        <v>6869</v>
      </c>
      <c r="G353" s="321"/>
      <c r="H353" s="370">
        <f t="shared" si="19"/>
        <v>6869</v>
      </c>
      <c r="I353" s="435"/>
    </row>
    <row r="354" spans="2:9" ht="15.75" customHeight="1">
      <c r="B354" s="78"/>
      <c r="C354" s="53"/>
      <c r="D354" s="54" t="s">
        <v>104</v>
      </c>
      <c r="E354" s="23" t="s">
        <v>105</v>
      </c>
      <c r="F354" s="298">
        <v>16300</v>
      </c>
      <c r="G354" s="321"/>
      <c r="H354" s="370">
        <f t="shared" si="19"/>
        <v>16300</v>
      </c>
      <c r="I354" s="435"/>
    </row>
    <row r="355" spans="2:9" ht="15.75" customHeight="1">
      <c r="B355" s="78"/>
      <c r="C355" s="53"/>
      <c r="D355" s="54" t="s">
        <v>106</v>
      </c>
      <c r="E355" s="23" t="s">
        <v>107</v>
      </c>
      <c r="F355" s="298">
        <v>2400</v>
      </c>
      <c r="G355" s="321"/>
      <c r="H355" s="370">
        <f t="shared" si="19"/>
        <v>2400</v>
      </c>
      <c r="I355" s="435"/>
    </row>
    <row r="356" spans="2:9" ht="15.75" customHeight="1">
      <c r="B356" s="78"/>
      <c r="C356" s="53"/>
      <c r="D356" s="53" t="s">
        <v>141</v>
      </c>
      <c r="E356" s="23" t="s">
        <v>69</v>
      </c>
      <c r="F356" s="298">
        <v>800</v>
      </c>
      <c r="G356" s="321"/>
      <c r="H356" s="370">
        <f t="shared" si="19"/>
        <v>800</v>
      </c>
      <c r="I356" s="435"/>
    </row>
    <row r="357" spans="2:9" ht="15.75" customHeight="1">
      <c r="B357" s="78"/>
      <c r="C357" s="53"/>
      <c r="D357" s="54" t="s">
        <v>115</v>
      </c>
      <c r="E357" s="23" t="s">
        <v>116</v>
      </c>
      <c r="F357" s="298">
        <v>8970</v>
      </c>
      <c r="G357" s="321"/>
      <c r="H357" s="370">
        <f t="shared" si="19"/>
        <v>8970</v>
      </c>
      <c r="I357" s="435"/>
    </row>
    <row r="358" spans="2:9" ht="17.25" customHeight="1">
      <c r="B358" s="78"/>
      <c r="C358" s="240" t="s">
        <v>400</v>
      </c>
      <c r="D358" s="380"/>
      <c r="E358" s="221" t="s">
        <v>401</v>
      </c>
      <c r="F358" s="299">
        <f>F359</f>
        <v>20234</v>
      </c>
      <c r="G358" s="299">
        <f>G359</f>
        <v>0</v>
      </c>
      <c r="H358" s="299">
        <f>H359</f>
        <v>20234</v>
      </c>
      <c r="I358" s="435"/>
    </row>
    <row r="359" spans="2:9" ht="15.75" customHeight="1">
      <c r="B359" s="78"/>
      <c r="C359" s="53"/>
      <c r="D359" s="105">
        <v>3240</v>
      </c>
      <c r="E359" s="23" t="s">
        <v>276</v>
      </c>
      <c r="F359" s="298">
        <v>20234</v>
      </c>
      <c r="G359" s="321"/>
      <c r="H359" s="370">
        <f t="shared" si="19"/>
        <v>20234</v>
      </c>
      <c r="I359" s="435"/>
    </row>
    <row r="360" spans="2:9" ht="27.75" customHeight="1">
      <c r="B360" s="78"/>
      <c r="C360" s="128" t="s">
        <v>329</v>
      </c>
      <c r="D360" s="129"/>
      <c r="E360" s="221" t="s">
        <v>330</v>
      </c>
      <c r="F360" s="299">
        <f>F361</f>
        <v>29800</v>
      </c>
      <c r="G360" s="369"/>
      <c r="H360" s="299">
        <f>H361</f>
        <v>29800</v>
      </c>
      <c r="I360" s="435"/>
    </row>
    <row r="361" spans="2:9" ht="15.75" customHeight="1" thickBot="1">
      <c r="B361" s="81"/>
      <c r="C361" s="58"/>
      <c r="D361" s="236">
        <v>3240</v>
      </c>
      <c r="E361" s="59" t="s">
        <v>276</v>
      </c>
      <c r="F361" s="641">
        <v>29800</v>
      </c>
      <c r="G361" s="377"/>
      <c r="H361" s="378">
        <f>F361+G361</f>
        <v>29800</v>
      </c>
      <c r="I361" s="471"/>
    </row>
    <row r="362" spans="2:9" ht="19.5" customHeight="1" thickBot="1">
      <c r="B362" s="134">
        <v>855</v>
      </c>
      <c r="C362" s="132"/>
      <c r="D362" s="132"/>
      <c r="E362" s="227" t="s">
        <v>297</v>
      </c>
      <c r="F362" s="302">
        <f>F363+F383+F404+F406+F416+F418</f>
        <v>10596800</v>
      </c>
      <c r="G362" s="302">
        <f>G363+G383+G404+G406+G416+G418</f>
        <v>0</v>
      </c>
      <c r="H362" s="302">
        <f>H363+H383+H404+H406+H416+H418</f>
        <v>10596800</v>
      </c>
      <c r="I362" s="469"/>
    </row>
    <row r="363" spans="2:9" ht="21" customHeight="1">
      <c r="B363" s="114"/>
      <c r="C363" s="128" t="s">
        <v>302</v>
      </c>
      <c r="D363" s="103"/>
      <c r="E363" s="221" t="s">
        <v>298</v>
      </c>
      <c r="F363" s="303">
        <f>SUM(F364:F382)</f>
        <v>6494419</v>
      </c>
      <c r="G363" s="303">
        <f>SUM(G364:G382)</f>
        <v>0</v>
      </c>
      <c r="H363" s="303">
        <f>SUM(H364:H382)</f>
        <v>6494419</v>
      </c>
      <c r="I363" s="472"/>
    </row>
    <row r="364" spans="2:9" ht="36">
      <c r="B364" s="78"/>
      <c r="C364" s="156"/>
      <c r="D364" s="12">
        <v>2910</v>
      </c>
      <c r="E364" s="23" t="s">
        <v>366</v>
      </c>
      <c r="F364" s="298">
        <v>11000</v>
      </c>
      <c r="G364" s="321"/>
      <c r="H364" s="370">
        <f>F364+G364</f>
        <v>11000</v>
      </c>
      <c r="I364" s="435"/>
    </row>
    <row r="365" spans="2:9" ht="15.75" customHeight="1">
      <c r="B365" s="114"/>
      <c r="C365" s="128"/>
      <c r="D365" s="54" t="s">
        <v>64</v>
      </c>
      <c r="E365" s="23" t="s">
        <v>316</v>
      </c>
      <c r="F365" s="311">
        <v>400</v>
      </c>
      <c r="G365" s="321"/>
      <c r="H365" s="370">
        <f aca="true" t="shared" si="20" ref="H365:H382">F365+G365</f>
        <v>400</v>
      </c>
      <c r="I365" s="435"/>
    </row>
    <row r="366" spans="2:9" ht="15.75" customHeight="1">
      <c r="B366" s="78"/>
      <c r="C366" s="156"/>
      <c r="D366" s="53" t="s">
        <v>140</v>
      </c>
      <c r="E366" s="23" t="s">
        <v>304</v>
      </c>
      <c r="F366" s="298">
        <v>6376430</v>
      </c>
      <c r="G366" s="321"/>
      <c r="H366" s="370">
        <f t="shared" si="20"/>
        <v>6376430</v>
      </c>
      <c r="I366" s="435"/>
    </row>
    <row r="367" spans="2:9" ht="15.75" customHeight="1">
      <c r="B367" s="78"/>
      <c r="C367" s="156"/>
      <c r="D367" s="53" t="s">
        <v>102</v>
      </c>
      <c r="E367" s="23" t="s">
        <v>305</v>
      </c>
      <c r="F367" s="298">
        <v>61673</v>
      </c>
      <c r="G367" s="321"/>
      <c r="H367" s="370">
        <f t="shared" si="20"/>
        <v>61673</v>
      </c>
      <c r="I367" s="435"/>
    </row>
    <row r="368" spans="2:9" ht="15.75" customHeight="1">
      <c r="B368" s="78"/>
      <c r="C368" s="156"/>
      <c r="D368" s="54" t="s">
        <v>112</v>
      </c>
      <c r="E368" s="23" t="s">
        <v>317</v>
      </c>
      <c r="F368" s="298">
        <v>3750</v>
      </c>
      <c r="G368" s="321"/>
      <c r="H368" s="370">
        <f t="shared" si="20"/>
        <v>3750</v>
      </c>
      <c r="I368" s="435"/>
    </row>
    <row r="369" spans="2:9" ht="15.75" customHeight="1">
      <c r="B369" s="78"/>
      <c r="C369" s="156"/>
      <c r="D369" s="53" t="s">
        <v>104</v>
      </c>
      <c r="E369" s="23" t="s">
        <v>306</v>
      </c>
      <c r="F369" s="298">
        <v>11266</v>
      </c>
      <c r="G369" s="321"/>
      <c r="H369" s="370">
        <f t="shared" si="20"/>
        <v>11266</v>
      </c>
      <c r="I369" s="435"/>
    </row>
    <row r="370" spans="2:9" ht="15.75" customHeight="1">
      <c r="B370" s="78"/>
      <c r="C370" s="156"/>
      <c r="D370" s="54" t="s">
        <v>106</v>
      </c>
      <c r="E370" s="23" t="s">
        <v>307</v>
      </c>
      <c r="F370" s="298">
        <v>1602</v>
      </c>
      <c r="G370" s="321"/>
      <c r="H370" s="370">
        <f t="shared" si="20"/>
        <v>1602</v>
      </c>
      <c r="I370" s="435"/>
    </row>
    <row r="371" spans="2:9" ht="15.75" customHeight="1">
      <c r="B371" s="78"/>
      <c r="C371" s="156"/>
      <c r="D371" s="53" t="s">
        <v>89</v>
      </c>
      <c r="E371" s="23" t="s">
        <v>308</v>
      </c>
      <c r="F371" s="298">
        <v>8180</v>
      </c>
      <c r="G371" s="321"/>
      <c r="H371" s="370">
        <f t="shared" si="20"/>
        <v>8180</v>
      </c>
      <c r="I371" s="435"/>
    </row>
    <row r="372" spans="2:9" ht="15.75" customHeight="1">
      <c r="B372" s="78"/>
      <c r="C372" s="156"/>
      <c r="D372" s="54" t="s">
        <v>113</v>
      </c>
      <c r="E372" s="23" t="s">
        <v>309</v>
      </c>
      <c r="F372" s="298">
        <v>1020</v>
      </c>
      <c r="G372" s="321"/>
      <c r="H372" s="370">
        <f t="shared" si="20"/>
        <v>1020</v>
      </c>
      <c r="I372" s="435"/>
    </row>
    <row r="373" spans="2:9" ht="15.75" customHeight="1">
      <c r="B373" s="78"/>
      <c r="C373" s="156"/>
      <c r="D373" s="54" t="s">
        <v>114</v>
      </c>
      <c r="E373" s="23" t="s">
        <v>310</v>
      </c>
      <c r="F373" s="298">
        <v>1020</v>
      </c>
      <c r="G373" s="321"/>
      <c r="H373" s="370">
        <f t="shared" si="20"/>
        <v>1020</v>
      </c>
      <c r="I373" s="435"/>
    </row>
    <row r="374" spans="2:9" ht="15.75" customHeight="1">
      <c r="B374" s="78"/>
      <c r="C374" s="156"/>
      <c r="D374" s="53" t="s">
        <v>141</v>
      </c>
      <c r="E374" s="23" t="s">
        <v>319</v>
      </c>
      <c r="F374" s="298">
        <v>100</v>
      </c>
      <c r="G374" s="321"/>
      <c r="H374" s="370">
        <f t="shared" si="20"/>
        <v>100</v>
      </c>
      <c r="I374" s="435"/>
    </row>
    <row r="375" spans="2:9" ht="15.75" customHeight="1">
      <c r="B375" s="78"/>
      <c r="C375" s="156"/>
      <c r="D375" s="53" t="s">
        <v>61</v>
      </c>
      <c r="E375" s="23" t="s">
        <v>311</v>
      </c>
      <c r="F375" s="298">
        <v>11691</v>
      </c>
      <c r="G375" s="321"/>
      <c r="H375" s="370">
        <f t="shared" si="20"/>
        <v>11691</v>
      </c>
      <c r="I375" s="435"/>
    </row>
    <row r="376" spans="2:9" ht="15.75" customHeight="1">
      <c r="B376" s="78"/>
      <c r="C376" s="156"/>
      <c r="D376" s="62">
        <v>4360</v>
      </c>
      <c r="E376" s="23" t="s">
        <v>312</v>
      </c>
      <c r="F376" s="298">
        <v>450</v>
      </c>
      <c r="G376" s="321"/>
      <c r="H376" s="370">
        <f t="shared" si="20"/>
        <v>450</v>
      </c>
      <c r="I376" s="435"/>
    </row>
    <row r="377" spans="2:9" ht="24">
      <c r="B377" s="78"/>
      <c r="C377" s="156"/>
      <c r="D377" s="62">
        <v>4400</v>
      </c>
      <c r="E377" s="23" t="s">
        <v>313</v>
      </c>
      <c r="F377" s="298">
        <v>1377</v>
      </c>
      <c r="G377" s="321"/>
      <c r="H377" s="370">
        <f t="shared" si="20"/>
        <v>1377</v>
      </c>
      <c r="I377" s="435"/>
    </row>
    <row r="378" spans="2:9" ht="15.75" customHeight="1">
      <c r="B378" s="78"/>
      <c r="C378" s="156"/>
      <c r="D378" s="53" t="s">
        <v>109</v>
      </c>
      <c r="E378" s="23" t="s">
        <v>320</v>
      </c>
      <c r="F378" s="298">
        <v>300</v>
      </c>
      <c r="G378" s="321"/>
      <c r="H378" s="370">
        <f t="shared" si="20"/>
        <v>300</v>
      </c>
      <c r="I378" s="435"/>
    </row>
    <row r="379" spans="2:9" ht="15.75" customHeight="1">
      <c r="B379" s="78"/>
      <c r="C379" s="156"/>
      <c r="D379" s="53">
        <v>4430</v>
      </c>
      <c r="E379" s="23" t="s">
        <v>321</v>
      </c>
      <c r="F379" s="298">
        <v>100</v>
      </c>
      <c r="G379" s="321"/>
      <c r="H379" s="370">
        <f t="shared" si="20"/>
        <v>100</v>
      </c>
      <c r="I379" s="435"/>
    </row>
    <row r="380" spans="2:9" ht="15.75" customHeight="1">
      <c r="B380" s="78"/>
      <c r="C380" s="192"/>
      <c r="D380" s="53" t="s">
        <v>115</v>
      </c>
      <c r="E380" s="23" t="s">
        <v>314</v>
      </c>
      <c r="F380" s="298">
        <v>1230</v>
      </c>
      <c r="G380" s="321"/>
      <c r="H380" s="370">
        <f t="shared" si="20"/>
        <v>1230</v>
      </c>
      <c r="I380" s="435"/>
    </row>
    <row r="381" spans="2:9" ht="39" customHeight="1">
      <c r="B381" s="78"/>
      <c r="C381" s="192"/>
      <c r="D381" s="53" t="s">
        <v>367</v>
      </c>
      <c r="E381" s="23" t="s">
        <v>368</v>
      </c>
      <c r="F381" s="298">
        <v>1000</v>
      </c>
      <c r="G381" s="321"/>
      <c r="H381" s="370">
        <f t="shared" si="20"/>
        <v>1000</v>
      </c>
      <c r="I381" s="435"/>
    </row>
    <row r="382" spans="2:9" ht="15.75" customHeight="1">
      <c r="B382" s="78"/>
      <c r="C382" s="192"/>
      <c r="D382" s="62">
        <v>4700</v>
      </c>
      <c r="E382" s="23" t="s">
        <v>315</v>
      </c>
      <c r="F382" s="298">
        <v>1830</v>
      </c>
      <c r="G382" s="321"/>
      <c r="H382" s="370">
        <f t="shared" si="20"/>
        <v>1830</v>
      </c>
      <c r="I382" s="435"/>
    </row>
    <row r="383" spans="2:9" ht="44.25" customHeight="1">
      <c r="B383" s="78"/>
      <c r="C383" s="156" t="s">
        <v>303</v>
      </c>
      <c r="D383" s="237"/>
      <c r="E383" s="122" t="s">
        <v>219</v>
      </c>
      <c r="F383" s="299">
        <f>SUM(F384:F403)</f>
        <v>3618306</v>
      </c>
      <c r="G383" s="299"/>
      <c r="H383" s="299">
        <f>SUM(H384:H403)</f>
        <v>3618306</v>
      </c>
      <c r="I383" s="435"/>
    </row>
    <row r="384" spans="2:9" ht="36">
      <c r="B384" s="78"/>
      <c r="C384" s="156"/>
      <c r="D384" s="12">
        <v>2910</v>
      </c>
      <c r="E384" s="23" t="s">
        <v>366</v>
      </c>
      <c r="F384" s="298">
        <v>11000</v>
      </c>
      <c r="G384" s="321"/>
      <c r="H384" s="370">
        <f aca="true" t="shared" si="21" ref="H384:H411">F384+G384</f>
        <v>11000</v>
      </c>
      <c r="I384" s="435"/>
    </row>
    <row r="385" spans="2:9" ht="15.75" customHeight="1">
      <c r="B385" s="78"/>
      <c r="C385" s="156"/>
      <c r="D385" s="54" t="s">
        <v>64</v>
      </c>
      <c r="E385" s="23" t="s">
        <v>316</v>
      </c>
      <c r="F385" s="298">
        <v>400</v>
      </c>
      <c r="G385" s="321"/>
      <c r="H385" s="370">
        <f t="shared" si="21"/>
        <v>400</v>
      </c>
      <c r="I385" s="435"/>
    </row>
    <row r="386" spans="2:9" ht="15.75" customHeight="1">
      <c r="B386" s="78"/>
      <c r="C386" s="53"/>
      <c r="D386" s="53" t="s">
        <v>140</v>
      </c>
      <c r="E386" s="23" t="s">
        <v>304</v>
      </c>
      <c r="F386" s="298">
        <v>3513079</v>
      </c>
      <c r="G386" s="321"/>
      <c r="H386" s="370">
        <f t="shared" si="21"/>
        <v>3513079</v>
      </c>
      <c r="I386" s="435"/>
    </row>
    <row r="387" spans="2:9" ht="15.75" customHeight="1">
      <c r="B387" s="78"/>
      <c r="C387" s="53"/>
      <c r="D387" s="53" t="s">
        <v>102</v>
      </c>
      <c r="E387" s="23" t="s">
        <v>58</v>
      </c>
      <c r="F387" s="298">
        <v>7200</v>
      </c>
      <c r="G387" s="321"/>
      <c r="H387" s="370">
        <f t="shared" si="21"/>
        <v>7200</v>
      </c>
      <c r="I387" s="435"/>
    </row>
    <row r="388" spans="2:9" ht="15.75" customHeight="1">
      <c r="B388" s="78"/>
      <c r="C388" s="53"/>
      <c r="D388" s="53" t="s">
        <v>102</v>
      </c>
      <c r="E388" s="23" t="s">
        <v>305</v>
      </c>
      <c r="F388" s="298">
        <v>52612</v>
      </c>
      <c r="G388" s="321"/>
      <c r="H388" s="370">
        <f t="shared" si="21"/>
        <v>52612</v>
      </c>
      <c r="I388" s="435"/>
    </row>
    <row r="389" spans="2:9" ht="15.75" customHeight="1">
      <c r="B389" s="78"/>
      <c r="C389" s="53"/>
      <c r="D389" s="54" t="s">
        <v>112</v>
      </c>
      <c r="E389" s="23" t="s">
        <v>317</v>
      </c>
      <c r="F389" s="298">
        <v>2728</v>
      </c>
      <c r="G389" s="321"/>
      <c r="H389" s="370">
        <f t="shared" si="21"/>
        <v>2728</v>
      </c>
      <c r="I389" s="435"/>
    </row>
    <row r="390" spans="2:9" ht="15.75" customHeight="1">
      <c r="B390" s="78"/>
      <c r="C390" s="53"/>
      <c r="D390" s="53" t="s">
        <v>104</v>
      </c>
      <c r="E390" s="23" t="s">
        <v>306</v>
      </c>
      <c r="F390" s="298">
        <v>9530</v>
      </c>
      <c r="G390" s="321"/>
      <c r="H390" s="370">
        <f t="shared" si="21"/>
        <v>9530</v>
      </c>
      <c r="I390" s="435"/>
    </row>
    <row r="391" spans="2:9" ht="15.75" customHeight="1">
      <c r="B391" s="78"/>
      <c r="C391" s="53"/>
      <c r="D391" s="54" t="s">
        <v>106</v>
      </c>
      <c r="E391" s="23" t="s">
        <v>307</v>
      </c>
      <c r="F391" s="298">
        <v>1356</v>
      </c>
      <c r="G391" s="321"/>
      <c r="H391" s="370">
        <f t="shared" si="21"/>
        <v>1356</v>
      </c>
      <c r="I391" s="435"/>
    </row>
    <row r="392" spans="2:9" ht="15.75" customHeight="1">
      <c r="B392" s="78"/>
      <c r="C392" s="53"/>
      <c r="D392" s="53">
        <v>4170</v>
      </c>
      <c r="E392" s="23" t="s">
        <v>318</v>
      </c>
      <c r="F392" s="298">
        <v>1000</v>
      </c>
      <c r="G392" s="321"/>
      <c r="H392" s="370">
        <f t="shared" si="21"/>
        <v>1000</v>
      </c>
      <c r="I392" s="435"/>
    </row>
    <row r="393" spans="2:9" ht="15.75" customHeight="1">
      <c r="B393" s="78"/>
      <c r="C393" s="53"/>
      <c r="D393" s="53" t="s">
        <v>89</v>
      </c>
      <c r="E393" s="23" t="s">
        <v>308</v>
      </c>
      <c r="F393" s="298">
        <v>3060</v>
      </c>
      <c r="G393" s="321"/>
      <c r="H393" s="370">
        <f t="shared" si="21"/>
        <v>3060</v>
      </c>
      <c r="I393" s="435"/>
    </row>
    <row r="394" spans="2:9" ht="15.75" customHeight="1">
      <c r="B394" s="78"/>
      <c r="C394" s="53"/>
      <c r="D394" s="54" t="s">
        <v>113</v>
      </c>
      <c r="E394" s="23" t="s">
        <v>309</v>
      </c>
      <c r="F394" s="298">
        <v>765</v>
      </c>
      <c r="G394" s="321"/>
      <c r="H394" s="370">
        <f t="shared" si="21"/>
        <v>765</v>
      </c>
      <c r="I394" s="435"/>
    </row>
    <row r="395" spans="2:9" ht="15.75" customHeight="1">
      <c r="B395" s="78"/>
      <c r="C395" s="53"/>
      <c r="D395" s="53" t="s">
        <v>141</v>
      </c>
      <c r="E395" s="23" t="s">
        <v>319</v>
      </c>
      <c r="F395" s="298">
        <v>350</v>
      </c>
      <c r="G395" s="321"/>
      <c r="H395" s="370">
        <f t="shared" si="21"/>
        <v>350</v>
      </c>
      <c r="I395" s="435"/>
    </row>
    <row r="396" spans="2:9" ht="15.75" customHeight="1">
      <c r="B396" s="78"/>
      <c r="C396" s="53"/>
      <c r="D396" s="53" t="s">
        <v>61</v>
      </c>
      <c r="E396" s="23" t="s">
        <v>62</v>
      </c>
      <c r="F396" s="298">
        <v>1000</v>
      </c>
      <c r="G396" s="321"/>
      <c r="H396" s="370">
        <f t="shared" si="21"/>
        <v>1000</v>
      </c>
      <c r="I396" s="435"/>
    </row>
    <row r="397" spans="2:9" ht="15.75" customHeight="1">
      <c r="B397" s="78"/>
      <c r="C397" s="53"/>
      <c r="D397" s="53" t="s">
        <v>61</v>
      </c>
      <c r="E397" s="23" t="s">
        <v>311</v>
      </c>
      <c r="F397" s="298">
        <v>8336</v>
      </c>
      <c r="G397" s="321"/>
      <c r="H397" s="370">
        <f t="shared" si="21"/>
        <v>8336</v>
      </c>
      <c r="I397" s="435"/>
    </row>
    <row r="398" spans="2:9" ht="24">
      <c r="B398" s="78"/>
      <c r="C398" s="53"/>
      <c r="D398" s="62">
        <v>4400</v>
      </c>
      <c r="E398" s="23" t="s">
        <v>313</v>
      </c>
      <c r="F398" s="298">
        <v>1560</v>
      </c>
      <c r="G398" s="321"/>
      <c r="H398" s="370">
        <f t="shared" si="21"/>
        <v>1560</v>
      </c>
      <c r="I398" s="435"/>
    </row>
    <row r="399" spans="2:9" ht="15.75" customHeight="1">
      <c r="B399" s="78"/>
      <c r="C399" s="53"/>
      <c r="D399" s="53" t="s">
        <v>109</v>
      </c>
      <c r="E399" s="23" t="s">
        <v>320</v>
      </c>
      <c r="F399" s="298">
        <v>500</v>
      </c>
      <c r="G399" s="321"/>
      <c r="H399" s="370">
        <f t="shared" si="21"/>
        <v>500</v>
      </c>
      <c r="I399" s="435"/>
    </row>
    <row r="400" spans="2:9" ht="15.75" customHeight="1">
      <c r="B400" s="78"/>
      <c r="C400" s="53"/>
      <c r="D400" s="53">
        <v>4430</v>
      </c>
      <c r="E400" s="23" t="s">
        <v>321</v>
      </c>
      <c r="F400" s="298">
        <v>100</v>
      </c>
      <c r="G400" s="321"/>
      <c r="H400" s="370">
        <f t="shared" si="21"/>
        <v>100</v>
      </c>
      <c r="I400" s="435"/>
    </row>
    <row r="401" spans="2:9" ht="15.75" customHeight="1">
      <c r="B401" s="78"/>
      <c r="C401" s="53"/>
      <c r="D401" s="53" t="s">
        <v>115</v>
      </c>
      <c r="E401" s="23" t="s">
        <v>314</v>
      </c>
      <c r="F401" s="298">
        <v>1230</v>
      </c>
      <c r="G401" s="321"/>
      <c r="H401" s="370">
        <f t="shared" si="21"/>
        <v>1230</v>
      </c>
      <c r="I401" s="435"/>
    </row>
    <row r="402" spans="2:9" ht="36">
      <c r="B402" s="78"/>
      <c r="C402" s="53"/>
      <c r="D402" s="53" t="s">
        <v>367</v>
      </c>
      <c r="E402" s="23" t="s">
        <v>368</v>
      </c>
      <c r="F402" s="298">
        <v>1000</v>
      </c>
      <c r="G402" s="321"/>
      <c r="H402" s="370">
        <f t="shared" si="21"/>
        <v>1000</v>
      </c>
      <c r="I402" s="435"/>
    </row>
    <row r="403" spans="2:9" ht="15.75" customHeight="1">
      <c r="B403" s="78"/>
      <c r="C403" s="53"/>
      <c r="D403" s="62">
        <v>4700</v>
      </c>
      <c r="E403" s="23" t="s">
        <v>315</v>
      </c>
      <c r="F403" s="298">
        <v>1500</v>
      </c>
      <c r="G403" s="321"/>
      <c r="H403" s="370">
        <f t="shared" si="21"/>
        <v>1500</v>
      </c>
      <c r="I403" s="435"/>
    </row>
    <row r="404" spans="2:9" ht="18.75" customHeight="1">
      <c r="B404" s="78"/>
      <c r="C404" s="119">
        <v>85503</v>
      </c>
      <c r="D404" s="243"/>
      <c r="E404" s="216" t="s">
        <v>394</v>
      </c>
      <c r="F404" s="264">
        <f>F405</f>
        <v>300</v>
      </c>
      <c r="G404" s="264">
        <f>G405</f>
        <v>0</v>
      </c>
      <c r="H404" s="264">
        <f>H405</f>
        <v>300</v>
      </c>
      <c r="I404" s="435"/>
    </row>
    <row r="405" spans="2:9" ht="18.75" customHeight="1">
      <c r="B405" s="114"/>
      <c r="C405" s="103"/>
      <c r="D405" s="53" t="s">
        <v>89</v>
      </c>
      <c r="E405" s="23" t="s">
        <v>308</v>
      </c>
      <c r="F405" s="311">
        <v>300</v>
      </c>
      <c r="G405" s="321"/>
      <c r="H405" s="370">
        <f t="shared" si="21"/>
        <v>300</v>
      </c>
      <c r="I405" s="435"/>
    </row>
    <row r="406" spans="2:9" ht="18.75" customHeight="1">
      <c r="B406" s="200"/>
      <c r="C406" s="475" t="s">
        <v>331</v>
      </c>
      <c r="D406" s="62"/>
      <c r="E406" s="216" t="s">
        <v>232</v>
      </c>
      <c r="F406" s="452">
        <f>SUM(F407:F415)</f>
        <v>435237</v>
      </c>
      <c r="G406" s="452">
        <f>SUM(G407:G415)</f>
        <v>0</v>
      </c>
      <c r="H406" s="452">
        <f>SUM(H407:H415)</f>
        <v>435237</v>
      </c>
      <c r="I406" s="435"/>
    </row>
    <row r="407" spans="2:9" ht="15" customHeight="1">
      <c r="B407" s="109"/>
      <c r="C407" s="241"/>
      <c r="D407" s="53" t="s">
        <v>140</v>
      </c>
      <c r="E407" s="23" t="s">
        <v>304</v>
      </c>
      <c r="F407" s="306">
        <v>404490</v>
      </c>
      <c r="G407" s="494"/>
      <c r="H407" s="646">
        <f t="shared" si="21"/>
        <v>404490</v>
      </c>
      <c r="I407" s="435"/>
    </row>
    <row r="408" spans="2:9" ht="15" customHeight="1">
      <c r="B408" s="109"/>
      <c r="C408" s="241"/>
      <c r="D408" s="53" t="s">
        <v>102</v>
      </c>
      <c r="E408" s="23" t="s">
        <v>305</v>
      </c>
      <c r="F408" s="306">
        <v>9500</v>
      </c>
      <c r="G408" s="494"/>
      <c r="H408" s="646">
        <f t="shared" si="21"/>
        <v>9500</v>
      </c>
      <c r="I408" s="435"/>
    </row>
    <row r="409" spans="2:9" ht="15" customHeight="1">
      <c r="B409" s="109"/>
      <c r="C409" s="241"/>
      <c r="D409" s="53" t="s">
        <v>104</v>
      </c>
      <c r="E409" s="23" t="s">
        <v>306</v>
      </c>
      <c r="F409" s="306">
        <v>1650</v>
      </c>
      <c r="G409" s="494"/>
      <c r="H409" s="646">
        <f t="shared" si="21"/>
        <v>1650</v>
      </c>
      <c r="I409" s="435"/>
    </row>
    <row r="410" spans="2:9" ht="15.75" customHeight="1">
      <c r="B410" s="109"/>
      <c r="C410" s="110"/>
      <c r="D410" s="54" t="s">
        <v>104</v>
      </c>
      <c r="E410" s="23" t="s">
        <v>105</v>
      </c>
      <c r="F410" s="306">
        <v>2080</v>
      </c>
      <c r="G410" s="369"/>
      <c r="H410" s="370">
        <f>F410+G410</f>
        <v>2080</v>
      </c>
      <c r="I410" s="435"/>
    </row>
    <row r="411" spans="2:9" ht="15.75" customHeight="1">
      <c r="B411" s="109"/>
      <c r="C411" s="110"/>
      <c r="D411" s="54" t="s">
        <v>106</v>
      </c>
      <c r="E411" s="23" t="s">
        <v>307</v>
      </c>
      <c r="F411" s="306">
        <v>233</v>
      </c>
      <c r="G411" s="369"/>
      <c r="H411" s="646">
        <f t="shared" si="21"/>
        <v>233</v>
      </c>
      <c r="I411" s="435"/>
    </row>
    <row r="412" spans="2:9" ht="15.75" customHeight="1">
      <c r="B412" s="200"/>
      <c r="C412" s="192"/>
      <c r="D412" s="53" t="s">
        <v>106</v>
      </c>
      <c r="E412" s="23" t="s">
        <v>107</v>
      </c>
      <c r="F412" s="307">
        <v>312</v>
      </c>
      <c r="G412" s="369"/>
      <c r="H412" s="370">
        <f>F412+G412</f>
        <v>312</v>
      </c>
      <c r="I412" s="435"/>
    </row>
    <row r="413" spans="2:9" ht="15.75" customHeight="1">
      <c r="B413" s="109"/>
      <c r="C413" s="110"/>
      <c r="D413" s="53">
        <v>4170</v>
      </c>
      <c r="E413" s="23" t="s">
        <v>66</v>
      </c>
      <c r="F413" s="306">
        <v>14872</v>
      </c>
      <c r="G413" s="369"/>
      <c r="H413" s="370">
        <f>F413+G413</f>
        <v>14872</v>
      </c>
      <c r="I413" s="435"/>
    </row>
    <row r="414" spans="2:9" ht="15.75" customHeight="1">
      <c r="B414" s="109"/>
      <c r="C414" s="110"/>
      <c r="D414" s="53" t="s">
        <v>89</v>
      </c>
      <c r="E414" s="23" t="s">
        <v>308</v>
      </c>
      <c r="F414" s="306">
        <v>600</v>
      </c>
      <c r="G414" s="321"/>
      <c r="H414" s="645">
        <f>F414+G414</f>
        <v>600</v>
      </c>
      <c r="I414" s="435"/>
    </row>
    <row r="415" spans="2:9" ht="15.75" customHeight="1">
      <c r="B415" s="109"/>
      <c r="C415" s="110"/>
      <c r="D415" s="53" t="s">
        <v>61</v>
      </c>
      <c r="E415" s="23" t="s">
        <v>311</v>
      </c>
      <c r="F415" s="306">
        <v>1500</v>
      </c>
      <c r="G415" s="321"/>
      <c r="H415" s="645">
        <f>F415+G415</f>
        <v>1500</v>
      </c>
      <c r="I415" s="435"/>
    </row>
    <row r="416" spans="2:9" ht="15.75" customHeight="1">
      <c r="B416" s="109"/>
      <c r="C416" s="241" t="s">
        <v>332</v>
      </c>
      <c r="D416" s="153"/>
      <c r="E416" s="117" t="s">
        <v>233</v>
      </c>
      <c r="F416" s="315">
        <f>F417</f>
        <v>20000</v>
      </c>
      <c r="G416" s="369"/>
      <c r="H416" s="315">
        <f>H417</f>
        <v>20000</v>
      </c>
      <c r="I416" s="435"/>
    </row>
    <row r="417" spans="2:9" ht="24">
      <c r="B417" s="200"/>
      <c r="C417" s="192"/>
      <c r="D417" s="62">
        <v>4330</v>
      </c>
      <c r="E417" s="23" t="s">
        <v>142</v>
      </c>
      <c r="F417" s="307">
        <v>20000</v>
      </c>
      <c r="G417" s="369"/>
      <c r="H417" s="370">
        <f>F417+G417</f>
        <v>20000</v>
      </c>
      <c r="I417" s="435"/>
    </row>
    <row r="418" spans="2:9" ht="51">
      <c r="B418" s="200"/>
      <c r="C418" s="119">
        <v>85513</v>
      </c>
      <c r="D418" s="62"/>
      <c r="E418" s="222" t="s">
        <v>354</v>
      </c>
      <c r="F418" s="452">
        <f>F419</f>
        <v>28538</v>
      </c>
      <c r="G418" s="452">
        <f>G419</f>
        <v>0</v>
      </c>
      <c r="H418" s="452">
        <f>H419</f>
        <v>28538</v>
      </c>
      <c r="I418" s="435"/>
    </row>
    <row r="419" spans="2:9" ht="15.75" customHeight="1" thickBot="1">
      <c r="B419" s="247"/>
      <c r="C419" s="248"/>
      <c r="D419" s="56">
        <v>4130</v>
      </c>
      <c r="E419" s="16" t="s">
        <v>176</v>
      </c>
      <c r="F419" s="316">
        <v>28538</v>
      </c>
      <c r="G419" s="358"/>
      <c r="H419" s="378">
        <f>F419+G419</f>
        <v>28538</v>
      </c>
      <c r="I419" s="471"/>
    </row>
    <row r="420" spans="2:9" ht="21" customHeight="1" thickBot="1">
      <c r="B420" s="143" t="s">
        <v>154</v>
      </c>
      <c r="C420" s="139"/>
      <c r="D420" s="139"/>
      <c r="E420" s="135" t="s">
        <v>42</v>
      </c>
      <c r="F420" s="304">
        <f>F421+F431+F434+F438+F441+F447+F449</f>
        <v>2143502</v>
      </c>
      <c r="G420" s="304">
        <f>G421+G431+G434+G438+G441+G447+G449</f>
        <v>0</v>
      </c>
      <c r="H420" s="304">
        <f>H421+H431+H434+H438+H441+H447+H449</f>
        <v>2143502</v>
      </c>
      <c r="I420" s="469"/>
    </row>
    <row r="421" spans="2:9" ht="18" customHeight="1">
      <c r="B421" s="88"/>
      <c r="C421" s="128" t="s">
        <v>168</v>
      </c>
      <c r="D421" s="129"/>
      <c r="E421" s="130" t="s">
        <v>386</v>
      </c>
      <c r="F421" s="315">
        <f>SUM(F422:F430)</f>
        <v>942355</v>
      </c>
      <c r="G421" s="315">
        <f>SUM(G422:G430)</f>
        <v>0</v>
      </c>
      <c r="H421" s="315">
        <f>SUM(H422:H430)</f>
        <v>942355</v>
      </c>
      <c r="I421" s="472"/>
    </row>
    <row r="422" spans="2:9" ht="15.75" customHeight="1">
      <c r="B422" s="88"/>
      <c r="C422" s="99"/>
      <c r="D422" s="54" t="s">
        <v>102</v>
      </c>
      <c r="E422" s="23" t="s">
        <v>103</v>
      </c>
      <c r="F422" s="306">
        <v>119000</v>
      </c>
      <c r="G422" s="369"/>
      <c r="H422" s="370">
        <f aca="true" t="shared" si="22" ref="H422:H430">F422+G422</f>
        <v>119000</v>
      </c>
      <c r="I422" s="435"/>
    </row>
    <row r="423" spans="2:9" ht="15.75" customHeight="1">
      <c r="B423" s="88"/>
      <c r="C423" s="99"/>
      <c r="D423" s="54" t="s">
        <v>112</v>
      </c>
      <c r="E423" s="23" t="s">
        <v>65</v>
      </c>
      <c r="F423" s="306">
        <v>10000</v>
      </c>
      <c r="G423" s="369"/>
      <c r="H423" s="370">
        <f t="shared" si="22"/>
        <v>10000</v>
      </c>
      <c r="I423" s="435"/>
    </row>
    <row r="424" spans="2:9" ht="15.75" customHeight="1">
      <c r="B424" s="85"/>
      <c r="C424" s="86"/>
      <c r="D424" s="54" t="s">
        <v>104</v>
      </c>
      <c r="E424" s="23" t="s">
        <v>105</v>
      </c>
      <c r="F424" s="314">
        <v>20000</v>
      </c>
      <c r="G424" s="369"/>
      <c r="H424" s="370">
        <f t="shared" si="22"/>
        <v>20000</v>
      </c>
      <c r="I424" s="435"/>
    </row>
    <row r="425" spans="2:9" ht="15.75" customHeight="1">
      <c r="B425" s="85"/>
      <c r="C425" s="86"/>
      <c r="D425" s="54" t="s">
        <v>106</v>
      </c>
      <c r="E425" s="23" t="s">
        <v>107</v>
      </c>
      <c r="F425" s="314">
        <v>3000</v>
      </c>
      <c r="G425" s="369"/>
      <c r="H425" s="370">
        <f t="shared" si="22"/>
        <v>3000</v>
      </c>
      <c r="I425" s="435"/>
    </row>
    <row r="426" spans="2:9" ht="15.75" customHeight="1">
      <c r="B426" s="85"/>
      <c r="C426" s="86"/>
      <c r="D426" s="54" t="s">
        <v>89</v>
      </c>
      <c r="E426" s="23" t="s">
        <v>63</v>
      </c>
      <c r="F426" s="314">
        <v>80000</v>
      </c>
      <c r="G426" s="369"/>
      <c r="H426" s="370">
        <f t="shared" si="22"/>
        <v>80000</v>
      </c>
      <c r="I426" s="435"/>
    </row>
    <row r="427" spans="2:9" ht="15.75" customHeight="1">
      <c r="B427" s="85"/>
      <c r="C427" s="86"/>
      <c r="D427" s="54" t="s">
        <v>61</v>
      </c>
      <c r="E427" s="23" t="s">
        <v>62</v>
      </c>
      <c r="F427" s="314">
        <v>702855</v>
      </c>
      <c r="G427" s="321"/>
      <c r="H427" s="370">
        <f t="shared" si="22"/>
        <v>702855</v>
      </c>
      <c r="I427" s="435"/>
    </row>
    <row r="428" spans="2:9" ht="15.75" customHeight="1">
      <c r="B428" s="85"/>
      <c r="C428" s="86"/>
      <c r="D428" s="54" t="s">
        <v>115</v>
      </c>
      <c r="E428" s="23" t="s">
        <v>116</v>
      </c>
      <c r="F428" s="314">
        <v>2500</v>
      </c>
      <c r="G428" s="369"/>
      <c r="H428" s="370">
        <f t="shared" si="22"/>
        <v>2500</v>
      </c>
      <c r="I428" s="435"/>
    </row>
    <row r="429" spans="2:9" ht="15.75" customHeight="1">
      <c r="B429" s="85"/>
      <c r="C429" s="86"/>
      <c r="D429" s="62">
        <v>4610</v>
      </c>
      <c r="E429" s="23" t="s">
        <v>224</v>
      </c>
      <c r="F429" s="314">
        <v>3000</v>
      </c>
      <c r="G429" s="369"/>
      <c r="H429" s="370">
        <f t="shared" si="22"/>
        <v>3000</v>
      </c>
      <c r="I429" s="435"/>
    </row>
    <row r="430" spans="2:9" ht="15.75" customHeight="1">
      <c r="B430" s="85"/>
      <c r="C430" s="86"/>
      <c r="D430" s="62">
        <v>4700</v>
      </c>
      <c r="E430" s="23" t="s">
        <v>117</v>
      </c>
      <c r="F430" s="314">
        <v>2000</v>
      </c>
      <c r="G430" s="369"/>
      <c r="H430" s="370">
        <f t="shared" si="22"/>
        <v>2000</v>
      </c>
      <c r="I430" s="435"/>
    </row>
    <row r="431" spans="2:9" ht="15.75" customHeight="1">
      <c r="B431" s="79"/>
      <c r="C431" s="156" t="s">
        <v>155</v>
      </c>
      <c r="D431" s="155"/>
      <c r="E431" s="125" t="s">
        <v>197</v>
      </c>
      <c r="F431" s="299">
        <f>F432+F433</f>
        <v>60000</v>
      </c>
      <c r="G431" s="369"/>
      <c r="H431" s="299">
        <f>H432+H433</f>
        <v>60000</v>
      </c>
      <c r="I431" s="435"/>
    </row>
    <row r="432" spans="2:9" ht="15" customHeight="1">
      <c r="B432" s="79"/>
      <c r="C432" s="55"/>
      <c r="D432" s="54" t="s">
        <v>89</v>
      </c>
      <c r="E432" s="23" t="s">
        <v>63</v>
      </c>
      <c r="F432" s="305">
        <v>20000</v>
      </c>
      <c r="G432" s="369"/>
      <c r="H432" s="370">
        <f>F432+G432</f>
        <v>20000</v>
      </c>
      <c r="I432" s="435"/>
    </row>
    <row r="433" spans="2:9" ht="15" customHeight="1">
      <c r="B433" s="79"/>
      <c r="C433" s="55"/>
      <c r="D433" s="54" t="s">
        <v>61</v>
      </c>
      <c r="E433" s="23" t="s">
        <v>62</v>
      </c>
      <c r="F433" s="305">
        <v>40000</v>
      </c>
      <c r="G433" s="369"/>
      <c r="H433" s="370">
        <f>F433+G433</f>
        <v>40000</v>
      </c>
      <c r="I433" s="435"/>
    </row>
    <row r="434" spans="2:9" ht="15" customHeight="1">
      <c r="B434" s="79"/>
      <c r="C434" s="156" t="s">
        <v>156</v>
      </c>
      <c r="D434" s="155"/>
      <c r="E434" s="125" t="s">
        <v>198</v>
      </c>
      <c r="F434" s="299">
        <f>SUM(F435:F437)</f>
        <v>144817</v>
      </c>
      <c r="G434" s="299">
        <f>SUM(G435:G437)</f>
        <v>0</v>
      </c>
      <c r="H434" s="299">
        <f>SUM(H435:H437)</f>
        <v>144817</v>
      </c>
      <c r="I434" s="435"/>
    </row>
    <row r="435" spans="2:9" ht="16.5" customHeight="1">
      <c r="B435" s="78"/>
      <c r="C435" s="53"/>
      <c r="D435" s="54" t="s">
        <v>89</v>
      </c>
      <c r="E435" s="23" t="s">
        <v>369</v>
      </c>
      <c r="F435" s="298">
        <v>21817</v>
      </c>
      <c r="G435" s="321"/>
      <c r="H435" s="370">
        <f>F435+G435</f>
        <v>21817</v>
      </c>
      <c r="I435" s="435"/>
    </row>
    <row r="436" spans="2:9" ht="16.5" customHeight="1">
      <c r="B436" s="78"/>
      <c r="C436" s="53"/>
      <c r="D436" s="54" t="s">
        <v>114</v>
      </c>
      <c r="E436" s="23" t="s">
        <v>68</v>
      </c>
      <c r="F436" s="298">
        <v>30000</v>
      </c>
      <c r="G436" s="369"/>
      <c r="H436" s="370">
        <f>F436+G436</f>
        <v>30000</v>
      </c>
      <c r="I436" s="435"/>
    </row>
    <row r="437" spans="2:9" ht="16.5" customHeight="1">
      <c r="B437" s="78"/>
      <c r="C437" s="53"/>
      <c r="D437" s="54" t="s">
        <v>61</v>
      </c>
      <c r="E437" s="23" t="s">
        <v>370</v>
      </c>
      <c r="F437" s="298">
        <v>93000</v>
      </c>
      <c r="G437" s="369"/>
      <c r="H437" s="370">
        <f>F437+G437</f>
        <v>93000</v>
      </c>
      <c r="I437" s="435"/>
    </row>
    <row r="438" spans="2:9" ht="15" customHeight="1">
      <c r="B438" s="78"/>
      <c r="C438" s="156" t="s">
        <v>170</v>
      </c>
      <c r="D438" s="160"/>
      <c r="E438" s="125" t="s">
        <v>199</v>
      </c>
      <c r="F438" s="299">
        <f>F439+F440</f>
        <v>43000</v>
      </c>
      <c r="G438" s="369"/>
      <c r="H438" s="299">
        <f>H439+H440</f>
        <v>43000</v>
      </c>
      <c r="I438" s="435"/>
    </row>
    <row r="439" spans="2:9" ht="15" customHeight="1">
      <c r="B439" s="78"/>
      <c r="C439" s="156"/>
      <c r="D439" s="54" t="s">
        <v>89</v>
      </c>
      <c r="E439" s="23" t="s">
        <v>63</v>
      </c>
      <c r="F439" s="298">
        <v>3000</v>
      </c>
      <c r="G439" s="369"/>
      <c r="H439" s="370">
        <f>F439+G439</f>
        <v>3000</v>
      </c>
      <c r="I439" s="435"/>
    </row>
    <row r="440" spans="2:9" ht="15" customHeight="1">
      <c r="B440" s="78"/>
      <c r="C440" s="53"/>
      <c r="D440" s="54" t="s">
        <v>61</v>
      </c>
      <c r="E440" s="23" t="s">
        <v>62</v>
      </c>
      <c r="F440" s="298">
        <v>40000</v>
      </c>
      <c r="G440" s="369"/>
      <c r="H440" s="370">
        <f>F440+G440</f>
        <v>40000</v>
      </c>
      <c r="I440" s="435"/>
    </row>
    <row r="441" spans="2:9" ht="15" customHeight="1">
      <c r="B441" s="79"/>
      <c r="C441" s="156" t="s">
        <v>157</v>
      </c>
      <c r="D441" s="155"/>
      <c r="E441" s="125" t="s">
        <v>175</v>
      </c>
      <c r="F441" s="299">
        <f>SUM(F442:F446)</f>
        <v>926330</v>
      </c>
      <c r="G441" s="299">
        <f>SUM(G442:G446)</f>
        <v>0</v>
      </c>
      <c r="H441" s="299">
        <f>SUM(H442:H446)</f>
        <v>926330</v>
      </c>
      <c r="I441" s="435"/>
    </row>
    <row r="442" spans="2:9" ht="15.75" customHeight="1">
      <c r="B442" s="78"/>
      <c r="C442" s="53"/>
      <c r="D442" s="54" t="s">
        <v>113</v>
      </c>
      <c r="E442" s="23" t="s">
        <v>67</v>
      </c>
      <c r="F442" s="298">
        <v>216000</v>
      </c>
      <c r="G442" s="369"/>
      <c r="H442" s="370">
        <f>F442+G442</f>
        <v>216000</v>
      </c>
      <c r="I442" s="435"/>
    </row>
    <row r="443" spans="2:9" ht="15.75" customHeight="1">
      <c r="B443" s="78"/>
      <c r="C443" s="53"/>
      <c r="D443" s="54" t="s">
        <v>114</v>
      </c>
      <c r="E443" s="23" t="s">
        <v>68</v>
      </c>
      <c r="F443" s="298">
        <v>320000</v>
      </c>
      <c r="G443" s="321"/>
      <c r="H443" s="370">
        <f>F443+G443</f>
        <v>320000</v>
      </c>
      <c r="I443" s="435"/>
    </row>
    <row r="444" spans="2:9" ht="15.75" customHeight="1">
      <c r="B444" s="78"/>
      <c r="C444" s="53"/>
      <c r="D444" s="54" t="s">
        <v>61</v>
      </c>
      <c r="E444" s="23" t="s">
        <v>62</v>
      </c>
      <c r="F444" s="298">
        <v>35000</v>
      </c>
      <c r="G444" s="369"/>
      <c r="H444" s="370">
        <f>F444+G444</f>
        <v>35000</v>
      </c>
      <c r="I444" s="435"/>
    </row>
    <row r="445" spans="2:9" ht="23.25">
      <c r="B445" s="78"/>
      <c r="C445" s="53"/>
      <c r="D445" s="89" t="s">
        <v>85</v>
      </c>
      <c r="E445" s="90" t="s">
        <v>371</v>
      </c>
      <c r="F445" s="298">
        <v>266244</v>
      </c>
      <c r="G445" s="321"/>
      <c r="H445" s="370">
        <f>F445+G445</f>
        <v>266244</v>
      </c>
      <c r="I445" s="435"/>
    </row>
    <row r="446" spans="2:9" ht="23.25">
      <c r="B446" s="78"/>
      <c r="C446" s="53"/>
      <c r="D446" s="62">
        <v>6060</v>
      </c>
      <c r="E446" s="495" t="s">
        <v>407</v>
      </c>
      <c r="F446" s="298">
        <v>89086</v>
      </c>
      <c r="G446" s="494"/>
      <c r="H446" s="370">
        <f>F446+G446</f>
        <v>89086</v>
      </c>
      <c r="I446" s="435"/>
    </row>
    <row r="447" spans="2:9" ht="12.75">
      <c r="B447" s="78"/>
      <c r="C447" s="156" t="s">
        <v>372</v>
      </c>
      <c r="D447" s="165"/>
      <c r="E447" s="130" t="s">
        <v>373</v>
      </c>
      <c r="F447" s="299">
        <f>F448</f>
        <v>18000</v>
      </c>
      <c r="G447" s="369"/>
      <c r="H447" s="299">
        <f>H448</f>
        <v>18000</v>
      </c>
      <c r="I447" s="435"/>
    </row>
    <row r="448" spans="2:9" ht="12.75">
      <c r="B448" s="78"/>
      <c r="C448" s="53"/>
      <c r="D448" s="54" t="s">
        <v>61</v>
      </c>
      <c r="E448" s="23" t="s">
        <v>62</v>
      </c>
      <c r="F448" s="298">
        <v>18000</v>
      </c>
      <c r="G448" s="369"/>
      <c r="H448" s="370">
        <f>F448+G448</f>
        <v>18000</v>
      </c>
      <c r="I448" s="435"/>
    </row>
    <row r="449" spans="2:9" ht="15" customHeight="1">
      <c r="B449" s="78"/>
      <c r="C449" s="156" t="s">
        <v>171</v>
      </c>
      <c r="D449" s="165"/>
      <c r="E449" s="130" t="s">
        <v>41</v>
      </c>
      <c r="F449" s="299">
        <f>F450+F451</f>
        <v>9000</v>
      </c>
      <c r="G449" s="369"/>
      <c r="H449" s="299">
        <f>H450+H451</f>
        <v>9000</v>
      </c>
      <c r="I449" s="435"/>
    </row>
    <row r="450" spans="2:9" ht="48">
      <c r="B450" s="78"/>
      <c r="C450" s="156"/>
      <c r="D450" s="56" t="s">
        <v>229</v>
      </c>
      <c r="E450" s="23" t="s">
        <v>230</v>
      </c>
      <c r="F450" s="298">
        <v>3000</v>
      </c>
      <c r="G450" s="369"/>
      <c r="H450" s="370">
        <f>F450+G450</f>
        <v>3000</v>
      </c>
      <c r="I450" s="435"/>
    </row>
    <row r="451" spans="2:9" ht="15" customHeight="1" thickBot="1">
      <c r="B451" s="80"/>
      <c r="C451" s="56"/>
      <c r="D451" s="57" t="s">
        <v>89</v>
      </c>
      <c r="E451" s="16" t="s">
        <v>63</v>
      </c>
      <c r="F451" s="300">
        <v>6000</v>
      </c>
      <c r="G451" s="377"/>
      <c r="H451" s="378">
        <f>F451+G451</f>
        <v>6000</v>
      </c>
      <c r="I451" s="471"/>
    </row>
    <row r="452" spans="2:9" ht="18" customHeight="1" thickBot="1">
      <c r="B452" s="143" t="s">
        <v>80</v>
      </c>
      <c r="C452" s="139"/>
      <c r="D452" s="144"/>
      <c r="E452" s="140" t="s">
        <v>81</v>
      </c>
      <c r="F452" s="304">
        <f>F453+F455+F459+F461+F465</f>
        <v>2291531</v>
      </c>
      <c r="G452" s="304">
        <f>G453+G455+G459+G461+G465</f>
        <v>-5000</v>
      </c>
      <c r="H452" s="304">
        <f>H453+H455+H459+H461+H465</f>
        <v>2286531</v>
      </c>
      <c r="I452" s="469"/>
    </row>
    <row r="453" spans="2:9" ht="18" customHeight="1">
      <c r="B453" s="77"/>
      <c r="C453" s="128" t="s">
        <v>158</v>
      </c>
      <c r="D453" s="129"/>
      <c r="E453" s="130" t="s">
        <v>200</v>
      </c>
      <c r="F453" s="303">
        <f>F454</f>
        <v>89000</v>
      </c>
      <c r="G453" s="374"/>
      <c r="H453" s="303">
        <f>H454</f>
        <v>89000</v>
      </c>
      <c r="I453" s="472"/>
    </row>
    <row r="454" spans="2:9" ht="39" customHeight="1">
      <c r="B454" s="78"/>
      <c r="C454" s="53"/>
      <c r="D454" s="56" t="s">
        <v>229</v>
      </c>
      <c r="E454" s="23" t="s">
        <v>230</v>
      </c>
      <c r="F454" s="298">
        <v>89000</v>
      </c>
      <c r="G454" s="369"/>
      <c r="H454" s="370">
        <f>F454+G454</f>
        <v>89000</v>
      </c>
      <c r="I454" s="435"/>
    </row>
    <row r="455" spans="2:9" ht="16.5" customHeight="1">
      <c r="B455" s="78"/>
      <c r="C455" s="156" t="s">
        <v>269</v>
      </c>
      <c r="D455" s="56"/>
      <c r="E455" s="125" t="s">
        <v>270</v>
      </c>
      <c r="F455" s="299">
        <f>SUM(F456:F458)</f>
        <v>580000</v>
      </c>
      <c r="G455" s="299">
        <f>SUM(G456:G458)</f>
        <v>0</v>
      </c>
      <c r="H455" s="299">
        <f>SUM(H456:H458)</f>
        <v>580000</v>
      </c>
      <c r="I455" s="435"/>
    </row>
    <row r="456" spans="2:9" ht="16.5" customHeight="1">
      <c r="B456" s="78"/>
      <c r="C456" s="53"/>
      <c r="D456" s="53">
        <v>2480</v>
      </c>
      <c r="E456" s="23" t="s">
        <v>159</v>
      </c>
      <c r="F456" s="298">
        <v>335000</v>
      </c>
      <c r="G456" s="369"/>
      <c r="H456" s="370">
        <f>F456+G456</f>
        <v>335000</v>
      </c>
      <c r="I456" s="435"/>
    </row>
    <row r="457" spans="2:9" ht="16.5" customHeight="1">
      <c r="B457" s="78"/>
      <c r="C457" s="53"/>
      <c r="D457" s="53">
        <v>6057</v>
      </c>
      <c r="E457" s="23" t="s">
        <v>86</v>
      </c>
      <c r="F457" s="298">
        <v>150526</v>
      </c>
      <c r="G457" s="312"/>
      <c r="H457" s="370">
        <f>F457+G457</f>
        <v>150526</v>
      </c>
      <c r="I457" s="435"/>
    </row>
    <row r="458" spans="2:9" ht="16.5" customHeight="1">
      <c r="B458" s="78"/>
      <c r="C458" s="53"/>
      <c r="D458" s="53">
        <v>6059</v>
      </c>
      <c r="E458" s="23" t="s">
        <v>86</v>
      </c>
      <c r="F458" s="298">
        <v>94474</v>
      </c>
      <c r="G458" s="312"/>
      <c r="H458" s="370">
        <f>F458+G458</f>
        <v>94474</v>
      </c>
      <c r="I458" s="435"/>
    </row>
    <row r="459" spans="2:9" ht="16.5" customHeight="1">
      <c r="B459" s="79"/>
      <c r="C459" s="156" t="s">
        <v>82</v>
      </c>
      <c r="D459" s="166"/>
      <c r="E459" s="125" t="s">
        <v>83</v>
      </c>
      <c r="F459" s="299">
        <f>F460</f>
        <v>1127000</v>
      </c>
      <c r="G459" s="299">
        <f>G460</f>
        <v>0</v>
      </c>
      <c r="H459" s="299">
        <f>H460</f>
        <v>1127000</v>
      </c>
      <c r="I459" s="435"/>
    </row>
    <row r="460" spans="2:9" ht="16.5" customHeight="1">
      <c r="B460" s="78"/>
      <c r="C460" s="53"/>
      <c r="D460" s="53">
        <v>2480</v>
      </c>
      <c r="E460" s="23" t="s">
        <v>159</v>
      </c>
      <c r="F460" s="298">
        <v>1127000</v>
      </c>
      <c r="G460" s="321"/>
      <c r="H460" s="370">
        <f>F460+G460</f>
        <v>1127000</v>
      </c>
      <c r="I460" s="435"/>
    </row>
    <row r="461" spans="2:9" ht="17.25" customHeight="1">
      <c r="B461" s="79"/>
      <c r="C461" s="156" t="s">
        <v>160</v>
      </c>
      <c r="D461" s="156"/>
      <c r="E461" s="125" t="s">
        <v>227</v>
      </c>
      <c r="F461" s="299">
        <f>SUM(F462:F464)</f>
        <v>32100</v>
      </c>
      <c r="G461" s="369"/>
      <c r="H461" s="299">
        <f>SUM(H462:H464)</f>
        <v>32100</v>
      </c>
      <c r="I461" s="435"/>
    </row>
    <row r="462" spans="2:9" ht="17.25" customHeight="1">
      <c r="B462" s="79"/>
      <c r="C462" s="55"/>
      <c r="D462" s="54" t="s">
        <v>113</v>
      </c>
      <c r="E462" s="23" t="s">
        <v>67</v>
      </c>
      <c r="F462" s="305">
        <v>1600</v>
      </c>
      <c r="G462" s="369"/>
      <c r="H462" s="370">
        <f>F462+G462</f>
        <v>1600</v>
      </c>
      <c r="I462" s="435"/>
    </row>
    <row r="463" spans="2:9" ht="17.25" customHeight="1">
      <c r="B463" s="79"/>
      <c r="C463" s="55"/>
      <c r="D463" s="54" t="s">
        <v>114</v>
      </c>
      <c r="E463" s="23" t="s">
        <v>68</v>
      </c>
      <c r="F463" s="305">
        <v>24250</v>
      </c>
      <c r="G463" s="321"/>
      <c r="H463" s="370">
        <f>F463+G463</f>
        <v>24250</v>
      </c>
      <c r="I463" s="435"/>
    </row>
    <row r="464" spans="2:9" ht="17.25" customHeight="1">
      <c r="B464" s="79"/>
      <c r="C464" s="55"/>
      <c r="D464" s="54" t="s">
        <v>61</v>
      </c>
      <c r="E464" s="23" t="s">
        <v>336</v>
      </c>
      <c r="F464" s="305">
        <v>6250</v>
      </c>
      <c r="G464" s="321"/>
      <c r="H464" s="370">
        <f>F464+G464</f>
        <v>6250</v>
      </c>
      <c r="I464" s="435"/>
    </row>
    <row r="465" spans="2:9" ht="17.25" customHeight="1">
      <c r="B465" s="79"/>
      <c r="C465" s="156" t="s">
        <v>161</v>
      </c>
      <c r="D465" s="155"/>
      <c r="E465" s="125" t="s">
        <v>41</v>
      </c>
      <c r="F465" s="299">
        <f>SUM(F466:F473)</f>
        <v>463431</v>
      </c>
      <c r="G465" s="299">
        <f>SUM(G466:G473)</f>
        <v>-5000</v>
      </c>
      <c r="H465" s="299">
        <f>SUM(H466:H473)</f>
        <v>458431</v>
      </c>
      <c r="I465" s="435"/>
    </row>
    <row r="466" spans="2:9" ht="39.75" customHeight="1">
      <c r="B466" s="79"/>
      <c r="C466" s="156"/>
      <c r="D466" s="56" t="s">
        <v>229</v>
      </c>
      <c r="E466" s="23" t="s">
        <v>230</v>
      </c>
      <c r="F466" s="298">
        <v>1000</v>
      </c>
      <c r="G466" s="321"/>
      <c r="H466" s="370">
        <f aca="true" t="shared" si="23" ref="H466:H473">F466+G466</f>
        <v>1000</v>
      </c>
      <c r="I466" s="435"/>
    </row>
    <row r="467" spans="2:9" ht="16.5" customHeight="1">
      <c r="B467" s="78"/>
      <c r="C467" s="53"/>
      <c r="D467" s="54" t="s">
        <v>89</v>
      </c>
      <c r="E467" s="23" t="s">
        <v>496</v>
      </c>
      <c r="F467" s="298">
        <v>86576</v>
      </c>
      <c r="G467" s="321"/>
      <c r="H467" s="370">
        <f t="shared" si="23"/>
        <v>86576</v>
      </c>
      <c r="I467" s="435"/>
    </row>
    <row r="468" spans="2:9" ht="15.75" customHeight="1">
      <c r="B468" s="78"/>
      <c r="C468" s="53"/>
      <c r="D468" s="54" t="s">
        <v>113</v>
      </c>
      <c r="E468" s="23" t="s">
        <v>67</v>
      </c>
      <c r="F468" s="298">
        <v>115000</v>
      </c>
      <c r="G468" s="321"/>
      <c r="H468" s="370">
        <f t="shared" si="23"/>
        <v>115000</v>
      </c>
      <c r="I468" s="435"/>
    </row>
    <row r="469" spans="2:9" ht="15.75" customHeight="1">
      <c r="B469" s="78"/>
      <c r="C469" s="53"/>
      <c r="D469" s="54" t="s">
        <v>114</v>
      </c>
      <c r="E469" s="23" t="s">
        <v>374</v>
      </c>
      <c r="F469" s="298">
        <v>117500</v>
      </c>
      <c r="G469" s="321">
        <v>-5000</v>
      </c>
      <c r="H469" s="370">
        <f t="shared" si="23"/>
        <v>112500</v>
      </c>
      <c r="I469" s="435" t="s">
        <v>480</v>
      </c>
    </row>
    <row r="470" spans="2:9" ht="15.75" customHeight="1">
      <c r="B470" s="78"/>
      <c r="C470" s="53"/>
      <c r="D470" s="54" t="s">
        <v>61</v>
      </c>
      <c r="E470" s="23" t="s">
        <v>497</v>
      </c>
      <c r="F470" s="298">
        <v>122855</v>
      </c>
      <c r="G470" s="321"/>
      <c r="H470" s="370">
        <f t="shared" si="23"/>
        <v>122855</v>
      </c>
      <c r="I470" s="435"/>
    </row>
    <row r="471" spans="2:9" ht="24">
      <c r="B471" s="78"/>
      <c r="C471" s="53"/>
      <c r="D471" s="62">
        <v>4400</v>
      </c>
      <c r="E471" s="23" t="s">
        <v>226</v>
      </c>
      <c r="F471" s="298">
        <v>10000</v>
      </c>
      <c r="G471" s="321"/>
      <c r="H471" s="370">
        <f t="shared" si="23"/>
        <v>10000</v>
      </c>
      <c r="I471" s="435"/>
    </row>
    <row r="472" spans="2:9" ht="15" customHeight="1">
      <c r="B472" s="78"/>
      <c r="C472" s="53"/>
      <c r="D472" s="62">
        <v>4480</v>
      </c>
      <c r="E472" s="23" t="s">
        <v>212</v>
      </c>
      <c r="F472" s="298">
        <v>5500</v>
      </c>
      <c r="G472" s="321"/>
      <c r="H472" s="370">
        <f t="shared" si="23"/>
        <v>5500</v>
      </c>
      <c r="I472" s="435"/>
    </row>
    <row r="473" spans="2:9" ht="15" customHeight="1" thickBot="1">
      <c r="B473" s="81"/>
      <c r="C473" s="58"/>
      <c r="D473" s="54" t="s">
        <v>85</v>
      </c>
      <c r="E473" s="23" t="s">
        <v>86</v>
      </c>
      <c r="F473" s="301">
        <v>5000</v>
      </c>
      <c r="G473" s="483"/>
      <c r="H473" s="649">
        <f t="shared" si="23"/>
        <v>5000</v>
      </c>
      <c r="I473" s="650"/>
    </row>
    <row r="474" spans="2:9" ht="19.5" customHeight="1" thickBot="1">
      <c r="B474" s="143" t="s">
        <v>84</v>
      </c>
      <c r="C474" s="139"/>
      <c r="D474" s="139"/>
      <c r="E474" s="140" t="s">
        <v>209</v>
      </c>
      <c r="F474" s="304">
        <f>F475</f>
        <v>643662</v>
      </c>
      <c r="G474" s="304">
        <f>G475</f>
        <v>0</v>
      </c>
      <c r="H474" s="304">
        <f>H475</f>
        <v>643662</v>
      </c>
      <c r="I474" s="469"/>
    </row>
    <row r="475" spans="2:9" ht="17.25" customHeight="1">
      <c r="B475" s="114"/>
      <c r="C475" s="128" t="s">
        <v>162</v>
      </c>
      <c r="D475" s="380"/>
      <c r="E475" s="130" t="s">
        <v>228</v>
      </c>
      <c r="F475" s="303">
        <f>SUM(F476:F485)</f>
        <v>643662</v>
      </c>
      <c r="G475" s="303">
        <f>SUM(G476:G485)</f>
        <v>0</v>
      </c>
      <c r="H475" s="303">
        <f>SUM(H476:H485)</f>
        <v>643662</v>
      </c>
      <c r="I475" s="472"/>
    </row>
    <row r="476" spans="2:9" ht="48">
      <c r="B476" s="78"/>
      <c r="C476" s="53"/>
      <c r="D476" s="53" t="s">
        <v>229</v>
      </c>
      <c r="E476" s="23" t="s">
        <v>230</v>
      </c>
      <c r="F476" s="298">
        <v>95000</v>
      </c>
      <c r="G476" s="321"/>
      <c r="H476" s="370">
        <f aca="true" t="shared" si="24" ref="H476:H485">F476+G476</f>
        <v>95000</v>
      </c>
      <c r="I476" s="435"/>
    </row>
    <row r="477" spans="2:9" ht="16.5" customHeight="1">
      <c r="B477" s="78"/>
      <c r="C477" s="53"/>
      <c r="D477" s="54" t="s">
        <v>106</v>
      </c>
      <c r="E477" s="23" t="s">
        <v>107</v>
      </c>
      <c r="F477" s="298">
        <v>400</v>
      </c>
      <c r="G477" s="321"/>
      <c r="H477" s="370">
        <f t="shared" si="24"/>
        <v>400</v>
      </c>
      <c r="I477" s="435"/>
    </row>
    <row r="478" spans="2:9" ht="16.5" customHeight="1">
      <c r="B478" s="78"/>
      <c r="C478" s="53"/>
      <c r="D478" s="53">
        <v>4170</v>
      </c>
      <c r="E478" s="23" t="s">
        <v>66</v>
      </c>
      <c r="F478" s="298">
        <v>2000</v>
      </c>
      <c r="G478" s="321"/>
      <c r="H478" s="370">
        <f t="shared" si="24"/>
        <v>2000</v>
      </c>
      <c r="I478" s="435"/>
    </row>
    <row r="479" spans="2:9" ht="19.5" customHeight="1">
      <c r="B479" s="78"/>
      <c r="C479" s="53"/>
      <c r="D479" s="54" t="s">
        <v>89</v>
      </c>
      <c r="E479" s="23" t="s">
        <v>375</v>
      </c>
      <c r="F479" s="298">
        <v>201662</v>
      </c>
      <c r="G479" s="321"/>
      <c r="H479" s="370">
        <f t="shared" si="24"/>
        <v>201662</v>
      </c>
      <c r="I479" s="435"/>
    </row>
    <row r="480" spans="2:9" ht="15.75" customHeight="1">
      <c r="B480" s="78"/>
      <c r="C480" s="192"/>
      <c r="D480" s="62">
        <v>4220</v>
      </c>
      <c r="E480" s="23" t="s">
        <v>139</v>
      </c>
      <c r="F480" s="298">
        <v>6000</v>
      </c>
      <c r="G480" s="321"/>
      <c r="H480" s="370">
        <f t="shared" si="24"/>
        <v>6000</v>
      </c>
      <c r="I480" s="435"/>
    </row>
    <row r="481" spans="2:9" ht="15.75" customHeight="1">
      <c r="B481" s="78"/>
      <c r="C481" s="192"/>
      <c r="D481" s="54" t="s">
        <v>113</v>
      </c>
      <c r="E481" s="23" t="s">
        <v>67</v>
      </c>
      <c r="F481" s="298">
        <v>120000</v>
      </c>
      <c r="G481" s="321"/>
      <c r="H481" s="370">
        <f t="shared" si="24"/>
        <v>120000</v>
      </c>
      <c r="I481" s="435"/>
    </row>
    <row r="482" spans="2:9" ht="15.75" customHeight="1">
      <c r="B482" s="78"/>
      <c r="C482" s="192"/>
      <c r="D482" s="54" t="s">
        <v>114</v>
      </c>
      <c r="E482" s="23" t="s">
        <v>376</v>
      </c>
      <c r="F482" s="298">
        <v>122100</v>
      </c>
      <c r="G482" s="321"/>
      <c r="H482" s="370">
        <f t="shared" si="24"/>
        <v>122100</v>
      </c>
      <c r="I482" s="435"/>
    </row>
    <row r="483" spans="2:9" ht="15.75" customHeight="1">
      <c r="B483" s="78"/>
      <c r="C483" s="192"/>
      <c r="D483" s="54" t="s">
        <v>61</v>
      </c>
      <c r="E483" s="23" t="s">
        <v>62</v>
      </c>
      <c r="F483" s="298">
        <v>62000</v>
      </c>
      <c r="G483" s="321"/>
      <c r="H483" s="370">
        <f t="shared" si="24"/>
        <v>62000</v>
      </c>
      <c r="I483" s="435"/>
    </row>
    <row r="484" spans="2:9" ht="15.75" customHeight="1">
      <c r="B484" s="78"/>
      <c r="C484" s="192"/>
      <c r="D484" s="54" t="s">
        <v>94</v>
      </c>
      <c r="E484" s="23" t="s">
        <v>71</v>
      </c>
      <c r="F484" s="298">
        <v>3000</v>
      </c>
      <c r="G484" s="321"/>
      <c r="H484" s="370">
        <f t="shared" si="24"/>
        <v>3000</v>
      </c>
      <c r="I484" s="435"/>
    </row>
    <row r="485" spans="2:9" ht="15.75" customHeight="1">
      <c r="B485" s="492"/>
      <c r="C485" s="192"/>
      <c r="D485" s="62">
        <v>6060</v>
      </c>
      <c r="E485" s="23" t="s">
        <v>72</v>
      </c>
      <c r="F485" s="493">
        <v>31500</v>
      </c>
      <c r="G485" s="358"/>
      <c r="H485" s="378">
        <f t="shared" si="24"/>
        <v>31500</v>
      </c>
      <c r="I485" s="471"/>
    </row>
    <row r="486" spans="2:9" s="64" customFormat="1" ht="4.5" customHeight="1" thickBot="1">
      <c r="B486" s="197"/>
      <c r="C486" s="198"/>
      <c r="D486" s="198"/>
      <c r="E486" s="38"/>
      <c r="F486" s="317"/>
      <c r="G486" s="381"/>
      <c r="H486" s="381"/>
      <c r="I486" s="385"/>
    </row>
    <row r="487" spans="2:9" ht="17.25" customHeight="1" thickBot="1">
      <c r="B487" s="148"/>
      <c r="C487" s="149"/>
      <c r="D487" s="150"/>
      <c r="E487" s="151" t="s">
        <v>163</v>
      </c>
      <c r="F487" s="304">
        <f>F11+F27+F30+F42+F52+F55+F112+F125+F139+F146+F149+F152+F276+F293+F339+F349+F362+F420+F452+F474</f>
        <v>40215338.56</v>
      </c>
      <c r="G487" s="304">
        <f>G11+G27+G30+G42+G52+G55+G112+G125+G139+G146+G149+G152+G276+G293+G339+G349+G362+G420+G452+G474</f>
        <v>212433.01</v>
      </c>
      <c r="H487" s="304">
        <f>H11+H27+H30+H42+H52+H55+H112+H125+H139+H146+H149+H152+H276+H293+H339+H349+H362+H420+H452+H474</f>
        <v>40427771.56999999</v>
      </c>
      <c r="I487" s="376"/>
    </row>
    <row r="488" spans="2:6" ht="26.25" customHeight="1">
      <c r="B488" s="65"/>
      <c r="C488" s="65"/>
      <c r="D488" s="66"/>
      <c r="E488" s="67"/>
      <c r="F488" s="48"/>
    </row>
    <row r="489" spans="2:6" ht="26.25" customHeight="1">
      <c r="B489" s="65"/>
      <c r="C489" s="65"/>
      <c r="D489" s="66"/>
      <c r="E489" s="67"/>
      <c r="F489" s="48"/>
    </row>
    <row r="490" spans="2:6" ht="26.25" customHeight="1">
      <c r="B490" s="65"/>
      <c r="C490" s="65"/>
      <c r="D490" s="66"/>
      <c r="E490" s="67"/>
      <c r="F490" s="48"/>
    </row>
    <row r="491" spans="2:6" ht="26.25" customHeight="1">
      <c r="B491" s="65"/>
      <c r="C491" s="65"/>
      <c r="D491" s="66"/>
      <c r="E491" s="67"/>
      <c r="F491" s="48"/>
    </row>
    <row r="492" spans="2:6" ht="26.25" customHeight="1">
      <c r="B492" s="65"/>
      <c r="C492" s="65"/>
      <c r="D492" s="66"/>
      <c r="E492" s="67"/>
      <c r="F492" s="48"/>
    </row>
    <row r="493" spans="2:6" ht="26.25" customHeight="1">
      <c r="B493" s="65"/>
      <c r="C493" s="65"/>
      <c r="D493" s="66"/>
      <c r="E493" s="67"/>
      <c r="F493" s="48"/>
    </row>
    <row r="494" spans="2:6" ht="26.25" customHeight="1">
      <c r="B494" s="65"/>
      <c r="C494" s="65"/>
      <c r="D494" s="66"/>
      <c r="E494" s="67"/>
      <c r="F494" s="48"/>
    </row>
    <row r="495" spans="2:6" ht="26.25" customHeight="1">
      <c r="B495" s="65"/>
      <c r="C495" s="65"/>
      <c r="D495" s="66"/>
      <c r="E495" s="67"/>
      <c r="F495" s="48"/>
    </row>
    <row r="496" spans="2:6" ht="26.25" customHeight="1">
      <c r="B496" s="65"/>
      <c r="C496" s="65"/>
      <c r="D496" s="66"/>
      <c r="E496" s="67"/>
      <c r="F496" s="48"/>
    </row>
    <row r="497" spans="2:6" ht="26.25" customHeight="1">
      <c r="B497" s="65"/>
      <c r="C497" s="65"/>
      <c r="D497" s="66"/>
      <c r="E497" s="67"/>
      <c r="F497" s="48"/>
    </row>
    <row r="498" spans="2:6" ht="26.25" customHeight="1">
      <c r="B498" s="65"/>
      <c r="C498" s="65"/>
      <c r="D498" s="66"/>
      <c r="E498" s="67"/>
      <c r="F498" s="48"/>
    </row>
    <row r="499" spans="2:6" ht="26.25" customHeight="1">
      <c r="B499" s="65"/>
      <c r="C499" s="65"/>
      <c r="D499" s="66"/>
      <c r="E499" s="67"/>
      <c r="F499" s="48"/>
    </row>
    <row r="500" spans="2:6" ht="26.25" customHeight="1">
      <c r="B500" s="65"/>
      <c r="C500" s="65"/>
      <c r="D500" s="66"/>
      <c r="E500" s="67"/>
      <c r="F500" s="48"/>
    </row>
    <row r="501" spans="2:6" ht="26.25" customHeight="1">
      <c r="B501" s="65"/>
      <c r="C501" s="65"/>
      <c r="D501" s="66"/>
      <c r="E501" s="67"/>
      <c r="F501" s="48"/>
    </row>
    <row r="502" spans="2:6" ht="26.25" customHeight="1">
      <c r="B502" s="65"/>
      <c r="C502" s="65"/>
      <c r="D502" s="66"/>
      <c r="E502" s="67"/>
      <c r="F502" s="48"/>
    </row>
    <row r="503" spans="2:6" ht="26.25" customHeight="1">
      <c r="B503" s="65"/>
      <c r="C503" s="65"/>
      <c r="D503" s="66"/>
      <c r="E503" s="67"/>
      <c r="F503" s="48"/>
    </row>
    <row r="504" spans="2:6" ht="26.25" customHeight="1">
      <c r="B504" s="65"/>
      <c r="C504" s="65"/>
      <c r="D504" s="66"/>
      <c r="E504" s="67"/>
      <c r="F504" s="48"/>
    </row>
    <row r="505" spans="2:6" ht="26.25" customHeight="1">
      <c r="B505" s="65"/>
      <c r="C505" s="65"/>
      <c r="D505" s="66"/>
      <c r="E505" s="67"/>
      <c r="F505" s="48"/>
    </row>
    <row r="506" spans="2:6" ht="26.25" customHeight="1">
      <c r="B506" s="65"/>
      <c r="C506" s="65"/>
      <c r="D506" s="66"/>
      <c r="E506" s="67"/>
      <c r="F506" s="48"/>
    </row>
    <row r="507" spans="2:6" ht="26.25" customHeight="1">
      <c r="B507" s="65"/>
      <c r="C507" s="65"/>
      <c r="D507" s="66"/>
      <c r="E507" s="67"/>
      <c r="F507" s="48"/>
    </row>
    <row r="508" spans="2:6" ht="26.25" customHeight="1">
      <c r="B508" s="65"/>
      <c r="C508" s="65"/>
      <c r="D508" s="66"/>
      <c r="E508" s="67"/>
      <c r="F508" s="48"/>
    </row>
    <row r="509" spans="2:6" ht="26.25" customHeight="1">
      <c r="B509" s="65"/>
      <c r="C509" s="65"/>
      <c r="D509" s="66"/>
      <c r="E509" s="67"/>
      <c r="F509" s="48"/>
    </row>
    <row r="510" spans="2:6" ht="26.25" customHeight="1">
      <c r="B510" s="65"/>
      <c r="C510" s="65"/>
      <c r="D510" s="66"/>
      <c r="E510" s="67"/>
      <c r="F510" s="48"/>
    </row>
    <row r="511" spans="2:6" ht="26.25" customHeight="1">
      <c r="B511" s="65"/>
      <c r="C511" s="65"/>
      <c r="D511" s="66"/>
      <c r="E511" s="67"/>
      <c r="F511" s="48"/>
    </row>
    <row r="512" spans="2:6" ht="26.25" customHeight="1">
      <c r="B512" s="65"/>
      <c r="C512" s="65"/>
      <c r="D512" s="66"/>
      <c r="E512" s="67"/>
      <c r="F512" s="48"/>
    </row>
    <row r="513" spans="2:8" ht="26.25" customHeight="1">
      <c r="B513" s="65"/>
      <c r="C513" s="65"/>
      <c r="D513" s="66"/>
      <c r="E513" s="67"/>
      <c r="G513" s="202"/>
      <c r="H513" s="453"/>
    </row>
    <row r="514" spans="2:8" ht="26.25" customHeight="1">
      <c r="B514" s="65"/>
      <c r="C514" s="65"/>
      <c r="D514" s="66"/>
      <c r="E514" s="67"/>
      <c r="G514" s="202"/>
      <c r="H514" s="453"/>
    </row>
    <row r="515" spans="2:8" ht="26.25" customHeight="1">
      <c r="B515" s="65"/>
      <c r="C515" s="65"/>
      <c r="D515" s="66"/>
      <c r="E515" s="67"/>
      <c r="F515" s="48"/>
      <c r="G515" s="202"/>
      <c r="H515" s="453"/>
    </row>
    <row r="516" spans="2:6" ht="14.25">
      <c r="B516" s="65"/>
      <c r="C516" s="65"/>
      <c r="D516" s="66"/>
      <c r="E516" s="67"/>
      <c r="F516" s="48"/>
    </row>
    <row r="517" spans="2:6" ht="27" customHeight="1">
      <c r="B517" s="65"/>
      <c r="C517" s="65"/>
      <c r="D517" s="66"/>
      <c r="E517" s="67"/>
      <c r="F517" s="48"/>
    </row>
    <row r="518" spans="2:5" ht="25.5" customHeight="1">
      <c r="B518" s="65"/>
      <c r="C518" s="65"/>
      <c r="D518" s="66"/>
      <c r="E518" s="67"/>
    </row>
    <row r="519" spans="2:6" ht="14.25">
      <c r="B519" s="65"/>
      <c r="C519" s="65"/>
      <c r="D519" s="66"/>
      <c r="E519" s="67"/>
      <c r="F519" s="48"/>
    </row>
    <row r="528" ht="14.25">
      <c r="F528" s="48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281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389</v>
      </c>
      <c r="G2" s="93"/>
      <c r="H2" s="93"/>
      <c r="I2" s="93"/>
    </row>
    <row r="3" spans="6:9" ht="12.75">
      <c r="F3" s="106" t="s">
        <v>511</v>
      </c>
      <c r="G3" s="93"/>
      <c r="H3" s="93"/>
      <c r="I3" s="93"/>
    </row>
    <row r="4" spans="6:9" ht="12.75">
      <c r="F4" s="106" t="s">
        <v>498</v>
      </c>
      <c r="G4" s="93"/>
      <c r="H4" s="93"/>
      <c r="I4" s="93"/>
    </row>
    <row r="5" ht="12" customHeight="1">
      <c r="E5" s="102"/>
    </row>
    <row r="6" spans="4:12" ht="33.75" customHeight="1">
      <c r="D6" s="696" t="s">
        <v>340</v>
      </c>
      <c r="E6" s="696"/>
      <c r="F6" s="696"/>
      <c r="G6" s="696"/>
      <c r="H6" s="30"/>
      <c r="I6" s="30"/>
      <c r="J6" s="30"/>
      <c r="K6" s="30"/>
      <c r="L6" s="30"/>
    </row>
    <row r="7" spans="3:12" ht="14.25" customHeight="1"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3:12" ht="17.25" customHeight="1" thickBot="1">
      <c r="C8" s="697" t="s">
        <v>45</v>
      </c>
      <c r="D8" s="697"/>
      <c r="E8" s="697"/>
      <c r="F8" s="30"/>
      <c r="G8" s="30"/>
      <c r="H8" s="30"/>
      <c r="I8" s="30"/>
      <c r="J8" s="30"/>
      <c r="K8" s="30"/>
      <c r="L8" s="30"/>
    </row>
    <row r="9" spans="2:8" ht="26.25" customHeight="1" thickBot="1">
      <c r="B9" s="31" t="s">
        <v>0</v>
      </c>
      <c r="C9" s="32" t="s">
        <v>1</v>
      </c>
      <c r="D9" s="33" t="s">
        <v>2</v>
      </c>
      <c r="E9" s="34" t="s">
        <v>164</v>
      </c>
      <c r="F9" s="388" t="s">
        <v>339</v>
      </c>
      <c r="G9" s="400" t="s">
        <v>390</v>
      </c>
      <c r="H9" s="401" t="s">
        <v>391</v>
      </c>
    </row>
    <row r="10" spans="2:8" ht="18" customHeight="1" thickBot="1">
      <c r="B10" s="171" t="s">
        <v>74</v>
      </c>
      <c r="C10" s="139"/>
      <c r="D10" s="139"/>
      <c r="E10" s="500" t="s">
        <v>75</v>
      </c>
      <c r="F10" s="390">
        <f aca="true" t="shared" si="0" ref="F10:H11">F11</f>
        <v>632305.5</v>
      </c>
      <c r="G10" s="399">
        <f t="shared" si="0"/>
        <v>0</v>
      </c>
      <c r="H10" s="152">
        <f t="shared" si="0"/>
        <v>632305.5</v>
      </c>
    </row>
    <row r="11" spans="2:8" ht="16.5" customHeight="1">
      <c r="B11" s="501"/>
      <c r="C11" s="502" t="s">
        <v>210</v>
      </c>
      <c r="D11" s="156"/>
      <c r="E11" s="477" t="s">
        <v>41</v>
      </c>
      <c r="F11" s="392">
        <f t="shared" si="0"/>
        <v>632305.5</v>
      </c>
      <c r="G11" s="392">
        <f t="shared" si="0"/>
        <v>0</v>
      </c>
      <c r="H11" s="252">
        <f t="shared" si="0"/>
        <v>632305.5</v>
      </c>
    </row>
    <row r="12" spans="2:8" ht="22.5" customHeight="1" thickBot="1">
      <c r="B12" s="498"/>
      <c r="C12" s="499"/>
      <c r="D12" s="189" t="s">
        <v>48</v>
      </c>
      <c r="E12" s="190" t="s">
        <v>49</v>
      </c>
      <c r="F12" s="503">
        <v>632305.5</v>
      </c>
      <c r="G12" s="504"/>
      <c r="H12" s="417">
        <f>F12+G12</f>
        <v>632305.5</v>
      </c>
    </row>
    <row r="13" spans="2:8" ht="18" customHeight="1" thickBot="1">
      <c r="B13" s="171" t="s">
        <v>46</v>
      </c>
      <c r="C13" s="172"/>
      <c r="D13" s="172"/>
      <c r="E13" s="174" t="s">
        <v>11</v>
      </c>
      <c r="F13" s="390">
        <f>F14</f>
        <v>74689</v>
      </c>
      <c r="G13" s="404"/>
      <c r="H13" s="152">
        <f>H14</f>
        <v>74689</v>
      </c>
    </row>
    <row r="14" spans="2:8" ht="16.5" customHeight="1">
      <c r="B14" s="411"/>
      <c r="C14" s="251" t="s">
        <v>47</v>
      </c>
      <c r="D14" s="251"/>
      <c r="E14" s="412" t="s">
        <v>201</v>
      </c>
      <c r="F14" s="392">
        <f>F15</f>
        <v>74689</v>
      </c>
      <c r="G14" s="413"/>
      <c r="H14" s="252">
        <f>H15</f>
        <v>74689</v>
      </c>
    </row>
    <row r="15" spans="2:8" ht="24.75" thickBot="1">
      <c r="B15" s="405"/>
      <c r="C15" s="406"/>
      <c r="D15" s="406" t="s">
        <v>48</v>
      </c>
      <c r="E15" s="16" t="s">
        <v>49</v>
      </c>
      <c r="F15" s="262">
        <v>74689</v>
      </c>
      <c r="G15" s="407"/>
      <c r="H15" s="414">
        <f>F15+G15</f>
        <v>74689</v>
      </c>
    </row>
    <row r="16" spans="2:8" ht="30.75" thickBot="1">
      <c r="B16" s="171" t="s">
        <v>50</v>
      </c>
      <c r="C16" s="172"/>
      <c r="D16" s="172"/>
      <c r="E16" s="173" t="s">
        <v>215</v>
      </c>
      <c r="F16" s="390">
        <f>F17+F19</f>
        <v>26161</v>
      </c>
      <c r="G16" s="390">
        <f>G17+G19</f>
        <v>0</v>
      </c>
      <c r="H16" s="152">
        <f>H17+H19</f>
        <v>26161</v>
      </c>
    </row>
    <row r="17" spans="2:8" ht="14.25">
      <c r="B17" s="183"/>
      <c r="C17" s="177" t="s">
        <v>51</v>
      </c>
      <c r="D17" s="177"/>
      <c r="E17" s="409" t="s">
        <v>17</v>
      </c>
      <c r="F17" s="389">
        <f>F18</f>
        <v>1774</v>
      </c>
      <c r="G17" s="403"/>
      <c r="H17" s="184">
        <f>H18</f>
        <v>1774</v>
      </c>
    </row>
    <row r="18" spans="2:8" ht="24">
      <c r="B18" s="185"/>
      <c r="C18" s="35"/>
      <c r="D18" s="35" t="s">
        <v>48</v>
      </c>
      <c r="E18" s="23" t="s">
        <v>49</v>
      </c>
      <c r="F18" s="263">
        <v>1774</v>
      </c>
      <c r="G18" s="402"/>
      <c r="H18" s="415">
        <f>F18+G18</f>
        <v>1774</v>
      </c>
    </row>
    <row r="19" spans="2:8" ht="14.25" customHeight="1">
      <c r="B19" s="484"/>
      <c r="C19" s="485">
        <v>75113</v>
      </c>
      <c r="D19" s="485"/>
      <c r="E19" s="255" t="s">
        <v>405</v>
      </c>
      <c r="F19" s="389">
        <f>F20</f>
        <v>24387</v>
      </c>
      <c r="G19" s="389">
        <f>G20</f>
        <v>0</v>
      </c>
      <c r="H19" s="184">
        <f>H20</f>
        <v>24387</v>
      </c>
    </row>
    <row r="20" spans="2:8" ht="24.75" thickBot="1">
      <c r="B20" s="437"/>
      <c r="C20" s="438"/>
      <c r="D20" s="438" t="s">
        <v>48</v>
      </c>
      <c r="E20" s="486" t="s">
        <v>49</v>
      </c>
      <c r="F20" s="439">
        <v>24387</v>
      </c>
      <c r="G20" s="490"/>
      <c r="H20" s="417">
        <f>F20+G20</f>
        <v>24387</v>
      </c>
    </row>
    <row r="21" spans="2:8" ht="16.5" thickBot="1">
      <c r="B21" s="171" t="s">
        <v>127</v>
      </c>
      <c r="C21" s="172"/>
      <c r="D21" s="172"/>
      <c r="E21" s="174" t="s">
        <v>36</v>
      </c>
      <c r="F21" s="441">
        <f aca="true" t="shared" si="1" ref="F21:H22">F22</f>
        <v>0</v>
      </c>
      <c r="G21" s="441">
        <f t="shared" si="1"/>
        <v>69833.01</v>
      </c>
      <c r="H21" s="442">
        <f t="shared" si="1"/>
        <v>69833.01</v>
      </c>
    </row>
    <row r="22" spans="2:8" ht="28.5">
      <c r="B22" s="670"/>
      <c r="C22" s="671" t="s">
        <v>503</v>
      </c>
      <c r="D22" s="166"/>
      <c r="E22" s="477" t="s">
        <v>504</v>
      </c>
      <c r="F22" s="389">
        <f t="shared" si="1"/>
        <v>0</v>
      </c>
      <c r="G22" s="389">
        <f t="shared" si="1"/>
        <v>69833.01</v>
      </c>
      <c r="H22" s="184">
        <f t="shared" si="1"/>
        <v>69833.01</v>
      </c>
    </row>
    <row r="23" spans="2:8" ht="24.75" thickBot="1">
      <c r="B23" s="672"/>
      <c r="C23" s="438"/>
      <c r="D23" s="189" t="s">
        <v>48</v>
      </c>
      <c r="E23" s="190" t="s">
        <v>49</v>
      </c>
      <c r="F23" s="439">
        <v>0</v>
      </c>
      <c r="G23" s="490">
        <v>69833.01</v>
      </c>
      <c r="H23" s="417">
        <f>F23+G23</f>
        <v>69833.01</v>
      </c>
    </row>
    <row r="24" spans="2:8" ht="16.5" thickBot="1">
      <c r="B24" s="171" t="s">
        <v>53</v>
      </c>
      <c r="C24" s="172"/>
      <c r="D24" s="172"/>
      <c r="E24" s="174" t="s">
        <v>39</v>
      </c>
      <c r="F24" s="441">
        <f aca="true" t="shared" si="2" ref="F24:H25">F25</f>
        <v>50</v>
      </c>
      <c r="G24" s="441"/>
      <c r="H24" s="442">
        <f t="shared" si="2"/>
        <v>50</v>
      </c>
    </row>
    <row r="25" spans="2:8" ht="14.25">
      <c r="B25" s="436"/>
      <c r="C25" s="177" t="s">
        <v>143</v>
      </c>
      <c r="D25" s="177"/>
      <c r="E25" s="409" t="s">
        <v>194</v>
      </c>
      <c r="F25" s="389">
        <f t="shared" si="2"/>
        <v>50</v>
      </c>
      <c r="G25" s="389"/>
      <c r="H25" s="184">
        <f t="shared" si="2"/>
        <v>50</v>
      </c>
    </row>
    <row r="26" spans="2:8" ht="24.75" thickBot="1">
      <c r="B26" s="437"/>
      <c r="C26" s="438"/>
      <c r="D26" s="189" t="s">
        <v>48</v>
      </c>
      <c r="E26" s="190" t="s">
        <v>49</v>
      </c>
      <c r="F26" s="439">
        <v>50</v>
      </c>
      <c r="G26" s="440"/>
      <c r="H26" s="417">
        <f>F26+G26</f>
        <v>50</v>
      </c>
    </row>
    <row r="27" spans="2:8" ht="16.5" thickBot="1">
      <c r="B27" s="171" t="s">
        <v>301</v>
      </c>
      <c r="C27" s="172"/>
      <c r="D27" s="172"/>
      <c r="E27" s="174" t="s">
        <v>297</v>
      </c>
      <c r="F27" s="391">
        <f>F28+F30+F32+F34+F36</f>
        <v>10527336</v>
      </c>
      <c r="G27" s="391">
        <f>G28+G30+G32+G34+G36</f>
        <v>0</v>
      </c>
      <c r="H27" s="234">
        <f>H28+H30+H32+H34+H36</f>
        <v>10527336</v>
      </c>
    </row>
    <row r="28" spans="2:8" ht="14.25">
      <c r="B28" s="408"/>
      <c r="C28" s="177" t="s">
        <v>302</v>
      </c>
      <c r="D28" s="177"/>
      <c r="E28" s="409" t="s">
        <v>298</v>
      </c>
      <c r="F28" s="389">
        <f>F29</f>
        <v>6482419</v>
      </c>
      <c r="G28" s="410"/>
      <c r="H28" s="184">
        <f>H29</f>
        <v>6482419</v>
      </c>
    </row>
    <row r="29" spans="2:8" ht="36">
      <c r="B29" s="185"/>
      <c r="C29" s="35"/>
      <c r="D29" s="35" t="s">
        <v>300</v>
      </c>
      <c r="E29" s="23" t="s">
        <v>299</v>
      </c>
      <c r="F29" s="263">
        <v>6482419</v>
      </c>
      <c r="G29" s="402"/>
      <c r="H29" s="415">
        <f>F29+G29</f>
        <v>6482419</v>
      </c>
    </row>
    <row r="30" spans="2:8" ht="27" customHeight="1">
      <c r="B30" s="186"/>
      <c r="C30" s="179" t="s">
        <v>303</v>
      </c>
      <c r="D30" s="24"/>
      <c r="E30" s="255" t="s">
        <v>219</v>
      </c>
      <c r="F30" s="393">
        <f>F31</f>
        <v>3598106</v>
      </c>
      <c r="G30" s="395"/>
      <c r="H30" s="187">
        <f>H31</f>
        <v>3598106</v>
      </c>
    </row>
    <row r="31" spans="2:8" ht="24">
      <c r="B31" s="185"/>
      <c r="C31" s="35"/>
      <c r="D31" s="35" t="s">
        <v>48</v>
      </c>
      <c r="E31" s="23" t="s">
        <v>49</v>
      </c>
      <c r="F31" s="263">
        <v>3598106</v>
      </c>
      <c r="G31" s="402"/>
      <c r="H31" s="415">
        <f>F31+G31</f>
        <v>3598106</v>
      </c>
    </row>
    <row r="32" spans="2:8" ht="14.25">
      <c r="B32" s="185"/>
      <c r="C32" s="476" t="s">
        <v>395</v>
      </c>
      <c r="D32" s="179"/>
      <c r="E32" s="477" t="s">
        <v>394</v>
      </c>
      <c r="F32" s="393">
        <f>F33</f>
        <v>300</v>
      </c>
      <c r="G32" s="393">
        <f>G33</f>
        <v>0</v>
      </c>
      <c r="H32" s="187">
        <f>H33</f>
        <v>300</v>
      </c>
    </row>
    <row r="33" spans="2:8" ht="24">
      <c r="B33" s="185"/>
      <c r="C33" s="35"/>
      <c r="D33" s="35" t="s">
        <v>48</v>
      </c>
      <c r="E33" s="23" t="s">
        <v>49</v>
      </c>
      <c r="F33" s="263">
        <v>300</v>
      </c>
      <c r="G33" s="402"/>
      <c r="H33" s="415">
        <f>F33+G33</f>
        <v>300</v>
      </c>
    </row>
    <row r="34" spans="2:8" ht="14.25">
      <c r="B34" s="185"/>
      <c r="C34" s="636" t="s">
        <v>331</v>
      </c>
      <c r="D34" s="177"/>
      <c r="E34" s="409" t="s">
        <v>232</v>
      </c>
      <c r="F34" s="393">
        <f>F35</f>
        <v>417973</v>
      </c>
      <c r="G34" s="393">
        <f>G35</f>
        <v>0</v>
      </c>
      <c r="H34" s="187">
        <f>H35</f>
        <v>417973</v>
      </c>
    </row>
    <row r="35" spans="2:8" ht="24">
      <c r="B35" s="185"/>
      <c r="C35" s="35"/>
      <c r="D35" s="35" t="s">
        <v>48</v>
      </c>
      <c r="E35" s="23" t="s">
        <v>49</v>
      </c>
      <c r="F35" s="637">
        <v>417973</v>
      </c>
      <c r="G35" s="402"/>
      <c r="H35" s="415">
        <f>F35+G35</f>
        <v>417973</v>
      </c>
    </row>
    <row r="36" spans="2:8" ht="42" customHeight="1">
      <c r="B36" s="186"/>
      <c r="C36" s="177" t="s">
        <v>344</v>
      </c>
      <c r="D36" s="177"/>
      <c r="E36" s="178" t="s">
        <v>354</v>
      </c>
      <c r="F36" s="389">
        <f>F37</f>
        <v>28538</v>
      </c>
      <c r="G36" s="389">
        <f>G37</f>
        <v>0</v>
      </c>
      <c r="H36" s="184">
        <f>H37</f>
        <v>28538</v>
      </c>
    </row>
    <row r="37" spans="2:8" ht="24.75" thickBot="1">
      <c r="B37" s="188"/>
      <c r="C37" s="189"/>
      <c r="D37" s="189" t="s">
        <v>48</v>
      </c>
      <c r="E37" s="190" t="s">
        <v>49</v>
      </c>
      <c r="F37" s="394">
        <v>28538</v>
      </c>
      <c r="G37" s="416"/>
      <c r="H37" s="417">
        <f>F37+G37</f>
        <v>28538</v>
      </c>
    </row>
    <row r="38" spans="2:8" ht="13.5" thickBot="1">
      <c r="B38" s="37"/>
      <c r="C38" s="37"/>
      <c r="D38" s="37"/>
      <c r="E38" s="38"/>
      <c r="F38" s="39"/>
      <c r="G38" s="36"/>
      <c r="H38" s="36"/>
    </row>
    <row r="39" spans="2:8" ht="16.5" thickBot="1">
      <c r="B39" s="40"/>
      <c r="C39" s="40"/>
      <c r="D39" s="40"/>
      <c r="E39" s="175" t="s">
        <v>56</v>
      </c>
      <c r="F39" s="422">
        <f>F10+F13+F16+F21+F24+F27</f>
        <v>11260541.5</v>
      </c>
      <c r="G39" s="422">
        <f>G10+G13+G16+G21+G24+G27</f>
        <v>69833.01</v>
      </c>
      <c r="H39" s="421">
        <f>H10+H13+H16+H21+H24+H27</f>
        <v>11330374.51</v>
      </c>
    </row>
    <row r="40" spans="2:8" ht="15.75">
      <c r="B40" s="40"/>
      <c r="C40" s="40"/>
      <c r="D40" s="40"/>
      <c r="E40" s="42"/>
      <c r="F40" s="43"/>
      <c r="G40" s="41"/>
      <c r="H40" s="41"/>
    </row>
    <row r="41" spans="2:8" ht="15.75">
      <c r="B41" s="40"/>
      <c r="C41" s="40"/>
      <c r="D41" s="40"/>
      <c r="E41" s="42"/>
      <c r="F41" s="43"/>
      <c r="G41" s="41"/>
      <c r="H41" s="41"/>
    </row>
    <row r="42" spans="2:8" ht="18.75" customHeight="1" thickBot="1">
      <c r="B42" s="37"/>
      <c r="C42" s="697" t="s">
        <v>57</v>
      </c>
      <c r="D42" s="697"/>
      <c r="E42" s="697"/>
      <c r="F42" s="39"/>
      <c r="H42" s="201" t="s">
        <v>265</v>
      </c>
    </row>
    <row r="43" spans="2:8" ht="24" customHeight="1" thickBot="1">
      <c r="B43" s="31" t="s">
        <v>0</v>
      </c>
      <c r="C43" s="32" t="s">
        <v>1</v>
      </c>
      <c r="D43" s="33" t="s">
        <v>2</v>
      </c>
      <c r="E43" s="34" t="s">
        <v>164</v>
      </c>
      <c r="F43" s="294" t="s">
        <v>339</v>
      </c>
      <c r="G43" s="400" t="s">
        <v>390</v>
      </c>
      <c r="H43" s="401" t="s">
        <v>391</v>
      </c>
    </row>
    <row r="44" spans="2:8" ht="17.25" customHeight="1" thickBot="1">
      <c r="B44" s="171" t="s">
        <v>74</v>
      </c>
      <c r="C44" s="139"/>
      <c r="D44" s="139"/>
      <c r="E44" s="500" t="s">
        <v>75</v>
      </c>
      <c r="F44" s="506">
        <f>F45</f>
        <v>632305.5</v>
      </c>
      <c r="G44" s="512">
        <f>G45</f>
        <v>0</v>
      </c>
      <c r="H44" s="513">
        <f>H45</f>
        <v>632305.5</v>
      </c>
    </row>
    <row r="45" spans="2:8" ht="15.75" customHeight="1">
      <c r="B45" s="501"/>
      <c r="C45" s="502" t="s">
        <v>210</v>
      </c>
      <c r="D45" s="156"/>
      <c r="E45" s="477" t="s">
        <v>41</v>
      </c>
      <c r="F45" s="507">
        <f>SUM(F46:F51)</f>
        <v>632305.5</v>
      </c>
      <c r="G45" s="507">
        <f>SUM(G46:G51)</f>
        <v>0</v>
      </c>
      <c r="H45" s="514">
        <f>SUM(H46:H51)</f>
        <v>632305.5</v>
      </c>
    </row>
    <row r="46" spans="2:8" ht="15.75" customHeight="1">
      <c r="B46" s="505"/>
      <c r="C46" s="508"/>
      <c r="D46" s="54" t="s">
        <v>102</v>
      </c>
      <c r="E46" s="23" t="s">
        <v>305</v>
      </c>
      <c r="F46" s="509">
        <v>9660</v>
      </c>
      <c r="G46" s="358"/>
      <c r="H46" s="424">
        <f aca="true" t="shared" si="3" ref="H46:H51">F46+G46</f>
        <v>9660</v>
      </c>
    </row>
    <row r="47" spans="2:8" ht="15.75" customHeight="1">
      <c r="B47" s="505"/>
      <c r="C47" s="508"/>
      <c r="D47" s="54" t="s">
        <v>104</v>
      </c>
      <c r="E47" s="23" t="s">
        <v>306</v>
      </c>
      <c r="F47" s="510">
        <v>1651.86</v>
      </c>
      <c r="G47" s="358"/>
      <c r="H47" s="424">
        <f t="shared" si="3"/>
        <v>1651.86</v>
      </c>
    </row>
    <row r="48" spans="2:8" ht="15.75" customHeight="1">
      <c r="B48" s="505"/>
      <c r="C48" s="508"/>
      <c r="D48" s="53">
        <v>4120</v>
      </c>
      <c r="E48" s="23" t="s">
        <v>307</v>
      </c>
      <c r="F48" s="509">
        <v>108.05</v>
      </c>
      <c r="G48" s="358"/>
      <c r="H48" s="424">
        <f t="shared" si="3"/>
        <v>108.05</v>
      </c>
    </row>
    <row r="49" spans="2:8" ht="15.75" customHeight="1">
      <c r="B49" s="505"/>
      <c r="C49" s="508"/>
      <c r="D49" s="54" t="s">
        <v>89</v>
      </c>
      <c r="E49" s="23" t="s">
        <v>308</v>
      </c>
      <c r="F49" s="510">
        <v>131.63</v>
      </c>
      <c r="G49" s="358"/>
      <c r="H49" s="424">
        <f t="shared" si="3"/>
        <v>131.63</v>
      </c>
    </row>
    <row r="50" spans="2:8" ht="15.75" customHeight="1">
      <c r="B50" s="505"/>
      <c r="C50" s="508"/>
      <c r="D50" s="54" t="s">
        <v>61</v>
      </c>
      <c r="E50" s="23" t="s">
        <v>311</v>
      </c>
      <c r="F50" s="509">
        <v>846.6</v>
      </c>
      <c r="G50" s="358"/>
      <c r="H50" s="424">
        <f t="shared" si="3"/>
        <v>846.6</v>
      </c>
    </row>
    <row r="51" spans="2:8" ht="15.75" customHeight="1" thickBot="1">
      <c r="B51" s="498"/>
      <c r="C51" s="511"/>
      <c r="D51" s="449" t="s">
        <v>94</v>
      </c>
      <c r="E51" s="190" t="s">
        <v>321</v>
      </c>
      <c r="F51" s="503">
        <v>619907.36</v>
      </c>
      <c r="G51" s="515"/>
      <c r="H51" s="426">
        <f t="shared" si="3"/>
        <v>619907.36</v>
      </c>
    </row>
    <row r="52" spans="2:8" ht="16.5" thickBot="1">
      <c r="B52" s="171" t="s">
        <v>46</v>
      </c>
      <c r="C52" s="172"/>
      <c r="D52" s="172"/>
      <c r="E52" s="174" t="s">
        <v>11</v>
      </c>
      <c r="F52" s="390">
        <f>F53</f>
        <v>74689</v>
      </c>
      <c r="G52" s="418"/>
      <c r="H52" s="152">
        <f>H53</f>
        <v>74689</v>
      </c>
    </row>
    <row r="53" spans="2:8" ht="14.25">
      <c r="B53" s="411"/>
      <c r="C53" s="251" t="s">
        <v>47</v>
      </c>
      <c r="D53" s="251"/>
      <c r="E53" s="412" t="s">
        <v>201</v>
      </c>
      <c r="F53" s="392">
        <f>SUM(F54:F56)</f>
        <v>74689</v>
      </c>
      <c r="G53" s="423"/>
      <c r="H53" s="252">
        <f>SUM(H54:H56)</f>
        <v>74689</v>
      </c>
    </row>
    <row r="54" spans="2:8" ht="14.25" customHeight="1">
      <c r="B54" s="191"/>
      <c r="C54" s="44"/>
      <c r="D54" s="44">
        <v>4010</v>
      </c>
      <c r="E54" s="23" t="s">
        <v>58</v>
      </c>
      <c r="F54" s="309">
        <v>62000</v>
      </c>
      <c r="G54" s="24"/>
      <c r="H54" s="424">
        <f>F54+G54</f>
        <v>62000</v>
      </c>
    </row>
    <row r="55" spans="2:8" ht="14.25" customHeight="1">
      <c r="B55" s="191"/>
      <c r="C55" s="44"/>
      <c r="D55" s="44">
        <v>4110</v>
      </c>
      <c r="E55" s="23" t="s">
        <v>59</v>
      </c>
      <c r="F55" s="309">
        <v>11000</v>
      </c>
      <c r="G55" s="24"/>
      <c r="H55" s="424">
        <f>F55+G55</f>
        <v>11000</v>
      </c>
    </row>
    <row r="56" spans="2:8" ht="14.25" customHeight="1" thickBot="1">
      <c r="B56" s="419"/>
      <c r="C56" s="420"/>
      <c r="D56" s="420">
        <v>4120</v>
      </c>
      <c r="E56" s="16" t="s">
        <v>60</v>
      </c>
      <c r="F56" s="310">
        <v>1689</v>
      </c>
      <c r="G56" s="387"/>
      <c r="H56" s="425">
        <f>F56+G56</f>
        <v>1689</v>
      </c>
    </row>
    <row r="57" spans="2:8" ht="30" customHeight="1" thickBot="1">
      <c r="B57" s="171" t="s">
        <v>50</v>
      </c>
      <c r="C57" s="172"/>
      <c r="D57" s="172"/>
      <c r="E57" s="173" t="s">
        <v>215</v>
      </c>
      <c r="F57" s="390">
        <f>F58+F62</f>
        <v>26161</v>
      </c>
      <c r="G57" s="390">
        <f>G58+G62</f>
        <v>0</v>
      </c>
      <c r="H57" s="152">
        <f>H58+H62</f>
        <v>26161</v>
      </c>
    </row>
    <row r="58" spans="2:8" ht="17.25" customHeight="1">
      <c r="B58" s="411"/>
      <c r="C58" s="251" t="s">
        <v>51</v>
      </c>
      <c r="D58" s="251"/>
      <c r="E58" s="412" t="s">
        <v>17</v>
      </c>
      <c r="F58" s="392">
        <f>SUM(F59:F61)</f>
        <v>1774</v>
      </c>
      <c r="G58" s="392">
        <f>SUM(G59:G61)</f>
        <v>0</v>
      </c>
      <c r="H58" s="252">
        <f>SUM(H59:H61)</f>
        <v>1774</v>
      </c>
    </row>
    <row r="59" spans="2:8" ht="15.75" customHeight="1">
      <c r="B59" s="191"/>
      <c r="C59" s="44"/>
      <c r="D59" s="44">
        <v>4010</v>
      </c>
      <c r="E59" s="23" t="s">
        <v>58</v>
      </c>
      <c r="F59" s="309">
        <v>1500</v>
      </c>
      <c r="G59" s="321"/>
      <c r="H59" s="424">
        <f>F59+G59</f>
        <v>1500</v>
      </c>
    </row>
    <row r="60" spans="2:8" ht="15.75" customHeight="1">
      <c r="B60" s="191"/>
      <c r="C60" s="44"/>
      <c r="D60" s="44">
        <v>4110</v>
      </c>
      <c r="E60" s="23" t="s">
        <v>59</v>
      </c>
      <c r="F60" s="309">
        <v>240</v>
      </c>
      <c r="G60" s="312"/>
      <c r="H60" s="424">
        <f>F60+G60</f>
        <v>240</v>
      </c>
    </row>
    <row r="61" spans="2:8" ht="15.75" customHeight="1">
      <c r="B61" s="191"/>
      <c r="C61" s="44"/>
      <c r="D61" s="44">
        <v>4120</v>
      </c>
      <c r="E61" s="23" t="s">
        <v>60</v>
      </c>
      <c r="F61" s="491">
        <v>34</v>
      </c>
      <c r="G61" s="312"/>
      <c r="H61" s="424">
        <f>F61+G61</f>
        <v>34</v>
      </c>
    </row>
    <row r="62" spans="2:8" ht="15.75" customHeight="1">
      <c r="B62" s="191"/>
      <c r="C62" s="485">
        <v>75113</v>
      </c>
      <c r="D62" s="485"/>
      <c r="E62" s="255" t="s">
        <v>405</v>
      </c>
      <c r="F62" s="393">
        <f>SUM(F63:F69)</f>
        <v>24387</v>
      </c>
      <c r="G62" s="393">
        <f>SUM(G63:G69)</f>
        <v>0</v>
      </c>
      <c r="H62" s="187">
        <f>SUM(H63:H69)</f>
        <v>24387</v>
      </c>
    </row>
    <row r="63" spans="2:8" ht="15.75" customHeight="1">
      <c r="B63" s="487"/>
      <c r="C63" s="628"/>
      <c r="D63" s="54" t="s">
        <v>97</v>
      </c>
      <c r="E63" s="23" t="s">
        <v>98</v>
      </c>
      <c r="F63" s="489">
        <v>13950</v>
      </c>
      <c r="G63" s="489"/>
      <c r="H63" s="424">
        <f aca="true" t="shared" si="4" ref="H63:H69">F63+G63</f>
        <v>13950</v>
      </c>
    </row>
    <row r="64" spans="2:8" ht="15.75" customHeight="1">
      <c r="B64" s="487"/>
      <c r="C64" s="488"/>
      <c r="D64" s="44">
        <v>4110</v>
      </c>
      <c r="E64" s="23" t="s">
        <v>59</v>
      </c>
      <c r="F64" s="489">
        <v>595</v>
      </c>
      <c r="G64" s="277"/>
      <c r="H64" s="424">
        <f t="shared" si="4"/>
        <v>595</v>
      </c>
    </row>
    <row r="65" spans="2:8" ht="15.75" customHeight="1">
      <c r="B65" s="487"/>
      <c r="C65" s="488"/>
      <c r="D65" s="44">
        <v>4120</v>
      </c>
      <c r="E65" s="23" t="s">
        <v>60</v>
      </c>
      <c r="F65" s="489">
        <v>43</v>
      </c>
      <c r="G65" s="277"/>
      <c r="H65" s="424">
        <f t="shared" si="4"/>
        <v>43</v>
      </c>
    </row>
    <row r="66" spans="2:8" ht="15.75" customHeight="1">
      <c r="B66" s="191"/>
      <c r="C66" s="44"/>
      <c r="D66" s="53">
        <v>4170</v>
      </c>
      <c r="E66" s="23" t="s">
        <v>384</v>
      </c>
      <c r="F66" s="309">
        <v>4134</v>
      </c>
      <c r="G66" s="312"/>
      <c r="H66" s="424">
        <f t="shared" si="4"/>
        <v>4134</v>
      </c>
    </row>
    <row r="67" spans="2:8" ht="15.75" customHeight="1">
      <c r="B67" s="487"/>
      <c r="C67" s="488"/>
      <c r="D67" s="53" t="s">
        <v>89</v>
      </c>
      <c r="E67" s="23" t="s">
        <v>278</v>
      </c>
      <c r="F67" s="489">
        <v>5308</v>
      </c>
      <c r="G67" s="277"/>
      <c r="H67" s="424">
        <f t="shared" si="4"/>
        <v>5308</v>
      </c>
    </row>
    <row r="68" spans="2:8" ht="15.75" customHeight="1">
      <c r="B68" s="487"/>
      <c r="C68" s="488"/>
      <c r="D68" s="53" t="s">
        <v>61</v>
      </c>
      <c r="E68" s="23" t="s">
        <v>352</v>
      </c>
      <c r="F68" s="489">
        <v>47</v>
      </c>
      <c r="G68" s="277"/>
      <c r="H68" s="424">
        <f t="shared" si="4"/>
        <v>47</v>
      </c>
    </row>
    <row r="69" spans="2:8" ht="15.75" customHeight="1" thickBot="1">
      <c r="B69" s="457"/>
      <c r="C69" s="458"/>
      <c r="D69" s="448" t="s">
        <v>109</v>
      </c>
      <c r="E69" s="190" t="s">
        <v>380</v>
      </c>
      <c r="F69" s="459">
        <v>310</v>
      </c>
      <c r="G69" s="460"/>
      <c r="H69" s="426">
        <f t="shared" si="4"/>
        <v>310</v>
      </c>
    </row>
    <row r="70" spans="2:8" ht="15.75" customHeight="1" thickBot="1">
      <c r="B70" s="171" t="s">
        <v>127</v>
      </c>
      <c r="C70" s="172"/>
      <c r="D70" s="172"/>
      <c r="E70" s="174" t="s">
        <v>36</v>
      </c>
      <c r="F70" s="676">
        <f>F71</f>
        <v>0</v>
      </c>
      <c r="G70" s="676">
        <f>G71</f>
        <v>69833.01000000001</v>
      </c>
      <c r="H70" s="677">
        <f>H71</f>
        <v>69833.01000000001</v>
      </c>
    </row>
    <row r="71" spans="2:8" ht="28.5">
      <c r="B71" s="670"/>
      <c r="C71" s="671" t="s">
        <v>503</v>
      </c>
      <c r="D71" s="166"/>
      <c r="E71" s="477" t="s">
        <v>504</v>
      </c>
      <c r="F71" s="392">
        <f>SUM(F72:F73)</f>
        <v>0</v>
      </c>
      <c r="G71" s="392">
        <f>SUM(G72:G73)</f>
        <v>69833.01000000001</v>
      </c>
      <c r="H71" s="252">
        <f>SUM(H72:H73)</f>
        <v>69833.01000000001</v>
      </c>
    </row>
    <row r="72" spans="2:8" ht="15.75" customHeight="1">
      <c r="B72" s="183"/>
      <c r="C72" s="177"/>
      <c r="D72" s="53">
        <v>4170</v>
      </c>
      <c r="E72" s="23" t="s">
        <v>384</v>
      </c>
      <c r="F72" s="489">
        <v>0</v>
      </c>
      <c r="G72" s="277">
        <v>691.41</v>
      </c>
      <c r="H72" s="424">
        <f>F72+G72</f>
        <v>691.41</v>
      </c>
    </row>
    <row r="73" spans="2:8" ht="15.75" customHeight="1" thickBot="1">
      <c r="B73" s="673"/>
      <c r="C73" s="674"/>
      <c r="D73" s="675" t="s">
        <v>129</v>
      </c>
      <c r="E73" s="486" t="s">
        <v>506</v>
      </c>
      <c r="F73" s="459">
        <v>0</v>
      </c>
      <c r="G73" s="460">
        <v>69141.6</v>
      </c>
      <c r="H73" s="669">
        <f>F73+G73</f>
        <v>69141.6</v>
      </c>
    </row>
    <row r="74" spans="2:8" ht="15.75" customHeight="1" thickBot="1">
      <c r="B74" s="171" t="s">
        <v>53</v>
      </c>
      <c r="C74" s="172"/>
      <c r="D74" s="172"/>
      <c r="E74" s="174" t="s">
        <v>39</v>
      </c>
      <c r="F74" s="441">
        <f aca="true" t="shared" si="5" ref="F74:H75">F75</f>
        <v>50</v>
      </c>
      <c r="G74" s="441"/>
      <c r="H74" s="442">
        <f t="shared" si="5"/>
        <v>50</v>
      </c>
    </row>
    <row r="75" spans="2:8" ht="15.75" customHeight="1">
      <c r="B75" s="436"/>
      <c r="C75" s="177" t="s">
        <v>143</v>
      </c>
      <c r="D75" s="177"/>
      <c r="E75" s="409" t="s">
        <v>194</v>
      </c>
      <c r="F75" s="389">
        <f t="shared" si="5"/>
        <v>50</v>
      </c>
      <c r="G75" s="389"/>
      <c r="H75" s="184">
        <f t="shared" si="5"/>
        <v>50</v>
      </c>
    </row>
    <row r="76" spans="2:8" ht="15.75" customHeight="1" thickBot="1">
      <c r="B76" s="443"/>
      <c r="C76" s="444"/>
      <c r="D76" s="53" t="s">
        <v>140</v>
      </c>
      <c r="E76" s="23" t="s">
        <v>346</v>
      </c>
      <c r="F76" s="445">
        <v>50</v>
      </c>
      <c r="G76" s="446"/>
      <c r="H76" s="424">
        <f>F76+G76</f>
        <v>50</v>
      </c>
    </row>
    <row r="77" spans="2:8" ht="16.5" customHeight="1" thickBot="1">
      <c r="B77" s="171" t="s">
        <v>301</v>
      </c>
      <c r="C77" s="172"/>
      <c r="D77" s="172"/>
      <c r="E77" s="174" t="s">
        <v>297</v>
      </c>
      <c r="F77" s="396">
        <f>F78+F96+F113+F115+F122</f>
        <v>10527336</v>
      </c>
      <c r="G77" s="396">
        <f>G78+G96+G113+G115+G122</f>
        <v>0</v>
      </c>
      <c r="H77" s="238">
        <f>H78+H96+H113+H115+H122</f>
        <v>10527336</v>
      </c>
    </row>
    <row r="78" spans="2:8" ht="14.25" customHeight="1">
      <c r="B78" s="436"/>
      <c r="C78" s="251" t="s">
        <v>302</v>
      </c>
      <c r="D78" s="251"/>
      <c r="E78" s="412" t="s">
        <v>298</v>
      </c>
      <c r="F78" s="454">
        <f>SUM(F79:F95)</f>
        <v>6482419</v>
      </c>
      <c r="G78" s="454">
        <f>SUM(G79:G95)</f>
        <v>0</v>
      </c>
      <c r="H78" s="455">
        <f>SUM(H79:H95)</f>
        <v>6482419</v>
      </c>
    </row>
    <row r="79" spans="2:8" ht="15" customHeight="1">
      <c r="B79" s="191"/>
      <c r="C79" s="44"/>
      <c r="D79" s="54" t="s">
        <v>64</v>
      </c>
      <c r="E79" s="23" t="s">
        <v>345</v>
      </c>
      <c r="F79" s="311">
        <v>400</v>
      </c>
      <c r="G79" s="321"/>
      <c r="H79" s="424">
        <f aca="true" t="shared" si="6" ref="H79:H95">F79+G79</f>
        <v>400</v>
      </c>
    </row>
    <row r="80" spans="2:8" ht="15" customHeight="1">
      <c r="B80" s="191"/>
      <c r="C80" s="44"/>
      <c r="D80" s="53" t="s">
        <v>140</v>
      </c>
      <c r="E80" s="23" t="s">
        <v>346</v>
      </c>
      <c r="F80" s="298">
        <v>6376430</v>
      </c>
      <c r="G80" s="321"/>
      <c r="H80" s="424">
        <f t="shared" si="6"/>
        <v>6376430</v>
      </c>
    </row>
    <row r="81" spans="2:8" ht="15" customHeight="1">
      <c r="B81" s="191"/>
      <c r="C81" s="44"/>
      <c r="D81" s="53" t="s">
        <v>102</v>
      </c>
      <c r="E81" s="23" t="s">
        <v>58</v>
      </c>
      <c r="F81" s="298">
        <v>61673</v>
      </c>
      <c r="G81" s="321"/>
      <c r="H81" s="424">
        <f t="shared" si="6"/>
        <v>61673</v>
      </c>
    </row>
    <row r="82" spans="2:8" ht="15" customHeight="1">
      <c r="B82" s="191"/>
      <c r="C82" s="44"/>
      <c r="D82" s="54" t="s">
        <v>112</v>
      </c>
      <c r="E82" s="23" t="s">
        <v>347</v>
      </c>
      <c r="F82" s="298">
        <v>3750</v>
      </c>
      <c r="G82" s="321"/>
      <c r="H82" s="424">
        <f t="shared" si="6"/>
        <v>3750</v>
      </c>
    </row>
    <row r="83" spans="2:8" ht="15" customHeight="1">
      <c r="B83" s="191"/>
      <c r="C83" s="44"/>
      <c r="D83" s="53" t="s">
        <v>104</v>
      </c>
      <c r="E83" s="23" t="s">
        <v>59</v>
      </c>
      <c r="F83" s="298">
        <v>11266</v>
      </c>
      <c r="G83" s="321"/>
      <c r="H83" s="424">
        <f t="shared" si="6"/>
        <v>11266</v>
      </c>
    </row>
    <row r="84" spans="2:8" ht="15" customHeight="1">
      <c r="B84" s="191"/>
      <c r="C84" s="44"/>
      <c r="D84" s="54" t="s">
        <v>106</v>
      </c>
      <c r="E84" s="23" t="s">
        <v>348</v>
      </c>
      <c r="F84" s="298">
        <v>1602</v>
      </c>
      <c r="G84" s="321"/>
      <c r="H84" s="424">
        <f t="shared" si="6"/>
        <v>1602</v>
      </c>
    </row>
    <row r="85" spans="2:8" ht="15" customHeight="1">
      <c r="B85" s="191"/>
      <c r="C85" s="44"/>
      <c r="D85" s="53" t="s">
        <v>89</v>
      </c>
      <c r="E85" s="23" t="s">
        <v>278</v>
      </c>
      <c r="F85" s="298">
        <v>8180</v>
      </c>
      <c r="G85" s="321"/>
      <c r="H85" s="424">
        <f t="shared" si="6"/>
        <v>8180</v>
      </c>
    </row>
    <row r="86" spans="2:8" ht="15" customHeight="1">
      <c r="B86" s="191"/>
      <c r="C86" s="44"/>
      <c r="D86" s="54" t="s">
        <v>113</v>
      </c>
      <c r="E86" s="23" t="s">
        <v>349</v>
      </c>
      <c r="F86" s="298">
        <v>1020</v>
      </c>
      <c r="G86" s="321"/>
      <c r="H86" s="424">
        <f t="shared" si="6"/>
        <v>1020</v>
      </c>
    </row>
    <row r="87" spans="2:8" ht="15" customHeight="1">
      <c r="B87" s="191"/>
      <c r="C87" s="44"/>
      <c r="D87" s="54" t="s">
        <v>114</v>
      </c>
      <c r="E87" s="23" t="s">
        <v>350</v>
      </c>
      <c r="F87" s="298">
        <v>1020</v>
      </c>
      <c r="G87" s="321"/>
      <c r="H87" s="424">
        <f t="shared" si="6"/>
        <v>1020</v>
      </c>
    </row>
    <row r="88" spans="2:8" ht="15" customHeight="1">
      <c r="B88" s="191"/>
      <c r="C88" s="44"/>
      <c r="D88" s="53" t="s">
        <v>141</v>
      </c>
      <c r="E88" s="23" t="s">
        <v>351</v>
      </c>
      <c r="F88" s="298">
        <v>100</v>
      </c>
      <c r="G88" s="321"/>
      <c r="H88" s="424">
        <f t="shared" si="6"/>
        <v>100</v>
      </c>
    </row>
    <row r="89" spans="2:8" ht="15" customHeight="1">
      <c r="B89" s="191"/>
      <c r="C89" s="44"/>
      <c r="D89" s="53" t="s">
        <v>61</v>
      </c>
      <c r="E89" s="23" t="s">
        <v>352</v>
      </c>
      <c r="F89" s="298">
        <v>11691</v>
      </c>
      <c r="G89" s="321"/>
      <c r="H89" s="424">
        <f t="shared" si="6"/>
        <v>11691</v>
      </c>
    </row>
    <row r="90" spans="2:8" ht="15" customHeight="1">
      <c r="B90" s="191"/>
      <c r="C90" s="44"/>
      <c r="D90" s="62">
        <v>4360</v>
      </c>
      <c r="E90" s="23" t="s">
        <v>378</v>
      </c>
      <c r="F90" s="298">
        <v>450</v>
      </c>
      <c r="G90" s="321"/>
      <c r="H90" s="424">
        <f t="shared" si="6"/>
        <v>450</v>
      </c>
    </row>
    <row r="91" spans="2:8" ht="15" customHeight="1">
      <c r="B91" s="191"/>
      <c r="C91" s="44"/>
      <c r="D91" s="62">
        <v>4400</v>
      </c>
      <c r="E91" s="23" t="s">
        <v>379</v>
      </c>
      <c r="F91" s="298">
        <v>1377</v>
      </c>
      <c r="G91" s="321"/>
      <c r="H91" s="424">
        <f t="shared" si="6"/>
        <v>1377</v>
      </c>
    </row>
    <row r="92" spans="2:8" ht="15" customHeight="1">
      <c r="B92" s="191"/>
      <c r="C92" s="44"/>
      <c r="D92" s="53" t="s">
        <v>109</v>
      </c>
      <c r="E92" s="23" t="s">
        <v>380</v>
      </c>
      <c r="F92" s="298">
        <v>300</v>
      </c>
      <c r="G92" s="321"/>
      <c r="H92" s="424">
        <f t="shared" si="6"/>
        <v>300</v>
      </c>
    </row>
    <row r="93" spans="2:8" ht="15" customHeight="1">
      <c r="B93" s="191"/>
      <c r="C93" s="44"/>
      <c r="D93" s="53">
        <v>4430</v>
      </c>
      <c r="E93" s="23" t="s">
        <v>381</v>
      </c>
      <c r="F93" s="298">
        <v>100</v>
      </c>
      <c r="G93" s="321"/>
      <c r="H93" s="424">
        <f t="shared" si="6"/>
        <v>100</v>
      </c>
    </row>
    <row r="94" spans="2:8" ht="15.75" customHeight="1">
      <c r="B94" s="191"/>
      <c r="C94" s="44"/>
      <c r="D94" s="53" t="s">
        <v>115</v>
      </c>
      <c r="E94" s="23" t="s">
        <v>382</v>
      </c>
      <c r="F94" s="298">
        <v>1230</v>
      </c>
      <c r="G94" s="321"/>
      <c r="H94" s="424">
        <f t="shared" si="6"/>
        <v>1230</v>
      </c>
    </row>
    <row r="95" spans="2:8" ht="15" customHeight="1">
      <c r="B95" s="191"/>
      <c r="C95" s="44"/>
      <c r="D95" s="62">
        <v>4700</v>
      </c>
      <c r="E95" s="23" t="s">
        <v>383</v>
      </c>
      <c r="F95" s="298">
        <v>1830</v>
      </c>
      <c r="G95" s="321"/>
      <c r="H95" s="424">
        <f t="shared" si="6"/>
        <v>1830</v>
      </c>
    </row>
    <row r="96" spans="2:8" ht="28.5">
      <c r="B96" s="191"/>
      <c r="C96" s="177" t="s">
        <v>303</v>
      </c>
      <c r="D96" s="62"/>
      <c r="E96" s="178" t="s">
        <v>219</v>
      </c>
      <c r="F96" s="397">
        <f>SUM(F97:F112)</f>
        <v>3598106</v>
      </c>
      <c r="G96" s="397"/>
      <c r="H96" s="235">
        <f>SUM(H97:H112)</f>
        <v>3598106</v>
      </c>
    </row>
    <row r="97" spans="2:8" ht="15" customHeight="1">
      <c r="B97" s="191"/>
      <c r="C97" s="44"/>
      <c r="D97" s="54" t="s">
        <v>64</v>
      </c>
      <c r="E97" s="23" t="s">
        <v>345</v>
      </c>
      <c r="F97" s="298">
        <v>400</v>
      </c>
      <c r="G97" s="321"/>
      <c r="H97" s="424">
        <f aca="true" t="shared" si="7" ref="H97:H114">F97+G97</f>
        <v>400</v>
      </c>
    </row>
    <row r="98" spans="2:8" ht="15" customHeight="1">
      <c r="B98" s="191"/>
      <c r="C98" s="44"/>
      <c r="D98" s="53" t="s">
        <v>140</v>
      </c>
      <c r="E98" s="23" t="s">
        <v>346</v>
      </c>
      <c r="F98" s="298">
        <v>3513079</v>
      </c>
      <c r="G98" s="321"/>
      <c r="H98" s="424">
        <f t="shared" si="7"/>
        <v>3513079</v>
      </c>
    </row>
    <row r="99" spans="2:8" ht="15" customHeight="1">
      <c r="B99" s="191"/>
      <c r="C99" s="44"/>
      <c r="D99" s="53" t="s">
        <v>102</v>
      </c>
      <c r="E99" s="23" t="s">
        <v>58</v>
      </c>
      <c r="F99" s="298">
        <v>52612</v>
      </c>
      <c r="G99" s="321"/>
      <c r="H99" s="424">
        <f t="shared" si="7"/>
        <v>52612</v>
      </c>
    </row>
    <row r="100" spans="2:8" ht="15" customHeight="1">
      <c r="B100" s="191"/>
      <c r="C100" s="44"/>
      <c r="D100" s="54" t="s">
        <v>112</v>
      </c>
      <c r="E100" s="23" t="s">
        <v>347</v>
      </c>
      <c r="F100" s="298">
        <v>2728</v>
      </c>
      <c r="G100" s="321"/>
      <c r="H100" s="424">
        <f t="shared" si="7"/>
        <v>2728</v>
      </c>
    </row>
    <row r="101" spans="2:8" ht="15" customHeight="1">
      <c r="B101" s="191"/>
      <c r="C101" s="44"/>
      <c r="D101" s="53" t="s">
        <v>104</v>
      </c>
      <c r="E101" s="23" t="s">
        <v>59</v>
      </c>
      <c r="F101" s="298">
        <v>9530</v>
      </c>
      <c r="G101" s="321"/>
      <c r="H101" s="424">
        <f t="shared" si="7"/>
        <v>9530</v>
      </c>
    </row>
    <row r="102" spans="2:8" ht="15" customHeight="1">
      <c r="B102" s="191"/>
      <c r="C102" s="44"/>
      <c r="D102" s="54" t="s">
        <v>106</v>
      </c>
      <c r="E102" s="23" t="s">
        <v>348</v>
      </c>
      <c r="F102" s="298">
        <v>1356</v>
      </c>
      <c r="G102" s="321"/>
      <c r="H102" s="424">
        <f t="shared" si="7"/>
        <v>1356</v>
      </c>
    </row>
    <row r="103" spans="2:8" ht="15" customHeight="1">
      <c r="B103" s="191"/>
      <c r="C103" s="44"/>
      <c r="D103" s="53">
        <v>4170</v>
      </c>
      <c r="E103" s="23" t="s">
        <v>384</v>
      </c>
      <c r="F103" s="298">
        <v>1000</v>
      </c>
      <c r="G103" s="321"/>
      <c r="H103" s="424">
        <f t="shared" si="7"/>
        <v>1000</v>
      </c>
    </row>
    <row r="104" spans="2:8" ht="15" customHeight="1">
      <c r="B104" s="191"/>
      <c r="C104" s="44"/>
      <c r="D104" s="53" t="s">
        <v>89</v>
      </c>
      <c r="E104" s="23" t="s">
        <v>278</v>
      </c>
      <c r="F104" s="298">
        <v>3060</v>
      </c>
      <c r="G104" s="321"/>
      <c r="H104" s="424">
        <f t="shared" si="7"/>
        <v>3060</v>
      </c>
    </row>
    <row r="105" spans="2:8" ht="15" customHeight="1">
      <c r="B105" s="191"/>
      <c r="C105" s="44"/>
      <c r="D105" s="54" t="s">
        <v>113</v>
      </c>
      <c r="E105" s="23" t="s">
        <v>349</v>
      </c>
      <c r="F105" s="298">
        <v>765</v>
      </c>
      <c r="G105" s="321"/>
      <c r="H105" s="424">
        <f t="shared" si="7"/>
        <v>765</v>
      </c>
    </row>
    <row r="106" spans="2:8" ht="15" customHeight="1">
      <c r="B106" s="191"/>
      <c r="C106" s="44"/>
      <c r="D106" s="53" t="s">
        <v>141</v>
      </c>
      <c r="E106" s="23" t="s">
        <v>351</v>
      </c>
      <c r="F106" s="298">
        <v>350</v>
      </c>
      <c r="G106" s="321"/>
      <c r="H106" s="424">
        <f t="shared" si="7"/>
        <v>350</v>
      </c>
    </row>
    <row r="107" spans="2:8" ht="15" customHeight="1">
      <c r="B107" s="191"/>
      <c r="C107" s="44"/>
      <c r="D107" s="53" t="s">
        <v>61</v>
      </c>
      <c r="E107" s="23" t="s">
        <v>352</v>
      </c>
      <c r="F107" s="298">
        <v>8336</v>
      </c>
      <c r="G107" s="321"/>
      <c r="H107" s="424">
        <f t="shared" si="7"/>
        <v>8336</v>
      </c>
    </row>
    <row r="108" spans="2:8" ht="12.75">
      <c r="B108" s="191"/>
      <c r="C108" s="44"/>
      <c r="D108" s="62">
        <v>4400</v>
      </c>
      <c r="E108" s="23" t="s">
        <v>379</v>
      </c>
      <c r="F108" s="298">
        <v>1560</v>
      </c>
      <c r="G108" s="321"/>
      <c r="H108" s="424">
        <f t="shared" si="7"/>
        <v>1560</v>
      </c>
    </row>
    <row r="109" spans="2:8" ht="15.75" customHeight="1">
      <c r="B109" s="191"/>
      <c r="C109" s="44"/>
      <c r="D109" s="53" t="s">
        <v>109</v>
      </c>
      <c r="E109" s="23" t="s">
        <v>380</v>
      </c>
      <c r="F109" s="298">
        <v>500</v>
      </c>
      <c r="G109" s="321"/>
      <c r="H109" s="424">
        <f t="shared" si="7"/>
        <v>500</v>
      </c>
    </row>
    <row r="110" spans="2:8" ht="15.75" customHeight="1">
      <c r="B110" s="191"/>
      <c r="C110" s="44"/>
      <c r="D110" s="53">
        <v>4430</v>
      </c>
      <c r="E110" s="23" t="s">
        <v>381</v>
      </c>
      <c r="F110" s="298">
        <v>100</v>
      </c>
      <c r="G110" s="321"/>
      <c r="H110" s="424">
        <f t="shared" si="7"/>
        <v>100</v>
      </c>
    </row>
    <row r="111" spans="2:8" ht="15.75" customHeight="1">
      <c r="B111" s="191"/>
      <c r="C111" s="44"/>
      <c r="D111" s="53" t="s">
        <v>115</v>
      </c>
      <c r="E111" s="23" t="s">
        <v>382</v>
      </c>
      <c r="F111" s="298">
        <v>1230</v>
      </c>
      <c r="G111" s="321"/>
      <c r="H111" s="424">
        <f t="shared" si="7"/>
        <v>1230</v>
      </c>
    </row>
    <row r="112" spans="2:8" ht="15.75" customHeight="1">
      <c r="B112" s="191"/>
      <c r="C112" s="44"/>
      <c r="D112" s="62">
        <v>4700</v>
      </c>
      <c r="E112" s="23" t="s">
        <v>383</v>
      </c>
      <c r="F112" s="298">
        <v>1500</v>
      </c>
      <c r="G112" s="321"/>
      <c r="H112" s="424">
        <f t="shared" si="7"/>
        <v>1500</v>
      </c>
    </row>
    <row r="113" spans="2:8" ht="15.75" customHeight="1">
      <c r="B113" s="191"/>
      <c r="C113" s="476" t="s">
        <v>395</v>
      </c>
      <c r="D113" s="179"/>
      <c r="E113" s="477" t="s">
        <v>394</v>
      </c>
      <c r="F113" s="393">
        <f>F114</f>
        <v>300</v>
      </c>
      <c r="G113" s="393">
        <f>G114</f>
        <v>0</v>
      </c>
      <c r="H113" s="187">
        <f>H114</f>
        <v>300</v>
      </c>
    </row>
    <row r="114" spans="2:8" ht="15.75" customHeight="1">
      <c r="B114" s="191"/>
      <c r="C114" s="44"/>
      <c r="D114" s="53" t="s">
        <v>89</v>
      </c>
      <c r="E114" s="23" t="s">
        <v>278</v>
      </c>
      <c r="F114" s="298">
        <v>300</v>
      </c>
      <c r="G114" s="321"/>
      <c r="H114" s="424">
        <f t="shared" si="7"/>
        <v>300</v>
      </c>
    </row>
    <row r="115" spans="2:8" ht="15.75" customHeight="1">
      <c r="B115" s="191"/>
      <c r="C115" s="476" t="s">
        <v>331</v>
      </c>
      <c r="D115" s="179"/>
      <c r="E115" s="477" t="s">
        <v>232</v>
      </c>
      <c r="F115" s="638">
        <f>SUM(F116:F121)</f>
        <v>417973</v>
      </c>
      <c r="G115" s="638">
        <f>SUM(G116:G121)</f>
        <v>0</v>
      </c>
      <c r="H115" s="639">
        <f>SUM(H116:H121)</f>
        <v>417973</v>
      </c>
    </row>
    <row r="116" spans="2:8" ht="15.75" customHeight="1">
      <c r="B116" s="191"/>
      <c r="C116" s="636"/>
      <c r="D116" s="53" t="s">
        <v>140</v>
      </c>
      <c r="E116" s="23" t="s">
        <v>346</v>
      </c>
      <c r="F116" s="640">
        <v>404490</v>
      </c>
      <c r="G116" s="497"/>
      <c r="H116" s="415">
        <f aca="true" t="shared" si="8" ref="H116:H121">F116+G116</f>
        <v>404490</v>
      </c>
    </row>
    <row r="117" spans="2:8" ht="15.75" customHeight="1">
      <c r="B117" s="191"/>
      <c r="C117" s="636"/>
      <c r="D117" s="53" t="s">
        <v>102</v>
      </c>
      <c r="E117" s="23" t="s">
        <v>58</v>
      </c>
      <c r="F117" s="640">
        <v>9500</v>
      </c>
      <c r="G117" s="497"/>
      <c r="H117" s="415">
        <f t="shared" si="8"/>
        <v>9500</v>
      </c>
    </row>
    <row r="118" spans="2:8" ht="15.75" customHeight="1">
      <c r="B118" s="191"/>
      <c r="C118" s="636"/>
      <c r="D118" s="53" t="s">
        <v>104</v>
      </c>
      <c r="E118" s="23" t="s">
        <v>59</v>
      </c>
      <c r="F118" s="640">
        <v>1650</v>
      </c>
      <c r="G118" s="497"/>
      <c r="H118" s="415">
        <f t="shared" si="8"/>
        <v>1650</v>
      </c>
    </row>
    <row r="119" spans="2:8" ht="15.75" customHeight="1">
      <c r="B119" s="191"/>
      <c r="C119" s="636"/>
      <c r="D119" s="54" t="s">
        <v>106</v>
      </c>
      <c r="E119" s="23" t="s">
        <v>348</v>
      </c>
      <c r="F119" s="640">
        <v>233</v>
      </c>
      <c r="G119" s="497"/>
      <c r="H119" s="415">
        <f t="shared" si="8"/>
        <v>233</v>
      </c>
    </row>
    <row r="120" spans="2:8" ht="15.75" customHeight="1">
      <c r="B120" s="191"/>
      <c r="C120" s="476"/>
      <c r="D120" s="53" t="s">
        <v>89</v>
      </c>
      <c r="E120" s="23" t="s">
        <v>278</v>
      </c>
      <c r="F120" s="640">
        <v>600</v>
      </c>
      <c r="G120" s="497"/>
      <c r="H120" s="415">
        <f t="shared" si="8"/>
        <v>600</v>
      </c>
    </row>
    <row r="121" spans="2:8" ht="15.75" customHeight="1">
      <c r="B121" s="191"/>
      <c r="C121" s="476"/>
      <c r="D121" s="53" t="s">
        <v>61</v>
      </c>
      <c r="E121" s="23" t="s">
        <v>352</v>
      </c>
      <c r="F121" s="640">
        <v>1500</v>
      </c>
      <c r="G121" s="497"/>
      <c r="H121" s="415">
        <f t="shared" si="8"/>
        <v>1500</v>
      </c>
    </row>
    <row r="122" spans="2:8" ht="57">
      <c r="B122" s="186"/>
      <c r="C122" s="179" t="s">
        <v>344</v>
      </c>
      <c r="D122" s="179"/>
      <c r="E122" s="255" t="s">
        <v>354</v>
      </c>
      <c r="F122" s="393">
        <f>F123</f>
        <v>28538</v>
      </c>
      <c r="G122" s="393">
        <f>G123</f>
        <v>0</v>
      </c>
      <c r="H122" s="187">
        <f>H123</f>
        <v>28538</v>
      </c>
    </row>
    <row r="123" spans="2:8" ht="15" customHeight="1" thickBot="1">
      <c r="B123" s="253"/>
      <c r="C123" s="254"/>
      <c r="D123" s="254">
        <v>4130</v>
      </c>
      <c r="E123" s="190" t="s">
        <v>73</v>
      </c>
      <c r="F123" s="398">
        <v>28538</v>
      </c>
      <c r="G123" s="515"/>
      <c r="H123" s="426">
        <f>F123+G123</f>
        <v>28538</v>
      </c>
    </row>
    <row r="124" spans="2:6" ht="6" customHeight="1" thickBot="1">
      <c r="B124" s="45"/>
      <c r="C124" s="45"/>
      <c r="D124" s="45"/>
      <c r="E124" s="38"/>
      <c r="F124" s="39"/>
    </row>
    <row r="125" spans="2:8" ht="16.5" thickBot="1">
      <c r="B125" s="46"/>
      <c r="C125" s="46"/>
      <c r="D125" s="47"/>
      <c r="E125" s="176" t="s">
        <v>56</v>
      </c>
      <c r="F125" s="399">
        <f>F44+F52+F57+F70+F74+F77</f>
        <v>11260541.5</v>
      </c>
      <c r="G125" s="399">
        <f>G44+G52+G57+G70+G74+G77</f>
        <v>69833.01000000001</v>
      </c>
      <c r="H125" s="239">
        <f>H44+H52+H57+H70+H74+H77</f>
        <v>11330374.51</v>
      </c>
    </row>
    <row r="126" spans="2:7" ht="15.75">
      <c r="B126" s="46"/>
      <c r="C126" s="46"/>
      <c r="D126" s="47"/>
      <c r="E126" s="258"/>
      <c r="F126" s="259"/>
      <c r="G126" s="246"/>
    </row>
    <row r="127" ht="14.25">
      <c r="B127" s="46"/>
    </row>
    <row r="128" spans="2:6" ht="15.75">
      <c r="B128" s="46"/>
      <c r="C128" s="46"/>
      <c r="D128" s="47"/>
      <c r="E128" s="42"/>
      <c r="F128" s="91"/>
    </row>
    <row r="129" spans="2:7" ht="32.25" customHeight="1">
      <c r="B129" s="111"/>
      <c r="C129" s="696" t="s">
        <v>341</v>
      </c>
      <c r="D129" s="696"/>
      <c r="E129" s="696"/>
      <c r="F129" s="696"/>
      <c r="G129" s="696"/>
    </row>
    <row r="130" spans="2:6" ht="6" customHeight="1" thickBot="1">
      <c r="B130" s="112"/>
      <c r="C130" s="112"/>
      <c r="D130" s="112"/>
      <c r="E130" s="113"/>
      <c r="F130" s="48"/>
    </row>
    <row r="131" spans="2:8" ht="22.5" customHeight="1" thickBot="1">
      <c r="B131" s="31" t="s">
        <v>0</v>
      </c>
      <c r="C131" s="32" t="s">
        <v>1</v>
      </c>
      <c r="D131" s="430" t="s">
        <v>2</v>
      </c>
      <c r="E131" s="34" t="s">
        <v>164</v>
      </c>
      <c r="F131" s="388" t="s">
        <v>339</v>
      </c>
      <c r="G131" s="400" t="s">
        <v>390</v>
      </c>
      <c r="H131" s="401" t="s">
        <v>391</v>
      </c>
    </row>
    <row r="132" spans="2:8" ht="18" customHeight="1">
      <c r="B132" s="427" t="s">
        <v>301</v>
      </c>
      <c r="C132" s="427" t="s">
        <v>303</v>
      </c>
      <c r="D132" s="428" t="s">
        <v>16</v>
      </c>
      <c r="E132" s="429" t="s">
        <v>293</v>
      </c>
      <c r="F132" s="431">
        <v>30000</v>
      </c>
      <c r="G132" s="386"/>
      <c r="H132" s="432">
        <f>F132+G132</f>
        <v>30000</v>
      </c>
    </row>
    <row r="133" spans="2:8" ht="18" customHeight="1">
      <c r="B133" s="35" t="s">
        <v>301</v>
      </c>
      <c r="C133" s="35" t="s">
        <v>303</v>
      </c>
      <c r="D133" s="207" t="s">
        <v>235</v>
      </c>
      <c r="E133" s="23" t="s">
        <v>259</v>
      </c>
      <c r="F133" s="312">
        <v>400</v>
      </c>
      <c r="G133" s="24"/>
      <c r="H133" s="432">
        <f>F133+G133</f>
        <v>400</v>
      </c>
    </row>
    <row r="134" spans="2:8" ht="17.25" customHeight="1">
      <c r="B134" s="35" t="s">
        <v>301</v>
      </c>
      <c r="C134" s="35" t="s">
        <v>303</v>
      </c>
      <c r="D134" s="207" t="s">
        <v>264</v>
      </c>
      <c r="E134" s="23" t="s">
        <v>277</v>
      </c>
      <c r="F134" s="312">
        <v>8000</v>
      </c>
      <c r="G134" s="24"/>
      <c r="H134" s="432">
        <f>F134+G134</f>
        <v>8000</v>
      </c>
    </row>
  </sheetData>
  <sheetProtection/>
  <mergeCells count="4">
    <mergeCell ref="D6:G6"/>
    <mergeCell ref="C42:E42"/>
    <mergeCell ref="C8:E8"/>
    <mergeCell ref="C129:G12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06" t="s">
        <v>413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529"/>
      <c r="E2" s="27"/>
      <c r="F2" s="27"/>
      <c r="G2" s="27"/>
      <c r="H2" s="106" t="s">
        <v>511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530"/>
      <c r="H3" s="106" t="s">
        <v>498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531"/>
      <c r="C4" s="532" t="s">
        <v>414</v>
      </c>
      <c r="D4" s="532"/>
      <c r="E4" s="532"/>
      <c r="F4" s="532"/>
      <c r="G4" s="532"/>
      <c r="H4" s="533"/>
      <c r="I4" s="531"/>
      <c r="J4" s="531"/>
      <c r="K4" s="531"/>
      <c r="L4" s="531"/>
      <c r="M4" s="531"/>
      <c r="N4" s="531"/>
      <c r="O4" s="531"/>
      <c r="P4" s="531"/>
      <c r="Q4" s="531"/>
    </row>
    <row r="5" spans="1:16" ht="12" customHeight="1" thickBot="1">
      <c r="A5" s="531"/>
      <c r="B5" s="531"/>
      <c r="C5" s="531"/>
      <c r="D5" s="531"/>
      <c r="E5" s="531"/>
      <c r="F5" s="531"/>
      <c r="G5" s="531"/>
      <c r="H5" s="531"/>
      <c r="I5" s="534" t="s">
        <v>415</v>
      </c>
      <c r="J5" s="531"/>
      <c r="K5" s="531"/>
      <c r="L5" s="531"/>
      <c r="M5" s="531"/>
      <c r="N5" s="531"/>
      <c r="O5" s="531"/>
      <c r="P5" s="531"/>
    </row>
    <row r="6" spans="1:9" ht="64.5" customHeight="1" thickBot="1">
      <c r="A6" s="535" t="s">
        <v>0</v>
      </c>
      <c r="B6" s="536" t="s">
        <v>1</v>
      </c>
      <c r="C6" s="33" t="s">
        <v>2</v>
      </c>
      <c r="D6" s="536" t="s">
        <v>44</v>
      </c>
      <c r="E6" s="537" t="s">
        <v>416</v>
      </c>
      <c r="F6" s="537" t="s">
        <v>390</v>
      </c>
      <c r="G6" s="537" t="s">
        <v>417</v>
      </c>
      <c r="H6" s="538" t="s">
        <v>418</v>
      </c>
      <c r="I6" s="539" t="s">
        <v>419</v>
      </c>
    </row>
    <row r="7" spans="1:9" ht="9.75" customHeight="1">
      <c r="A7" s="540">
        <v>1</v>
      </c>
      <c r="B7" s="541">
        <v>2</v>
      </c>
      <c r="C7" s="541">
        <v>3</v>
      </c>
      <c r="D7" s="541">
        <v>4</v>
      </c>
      <c r="E7" s="541">
        <v>5</v>
      </c>
      <c r="F7" s="541">
        <v>6</v>
      </c>
      <c r="G7" s="541">
        <v>7</v>
      </c>
      <c r="H7" s="542">
        <v>8</v>
      </c>
      <c r="I7" s="543">
        <v>9</v>
      </c>
    </row>
    <row r="8" spans="1:9" ht="20.25" customHeight="1">
      <c r="A8" s="544" t="s">
        <v>74</v>
      </c>
      <c r="B8" s="545"/>
      <c r="C8" s="545"/>
      <c r="D8" s="546" t="s">
        <v>75</v>
      </c>
      <c r="E8" s="547">
        <f>E9</f>
        <v>370000</v>
      </c>
      <c r="F8" s="547">
        <f>F9</f>
        <v>0</v>
      </c>
      <c r="G8" s="547">
        <f>G9</f>
        <v>370000</v>
      </c>
      <c r="H8" s="548"/>
      <c r="I8" s="92"/>
    </row>
    <row r="9" spans="1:9" ht="25.5">
      <c r="A9" s="549"/>
      <c r="B9" s="550" t="s">
        <v>76</v>
      </c>
      <c r="C9" s="551"/>
      <c r="D9" s="552" t="s">
        <v>420</v>
      </c>
      <c r="E9" s="553">
        <f>SUM(E10:E13)</f>
        <v>370000</v>
      </c>
      <c r="F9" s="553">
        <f>SUM(F10:F13)</f>
        <v>0</v>
      </c>
      <c r="G9" s="553">
        <f>SUM(G10:G13)</f>
        <v>370000</v>
      </c>
      <c r="H9" s="554"/>
      <c r="I9" s="92"/>
    </row>
    <row r="10" spans="1:9" ht="15.75" customHeight="1">
      <c r="A10" s="549"/>
      <c r="B10" s="555"/>
      <c r="C10" s="556">
        <v>6050</v>
      </c>
      <c r="D10" s="557" t="s">
        <v>421</v>
      </c>
      <c r="E10" s="558">
        <v>215000</v>
      </c>
      <c r="F10" s="558"/>
      <c r="G10" s="558">
        <f>E10+F10</f>
        <v>215000</v>
      </c>
      <c r="H10" s="559" t="s">
        <v>422</v>
      </c>
      <c r="I10" s="560" t="s">
        <v>423</v>
      </c>
    </row>
    <row r="11" spans="1:9" ht="24">
      <c r="A11" s="549"/>
      <c r="B11" s="555"/>
      <c r="C11" s="556">
        <v>6050</v>
      </c>
      <c r="D11" s="557" t="s">
        <v>421</v>
      </c>
      <c r="E11" s="558">
        <v>115000</v>
      </c>
      <c r="F11" s="558"/>
      <c r="G11" s="558">
        <f>E11+F11</f>
        <v>115000</v>
      </c>
      <c r="H11" s="559" t="s">
        <v>424</v>
      </c>
      <c r="I11" s="560" t="s">
        <v>423</v>
      </c>
    </row>
    <row r="12" spans="1:9" ht="15.75" customHeight="1">
      <c r="A12" s="549"/>
      <c r="B12" s="555"/>
      <c r="C12" s="556">
        <v>6050</v>
      </c>
      <c r="D12" s="557" t="s">
        <v>421</v>
      </c>
      <c r="E12" s="558">
        <v>10000</v>
      </c>
      <c r="F12" s="558"/>
      <c r="G12" s="558">
        <f>E12+F12</f>
        <v>10000</v>
      </c>
      <c r="H12" s="561" t="s">
        <v>425</v>
      </c>
      <c r="I12" s="560" t="s">
        <v>423</v>
      </c>
    </row>
    <row r="13" spans="1:9" ht="15.75" customHeight="1">
      <c r="A13" s="549"/>
      <c r="B13" s="555"/>
      <c r="C13" s="556">
        <v>6050</v>
      </c>
      <c r="D13" s="557" t="s">
        <v>421</v>
      </c>
      <c r="E13" s="558">
        <v>30000</v>
      </c>
      <c r="F13" s="558"/>
      <c r="G13" s="558">
        <f>E13+F13</f>
        <v>30000</v>
      </c>
      <c r="H13" s="561" t="s">
        <v>490</v>
      </c>
      <c r="I13" s="560" t="s">
        <v>423</v>
      </c>
    </row>
    <row r="14" spans="1:9" ht="21" customHeight="1">
      <c r="A14" s="562">
        <v>600</v>
      </c>
      <c r="B14" s="563"/>
      <c r="C14" s="563"/>
      <c r="D14" s="546" t="s">
        <v>77</v>
      </c>
      <c r="E14" s="564">
        <f>E15+E17</f>
        <v>2567000</v>
      </c>
      <c r="F14" s="564">
        <f>F15+F17</f>
        <v>97600</v>
      </c>
      <c r="G14" s="564">
        <f>G15+G17</f>
        <v>2664600</v>
      </c>
      <c r="H14" s="565"/>
      <c r="I14" s="92"/>
    </row>
    <row r="15" spans="1:9" ht="17.25" customHeight="1">
      <c r="A15" s="562"/>
      <c r="B15" s="551">
        <v>60014</v>
      </c>
      <c r="C15" s="551"/>
      <c r="D15" s="552" t="s">
        <v>78</v>
      </c>
      <c r="E15" s="553">
        <f>E16</f>
        <v>221500</v>
      </c>
      <c r="F15" s="553">
        <f>F16</f>
        <v>0</v>
      </c>
      <c r="G15" s="553">
        <f>G16</f>
        <v>221500</v>
      </c>
      <c r="H15" s="565"/>
      <c r="I15" s="92"/>
    </row>
    <row r="16" spans="1:9" ht="45">
      <c r="A16" s="562"/>
      <c r="B16" s="563"/>
      <c r="C16" s="556">
        <v>6300</v>
      </c>
      <c r="D16" s="557" t="s">
        <v>261</v>
      </c>
      <c r="E16" s="566">
        <v>221500</v>
      </c>
      <c r="F16" s="647"/>
      <c r="G16" s="558">
        <f>E16+F16</f>
        <v>221500</v>
      </c>
      <c r="H16" s="559" t="s">
        <v>426</v>
      </c>
      <c r="I16" s="567" t="s">
        <v>427</v>
      </c>
    </row>
    <row r="17" spans="1:9" ht="21" customHeight="1">
      <c r="A17" s="549"/>
      <c r="B17" s="551">
        <v>60016</v>
      </c>
      <c r="C17" s="551"/>
      <c r="D17" s="552" t="s">
        <v>172</v>
      </c>
      <c r="E17" s="568">
        <f>SUM(E18:E33)</f>
        <v>2345500</v>
      </c>
      <c r="F17" s="568">
        <f>SUM(F18:F33)</f>
        <v>97600</v>
      </c>
      <c r="G17" s="568">
        <f>SUM(G18:G33)</f>
        <v>2443100</v>
      </c>
      <c r="H17" s="569"/>
      <c r="I17" s="570"/>
    </row>
    <row r="18" spans="1:9" ht="16.5" customHeight="1">
      <c r="A18" s="571"/>
      <c r="B18" s="572"/>
      <c r="C18" s="573">
        <v>6050</v>
      </c>
      <c r="D18" s="557" t="s">
        <v>421</v>
      </c>
      <c r="E18" s="558">
        <v>240000</v>
      </c>
      <c r="F18" s="558"/>
      <c r="G18" s="558">
        <f aca="true" t="shared" si="0" ref="G18:G33">E18+F18</f>
        <v>240000</v>
      </c>
      <c r="H18" s="569" t="s">
        <v>428</v>
      </c>
      <c r="I18" s="560" t="s">
        <v>423</v>
      </c>
    </row>
    <row r="19" spans="1:9" ht="16.5" customHeight="1">
      <c r="A19" s="571"/>
      <c r="B19" s="572"/>
      <c r="C19" s="573">
        <v>6050</v>
      </c>
      <c r="D19" s="557" t="s">
        <v>421</v>
      </c>
      <c r="E19" s="558">
        <v>210000</v>
      </c>
      <c r="F19" s="574"/>
      <c r="G19" s="558">
        <f t="shared" si="0"/>
        <v>210000</v>
      </c>
      <c r="H19" s="575" t="s">
        <v>429</v>
      </c>
      <c r="I19" s="560" t="s">
        <v>423</v>
      </c>
    </row>
    <row r="20" spans="1:9" ht="16.5" customHeight="1">
      <c r="A20" s="571"/>
      <c r="B20" s="572"/>
      <c r="C20" s="573">
        <v>6050</v>
      </c>
      <c r="D20" s="557" t="s">
        <v>421</v>
      </c>
      <c r="E20" s="558">
        <v>660000</v>
      </c>
      <c r="F20" s="558"/>
      <c r="G20" s="558">
        <f t="shared" si="0"/>
        <v>660000</v>
      </c>
      <c r="H20" s="569" t="s">
        <v>430</v>
      </c>
      <c r="I20" s="560" t="s">
        <v>423</v>
      </c>
    </row>
    <row r="21" spans="1:9" ht="16.5" customHeight="1">
      <c r="A21" s="571"/>
      <c r="B21" s="572"/>
      <c r="C21" s="573">
        <v>6050</v>
      </c>
      <c r="D21" s="557" t="s">
        <v>421</v>
      </c>
      <c r="E21" s="558">
        <v>130000</v>
      </c>
      <c r="F21" s="558"/>
      <c r="G21" s="558">
        <f t="shared" si="0"/>
        <v>130000</v>
      </c>
      <c r="H21" s="569" t="s">
        <v>431</v>
      </c>
      <c r="I21" s="560" t="s">
        <v>423</v>
      </c>
    </row>
    <row r="22" spans="1:9" ht="24" customHeight="1">
      <c r="A22" s="571"/>
      <c r="B22" s="572"/>
      <c r="C22" s="573">
        <v>6050</v>
      </c>
      <c r="D22" s="557" t="s">
        <v>421</v>
      </c>
      <c r="E22" s="558">
        <v>400000</v>
      </c>
      <c r="F22" s="558"/>
      <c r="G22" s="558">
        <f t="shared" si="0"/>
        <v>400000</v>
      </c>
      <c r="H22" s="569" t="s">
        <v>477</v>
      </c>
      <c r="I22" s="560" t="s">
        <v>423</v>
      </c>
    </row>
    <row r="23" spans="1:9" ht="16.5" customHeight="1">
      <c r="A23" s="571"/>
      <c r="B23" s="572"/>
      <c r="C23" s="573">
        <v>6050</v>
      </c>
      <c r="D23" s="557" t="s">
        <v>421</v>
      </c>
      <c r="E23" s="558">
        <v>90000</v>
      </c>
      <c r="F23" s="558"/>
      <c r="G23" s="558">
        <f t="shared" si="0"/>
        <v>90000</v>
      </c>
      <c r="H23" s="569" t="s">
        <v>432</v>
      </c>
      <c r="I23" s="560" t="s">
        <v>423</v>
      </c>
    </row>
    <row r="24" spans="1:9" ht="16.5" customHeight="1">
      <c r="A24" s="571"/>
      <c r="B24" s="572"/>
      <c r="C24" s="573">
        <v>6050</v>
      </c>
      <c r="D24" s="557" t="s">
        <v>421</v>
      </c>
      <c r="E24" s="558">
        <v>300000</v>
      </c>
      <c r="F24" s="558"/>
      <c r="G24" s="558">
        <f t="shared" si="0"/>
        <v>300000</v>
      </c>
      <c r="H24" s="569" t="s">
        <v>433</v>
      </c>
      <c r="I24" s="560" t="s">
        <v>423</v>
      </c>
    </row>
    <row r="25" spans="1:9" ht="16.5" customHeight="1">
      <c r="A25" s="571"/>
      <c r="B25" s="572"/>
      <c r="C25" s="573">
        <v>6050</v>
      </c>
      <c r="D25" s="557" t="s">
        <v>421</v>
      </c>
      <c r="E25" s="558">
        <v>30000</v>
      </c>
      <c r="F25" s="558"/>
      <c r="G25" s="558">
        <f t="shared" si="0"/>
        <v>30000</v>
      </c>
      <c r="H25" s="569" t="s">
        <v>434</v>
      </c>
      <c r="I25" s="560" t="s">
        <v>423</v>
      </c>
    </row>
    <row r="26" spans="1:9" ht="16.5" customHeight="1">
      <c r="A26" s="571"/>
      <c r="B26" s="572"/>
      <c r="C26" s="573">
        <v>6050</v>
      </c>
      <c r="D26" s="557" t="s">
        <v>421</v>
      </c>
      <c r="E26" s="558">
        <v>30000</v>
      </c>
      <c r="F26" s="558"/>
      <c r="G26" s="558">
        <f t="shared" si="0"/>
        <v>30000</v>
      </c>
      <c r="H26" s="569" t="s">
        <v>435</v>
      </c>
      <c r="I26" s="560" t="s">
        <v>423</v>
      </c>
    </row>
    <row r="27" spans="1:9" ht="16.5" customHeight="1">
      <c r="A27" s="571"/>
      <c r="B27" s="572"/>
      <c r="C27" s="573">
        <v>6050</v>
      </c>
      <c r="D27" s="557" t="s">
        <v>421</v>
      </c>
      <c r="E27" s="558">
        <v>50000</v>
      </c>
      <c r="F27" s="558"/>
      <c r="G27" s="558">
        <f t="shared" si="0"/>
        <v>50000</v>
      </c>
      <c r="H27" s="569" t="s">
        <v>436</v>
      </c>
      <c r="I27" s="560" t="s">
        <v>423</v>
      </c>
    </row>
    <row r="28" spans="1:9" ht="16.5" customHeight="1">
      <c r="A28" s="571"/>
      <c r="B28" s="572"/>
      <c r="C28" s="573">
        <v>6050</v>
      </c>
      <c r="D28" s="557" t="s">
        <v>421</v>
      </c>
      <c r="E28" s="558">
        <v>30000</v>
      </c>
      <c r="F28" s="558"/>
      <c r="G28" s="558">
        <f t="shared" si="0"/>
        <v>30000</v>
      </c>
      <c r="H28" s="561" t="s">
        <v>425</v>
      </c>
      <c r="I28" s="560" t="s">
        <v>423</v>
      </c>
    </row>
    <row r="29" spans="1:9" ht="16.5" customHeight="1">
      <c r="A29" s="571"/>
      <c r="B29" s="572"/>
      <c r="C29" s="573">
        <v>6050</v>
      </c>
      <c r="D29" s="557" t="s">
        <v>421</v>
      </c>
      <c r="E29" s="558">
        <v>144000</v>
      </c>
      <c r="F29" s="558">
        <v>97600</v>
      </c>
      <c r="G29" s="558">
        <f t="shared" si="0"/>
        <v>241600</v>
      </c>
      <c r="H29" s="569" t="s">
        <v>469</v>
      </c>
      <c r="I29" s="560" t="s">
        <v>423</v>
      </c>
    </row>
    <row r="30" spans="1:9" ht="21.75">
      <c r="A30" s="549"/>
      <c r="B30" s="576"/>
      <c r="C30" s="556">
        <v>6050</v>
      </c>
      <c r="D30" s="557" t="s">
        <v>437</v>
      </c>
      <c r="E30" s="558">
        <v>10000</v>
      </c>
      <c r="F30" s="558"/>
      <c r="G30" s="558">
        <f t="shared" si="0"/>
        <v>10000</v>
      </c>
      <c r="H30" s="561" t="s">
        <v>438</v>
      </c>
      <c r="I30" s="560" t="s">
        <v>423</v>
      </c>
    </row>
    <row r="31" spans="1:9" ht="21.75">
      <c r="A31" s="571"/>
      <c r="B31" s="572"/>
      <c r="C31" s="573">
        <v>6050</v>
      </c>
      <c r="D31" s="557" t="s">
        <v>437</v>
      </c>
      <c r="E31" s="558">
        <v>11000</v>
      </c>
      <c r="F31" s="558"/>
      <c r="G31" s="558">
        <f t="shared" si="0"/>
        <v>11000</v>
      </c>
      <c r="H31" s="561" t="s">
        <v>439</v>
      </c>
      <c r="I31" s="560" t="s">
        <v>423</v>
      </c>
    </row>
    <row r="32" spans="1:9" ht="21.75">
      <c r="A32" s="549"/>
      <c r="B32" s="576"/>
      <c r="C32" s="556">
        <v>6050</v>
      </c>
      <c r="D32" s="557" t="s">
        <v>437</v>
      </c>
      <c r="E32" s="558">
        <v>3500</v>
      </c>
      <c r="F32" s="558"/>
      <c r="G32" s="558">
        <f t="shared" si="0"/>
        <v>3500</v>
      </c>
      <c r="H32" s="561" t="s">
        <v>440</v>
      </c>
      <c r="I32" s="560" t="s">
        <v>423</v>
      </c>
    </row>
    <row r="33" spans="1:9" ht="21.75">
      <c r="A33" s="549"/>
      <c r="B33" s="576"/>
      <c r="C33" s="556">
        <v>6050</v>
      </c>
      <c r="D33" s="557" t="s">
        <v>437</v>
      </c>
      <c r="E33" s="558">
        <v>7000</v>
      </c>
      <c r="F33" s="558"/>
      <c r="G33" s="558">
        <f t="shared" si="0"/>
        <v>7000</v>
      </c>
      <c r="H33" s="561" t="s">
        <v>441</v>
      </c>
      <c r="I33" s="560" t="s">
        <v>423</v>
      </c>
    </row>
    <row r="34" spans="1:9" ht="20.25" customHeight="1">
      <c r="A34" s="167" t="s">
        <v>95</v>
      </c>
      <c r="B34" s="168"/>
      <c r="C34" s="168"/>
      <c r="D34" s="577" t="s">
        <v>9</v>
      </c>
      <c r="E34" s="564">
        <f>E35</f>
        <v>800000</v>
      </c>
      <c r="F34" s="644">
        <f>F35</f>
        <v>0</v>
      </c>
      <c r="G34" s="564">
        <f>G35</f>
        <v>800000</v>
      </c>
      <c r="H34" s="561"/>
      <c r="I34" s="560"/>
    </row>
    <row r="35" spans="1:9" ht="16.5" customHeight="1">
      <c r="A35" s="549"/>
      <c r="B35" s="159">
        <v>70001</v>
      </c>
      <c r="C35" s="240"/>
      <c r="D35" s="221" t="s">
        <v>360</v>
      </c>
      <c r="E35" s="553">
        <f>SUM(E36:E37)</f>
        <v>800000</v>
      </c>
      <c r="F35" s="553">
        <f>SUM(F36:F37)</f>
        <v>0</v>
      </c>
      <c r="G35" s="553">
        <f>SUM(G36:G37)</f>
        <v>800000</v>
      </c>
      <c r="H35" s="561"/>
      <c r="I35" s="560"/>
    </row>
    <row r="36" spans="1:9" ht="16.5" customHeight="1">
      <c r="A36" s="578"/>
      <c r="B36" s="579"/>
      <c r="C36" s="573">
        <v>6050</v>
      </c>
      <c r="D36" s="557" t="s">
        <v>421</v>
      </c>
      <c r="E36" s="558">
        <v>700000</v>
      </c>
      <c r="F36" s="648"/>
      <c r="G36" s="558">
        <f>E36+F36</f>
        <v>700000</v>
      </c>
      <c r="H36" s="561" t="s">
        <v>442</v>
      </c>
      <c r="I36" s="560" t="s">
        <v>423</v>
      </c>
    </row>
    <row r="37" spans="1:9" ht="19.5" customHeight="1">
      <c r="A37" s="571"/>
      <c r="B37" s="572"/>
      <c r="C37" s="556">
        <v>6060</v>
      </c>
      <c r="D37" s="557" t="s">
        <v>443</v>
      </c>
      <c r="E37" s="558">
        <v>100000</v>
      </c>
      <c r="F37" s="558"/>
      <c r="G37" s="558">
        <f>E37+F37</f>
        <v>100000</v>
      </c>
      <c r="H37" s="561" t="s">
        <v>444</v>
      </c>
      <c r="I37" s="560" t="s">
        <v>423</v>
      </c>
    </row>
    <row r="38" spans="1:9" ht="14.25" customHeight="1">
      <c r="A38" s="562">
        <v>750</v>
      </c>
      <c r="B38" s="580"/>
      <c r="C38" s="580"/>
      <c r="D38" s="577" t="s">
        <v>11</v>
      </c>
      <c r="E38" s="564">
        <f aca="true" t="shared" si="1" ref="E38:G39">E39</f>
        <v>55000</v>
      </c>
      <c r="F38" s="564">
        <f t="shared" si="1"/>
        <v>0</v>
      </c>
      <c r="G38" s="564">
        <f t="shared" si="1"/>
        <v>55000</v>
      </c>
      <c r="H38" s="581"/>
      <c r="I38" s="92"/>
    </row>
    <row r="39" spans="1:9" ht="14.25" customHeight="1">
      <c r="A39" s="549"/>
      <c r="B39" s="551">
        <v>75023</v>
      </c>
      <c r="C39" s="551"/>
      <c r="D39" s="552" t="s">
        <v>79</v>
      </c>
      <c r="E39" s="553">
        <f t="shared" si="1"/>
        <v>55000</v>
      </c>
      <c r="F39" s="553">
        <f t="shared" si="1"/>
        <v>0</v>
      </c>
      <c r="G39" s="553">
        <f t="shared" si="1"/>
        <v>55000</v>
      </c>
      <c r="H39" s="554"/>
      <c r="I39" s="92"/>
    </row>
    <row r="40" spans="1:9" ht="24">
      <c r="A40" s="571"/>
      <c r="B40" s="572"/>
      <c r="C40" s="573">
        <v>6060</v>
      </c>
      <c r="D40" s="582" t="s">
        <v>443</v>
      </c>
      <c r="E40" s="558">
        <v>55000</v>
      </c>
      <c r="F40" s="558"/>
      <c r="G40" s="558">
        <f>E40+F40</f>
        <v>55000</v>
      </c>
      <c r="H40" s="559" t="s">
        <v>445</v>
      </c>
      <c r="I40" s="560" t="s">
        <v>423</v>
      </c>
    </row>
    <row r="41" spans="1:9" ht="25.5">
      <c r="A41" s="167" t="s">
        <v>52</v>
      </c>
      <c r="B41" s="168"/>
      <c r="C41" s="168"/>
      <c r="D41" s="583" t="s">
        <v>18</v>
      </c>
      <c r="E41" s="564">
        <f aca="true" t="shared" si="2" ref="E41:G42">E42</f>
        <v>8500</v>
      </c>
      <c r="F41" s="564">
        <f t="shared" si="2"/>
        <v>0</v>
      </c>
      <c r="G41" s="564">
        <f t="shared" si="2"/>
        <v>8500</v>
      </c>
      <c r="H41" s="559"/>
      <c r="I41" s="560"/>
    </row>
    <row r="42" spans="1:9" ht="15.75" customHeight="1">
      <c r="A42" s="584"/>
      <c r="B42" s="380" t="s">
        <v>119</v>
      </c>
      <c r="C42" s="240"/>
      <c r="D42" s="221" t="s">
        <v>185</v>
      </c>
      <c r="E42" s="553">
        <f t="shared" si="2"/>
        <v>8500</v>
      </c>
      <c r="F42" s="553">
        <f t="shared" si="2"/>
        <v>0</v>
      </c>
      <c r="G42" s="553">
        <f t="shared" si="2"/>
        <v>8500</v>
      </c>
      <c r="H42" s="559"/>
      <c r="I42" s="560"/>
    </row>
    <row r="43" spans="1:9" ht="22.5">
      <c r="A43" s="549"/>
      <c r="B43" s="576"/>
      <c r="C43" s="573">
        <v>6060</v>
      </c>
      <c r="D43" s="557" t="s">
        <v>446</v>
      </c>
      <c r="E43" s="558">
        <v>8500</v>
      </c>
      <c r="F43" s="558"/>
      <c r="G43" s="558">
        <f>E43+F43</f>
        <v>8500</v>
      </c>
      <c r="H43" s="559" t="s">
        <v>447</v>
      </c>
      <c r="I43" s="560" t="s">
        <v>423</v>
      </c>
    </row>
    <row r="44" spans="1:9" ht="16.5" customHeight="1">
      <c r="A44" s="167" t="s">
        <v>127</v>
      </c>
      <c r="B44" s="168"/>
      <c r="C44" s="585"/>
      <c r="D44" s="577" t="s">
        <v>36</v>
      </c>
      <c r="E44" s="564">
        <f>E45+E47</f>
        <v>594000</v>
      </c>
      <c r="F44" s="564">
        <f>F45+F47</f>
        <v>0</v>
      </c>
      <c r="G44" s="564">
        <f>G45+G47</f>
        <v>594000</v>
      </c>
      <c r="H44" s="559"/>
      <c r="I44" s="560"/>
    </row>
    <row r="45" spans="1:9" ht="16.5" customHeight="1">
      <c r="A45" s="586"/>
      <c r="B45" s="240" t="s">
        <v>128</v>
      </c>
      <c r="C45" s="245"/>
      <c r="D45" s="221" t="s">
        <v>37</v>
      </c>
      <c r="E45" s="553">
        <f>E46</f>
        <v>314000</v>
      </c>
      <c r="F45" s="553">
        <f>F46</f>
        <v>0</v>
      </c>
      <c r="G45" s="553">
        <f>G46</f>
        <v>314000</v>
      </c>
      <c r="H45" s="559"/>
      <c r="I45" s="560"/>
    </row>
    <row r="46" spans="1:9" ht="24">
      <c r="A46" s="586"/>
      <c r="B46" s="209"/>
      <c r="C46" s="556">
        <v>6050</v>
      </c>
      <c r="D46" s="557" t="s">
        <v>421</v>
      </c>
      <c r="E46" s="566">
        <v>314000</v>
      </c>
      <c r="F46" s="566"/>
      <c r="G46" s="558">
        <f>E46+F46</f>
        <v>314000</v>
      </c>
      <c r="H46" s="559" t="s">
        <v>448</v>
      </c>
      <c r="I46" s="560" t="s">
        <v>449</v>
      </c>
    </row>
    <row r="47" spans="1:9" ht="16.5" customHeight="1">
      <c r="A47" s="586"/>
      <c r="B47" s="240" t="s">
        <v>131</v>
      </c>
      <c r="C47" s="245"/>
      <c r="D47" s="221" t="s">
        <v>38</v>
      </c>
      <c r="E47" s="553">
        <f>E48</f>
        <v>280000</v>
      </c>
      <c r="F47" s="553">
        <f>F48</f>
        <v>0</v>
      </c>
      <c r="G47" s="553">
        <f>G48</f>
        <v>280000</v>
      </c>
      <c r="H47" s="559"/>
      <c r="I47" s="560"/>
    </row>
    <row r="48" spans="1:9" ht="20.25" customHeight="1">
      <c r="A48" s="167"/>
      <c r="B48" s="168"/>
      <c r="C48" s="556">
        <v>6050</v>
      </c>
      <c r="D48" s="557" t="s">
        <v>421</v>
      </c>
      <c r="E48" s="566">
        <v>280000</v>
      </c>
      <c r="F48" s="566"/>
      <c r="G48" s="558">
        <f>E48+F48</f>
        <v>280000</v>
      </c>
      <c r="H48" s="559" t="s">
        <v>450</v>
      </c>
      <c r="I48" s="560" t="s">
        <v>449</v>
      </c>
    </row>
    <row r="49" spans="1:9" ht="25.5">
      <c r="A49" s="587" t="s">
        <v>154</v>
      </c>
      <c r="B49" s="588"/>
      <c r="C49" s="588"/>
      <c r="D49" s="589" t="s">
        <v>42</v>
      </c>
      <c r="E49" s="564">
        <f>E50</f>
        <v>355330</v>
      </c>
      <c r="F49" s="564">
        <f>F50</f>
        <v>0</v>
      </c>
      <c r="G49" s="564">
        <f>G50</f>
        <v>355330</v>
      </c>
      <c r="H49" s="559"/>
      <c r="I49" s="560"/>
    </row>
    <row r="50" spans="1:9" ht="16.5" customHeight="1">
      <c r="A50" s="571"/>
      <c r="B50" s="156" t="s">
        <v>157</v>
      </c>
      <c r="C50" s="166"/>
      <c r="D50" s="216" t="s">
        <v>175</v>
      </c>
      <c r="E50" s="553">
        <f>SUM(E51:E68)</f>
        <v>355330</v>
      </c>
      <c r="F50" s="553">
        <f>SUM(F51:F68)</f>
        <v>0</v>
      </c>
      <c r="G50" s="553">
        <f>SUM(G51:G68)</f>
        <v>355330</v>
      </c>
      <c r="H50" s="559"/>
      <c r="I50" s="560"/>
    </row>
    <row r="51" spans="1:9" ht="16.5" customHeight="1">
      <c r="A51" s="571"/>
      <c r="B51" s="211"/>
      <c r="C51" s="556">
        <v>6050</v>
      </c>
      <c r="D51" s="557" t="s">
        <v>421</v>
      </c>
      <c r="E51" s="566">
        <v>54000</v>
      </c>
      <c r="F51" s="566"/>
      <c r="G51" s="558">
        <f aca="true" t="shared" si="3" ref="G51:G68">E51+F51</f>
        <v>54000</v>
      </c>
      <c r="H51" s="559" t="s">
        <v>451</v>
      </c>
      <c r="I51" s="560" t="s">
        <v>423</v>
      </c>
    </row>
    <row r="52" spans="1:9" ht="16.5" customHeight="1">
      <c r="A52" s="571"/>
      <c r="B52" s="572"/>
      <c r="C52" s="556">
        <v>6050</v>
      </c>
      <c r="D52" s="557" t="s">
        <v>421</v>
      </c>
      <c r="E52" s="558">
        <v>39000</v>
      </c>
      <c r="F52" s="558"/>
      <c r="G52" s="558">
        <f t="shared" si="3"/>
        <v>39000</v>
      </c>
      <c r="H52" s="559" t="s">
        <v>452</v>
      </c>
      <c r="I52" s="560" t="s">
        <v>423</v>
      </c>
    </row>
    <row r="53" spans="1:9" ht="16.5" customHeight="1">
      <c r="A53" s="571"/>
      <c r="B53" s="572"/>
      <c r="C53" s="556">
        <v>6050</v>
      </c>
      <c r="D53" s="557" t="s">
        <v>421</v>
      </c>
      <c r="E53" s="558">
        <v>37000</v>
      </c>
      <c r="F53" s="558"/>
      <c r="G53" s="558">
        <f t="shared" si="3"/>
        <v>37000</v>
      </c>
      <c r="H53" s="559" t="s">
        <v>453</v>
      </c>
      <c r="I53" s="560" t="s">
        <v>423</v>
      </c>
    </row>
    <row r="54" spans="1:9" ht="16.5" customHeight="1">
      <c r="A54" s="571"/>
      <c r="B54" s="572"/>
      <c r="C54" s="556">
        <v>6050</v>
      </c>
      <c r="D54" s="557" t="s">
        <v>421</v>
      </c>
      <c r="E54" s="558">
        <v>15000</v>
      </c>
      <c r="F54" s="558"/>
      <c r="G54" s="558">
        <f t="shared" si="3"/>
        <v>15000</v>
      </c>
      <c r="H54" s="559" t="s">
        <v>454</v>
      </c>
      <c r="I54" s="560" t="s">
        <v>423</v>
      </c>
    </row>
    <row r="55" spans="1:9" ht="16.5" customHeight="1">
      <c r="A55" s="571"/>
      <c r="B55" s="572"/>
      <c r="C55" s="556">
        <v>6050</v>
      </c>
      <c r="D55" s="557" t="s">
        <v>421</v>
      </c>
      <c r="E55" s="558">
        <v>15000</v>
      </c>
      <c r="F55" s="558"/>
      <c r="G55" s="558">
        <f t="shared" si="3"/>
        <v>15000</v>
      </c>
      <c r="H55" s="559" t="s">
        <v>455</v>
      </c>
      <c r="I55" s="560" t="s">
        <v>423</v>
      </c>
    </row>
    <row r="56" spans="1:9" ht="16.5" customHeight="1">
      <c r="A56" s="571"/>
      <c r="B56" s="572"/>
      <c r="C56" s="556">
        <v>6050</v>
      </c>
      <c r="D56" s="557" t="s">
        <v>421</v>
      </c>
      <c r="E56" s="558">
        <v>35000</v>
      </c>
      <c r="F56" s="558"/>
      <c r="G56" s="558">
        <f t="shared" si="3"/>
        <v>35000</v>
      </c>
      <c r="H56" s="559" t="s">
        <v>456</v>
      </c>
      <c r="I56" s="560" t="s">
        <v>423</v>
      </c>
    </row>
    <row r="57" spans="1:9" ht="16.5" customHeight="1">
      <c r="A57" s="571"/>
      <c r="B57" s="572"/>
      <c r="C57" s="556">
        <v>6050</v>
      </c>
      <c r="D57" s="557" t="s">
        <v>421</v>
      </c>
      <c r="E57" s="558">
        <v>25000</v>
      </c>
      <c r="F57" s="558"/>
      <c r="G57" s="558">
        <f t="shared" si="3"/>
        <v>25000</v>
      </c>
      <c r="H57" s="561" t="s">
        <v>425</v>
      </c>
      <c r="I57" s="560" t="s">
        <v>423</v>
      </c>
    </row>
    <row r="58" spans="1:9" ht="16.5" customHeight="1">
      <c r="A58" s="571"/>
      <c r="B58" s="572"/>
      <c r="C58" s="556">
        <v>6050</v>
      </c>
      <c r="D58" s="557" t="s">
        <v>421</v>
      </c>
      <c r="E58" s="558">
        <v>19000</v>
      </c>
      <c r="F58" s="558"/>
      <c r="G58" s="558">
        <f t="shared" si="3"/>
        <v>19000</v>
      </c>
      <c r="H58" s="561" t="s">
        <v>457</v>
      </c>
      <c r="I58" s="560" t="s">
        <v>423</v>
      </c>
    </row>
    <row r="59" spans="1:9" ht="16.5" customHeight="1">
      <c r="A59" s="571"/>
      <c r="B59" s="572"/>
      <c r="C59" s="556">
        <v>6050</v>
      </c>
      <c r="D59" s="557" t="s">
        <v>421</v>
      </c>
      <c r="E59" s="558">
        <v>15000</v>
      </c>
      <c r="F59" s="558"/>
      <c r="G59" s="558">
        <f t="shared" si="3"/>
        <v>15000</v>
      </c>
      <c r="H59" s="559" t="s">
        <v>491</v>
      </c>
      <c r="I59" s="560" t="s">
        <v>423</v>
      </c>
    </row>
    <row r="60" spans="1:9" ht="24" customHeight="1">
      <c r="A60" s="571"/>
      <c r="B60" s="572"/>
      <c r="C60" s="573">
        <v>6050</v>
      </c>
      <c r="D60" s="557" t="s">
        <v>437</v>
      </c>
      <c r="E60" s="558">
        <v>9244</v>
      </c>
      <c r="F60" s="558"/>
      <c r="G60" s="558">
        <f t="shared" si="3"/>
        <v>9244</v>
      </c>
      <c r="H60" s="559" t="s">
        <v>458</v>
      </c>
      <c r="I60" s="560" t="s">
        <v>423</v>
      </c>
    </row>
    <row r="61" spans="1:9" ht="24" customHeight="1">
      <c r="A61" s="549"/>
      <c r="B61" s="576"/>
      <c r="C61" s="556">
        <v>6050</v>
      </c>
      <c r="D61" s="557" t="s">
        <v>437</v>
      </c>
      <c r="E61" s="558">
        <v>3000</v>
      </c>
      <c r="F61" s="558"/>
      <c r="G61" s="558">
        <f t="shared" si="3"/>
        <v>3000</v>
      </c>
      <c r="H61" s="559" t="s">
        <v>459</v>
      </c>
      <c r="I61" s="560" t="s">
        <v>423</v>
      </c>
    </row>
    <row r="62" spans="1:9" ht="24" customHeight="1">
      <c r="A62" s="571"/>
      <c r="B62" s="572"/>
      <c r="C62" s="556">
        <v>6060</v>
      </c>
      <c r="D62" s="557" t="s">
        <v>443</v>
      </c>
      <c r="E62" s="558">
        <v>38000</v>
      </c>
      <c r="F62" s="558"/>
      <c r="G62" s="558">
        <f t="shared" si="3"/>
        <v>38000</v>
      </c>
      <c r="H62" s="559" t="s">
        <v>460</v>
      </c>
      <c r="I62" s="560" t="s">
        <v>423</v>
      </c>
    </row>
    <row r="63" spans="1:9" ht="24" customHeight="1">
      <c r="A63" s="571"/>
      <c r="B63" s="572"/>
      <c r="C63" s="556">
        <v>6060</v>
      </c>
      <c r="D63" s="557" t="s">
        <v>446</v>
      </c>
      <c r="E63" s="558">
        <v>6721</v>
      </c>
      <c r="F63" s="558"/>
      <c r="G63" s="558">
        <f t="shared" si="3"/>
        <v>6721</v>
      </c>
      <c r="H63" s="559" t="s">
        <v>461</v>
      </c>
      <c r="I63" s="560" t="s">
        <v>423</v>
      </c>
    </row>
    <row r="64" spans="1:9" ht="24" customHeight="1">
      <c r="A64" s="549"/>
      <c r="B64" s="576"/>
      <c r="C64" s="556">
        <v>6060</v>
      </c>
      <c r="D64" s="557" t="s">
        <v>446</v>
      </c>
      <c r="E64" s="558">
        <v>10000</v>
      </c>
      <c r="F64" s="558"/>
      <c r="G64" s="558">
        <f t="shared" si="3"/>
        <v>10000</v>
      </c>
      <c r="H64" s="559" t="s">
        <v>462</v>
      </c>
      <c r="I64" s="560" t="s">
        <v>423</v>
      </c>
    </row>
    <row r="65" spans="1:9" ht="24" customHeight="1">
      <c r="A65" s="571"/>
      <c r="B65" s="572"/>
      <c r="C65" s="556">
        <v>6060</v>
      </c>
      <c r="D65" s="557" t="s">
        <v>446</v>
      </c>
      <c r="E65" s="558">
        <v>5000</v>
      </c>
      <c r="F65" s="558"/>
      <c r="G65" s="558">
        <f t="shared" si="3"/>
        <v>5000</v>
      </c>
      <c r="H65" s="559" t="s">
        <v>463</v>
      </c>
      <c r="I65" s="560" t="s">
        <v>423</v>
      </c>
    </row>
    <row r="66" spans="1:9" ht="24" customHeight="1">
      <c r="A66" s="549"/>
      <c r="B66" s="576"/>
      <c r="C66" s="556">
        <v>6060</v>
      </c>
      <c r="D66" s="557" t="s">
        <v>446</v>
      </c>
      <c r="E66" s="558">
        <v>10000</v>
      </c>
      <c r="F66" s="558"/>
      <c r="G66" s="558">
        <f t="shared" si="3"/>
        <v>10000</v>
      </c>
      <c r="H66" s="559" t="s">
        <v>464</v>
      </c>
      <c r="I66" s="560" t="s">
        <v>423</v>
      </c>
    </row>
    <row r="67" spans="1:9" ht="24" customHeight="1">
      <c r="A67" s="571"/>
      <c r="B67" s="572"/>
      <c r="C67" s="556">
        <v>6060</v>
      </c>
      <c r="D67" s="557" t="s">
        <v>446</v>
      </c>
      <c r="E67" s="558">
        <v>11000</v>
      </c>
      <c r="F67" s="558"/>
      <c r="G67" s="558">
        <f t="shared" si="3"/>
        <v>11000</v>
      </c>
      <c r="H67" s="559" t="s">
        <v>465</v>
      </c>
      <c r="I67" s="560" t="s">
        <v>423</v>
      </c>
    </row>
    <row r="68" spans="1:9" ht="24" customHeight="1">
      <c r="A68" s="549"/>
      <c r="B68" s="576"/>
      <c r="C68" s="556">
        <v>6060</v>
      </c>
      <c r="D68" s="557" t="s">
        <v>446</v>
      </c>
      <c r="E68" s="558">
        <v>8365</v>
      </c>
      <c r="F68" s="558"/>
      <c r="G68" s="558">
        <f t="shared" si="3"/>
        <v>8365</v>
      </c>
      <c r="H68" s="559" t="s">
        <v>466</v>
      </c>
      <c r="I68" s="560" t="s">
        <v>423</v>
      </c>
    </row>
    <row r="69" spans="1:9" ht="24" customHeight="1">
      <c r="A69" s="167" t="s">
        <v>80</v>
      </c>
      <c r="B69" s="168"/>
      <c r="C69" s="585"/>
      <c r="D69" s="546" t="s">
        <v>81</v>
      </c>
      <c r="E69" s="633">
        <f>E70+E73</f>
        <v>250000</v>
      </c>
      <c r="F69" s="633">
        <f>F70+F73</f>
        <v>0</v>
      </c>
      <c r="G69" s="633">
        <f>G70+G73</f>
        <v>250000</v>
      </c>
      <c r="H69" s="559"/>
      <c r="I69" s="560"/>
    </row>
    <row r="70" spans="1:9" ht="17.25" customHeight="1">
      <c r="A70" s="578"/>
      <c r="B70" s="156" t="s">
        <v>269</v>
      </c>
      <c r="C70" s="56"/>
      <c r="D70" s="216" t="s">
        <v>270</v>
      </c>
      <c r="E70" s="632">
        <f>E71+E72</f>
        <v>245000</v>
      </c>
      <c r="F70" s="632">
        <f>F71+F72</f>
        <v>0</v>
      </c>
      <c r="G70" s="632">
        <f>G71+G72</f>
        <v>245000</v>
      </c>
      <c r="H70" s="559"/>
      <c r="I70" s="560"/>
    </row>
    <row r="71" spans="1:9" ht="22.5" customHeight="1">
      <c r="A71" s="571"/>
      <c r="B71" s="572"/>
      <c r="C71" s="630">
        <v>6057</v>
      </c>
      <c r="D71" s="631" t="s">
        <v>86</v>
      </c>
      <c r="E71" s="590">
        <v>150526</v>
      </c>
      <c r="F71" s="558"/>
      <c r="G71" s="558">
        <f>E71+F71</f>
        <v>150526</v>
      </c>
      <c r="H71" s="559" t="s">
        <v>476</v>
      </c>
      <c r="I71" s="560" t="s">
        <v>423</v>
      </c>
    </row>
    <row r="72" spans="1:9" ht="22.5" customHeight="1">
      <c r="A72" s="571"/>
      <c r="B72" s="572"/>
      <c r="C72" s="630">
        <v>6059</v>
      </c>
      <c r="D72" s="631" t="s">
        <v>86</v>
      </c>
      <c r="E72" s="558">
        <v>94474</v>
      </c>
      <c r="F72" s="558"/>
      <c r="G72" s="558">
        <f>E72+F72</f>
        <v>94474</v>
      </c>
      <c r="H72" s="559" t="s">
        <v>476</v>
      </c>
      <c r="I72" s="560" t="s">
        <v>423</v>
      </c>
    </row>
    <row r="73" spans="1:9" ht="16.5" customHeight="1">
      <c r="A73" s="571"/>
      <c r="B73" s="156" t="s">
        <v>161</v>
      </c>
      <c r="C73" s="166"/>
      <c r="D73" s="216" t="s">
        <v>41</v>
      </c>
      <c r="E73" s="591">
        <f aca="true" t="shared" si="4" ref="E73:G76">E74</f>
        <v>5000</v>
      </c>
      <c r="F73" s="591">
        <f t="shared" si="4"/>
        <v>0</v>
      </c>
      <c r="G73" s="591">
        <f t="shared" si="4"/>
        <v>5000</v>
      </c>
      <c r="H73" s="559"/>
      <c r="I73" s="560"/>
    </row>
    <row r="74" spans="1:9" ht="22.5" customHeight="1">
      <c r="A74" s="571"/>
      <c r="B74" s="572"/>
      <c r="C74" s="556">
        <v>6050</v>
      </c>
      <c r="D74" s="557" t="s">
        <v>421</v>
      </c>
      <c r="E74" s="590">
        <v>5000</v>
      </c>
      <c r="F74" s="558"/>
      <c r="G74" s="558">
        <f>E74+F74</f>
        <v>5000</v>
      </c>
      <c r="H74" s="559" t="s">
        <v>489</v>
      </c>
      <c r="I74" s="560" t="s">
        <v>423</v>
      </c>
    </row>
    <row r="75" spans="1:9" ht="19.5" customHeight="1">
      <c r="A75" s="167" t="s">
        <v>84</v>
      </c>
      <c r="B75" s="168"/>
      <c r="C75" s="168"/>
      <c r="D75" s="546" t="s">
        <v>209</v>
      </c>
      <c r="E75" s="564">
        <f t="shared" si="4"/>
        <v>31500</v>
      </c>
      <c r="F75" s="564">
        <f t="shared" si="4"/>
        <v>0</v>
      </c>
      <c r="G75" s="564">
        <f t="shared" si="4"/>
        <v>31500</v>
      </c>
      <c r="H75" s="559"/>
      <c r="I75" s="560"/>
    </row>
    <row r="76" spans="1:9" ht="16.5" customHeight="1">
      <c r="A76" s="584"/>
      <c r="B76" s="240" t="s">
        <v>162</v>
      </c>
      <c r="C76" s="380"/>
      <c r="D76" s="221" t="s">
        <v>228</v>
      </c>
      <c r="E76" s="591">
        <f t="shared" si="4"/>
        <v>31500</v>
      </c>
      <c r="F76" s="553">
        <f t="shared" si="4"/>
        <v>0</v>
      </c>
      <c r="G76" s="553">
        <f t="shared" si="4"/>
        <v>31500</v>
      </c>
      <c r="H76" s="559"/>
      <c r="I76" s="560"/>
    </row>
    <row r="77" spans="1:9" ht="24" customHeight="1">
      <c r="A77" s="549"/>
      <c r="B77" s="576"/>
      <c r="C77" s="556">
        <v>6060</v>
      </c>
      <c r="D77" s="557" t="s">
        <v>443</v>
      </c>
      <c r="E77" s="558">
        <v>31500</v>
      </c>
      <c r="F77" s="558"/>
      <c r="G77" s="558">
        <f>E77+F77</f>
        <v>31500</v>
      </c>
      <c r="H77" s="559" t="s">
        <v>467</v>
      </c>
      <c r="I77" s="560" t="s">
        <v>423</v>
      </c>
    </row>
    <row r="78" spans="1:9" ht="5.25" customHeight="1" thickBot="1">
      <c r="A78" s="592"/>
      <c r="B78" s="593"/>
      <c r="C78" s="594"/>
      <c r="D78" s="595"/>
      <c r="E78" s="596"/>
      <c r="F78" s="596"/>
      <c r="G78" s="596"/>
      <c r="H78" s="597"/>
      <c r="I78" s="598"/>
    </row>
    <row r="79" spans="1:9" ht="22.5" customHeight="1" thickBot="1">
      <c r="A79" s="599"/>
      <c r="B79" s="600"/>
      <c r="C79" s="600"/>
      <c r="D79" s="601" t="s">
        <v>468</v>
      </c>
      <c r="E79" s="602">
        <f>E8+E14+E34+E38+E41+E44+E49+E69+E75</f>
        <v>5031330</v>
      </c>
      <c r="F79" s="602">
        <f>F8+F14+F34+F38+F41+F44+F49+F69+F75</f>
        <v>97600</v>
      </c>
      <c r="G79" s="602">
        <f>G8+G14+G34+G38+G41+G44+G49+G69+G75</f>
        <v>5128930</v>
      </c>
      <c r="H79" s="603"/>
      <c r="I79" s="17"/>
    </row>
    <row r="80" spans="1:8" ht="12.75">
      <c r="A80" s="604"/>
      <c r="B80" s="604"/>
      <c r="C80" s="604"/>
      <c r="D80" s="604"/>
      <c r="E80" s="605"/>
      <c r="F80" s="605"/>
      <c r="G80" s="605"/>
      <c r="H80" s="606"/>
    </row>
    <row r="81" spans="1:8" ht="15.75">
      <c r="A81" s="604"/>
      <c r="B81" s="604"/>
      <c r="C81" s="604"/>
      <c r="D81" s="607"/>
      <c r="E81" s="608"/>
      <c r="F81" s="608"/>
      <c r="G81" s="608"/>
      <c r="H81" s="606"/>
    </row>
    <row r="82" spans="1:8" ht="12.75">
      <c r="A82" s="604"/>
      <c r="B82" s="604"/>
      <c r="C82" s="609"/>
      <c r="D82" s="609"/>
      <c r="E82" s="604"/>
      <c r="F82" s="604"/>
      <c r="G82" s="604"/>
      <c r="H82" s="610"/>
    </row>
    <row r="83" spans="1:8" ht="12.75">
      <c r="A83" s="604"/>
      <c r="B83" s="604"/>
      <c r="C83" s="604"/>
      <c r="D83" s="611"/>
      <c r="E83" s="604"/>
      <c r="F83" s="604"/>
      <c r="G83" s="604"/>
      <c r="H83" s="610"/>
    </row>
    <row r="84" spans="4:8" ht="12.75">
      <c r="D84" s="612"/>
      <c r="E84" s="609"/>
      <c r="F84" s="609"/>
      <c r="G84" s="609"/>
      <c r="H84" s="610"/>
    </row>
    <row r="85" spans="4:8" ht="12.75">
      <c r="D85" s="612"/>
      <c r="E85" s="609"/>
      <c r="F85" s="609"/>
      <c r="G85" s="609"/>
      <c r="H85" s="610"/>
    </row>
    <row r="86" spans="4:8" ht="12.75">
      <c r="D86" s="612"/>
      <c r="E86" s="609"/>
      <c r="F86" s="609"/>
      <c r="G86" s="609"/>
      <c r="H86" s="610"/>
    </row>
    <row r="87" spans="4:8" ht="12.75">
      <c r="D87" s="612"/>
      <c r="E87" s="609"/>
      <c r="F87" s="609"/>
      <c r="G87" s="609"/>
      <c r="H87" s="610"/>
    </row>
    <row r="88" spans="4:8" ht="12.75">
      <c r="D88" s="613"/>
      <c r="E88" s="609"/>
      <c r="F88" s="609"/>
      <c r="G88" s="609"/>
      <c r="H88" s="610"/>
    </row>
    <row r="89" spans="4:8" ht="12.75">
      <c r="D89" s="613"/>
      <c r="E89" s="609"/>
      <c r="F89" s="609"/>
      <c r="G89" s="609"/>
      <c r="H89" s="610"/>
    </row>
    <row r="90" spans="4:8" ht="12.75">
      <c r="D90" s="613"/>
      <c r="E90" s="604"/>
      <c r="F90" s="604"/>
      <c r="G90" s="604"/>
      <c r="H90" s="610"/>
    </row>
    <row r="91" ht="12.75">
      <c r="D91" s="611"/>
    </row>
    <row r="92" ht="12.75">
      <c r="D92" s="611"/>
    </row>
    <row r="93" ht="29.25" customHeight="1">
      <c r="D93" s="611"/>
    </row>
    <row r="94" ht="12.75">
      <c r="D94" s="611"/>
    </row>
    <row r="95" ht="12.75">
      <c r="D95" s="611"/>
    </row>
    <row r="96" ht="12.75">
      <c r="D96" s="611"/>
    </row>
    <row r="97" ht="12.75">
      <c r="D97" s="611"/>
    </row>
    <row r="98" ht="12.75">
      <c r="D98" s="613"/>
    </row>
    <row r="99" ht="14.25">
      <c r="D99" s="614"/>
    </row>
    <row r="100" ht="12.75">
      <c r="D100" s="615"/>
    </row>
    <row r="101" ht="12.75">
      <c r="D101" s="611"/>
    </row>
    <row r="102" ht="14.25">
      <c r="D102" s="616"/>
    </row>
    <row r="103" ht="14.25">
      <c r="D103" s="616"/>
    </row>
    <row r="104" ht="14.25">
      <c r="D104" s="616"/>
    </row>
    <row r="105" ht="12.75">
      <c r="D105" s="615"/>
    </row>
    <row r="106" ht="12.75">
      <c r="D106" s="611"/>
    </row>
    <row r="107" ht="12.75">
      <c r="D107" s="615"/>
    </row>
    <row r="108" ht="12.75">
      <c r="D108" s="613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106" t="s">
        <v>478</v>
      </c>
    </row>
    <row r="2" spans="4:6" ht="18.75">
      <c r="D2" s="653"/>
      <c r="F2" s="106" t="s">
        <v>511</v>
      </c>
    </row>
    <row r="3" ht="12.75">
      <c r="F3" s="106" t="s">
        <v>498</v>
      </c>
    </row>
    <row r="5" ht="15">
      <c r="E5" s="104"/>
    </row>
    <row r="6" spans="3:7" ht="48.75" customHeight="1">
      <c r="C6" s="696" t="s">
        <v>492</v>
      </c>
      <c r="D6" s="696"/>
      <c r="E6" s="696"/>
      <c r="F6" s="696"/>
      <c r="G6" s="696"/>
    </row>
    <row r="7" spans="5:6" ht="16.5" customHeight="1">
      <c r="E7" s="533"/>
      <c r="F7" s="533"/>
    </row>
    <row r="8" spans="5:8" ht="16.5" customHeight="1" thickBot="1">
      <c r="E8" s="27"/>
      <c r="H8" s="534" t="s">
        <v>415</v>
      </c>
    </row>
    <row r="9" spans="2:8" ht="25.5">
      <c r="B9" s="654" t="s">
        <v>0</v>
      </c>
      <c r="C9" s="619" t="s">
        <v>1</v>
      </c>
      <c r="D9" s="619" t="s">
        <v>2</v>
      </c>
      <c r="E9" s="619" t="s">
        <v>493</v>
      </c>
      <c r="F9" s="620" t="s">
        <v>494</v>
      </c>
      <c r="G9" s="621" t="s">
        <v>470</v>
      </c>
      <c r="H9" s="622" t="s">
        <v>495</v>
      </c>
    </row>
    <row r="10" spans="2:8" s="660" customFormat="1" ht="7.5" customHeight="1">
      <c r="B10" s="655">
        <v>1</v>
      </c>
      <c r="C10" s="656">
        <v>2</v>
      </c>
      <c r="D10" s="656">
        <v>3</v>
      </c>
      <c r="E10" s="656">
        <v>4</v>
      </c>
      <c r="F10" s="657">
        <v>5</v>
      </c>
      <c r="G10" s="658">
        <v>6</v>
      </c>
      <c r="H10" s="659">
        <v>7</v>
      </c>
    </row>
    <row r="11" spans="2:8" s="660" customFormat="1" ht="72">
      <c r="B11" s="661">
        <v>600</v>
      </c>
      <c r="C11" s="617">
        <v>60004</v>
      </c>
      <c r="D11" s="103" t="s">
        <v>358</v>
      </c>
      <c r="E11" s="98" t="s">
        <v>359</v>
      </c>
      <c r="F11" s="298">
        <v>305000</v>
      </c>
      <c r="G11" s="637">
        <v>-100000</v>
      </c>
      <c r="H11" s="662">
        <f>F11+G11</f>
        <v>205000</v>
      </c>
    </row>
    <row r="12" spans="2:8" s="660" customFormat="1" ht="72">
      <c r="B12" s="661">
        <v>600</v>
      </c>
      <c r="C12" s="617">
        <v>60004</v>
      </c>
      <c r="D12" s="666" t="s">
        <v>500</v>
      </c>
      <c r="E12" s="98" t="s">
        <v>501</v>
      </c>
      <c r="F12" s="298">
        <v>0</v>
      </c>
      <c r="G12" s="637">
        <v>100000</v>
      </c>
      <c r="H12" s="662">
        <f>F12+G12</f>
        <v>100000</v>
      </c>
    </row>
    <row r="13" spans="2:8" s="660" customFormat="1" ht="96">
      <c r="B13" s="661">
        <v>600</v>
      </c>
      <c r="C13" s="617">
        <v>60014</v>
      </c>
      <c r="D13" s="56" t="s">
        <v>260</v>
      </c>
      <c r="E13" s="98" t="s">
        <v>261</v>
      </c>
      <c r="F13" s="298">
        <v>221500</v>
      </c>
      <c r="G13" s="637"/>
      <c r="H13" s="662">
        <f>F13+G13</f>
        <v>221500</v>
      </c>
    </row>
    <row r="14" spans="2:8" s="660" customFormat="1" ht="36">
      <c r="B14" s="663">
        <v>921</v>
      </c>
      <c r="C14" s="618">
        <v>92109</v>
      </c>
      <c r="D14" s="53">
        <v>2480</v>
      </c>
      <c r="E14" s="23" t="s">
        <v>159</v>
      </c>
      <c r="F14" s="298">
        <v>335000</v>
      </c>
      <c r="G14" s="637"/>
      <c r="H14" s="662">
        <f>F14+G14</f>
        <v>335000</v>
      </c>
    </row>
    <row r="15" spans="2:8" ht="36">
      <c r="B15" s="663">
        <v>921</v>
      </c>
      <c r="C15" s="618">
        <v>92116</v>
      </c>
      <c r="D15" s="53">
        <v>2480</v>
      </c>
      <c r="E15" s="23" t="s">
        <v>159</v>
      </c>
      <c r="F15" s="298">
        <v>1127000</v>
      </c>
      <c r="G15" s="321"/>
      <c r="H15" s="662">
        <f>F15+G15</f>
        <v>1127000</v>
      </c>
    </row>
    <row r="16" spans="2:8" ht="30" customHeight="1" thickBot="1">
      <c r="B16" s="698" t="s">
        <v>471</v>
      </c>
      <c r="C16" s="699"/>
      <c r="D16" s="699"/>
      <c r="E16" s="700"/>
      <c r="F16" s="664">
        <f>SUM(F11:F15)</f>
        <v>1988500</v>
      </c>
      <c r="G16" s="664">
        <f>SUM(G11:G15)</f>
        <v>0</v>
      </c>
      <c r="H16" s="665">
        <f>SUM(H11:H15)</f>
        <v>1988500</v>
      </c>
    </row>
  </sheetData>
  <sheetProtection/>
  <mergeCells count="2">
    <mergeCell ref="C6:G6"/>
    <mergeCell ref="B16:E1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Obsługi Interesanta</cp:lastModifiedBy>
  <cp:lastPrinted>2019-09-05T11:55:59Z</cp:lastPrinted>
  <dcterms:created xsi:type="dcterms:W3CDTF">2007-11-06T07:50:06Z</dcterms:created>
  <dcterms:modified xsi:type="dcterms:W3CDTF">2019-09-05T12:16:07Z</dcterms:modified>
  <cp:category/>
  <cp:version/>
  <cp:contentType/>
  <cp:contentStatus/>
</cp:coreProperties>
</file>