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0" windowWidth="8340" windowHeight="11460" tabRatio="937" activeTab="3"/>
  </bookViews>
  <sheets>
    <sheet name="dochody" sheetId="1" r:id="rId1"/>
    <sheet name="wydatki" sheetId="2" r:id="rId2"/>
    <sheet name="doch.wyd.adm.rząd." sheetId="3" r:id="rId3"/>
    <sheet name="zad.inwest." sheetId="4" r:id="rId4"/>
  </sheets>
  <definedNames/>
  <calcPr fullCalcOnLoad="1"/>
</workbook>
</file>

<file path=xl/sharedStrings.xml><?xml version="1.0" encoding="utf-8"?>
<sst xmlns="http://schemas.openxmlformats.org/spreadsheetml/2006/main" count="1237" uniqueCount="424">
  <si>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</si>
  <si>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</si>
  <si>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</si>
  <si>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</si>
  <si>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</si>
  <si>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</si>
  <si>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</si>
  <si>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</si>
  <si>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</si>
  <si>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</si>
  <si>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</si>
  <si>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</si>
  <si>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</si>
  <si>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</si>
  <si>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</si>
  <si>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</si>
  <si>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</si>
  <si>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</si>
  <si>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</si>
  <si>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</si>
  <si>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</si>
  <si>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</si>
  <si>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</si>
  <si>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</si>
  <si>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</si>
  <si>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</si>
  <si>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</si>
  <si>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</si>
  <si>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</si>
  <si>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</si>
  <si>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</si>
  <si>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</si>
  <si>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</si>
  <si>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</si>
  <si>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</si>
  <si>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</si>
  <si>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</si>
  <si>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</si>
  <si>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</si>
  <si>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</si>
  <si>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</si>
  <si>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</si>
  <si>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</si>
  <si>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</si>
  <si>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</si>
  <si>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</si>
  <si>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Treść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</si>
  <si>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</si>
  <si>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</si>
  <si>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</si>
  <si>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</si>
  <si>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</si>
  <si>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</si>
  <si>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</si>
  <si>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</si>
  <si>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</si>
  <si>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</si>
  <si>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</si>
  <si>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</si>
  <si>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</si>
  <si>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</si>
  <si>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</si>
  <si>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</si>
  <si>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</si>
  <si>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</si>
  <si>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</si>
  <si>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</si>
  <si>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</si>
  <si>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</si>
  <si>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</si>
  <si>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</si>
  <si>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</si>
  <si>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</si>
  <si>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</si>
  <si>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</si>
  <si>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</si>
  <si>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</si>
  <si>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</si>
  <si>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</si>
  <si>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</si>
  <si>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</si>
  <si>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</si>
  <si>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</si>
  <si>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</si>
  <si>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</si>
  <si>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</si>
  <si>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</si>
  <si>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</si>
  <si>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</si>
  <si>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</si>
  <si>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</si>
  <si>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</si>
  <si>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</si>
  <si>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</si>
  <si>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</si>
  <si>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</si>
  <si>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</si>
  <si>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</si>
  <si>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</si>
  <si>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</si>
  <si>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</si>
  <si>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</si>
  <si>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</si>
  <si>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</si>
  <si>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</si>
  <si>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</si>
  <si>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</si>
  <si>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</si>
  <si>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</si>
  <si>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</si>
  <si>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</si>
  <si>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</si>
  <si>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</si>
  <si>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</si>
  <si>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</si>
  <si>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</si>
  <si>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</si>
  <si>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</si>
  <si>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</si>
  <si>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</si>
  <si>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</si>
  <si>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</si>
  <si>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</si>
  <si>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</si>
  <si>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</si>
  <si>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</si>
  <si>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</si>
  <si>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</si>
  <si>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</si>
  <si>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</si>
  <si>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</si>
  <si>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</si>
  <si>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</si>
  <si>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</si>
  <si>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</si>
  <si>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</si>
  <si>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</si>
  <si>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</si>
  <si>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</si>
  <si>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</si>
  <si>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</si>
  <si>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</si>
  <si>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</si>
  <si>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</si>
  <si>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</si>
  <si>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</si>
  <si>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</si>
  <si>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</si>
  <si>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</si>
  <si>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</si>
  <si>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</si>
  <si>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</si>
  <si>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</si>
  <si>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</si>
  <si>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</si>
  <si>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</si>
  <si>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</si>
  <si>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</si>
  <si>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</si>
  <si>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</si>
  <si>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</si>
  <si>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</si>
  <si>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</si>
  <si>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</si>
  <si>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</si>
  <si>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</si>
  <si>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</si>
  <si>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</si>
  <si>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</si>
  <si>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</si>
  <si>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</si>
  <si>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</si>
  <si>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</si>
  <si>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</si>
  <si>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</si>
  <si>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</si>
  <si>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</si>
  <si>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</si>
  <si>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</si>
  <si>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</si>
  <si>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</si>
  <si>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</si>
  <si>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</si>
  <si>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</si>
  <si>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</si>
  <si>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</si>
  <si>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</si>
  <si>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</si>
  <si>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</si>
  <si>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</si>
  <si>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</si>
  <si>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</si>
  <si>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</si>
  <si>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</si>
  <si>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</si>
  <si>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</si>
  <si>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</si>
  <si>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</si>
  <si>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</si>
  <si>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</si>
  <si>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</si>
  <si>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</si>
  <si>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</si>
  <si>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</si>
  <si>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</si>
  <si>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</si>
  <si>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</si>
  <si>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</si>
  <si>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</si>
  <si>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</si>
  <si>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</si>
  <si>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</si>
  <si>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</si>
  <si>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</si>
  <si>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</si>
  <si>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</si>
  <si>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</si>
  <si>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</si>
  <si>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</si>
  <si>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</si>
  <si>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</si>
  <si>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</si>
  <si>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</si>
  <si>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</si>
  <si>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</si>
  <si>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</si>
  <si>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</si>
  <si>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</si>
  <si>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</si>
  <si>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</si>
  <si>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</si>
  <si>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</si>
  <si>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</si>
  <si>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</si>
  <si>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</si>
  <si>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</si>
  <si>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</si>
  <si>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</si>
  <si>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</si>
  <si>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</si>
  <si>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</si>
  <si>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</si>
  <si>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</si>
  <si>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</si>
  <si>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</si>
  <si>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</si>
  <si>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</si>
  <si>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</si>
  <si>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</si>
  <si>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</si>
  <si>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</si>
  <si>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</si>
  <si>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</si>
  <si>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</si>
  <si>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</si>
  <si>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</si>
  <si>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</si>
  <si>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</si>
  <si>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</si>
  <si>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</si>
  <si>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</si>
  <si>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</si>
  <si>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</si>
  <si>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</si>
  <si>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</si>
  <si>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</si>
  <si>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</si>
  <si>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</si>
  <si>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</si>
  <si>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</si>
  <si>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</si>
  <si>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</si>
  <si>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</si>
  <si>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</si>
  <si>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</si>
  <si>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</si>
  <si>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</si>
  <si>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</si>
  <si>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</si>
  <si>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</si>
  <si>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</si>
  <si>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</si>
  <si>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</si>
  <si>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</si>
  <si>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</si>
  <si>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</si>
  <si>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</si>
  <si>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</si>
  <si>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</si>
  <si>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</si>
  <si>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</si>
  <si>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z dnia …………………….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</si>
  <si>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</si>
  <si>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</si>
  <si>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</si>
  <si>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</si>
  <si>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</si>
  <si>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</si>
  <si>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</si>
  <si>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</si>
  <si>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</si>
  <si>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</si>
  <si>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</si>
  <si>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</si>
  <si>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</si>
  <si>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</si>
  <si>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</si>
  <si>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Rozbudowa garażu OSP Niewierz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</si>
  <si>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</si>
  <si>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</si>
  <si>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</si>
  <si>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</si>
  <si>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</si>
  <si>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</si>
  <si>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</si>
  <si>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</si>
  <si>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</si>
  <si>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</si>
  <si>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</si>
  <si>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</si>
  <si>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</si>
  <si>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</si>
  <si>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</si>
  <si>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</si>
  <si>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</si>
  <si>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</si>
  <si>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</si>
  <si>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</si>
  <si>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</si>
  <si>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</si>
  <si>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</si>
  <si>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</si>
  <si>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</si>
  <si>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</si>
  <si>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</si>
  <si>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</si>
  <si>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</si>
  <si>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</si>
  <si>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</si>
  <si>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</si>
  <si>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</si>
  <si>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>Uchwały Rady Gminy Duszniki Nr ………………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</si>
  <si>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</si>
  <si>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</si>
  <si>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</si>
  <si>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</si>
  <si>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</si>
  <si>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</si>
  <si>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</si>
  <si>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</si>
  <si>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</si>
  <si>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</si>
  <si>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</si>
  <si>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</si>
  <si>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</si>
  <si>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</si>
  <si>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</si>
  <si>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</si>
  <si>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</si>
  <si>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</si>
  <si>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</si>
  <si>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</si>
  <si>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</si>
  <si>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</si>
  <si>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</si>
  <si>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</si>
  <si>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</si>
  <si>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</si>
  <si>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</si>
  <si>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</si>
  <si>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</si>
  <si>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</si>
  <si>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</si>
  <si>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</si>
  <si>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</si>
  <si>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</si>
  <si>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</si>
  <si>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</si>
  <si>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</si>
  <si>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Projekt i przebudowa boiska przy Zespole Szkół w Grzebienisku</t>
  </si>
  <si>
    <t>Dokumentacja oświetlenia - Duszniki, ul.Chełmińska, Sędzinko, ul.Wiśniowa</t>
  </si>
  <si>
    <t>Plan 2015r.</t>
  </si>
  <si>
    <t>Zmiany</t>
  </si>
  <si>
    <t>Plan po zmianach</t>
  </si>
  <si>
    <t>Uzasadnienie</t>
  </si>
  <si>
    <t>Załącznik Nr 1 do</t>
  </si>
  <si>
    <t>Uchwały Rady Gminy Duszniki Nr ………</t>
  </si>
  <si>
    <t>Załącznik Nr 2 do</t>
  </si>
  <si>
    <t>z dnia …………………………..</t>
  </si>
  <si>
    <t>Załącznik Nr 3 do</t>
  </si>
  <si>
    <t>Uchwały Rady Gminy Duszniki Nr ……………</t>
  </si>
  <si>
    <t>Plan wydatków majątkowych po zmianach</t>
  </si>
  <si>
    <t>Uchwały Rady Gminy Duszniki Nr …………………</t>
  </si>
  <si>
    <t>Przebudowa dróg dojazdowych do gruntów rolnych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</si>
  <si>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</si>
  <si>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</si>
  <si>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</si>
  <si>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</si>
  <si>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</si>
  <si>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</si>
  <si>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</si>
  <si>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</si>
  <si>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</si>
  <si>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</si>
  <si>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</si>
  <si>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</si>
  <si>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</si>
  <si>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</si>
  <si>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</si>
  <si>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</si>
  <si>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</si>
  <si>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</si>
  <si>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</si>
  <si>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</si>
  <si>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Projekt wodociągu Podrzewie ul. Sękowska</t>
  </si>
  <si>
    <t>Dotacja celowa na dofinansowanie programu "Pomoc państwa w zakresie dożywiania" - pismo Woj.Wielkop. Nr FB-I.3111.39.2016.3 z dnia 15.02.2016r.</t>
  </si>
  <si>
    <t>Dochody budżetu gminy na 2016r. - III zmiana</t>
  </si>
  <si>
    <t>Wydatki budżetu gminy na 2016r. - III zmiana</t>
  </si>
  <si>
    <t>Dotacja celowa na wdrożenie Programu Rodzina 500 Plus - pismo Woj.Wielkop. Nr FB-I.3111.46.2016.7 z dnia 19.02.2016r.</t>
  </si>
  <si>
    <t>6310</t>
  </si>
  <si>
    <t>dotacje celowe otrzymane z bp na inwestycje i zakupy inwestycyjne z zakresu administracji rządowej oraz innych zadań zleconych gminom ustawami</t>
  </si>
  <si>
    <t>zwiększenie</t>
  </si>
  <si>
    <t>wydatki na zakupy inwestycyjne jednostek budżetowych (zad.zlec.)</t>
  </si>
  <si>
    <t>przesunięcie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</si>
</sst>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16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9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4" fontId="33" fillId="0" borderId="1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98" fillId="0" borderId="23" xfId="0" applyFont="1" applyBorder="1" applyAlignment="1" quotePrefix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8" fillId="0" borderId="23" xfId="0" applyFont="1" applyBorder="1" applyAlignment="1">
      <alignment vertical="center"/>
    </xf>
    <xf numFmtId="0" fontId="98" fillId="0" borderId="23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8" fillId="0" borderId="23" xfId="0" applyFont="1" applyBorder="1" applyAlignment="1">
      <alignment vertical="center" wrapText="1"/>
    </xf>
    <xf numFmtId="0" fontId="98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 quotePrefix="1">
      <alignment horizontal="center" vertical="center"/>
    </xf>
    <xf numFmtId="0" fontId="98" fillId="0" borderId="11" xfId="0" applyFont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25" xfId="0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/>
    </xf>
    <xf numFmtId="8" fontId="98" fillId="0" borderId="23" xfId="0" applyNumberFormat="1" applyFont="1" applyBorder="1" applyAlignment="1">
      <alignment horizontal="center" vertical="center"/>
    </xf>
    <xf numFmtId="0" fontId="98" fillId="0" borderId="23" xfId="0" applyFont="1" applyBorder="1" applyAlignment="1">
      <alignment horizontal="left" vertical="center" wrapText="1"/>
    </xf>
    <xf numFmtId="0" fontId="102" fillId="0" borderId="14" xfId="0" applyFont="1" applyBorder="1" applyAlignment="1" quotePrefix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/>
    </xf>
    <xf numFmtId="0" fontId="102" fillId="0" borderId="14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 wrapText="1"/>
    </xf>
    <xf numFmtId="0" fontId="102" fillId="0" borderId="14" xfId="0" applyFont="1" applyBorder="1" applyAlignment="1">
      <alignment horizont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7" fontId="102" fillId="0" borderId="15" xfId="0" applyNumberFormat="1" applyFont="1" applyBorder="1" applyAlignment="1">
      <alignment vertical="center" wrapText="1"/>
    </xf>
    <xf numFmtId="0" fontId="103" fillId="0" borderId="28" xfId="0" applyFont="1" applyBorder="1" applyAlignment="1">
      <alignment vertical="center"/>
    </xf>
    <xf numFmtId="0" fontId="104" fillId="0" borderId="29" xfId="0" applyFont="1" applyBorder="1" applyAlignment="1">
      <alignment vertic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/>
    </xf>
    <xf numFmtId="49" fontId="105" fillId="0" borderId="15" xfId="0" applyNumberFormat="1" applyFont="1" applyBorder="1" applyAlignment="1">
      <alignment horizontal="center" vertical="center"/>
    </xf>
    <xf numFmtId="0" fontId="102" fillId="0" borderId="15" xfId="0" applyFont="1" applyBorder="1" applyAlignment="1">
      <alignment horizontal="left" vertical="center" wrapText="1"/>
    </xf>
    <xf numFmtId="0" fontId="106" fillId="0" borderId="29" xfId="0" applyNumberFormat="1" applyFont="1" applyBorder="1" applyAlignment="1">
      <alignment horizontal="center" vertical="center" wrapText="1"/>
    </xf>
    <xf numFmtId="0" fontId="106" fillId="0" borderId="13" xfId="0" applyNumberFormat="1" applyFont="1" applyBorder="1" applyAlignment="1">
      <alignment horizontal="center" vertical="center" wrapText="1"/>
    </xf>
    <xf numFmtId="7" fontId="106" fillId="0" borderId="13" xfId="0" applyNumberFormat="1" applyFont="1" applyBorder="1" applyAlignment="1">
      <alignment horizontal="center" vertical="center" wrapText="1"/>
    </xf>
    <xf numFmtId="0" fontId="106" fillId="0" borderId="28" xfId="0" applyNumberFormat="1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 wrapText="1"/>
    </xf>
    <xf numFmtId="8" fontId="98" fillId="0" borderId="23" xfId="0" applyNumberFormat="1" applyFont="1" applyBorder="1" applyAlignment="1" quotePrefix="1">
      <alignment horizontal="center" vertical="center"/>
    </xf>
    <xf numFmtId="8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 quotePrefix="1">
      <alignment horizontal="center" vertical="center"/>
    </xf>
    <xf numFmtId="165" fontId="101" fillId="0" borderId="11" xfId="0" applyNumberFormat="1" applyFont="1" applyBorder="1" applyAlignment="1">
      <alignment horizontal="center" vertical="center"/>
    </xf>
    <xf numFmtId="0" fontId="98" fillId="0" borderId="23" xfId="0" applyNumberFormat="1" applyFont="1" applyBorder="1" applyAlignment="1">
      <alignment horizontal="center" vertical="center"/>
    </xf>
    <xf numFmtId="8" fontId="101" fillId="0" borderId="11" xfId="0" applyNumberFormat="1" applyFont="1" applyBorder="1" applyAlignment="1">
      <alignment horizontal="center" vertical="center"/>
    </xf>
    <xf numFmtId="49" fontId="98" fillId="0" borderId="18" xfId="0" applyNumberFormat="1" applyFont="1" applyBorder="1" applyAlignment="1">
      <alignment horizontal="center" vertical="center"/>
    </xf>
    <xf numFmtId="8" fontId="98" fillId="0" borderId="18" xfId="0" applyNumberFormat="1" applyFont="1" applyBorder="1" applyAlignment="1">
      <alignment horizontal="center" vertical="center"/>
    </xf>
    <xf numFmtId="0" fontId="98" fillId="0" borderId="18" xfId="0" applyFont="1" applyBorder="1" applyAlignment="1">
      <alignment horizontal="left" vertical="center" wrapText="1"/>
    </xf>
    <xf numFmtId="8" fontId="107" fillId="0" borderId="23" xfId="0" applyNumberFormat="1" applyFont="1" applyBorder="1" applyAlignment="1">
      <alignment horizontal="center" vertical="center"/>
    </xf>
    <xf numFmtId="8" fontId="101" fillId="0" borderId="30" xfId="0" applyNumberFormat="1" applyFont="1" applyBorder="1" applyAlignment="1">
      <alignment horizontal="center" vertical="center"/>
    </xf>
    <xf numFmtId="8" fontId="98" fillId="0" borderId="11" xfId="0" applyNumberFormat="1" applyFont="1" applyFill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 wrapText="1"/>
    </xf>
    <xf numFmtId="49" fontId="102" fillId="0" borderId="21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vertical="center" wrapText="1"/>
    </xf>
    <xf numFmtId="0" fontId="108" fillId="0" borderId="11" xfId="0" applyFont="1" applyFill="1" applyBorder="1" applyAlignment="1" quotePrefix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0" fontId="109" fillId="0" borderId="21" xfId="0" applyFont="1" applyFill="1" applyBorder="1" applyAlignment="1" quotePrefix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7" fontId="102" fillId="0" borderId="11" xfId="0" applyNumberFormat="1" applyFont="1" applyBorder="1" applyAlignment="1">
      <alignment vertical="center" wrapText="1"/>
    </xf>
    <xf numFmtId="4" fontId="109" fillId="0" borderId="11" xfId="0" applyNumberFormat="1" applyFont="1" applyFill="1" applyBorder="1" applyAlignment="1">
      <alignment horizontal="right" vertical="center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4" fontId="109" fillId="0" borderId="11" xfId="0" applyNumberFormat="1" applyFont="1" applyFill="1" applyBorder="1" applyAlignment="1">
      <alignment horizontal="right" vertical="center" wrapText="1"/>
    </xf>
    <xf numFmtId="0" fontId="102" fillId="0" borderId="11" xfId="0" applyFont="1" applyBorder="1" applyAlignment="1">
      <alignment vertical="center"/>
    </xf>
    <xf numFmtId="0" fontId="110" fillId="0" borderId="15" xfId="0" applyFont="1" applyFill="1" applyBorder="1" applyAlignment="1">
      <alignment horizontal="left" vertical="center" wrapText="1"/>
    </xf>
    <xf numFmtId="4" fontId="111" fillId="0" borderId="15" xfId="0" applyNumberFormat="1" applyFont="1" applyFill="1" applyBorder="1" applyAlignment="1">
      <alignment horizontal="right" vertical="center" wrapText="1"/>
    </xf>
    <xf numFmtId="49" fontId="102" fillId="0" borderId="31" xfId="0" applyNumberFormat="1" applyFont="1" applyBorder="1" applyAlignment="1">
      <alignment horizontal="center" vertical="center" wrapText="1"/>
    </xf>
    <xf numFmtId="7" fontId="102" fillId="0" borderId="28" xfId="0" applyNumberFormat="1" applyFont="1" applyBorder="1" applyAlignment="1">
      <alignment vertical="center" wrapText="1"/>
    </xf>
    <xf numFmtId="49" fontId="106" fillId="0" borderId="32" xfId="0" applyNumberFormat="1" applyFont="1" applyBorder="1" applyAlignment="1">
      <alignment horizontal="center" vertical="center" wrapText="1"/>
    </xf>
    <xf numFmtId="49" fontId="106" fillId="0" borderId="33" xfId="0" applyNumberFormat="1" applyFont="1" applyBorder="1" applyAlignment="1">
      <alignment horizontal="center" vertical="center" wrapText="1"/>
    </xf>
    <xf numFmtId="0" fontId="104" fillId="0" borderId="33" xfId="0" applyFont="1" applyBorder="1" applyAlignment="1">
      <alignment vertical="center"/>
    </xf>
    <xf numFmtId="49" fontId="106" fillId="0" borderId="14" xfId="0" applyNumberFormat="1" applyFont="1" applyBorder="1" applyAlignment="1">
      <alignment horizontal="center" vertical="center" wrapText="1"/>
    </xf>
    <xf numFmtId="49" fontId="106" fillId="0" borderId="15" xfId="0" applyNumberFormat="1" applyFont="1" applyBorder="1" applyAlignment="1">
      <alignment horizontal="center" vertical="center" wrapText="1"/>
    </xf>
    <xf numFmtId="0" fontId="104" fillId="0" borderId="15" xfId="0" applyFont="1" applyBorder="1" applyAlignment="1">
      <alignment vertical="center" wrapText="1"/>
    </xf>
    <xf numFmtId="0" fontId="104" fillId="0" borderId="15" xfId="0" applyFont="1" applyBorder="1" applyAlignment="1">
      <alignment vertical="center"/>
    </xf>
    <xf numFmtId="0" fontId="106" fillId="0" borderId="29" xfId="0" applyFont="1" applyBorder="1" applyAlignment="1">
      <alignment horizontal="left" vertical="center" wrapText="1"/>
    </xf>
    <xf numFmtId="0" fontId="106" fillId="0" borderId="14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0" fontId="112" fillId="0" borderId="23" xfId="0" applyFont="1" applyBorder="1" applyAlignment="1">
      <alignment horizontal="left" vertical="center" wrapText="1"/>
    </xf>
    <xf numFmtId="49" fontId="112" fillId="0" borderId="11" xfId="0" applyNumberFormat="1" applyFont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left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8" fontId="98" fillId="0" borderId="25" xfId="0" applyNumberFormat="1" applyFont="1" applyBorder="1" applyAlignment="1">
      <alignment horizontal="center" vertical="center"/>
    </xf>
    <xf numFmtId="49" fontId="98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2" fillId="0" borderId="30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0" fontId="102" fillId="0" borderId="23" xfId="0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8" fontId="1" fillId="0" borderId="35" xfId="0" applyNumberFormat="1" applyFont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/>
    </xf>
    <xf numFmtId="49" fontId="102" fillId="0" borderId="21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1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/>
    </xf>
    <xf numFmtId="4" fontId="30" fillId="0" borderId="11" xfId="0" applyNumberFormat="1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/>
    </xf>
    <xf numFmtId="49" fontId="98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2" fillId="0" borderId="15" xfId="0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7" fontId="98" fillId="0" borderId="23" xfId="0" applyNumberFormat="1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2" fillId="0" borderId="15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98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2" fillId="0" borderId="20" xfId="0" applyNumberFormat="1" applyFont="1" applyBorder="1" applyAlignment="1">
      <alignment horizontal="center" vertical="center" wrapText="1"/>
    </xf>
    <xf numFmtId="164" fontId="102" fillId="0" borderId="31" xfId="0" applyNumberFormat="1" applyFont="1" applyBorder="1" applyAlignment="1">
      <alignment vertical="center"/>
    </xf>
    <xf numFmtId="164" fontId="98" fillId="0" borderId="36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99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98" fillId="0" borderId="37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7" fontId="102" fillId="0" borderId="31" xfId="0" applyNumberFormat="1" applyFont="1" applyFill="1" applyBorder="1" applyAlignment="1">
      <alignment horizontal="right" vertical="center"/>
    </xf>
    <xf numFmtId="164" fontId="102" fillId="0" borderId="3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vertical="center"/>
    </xf>
    <xf numFmtId="164" fontId="29" fillId="0" borderId="37" xfId="0" applyNumberFormat="1" applyFont="1" applyFill="1" applyBorder="1" applyAlignment="1">
      <alignment vertical="center"/>
    </xf>
    <xf numFmtId="164" fontId="7" fillId="0" borderId="37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40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113" fillId="0" borderId="23" xfId="0" applyFont="1" applyFill="1" applyBorder="1" applyAlignment="1">
      <alignment horizontal="center" vertical="center" wrapText="1"/>
    </xf>
    <xf numFmtId="0" fontId="114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9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26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42" xfId="0" applyFont="1" applyBorder="1" applyAlignment="1">
      <alignment/>
    </xf>
    <xf numFmtId="0" fontId="9" fillId="0" borderId="43" xfId="0" applyNumberFormat="1" applyFont="1" applyFill="1" applyBorder="1" applyAlignment="1">
      <alignment horizontal="center" vertical="center"/>
    </xf>
    <xf numFmtId="7" fontId="102" fillId="0" borderId="31" xfId="0" applyNumberFormat="1" applyFont="1" applyBorder="1" applyAlignment="1">
      <alignment vertical="center" wrapText="1"/>
    </xf>
    <xf numFmtId="7" fontId="98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38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2" fillId="0" borderId="31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45" xfId="0" applyNumberFormat="1" applyFont="1" applyFill="1" applyBorder="1" applyAlignment="1">
      <alignment horizontal="right" vertical="center"/>
    </xf>
    <xf numFmtId="164" fontId="29" fillId="0" borderId="38" xfId="0" applyNumberFormat="1" applyFont="1" applyFill="1" applyBorder="1" applyAlignment="1">
      <alignment vertical="center"/>
    </xf>
    <xf numFmtId="7" fontId="98" fillId="0" borderId="39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vertical="center" wrapText="1"/>
    </xf>
    <xf numFmtId="7" fontId="106" fillId="0" borderId="3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9" fillId="0" borderId="11" xfId="0" applyNumberFormat="1" applyFont="1" applyBorder="1" applyAlignment="1">
      <alignment vertical="center"/>
    </xf>
    <xf numFmtId="7" fontId="106" fillId="0" borderId="46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horizontal="right" vertical="center" wrapText="1"/>
    </xf>
    <xf numFmtId="7" fontId="106" fillId="0" borderId="31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6" fillId="0" borderId="29" xfId="0" applyNumberFormat="1" applyFont="1" applyBorder="1" applyAlignment="1">
      <alignment horizontal="right" vertical="center" wrapText="1"/>
    </xf>
    <xf numFmtId="7" fontId="3" fillId="33" borderId="43" xfId="0" applyNumberFormat="1" applyFont="1" applyFill="1" applyBorder="1" applyAlignment="1">
      <alignment horizontal="center" vertical="center"/>
    </xf>
    <xf numFmtId="7" fontId="1" fillId="0" borderId="38" xfId="0" applyNumberFormat="1" applyFont="1" applyBorder="1" applyAlignment="1">
      <alignment horizontal="right" vertical="center" wrapText="1"/>
    </xf>
    <xf numFmtId="7" fontId="3" fillId="0" borderId="38" xfId="0" applyNumberFormat="1" applyFont="1" applyFill="1" applyBorder="1" applyAlignment="1">
      <alignment horizontal="right" vertical="center" wrapText="1"/>
    </xf>
    <xf numFmtId="164" fontId="25" fillId="0" borderId="38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7" fontId="98" fillId="0" borderId="36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9" fillId="0" borderId="10" xfId="0" applyNumberFormat="1" applyFont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49" fontId="11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7" fontId="29" fillId="0" borderId="3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5" fillId="0" borderId="23" xfId="0" applyNumberFormat="1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8" fillId="0" borderId="25" xfId="0" applyFont="1" applyBorder="1" applyAlignment="1">
      <alignment vertical="center" wrapText="1"/>
    </xf>
    <xf numFmtId="49" fontId="102" fillId="0" borderId="16" xfId="0" applyNumberFormat="1" applyFont="1" applyBorder="1" applyAlignment="1">
      <alignment horizontal="center" vertical="center" wrapText="1"/>
    </xf>
    <xf numFmtId="49" fontId="98" fillId="0" borderId="17" xfId="0" applyNumberFormat="1" applyFont="1" applyBorder="1" applyAlignment="1">
      <alignment horizontal="center" vertical="center"/>
    </xf>
    <xf numFmtId="49" fontId="102" fillId="0" borderId="17" xfId="0" applyNumberFormat="1" applyFont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left" vertical="center" wrapText="1"/>
    </xf>
    <xf numFmtId="7" fontId="98" fillId="0" borderId="43" xfId="0" applyNumberFormat="1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49" fontId="98" fillId="0" borderId="25" xfId="0" applyNumberFormat="1" applyFont="1" applyBorder="1" applyAlignment="1">
      <alignment horizontal="center" vertical="center" wrapText="1"/>
    </xf>
    <xf numFmtId="49" fontId="102" fillId="0" borderId="25" xfId="0" applyNumberFormat="1" applyFont="1" applyBorder="1" applyAlignment="1">
      <alignment horizontal="center" vertical="center" wrapText="1"/>
    </xf>
    <xf numFmtId="0" fontId="98" fillId="0" borderId="25" xfId="0" applyFont="1" applyBorder="1" applyAlignment="1">
      <alignment vertical="center"/>
    </xf>
    <xf numFmtId="0" fontId="113" fillId="0" borderId="25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7" fontId="98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07" fillId="0" borderId="11" xfId="0" applyNumberFormat="1" applyFont="1" applyBorder="1" applyAlignment="1">
      <alignment horizontal="center" vertical="center"/>
    </xf>
    <xf numFmtId="7" fontId="98" fillId="0" borderId="38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98" fillId="0" borderId="25" xfId="0" applyFont="1" applyFill="1" applyBorder="1" applyAlignment="1">
      <alignment vertical="center" wrapText="1"/>
    </xf>
    <xf numFmtId="164" fontId="98" fillId="0" borderId="44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6" fillId="0" borderId="51" xfId="0" applyNumberFormat="1" applyFont="1" applyBorder="1" applyAlignment="1">
      <alignment vertical="center" wrapText="1"/>
    </xf>
    <xf numFmtId="7" fontId="112" fillId="0" borderId="40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06" fillId="0" borderId="12" xfId="0" applyNumberFormat="1" applyFont="1" applyBorder="1" applyAlignment="1">
      <alignment vertical="center" wrapText="1"/>
    </xf>
    <xf numFmtId="7" fontId="112" fillId="0" borderId="26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06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25" fillId="0" borderId="45" xfId="0" applyNumberFormat="1" applyFont="1" applyBorder="1" applyAlignment="1">
      <alignment vertical="center"/>
    </xf>
    <xf numFmtId="0" fontId="106" fillId="0" borderId="0" xfId="0" applyFont="1" applyBorder="1" applyAlignment="1">
      <alignment horizontal="left" vertical="center" wrapText="1"/>
    </xf>
    <xf numFmtId="7" fontId="106" fillId="0" borderId="0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0" fontId="112" fillId="0" borderId="25" xfId="0" applyFont="1" applyBorder="1" applyAlignment="1">
      <alignment vertical="center" wrapText="1"/>
    </xf>
    <xf numFmtId="7" fontId="112" fillId="0" borderId="44" xfId="0" applyNumberFormat="1" applyFont="1" applyBorder="1" applyAlignment="1">
      <alignment horizontal="right" vertical="center" wrapText="1"/>
    </xf>
    <xf numFmtId="7" fontId="112" fillId="0" borderId="27" xfId="0" applyNumberFormat="1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112" fillId="0" borderId="23" xfId="0" applyNumberFormat="1" applyFont="1" applyBorder="1" applyAlignment="1">
      <alignment vertical="center"/>
    </xf>
    <xf numFmtId="164" fontId="112" fillId="0" borderId="4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12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29" fillId="0" borderId="35" xfId="0" applyNumberFormat="1" applyFont="1" applyBorder="1" applyAlignment="1">
      <alignment vertical="center"/>
    </xf>
    <xf numFmtId="7" fontId="29" fillId="0" borderId="38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4" fillId="0" borderId="31" xfId="0" applyNumberFormat="1" applyFont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164" fontId="29" fillId="0" borderId="39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164" fontId="1" fillId="0" borderId="39" xfId="0" applyNumberFormat="1" applyFont="1" applyBorder="1" applyAlignment="1">
      <alignment horizontal="right" vertical="center"/>
    </xf>
    <xf numFmtId="164" fontId="29" fillId="0" borderId="46" xfId="0" applyNumberFormat="1" applyFont="1" applyBorder="1" applyAlignment="1">
      <alignment vertical="center"/>
    </xf>
    <xf numFmtId="7" fontId="29" fillId="0" borderId="46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112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horizontal="center" vertical="center"/>
    </xf>
    <xf numFmtId="164" fontId="112" fillId="0" borderId="42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9" fillId="0" borderId="11" xfId="0" applyNumberFormat="1" applyFont="1" applyBorder="1" applyAlignment="1">
      <alignment horizontal="right" vertical="center"/>
    </xf>
    <xf numFmtId="0" fontId="12" fillId="0" borderId="41" xfId="0" applyFont="1" applyFill="1" applyBorder="1" applyAlignment="1">
      <alignment vertical="center" wrapText="1"/>
    </xf>
    <xf numFmtId="0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7" fontId="10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7"/>
  <sheetViews>
    <sheetView zoomScalePageLayoutView="0" workbookViewId="0" topLeftCell="A94">
      <selection activeCell="O102" sqref="O102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385</v>
      </c>
    </row>
    <row r="2" spans="2:8" ht="15.75" customHeight="1">
      <c r="B2" s="177"/>
      <c r="H2" s="182" t="s">
        <v>386</v>
      </c>
    </row>
    <row r="3" ht="12.75">
      <c r="H3" s="182" t="s">
        <v>291</v>
      </c>
    </row>
    <row r="4" spans="5:8" ht="15">
      <c r="E4" s="179"/>
      <c r="H4" s="163"/>
    </row>
    <row r="5" spans="3:6" ht="18.75" customHeight="1">
      <c r="C5" s="2"/>
      <c r="D5" s="3"/>
      <c r="E5" s="599" t="s">
        <v>416</v>
      </c>
      <c r="F5" s="599"/>
    </row>
    <row r="6" spans="5:9" ht="12" customHeight="1" thickBot="1">
      <c r="E6" s="4"/>
      <c r="F6" s="118"/>
      <c r="I6" s="5"/>
    </row>
    <row r="7" spans="2:9" s="6" customFormat="1" ht="15" customHeight="1">
      <c r="B7" s="602" t="s">
        <v>0</v>
      </c>
      <c r="C7" s="604" t="s">
        <v>1</v>
      </c>
      <c r="D7" s="606" t="s">
        <v>2</v>
      </c>
      <c r="E7" s="608" t="s">
        <v>3</v>
      </c>
      <c r="F7" s="600" t="s">
        <v>293</v>
      </c>
      <c r="G7" s="610" t="s">
        <v>382</v>
      </c>
      <c r="H7" s="595" t="s">
        <v>383</v>
      </c>
      <c r="I7" s="597" t="s">
        <v>384</v>
      </c>
    </row>
    <row r="8" spans="2:9" s="6" customFormat="1" ht="15" customHeight="1" thickBot="1">
      <c r="B8" s="603"/>
      <c r="C8" s="605"/>
      <c r="D8" s="607"/>
      <c r="E8" s="609"/>
      <c r="F8" s="601"/>
      <c r="G8" s="611"/>
      <c r="H8" s="596"/>
      <c r="I8" s="598"/>
    </row>
    <row r="9" spans="2:9" s="7" customFormat="1" ht="9.75" customHeight="1" thickBot="1">
      <c r="B9" s="403">
        <v>1</v>
      </c>
      <c r="C9" s="404">
        <v>2</v>
      </c>
      <c r="D9" s="404">
        <v>3</v>
      </c>
      <c r="E9" s="404">
        <v>4</v>
      </c>
      <c r="F9" s="405">
        <v>5</v>
      </c>
      <c r="G9" s="405">
        <v>6</v>
      </c>
      <c r="H9" s="405">
        <v>7</v>
      </c>
      <c r="I9" s="406">
        <v>8</v>
      </c>
    </row>
    <row r="10" spans="2:9" s="7" customFormat="1" ht="14.25" customHeight="1" thickBot="1">
      <c r="B10" s="215" t="s">
        <v>4</v>
      </c>
      <c r="C10" s="216"/>
      <c r="D10" s="216"/>
      <c r="E10" s="217" t="s">
        <v>5</v>
      </c>
      <c r="F10" s="367">
        <f aca="true" t="shared" si="0" ref="F10:H11">F11</f>
        <v>8000</v>
      </c>
      <c r="G10" s="367">
        <f t="shared" si="0"/>
        <v>0</v>
      </c>
      <c r="H10" s="367">
        <f t="shared" si="0"/>
        <v>8000</v>
      </c>
      <c r="I10" s="407"/>
    </row>
    <row r="11" spans="2:11" s="7" customFormat="1" ht="15" customHeight="1">
      <c r="B11" s="108"/>
      <c r="C11" s="198" t="s">
        <v>6</v>
      </c>
      <c r="D11" s="199"/>
      <c r="E11" s="200" t="s">
        <v>7</v>
      </c>
      <c r="F11" s="368">
        <f t="shared" si="0"/>
        <v>8000</v>
      </c>
      <c r="G11" s="368">
        <f t="shared" si="0"/>
        <v>0</v>
      </c>
      <c r="H11" s="368">
        <f t="shared" si="0"/>
        <v>8000</v>
      </c>
      <c r="I11" s="427"/>
      <c r="K11" s="8"/>
    </row>
    <row r="12" spans="2:11" s="7" customFormat="1" ht="24.75" customHeight="1" thickBot="1">
      <c r="B12" s="109"/>
      <c r="C12" s="10"/>
      <c r="D12" s="11" t="s">
        <v>8</v>
      </c>
      <c r="E12" s="363" t="s">
        <v>371</v>
      </c>
      <c r="F12" s="369">
        <v>8000</v>
      </c>
      <c r="G12" s="9"/>
      <c r="H12" s="408">
        <f>F12+G12</f>
        <v>8000</v>
      </c>
      <c r="I12" s="428"/>
      <c r="K12" s="12"/>
    </row>
    <row r="13" spans="2:11" s="7" customFormat="1" ht="15" customHeight="1" thickBot="1">
      <c r="B13" s="218">
        <v>700</v>
      </c>
      <c r="C13" s="216"/>
      <c r="D13" s="216"/>
      <c r="E13" s="357" t="s">
        <v>9</v>
      </c>
      <c r="F13" s="367">
        <f>F14</f>
        <v>260339</v>
      </c>
      <c r="G13" s="367">
        <f>G14</f>
        <v>0</v>
      </c>
      <c r="H13" s="367">
        <f>H14</f>
        <v>260339</v>
      </c>
      <c r="I13" s="407"/>
      <c r="K13" s="8"/>
    </row>
    <row r="14" spans="2:11" s="7" customFormat="1" ht="15" customHeight="1">
      <c r="B14" s="108"/>
      <c r="C14" s="201">
        <v>70005</v>
      </c>
      <c r="D14" s="199"/>
      <c r="E14" s="362" t="s">
        <v>10</v>
      </c>
      <c r="F14" s="368">
        <f>F15+F16+F17</f>
        <v>260339</v>
      </c>
      <c r="G14" s="368">
        <f>G15+G16+G17</f>
        <v>0</v>
      </c>
      <c r="H14" s="368">
        <f>H15+H16+H17</f>
        <v>260339</v>
      </c>
      <c r="I14" s="427"/>
      <c r="K14" s="8"/>
    </row>
    <row r="15" spans="2:11" s="7" customFormat="1" ht="24">
      <c r="B15" s="110"/>
      <c r="C15" s="13"/>
      <c r="D15" s="344" t="s">
        <v>358</v>
      </c>
      <c r="E15" s="345" t="s">
        <v>359</v>
      </c>
      <c r="F15" s="370">
        <v>12339</v>
      </c>
      <c r="G15" s="13"/>
      <c r="H15" s="408">
        <f>F15+G15</f>
        <v>12339</v>
      </c>
      <c r="I15" s="429"/>
      <c r="K15" s="8"/>
    </row>
    <row r="16" spans="2:11" s="7" customFormat="1" ht="36">
      <c r="B16" s="110"/>
      <c r="C16" s="13"/>
      <c r="D16" s="14" t="s">
        <v>8</v>
      </c>
      <c r="E16" s="364" t="s">
        <v>372</v>
      </c>
      <c r="F16" s="371">
        <v>98000</v>
      </c>
      <c r="G16" s="13"/>
      <c r="H16" s="408">
        <f>F16+G16</f>
        <v>98000</v>
      </c>
      <c r="I16" s="429"/>
      <c r="K16" s="8"/>
    </row>
    <row r="17" spans="2:11" s="7" customFormat="1" ht="27" customHeight="1" thickBot="1">
      <c r="B17" s="109"/>
      <c r="C17" s="9"/>
      <c r="D17" s="11" t="s">
        <v>254</v>
      </c>
      <c r="E17" s="363" t="s">
        <v>270</v>
      </c>
      <c r="F17" s="369">
        <v>150000</v>
      </c>
      <c r="G17" s="9"/>
      <c r="H17" s="408">
        <f>F17+G17</f>
        <v>150000</v>
      </c>
      <c r="I17" s="428"/>
      <c r="K17" s="8"/>
    </row>
    <row r="18" spans="2:11" s="7" customFormat="1" ht="15" customHeight="1" thickBot="1">
      <c r="B18" s="218">
        <v>750</v>
      </c>
      <c r="C18" s="216"/>
      <c r="D18" s="216"/>
      <c r="E18" s="357" t="s">
        <v>11</v>
      </c>
      <c r="F18" s="367">
        <f>F19+F21</f>
        <v>97696</v>
      </c>
      <c r="G18" s="367">
        <f>G19+G21</f>
        <v>0</v>
      </c>
      <c r="H18" s="367">
        <f>H19+H21</f>
        <v>97696</v>
      </c>
      <c r="I18" s="407"/>
      <c r="K18" s="8"/>
    </row>
    <row r="19" spans="2:11" s="7" customFormat="1" ht="15" customHeight="1">
      <c r="B19" s="108"/>
      <c r="C19" s="201">
        <v>75011</v>
      </c>
      <c r="D19" s="199"/>
      <c r="E19" s="362" t="s">
        <v>12</v>
      </c>
      <c r="F19" s="368">
        <f>F20</f>
        <v>73696</v>
      </c>
      <c r="G19" s="368">
        <f>G20</f>
        <v>0</v>
      </c>
      <c r="H19" s="368">
        <f>H20</f>
        <v>73696</v>
      </c>
      <c r="I19" s="427"/>
      <c r="K19" s="8"/>
    </row>
    <row r="20" spans="2:11" s="7" customFormat="1" ht="39.75" customHeight="1">
      <c r="B20" s="110"/>
      <c r="C20" s="13"/>
      <c r="D20" s="15">
        <v>2010</v>
      </c>
      <c r="E20" s="365" t="s">
        <v>271</v>
      </c>
      <c r="F20" s="371">
        <v>73696</v>
      </c>
      <c r="G20" s="13"/>
      <c r="H20" s="408">
        <f>F20+G20</f>
        <v>73696</v>
      </c>
      <c r="I20" s="429"/>
      <c r="K20" s="16"/>
    </row>
    <row r="21" spans="2:9" s="7" customFormat="1" ht="15" customHeight="1">
      <c r="B21" s="110"/>
      <c r="C21" s="202">
        <v>75023</v>
      </c>
      <c r="D21" s="203"/>
      <c r="E21" s="355" t="s">
        <v>13</v>
      </c>
      <c r="F21" s="372">
        <f>F22+F23+F24</f>
        <v>24000</v>
      </c>
      <c r="G21" s="372">
        <f>G22+G23+G24</f>
        <v>0</v>
      </c>
      <c r="H21" s="372">
        <f>H22+H23+H24</f>
        <v>24000</v>
      </c>
      <c r="I21" s="429"/>
    </row>
    <row r="22" spans="2:9" s="7" customFormat="1" ht="26.25" customHeight="1">
      <c r="B22" s="110"/>
      <c r="C22" s="13"/>
      <c r="D22" s="14" t="s">
        <v>14</v>
      </c>
      <c r="E22" s="345" t="s">
        <v>370</v>
      </c>
      <c r="F22" s="371">
        <v>6000</v>
      </c>
      <c r="G22" s="13"/>
      <c r="H22" s="408">
        <f>F22+G22</f>
        <v>6000</v>
      </c>
      <c r="I22" s="429"/>
    </row>
    <row r="23" spans="2:9" s="7" customFormat="1" ht="18" customHeight="1">
      <c r="B23" s="110"/>
      <c r="C23" s="13"/>
      <c r="D23" s="14" t="s">
        <v>16</v>
      </c>
      <c r="E23" s="345" t="s">
        <v>374</v>
      </c>
      <c r="F23" s="371">
        <v>16000</v>
      </c>
      <c r="G23" s="13"/>
      <c r="H23" s="408">
        <f>F23+G23</f>
        <v>16000</v>
      </c>
      <c r="I23" s="429"/>
    </row>
    <row r="24" spans="2:9" s="7" customFormat="1" ht="18" customHeight="1" thickBot="1">
      <c r="B24" s="319"/>
      <c r="C24" s="320"/>
      <c r="D24" s="11" t="s">
        <v>260</v>
      </c>
      <c r="E24" s="138" t="s">
        <v>288</v>
      </c>
      <c r="F24" s="373">
        <v>2000</v>
      </c>
      <c r="G24" s="9"/>
      <c r="H24" s="408">
        <f>F24+G24</f>
        <v>2000</v>
      </c>
      <c r="I24" s="428"/>
    </row>
    <row r="25" spans="2:9" s="7" customFormat="1" ht="42" customHeight="1" thickBot="1">
      <c r="B25" s="218">
        <v>751</v>
      </c>
      <c r="C25" s="216"/>
      <c r="D25" s="216"/>
      <c r="E25" s="349" t="s">
        <v>235</v>
      </c>
      <c r="F25" s="367">
        <f aca="true" t="shared" si="1" ref="F25:H26">F26</f>
        <v>1718</v>
      </c>
      <c r="G25" s="367">
        <f t="shared" si="1"/>
        <v>0</v>
      </c>
      <c r="H25" s="367">
        <f t="shared" si="1"/>
        <v>1718</v>
      </c>
      <c r="I25" s="407"/>
    </row>
    <row r="26" spans="2:11" s="7" customFormat="1" ht="25.5" customHeight="1">
      <c r="B26" s="527"/>
      <c r="C26" s="497">
        <v>75101</v>
      </c>
      <c r="D26" s="498"/>
      <c r="E26" s="528" t="s">
        <v>17</v>
      </c>
      <c r="F26" s="529">
        <f t="shared" si="1"/>
        <v>1718</v>
      </c>
      <c r="G26" s="529">
        <f t="shared" si="1"/>
        <v>0</v>
      </c>
      <c r="H26" s="529">
        <f t="shared" si="1"/>
        <v>1718</v>
      </c>
      <c r="I26" s="530"/>
      <c r="K26" s="8"/>
    </row>
    <row r="27" spans="2:11" s="7" customFormat="1" ht="38.25" customHeight="1" thickBot="1">
      <c r="B27" s="109"/>
      <c r="C27" s="9"/>
      <c r="D27" s="18">
        <v>2010</v>
      </c>
      <c r="E27" s="138" t="s">
        <v>273</v>
      </c>
      <c r="F27" s="369">
        <v>1718</v>
      </c>
      <c r="G27" s="9"/>
      <c r="H27" s="408">
        <f>F27+G27</f>
        <v>1718</v>
      </c>
      <c r="I27" s="428"/>
      <c r="K27" s="12"/>
    </row>
    <row r="28" spans="2:9" ht="55.5" customHeight="1" thickBot="1">
      <c r="B28" s="218">
        <v>756</v>
      </c>
      <c r="C28" s="216"/>
      <c r="D28" s="216"/>
      <c r="E28" s="349" t="s">
        <v>241</v>
      </c>
      <c r="F28" s="367">
        <f>F29+F31+F38+F46+F55</f>
        <v>12079630</v>
      </c>
      <c r="G28" s="367">
        <f>G29+G31+G38+G46+G55</f>
        <v>0</v>
      </c>
      <c r="H28" s="367">
        <f>H29+H31+H38+H46+H55</f>
        <v>12079630</v>
      </c>
      <c r="I28" s="20"/>
    </row>
    <row r="29" spans="2:9" ht="25.5">
      <c r="B29" s="290"/>
      <c r="C29" s="201">
        <v>75601</v>
      </c>
      <c r="D29" s="291"/>
      <c r="E29" s="358" t="s">
        <v>231</v>
      </c>
      <c r="F29" s="368">
        <f>F30</f>
        <v>20000</v>
      </c>
      <c r="G29" s="368">
        <f>G30</f>
        <v>0</v>
      </c>
      <c r="H29" s="368">
        <f>H30</f>
        <v>20000</v>
      </c>
      <c r="I29" s="430"/>
    </row>
    <row r="30" spans="2:9" ht="24">
      <c r="B30" s="184"/>
      <c r="C30" s="185"/>
      <c r="D30" s="14" t="s">
        <v>23</v>
      </c>
      <c r="E30" s="345" t="s">
        <v>366</v>
      </c>
      <c r="F30" s="374">
        <v>20000</v>
      </c>
      <c r="G30" s="394"/>
      <c r="H30" s="392">
        <f>F30+G30</f>
        <v>20000</v>
      </c>
      <c r="I30" s="157"/>
    </row>
    <row r="31" spans="2:9" s="21" customFormat="1" ht="51">
      <c r="B31" s="111"/>
      <c r="C31" s="201">
        <v>75615</v>
      </c>
      <c r="D31" s="199"/>
      <c r="E31" s="358" t="s">
        <v>236</v>
      </c>
      <c r="F31" s="368">
        <f>F32+F33+F34+F35+F36+F37</f>
        <v>3111000</v>
      </c>
      <c r="G31" s="368">
        <f>G32+G33+G34+G35+G36+G37</f>
        <v>0</v>
      </c>
      <c r="H31" s="368">
        <f>H32+H33+H34+H35+H36+H37</f>
        <v>3111000</v>
      </c>
      <c r="I31" s="431"/>
    </row>
    <row r="32" spans="2:9" s="21" customFormat="1" ht="15" customHeight="1">
      <c r="B32" s="112"/>
      <c r="C32" s="22"/>
      <c r="D32" s="14" t="s">
        <v>19</v>
      </c>
      <c r="E32" s="345" t="s">
        <v>362</v>
      </c>
      <c r="F32" s="371">
        <v>2900000</v>
      </c>
      <c r="G32" s="395"/>
      <c r="H32" s="408">
        <f aca="true" t="shared" si="2" ref="H32:H37">F32+G32</f>
        <v>2900000</v>
      </c>
      <c r="I32" s="431"/>
    </row>
    <row r="33" spans="2:9" ht="15" customHeight="1">
      <c r="B33" s="113"/>
      <c r="C33" s="23"/>
      <c r="D33" s="14" t="s">
        <v>20</v>
      </c>
      <c r="E33" s="359" t="s">
        <v>363</v>
      </c>
      <c r="F33" s="371">
        <v>80000</v>
      </c>
      <c r="G33" s="393"/>
      <c r="H33" s="408">
        <f t="shared" si="2"/>
        <v>80000</v>
      </c>
      <c r="I33" s="157"/>
    </row>
    <row r="34" spans="2:9" ht="15" customHeight="1">
      <c r="B34" s="113"/>
      <c r="C34" s="23"/>
      <c r="D34" s="14" t="s">
        <v>21</v>
      </c>
      <c r="E34" s="359" t="s">
        <v>364</v>
      </c>
      <c r="F34" s="371">
        <v>25000</v>
      </c>
      <c r="G34" s="393"/>
      <c r="H34" s="408">
        <f t="shared" si="2"/>
        <v>25000</v>
      </c>
      <c r="I34" s="157"/>
    </row>
    <row r="35" spans="2:9" ht="15" customHeight="1">
      <c r="B35" s="113"/>
      <c r="C35" s="23"/>
      <c r="D35" s="14" t="s">
        <v>22</v>
      </c>
      <c r="E35" s="359" t="s">
        <v>365</v>
      </c>
      <c r="F35" s="371">
        <v>100000</v>
      </c>
      <c r="G35" s="393"/>
      <c r="H35" s="408">
        <f t="shared" si="2"/>
        <v>100000</v>
      </c>
      <c r="I35" s="157"/>
    </row>
    <row r="36" spans="2:9" ht="15" customHeight="1">
      <c r="B36" s="113"/>
      <c r="C36" s="23"/>
      <c r="D36" s="14" t="s">
        <v>25</v>
      </c>
      <c r="E36" s="359" t="s">
        <v>369</v>
      </c>
      <c r="F36" s="371">
        <v>2000</v>
      </c>
      <c r="G36" s="393"/>
      <c r="H36" s="408">
        <f t="shared" si="2"/>
        <v>2000</v>
      </c>
      <c r="I36" s="157"/>
    </row>
    <row r="37" spans="2:9" ht="15" customHeight="1">
      <c r="B37" s="113"/>
      <c r="C37" s="23"/>
      <c r="D37" s="14" t="s">
        <v>225</v>
      </c>
      <c r="E37" s="359" t="s">
        <v>375</v>
      </c>
      <c r="F37" s="371">
        <v>4000</v>
      </c>
      <c r="G37" s="393"/>
      <c r="H37" s="408">
        <f t="shared" si="2"/>
        <v>4000</v>
      </c>
      <c r="I37" s="157"/>
    </row>
    <row r="38" spans="2:9" s="21" customFormat="1" ht="38.25">
      <c r="B38" s="114"/>
      <c r="C38" s="202">
        <v>75616</v>
      </c>
      <c r="D38" s="203"/>
      <c r="E38" s="351" t="s">
        <v>237</v>
      </c>
      <c r="F38" s="372">
        <f>F39+F40+F41+F42+F43+F44+F45</f>
        <v>3190000</v>
      </c>
      <c r="G38" s="372">
        <f>G39+G40+G41+G42+G43+G44+G45</f>
        <v>0</v>
      </c>
      <c r="H38" s="372">
        <f>H39+H40+H41+H42+H43+H44+H45</f>
        <v>3190000</v>
      </c>
      <c r="I38" s="431"/>
    </row>
    <row r="39" spans="2:10" s="21" customFormat="1" ht="16.5" customHeight="1">
      <c r="B39" s="112"/>
      <c r="C39" s="22"/>
      <c r="D39" s="14" t="s">
        <v>19</v>
      </c>
      <c r="E39" s="345" t="s">
        <v>362</v>
      </c>
      <c r="F39" s="371">
        <v>1600000</v>
      </c>
      <c r="G39" s="395"/>
      <c r="H39" s="408">
        <f aca="true" t="shared" si="3" ref="H39:H45">F39+G39</f>
        <v>1600000</v>
      </c>
      <c r="I39" s="431"/>
      <c r="J39" s="24"/>
    </row>
    <row r="40" spans="2:9" ht="16.5" customHeight="1">
      <c r="B40" s="113"/>
      <c r="C40" s="23"/>
      <c r="D40" s="14" t="s">
        <v>20</v>
      </c>
      <c r="E40" s="359" t="s">
        <v>363</v>
      </c>
      <c r="F40" s="371">
        <v>1100000</v>
      </c>
      <c r="G40" s="393"/>
      <c r="H40" s="408">
        <f t="shared" si="3"/>
        <v>1100000</v>
      </c>
      <c r="I40" s="157"/>
    </row>
    <row r="41" spans="2:9" ht="16.5" customHeight="1">
      <c r="B41" s="113"/>
      <c r="C41" s="23"/>
      <c r="D41" s="14" t="s">
        <v>21</v>
      </c>
      <c r="E41" s="359" t="s">
        <v>364</v>
      </c>
      <c r="F41" s="371">
        <v>4000</v>
      </c>
      <c r="G41" s="393"/>
      <c r="H41" s="408">
        <f t="shared" si="3"/>
        <v>4000</v>
      </c>
      <c r="I41" s="157"/>
    </row>
    <row r="42" spans="2:9" s="21" customFormat="1" ht="16.5" customHeight="1">
      <c r="B42" s="114"/>
      <c r="C42" s="22"/>
      <c r="D42" s="14" t="s">
        <v>22</v>
      </c>
      <c r="E42" s="359" t="s">
        <v>365</v>
      </c>
      <c r="F42" s="371">
        <v>300000</v>
      </c>
      <c r="G42" s="395"/>
      <c r="H42" s="408">
        <f t="shared" si="3"/>
        <v>300000</v>
      </c>
      <c r="I42" s="431"/>
    </row>
    <row r="43" spans="2:9" ht="16.5" customHeight="1">
      <c r="B43" s="113"/>
      <c r="C43" s="23"/>
      <c r="D43" s="14" t="s">
        <v>24</v>
      </c>
      <c r="E43" s="359" t="s">
        <v>367</v>
      </c>
      <c r="F43" s="371">
        <v>16000</v>
      </c>
      <c r="G43" s="393"/>
      <c r="H43" s="408">
        <f t="shared" si="3"/>
        <v>16000</v>
      </c>
      <c r="I43" s="157"/>
    </row>
    <row r="44" spans="2:9" ht="16.5" customHeight="1">
      <c r="B44" s="113"/>
      <c r="C44" s="23"/>
      <c r="D44" s="14" t="s">
        <v>25</v>
      </c>
      <c r="E44" s="359" t="s">
        <v>369</v>
      </c>
      <c r="F44" s="371">
        <v>160000</v>
      </c>
      <c r="G44" s="393"/>
      <c r="H44" s="408">
        <f t="shared" si="3"/>
        <v>160000</v>
      </c>
      <c r="I44" s="157"/>
    </row>
    <row r="45" spans="2:9" ht="16.5" customHeight="1">
      <c r="B45" s="113"/>
      <c r="C45" s="23"/>
      <c r="D45" s="14" t="s">
        <v>225</v>
      </c>
      <c r="E45" s="359" t="s">
        <v>375</v>
      </c>
      <c r="F45" s="371">
        <v>10000</v>
      </c>
      <c r="G45" s="393"/>
      <c r="H45" s="408">
        <f t="shared" si="3"/>
        <v>10000</v>
      </c>
      <c r="I45" s="157"/>
    </row>
    <row r="46" spans="2:9" s="21" customFormat="1" ht="36" customHeight="1">
      <c r="B46" s="114"/>
      <c r="C46" s="202">
        <v>75618</v>
      </c>
      <c r="D46" s="203"/>
      <c r="E46" s="351" t="s">
        <v>238</v>
      </c>
      <c r="F46" s="372">
        <f>SUM(F47:F54)</f>
        <v>436000</v>
      </c>
      <c r="G46" s="372">
        <f>SUM(G47:G54)</f>
        <v>0</v>
      </c>
      <c r="H46" s="372">
        <f>SUM(H47:H54)</f>
        <v>436000</v>
      </c>
      <c r="I46" s="431"/>
    </row>
    <row r="47" spans="2:9" s="21" customFormat="1" ht="15.75" customHeight="1">
      <c r="B47" s="112"/>
      <c r="C47" s="22"/>
      <c r="D47" s="14" t="s">
        <v>26</v>
      </c>
      <c r="E47" s="359" t="s">
        <v>274</v>
      </c>
      <c r="F47" s="371">
        <v>25000</v>
      </c>
      <c r="G47" s="395"/>
      <c r="H47" s="408">
        <f aca="true" t="shared" si="4" ref="H47:H54">F47+G47</f>
        <v>25000</v>
      </c>
      <c r="I47" s="431"/>
    </row>
    <row r="48" spans="2:9" ht="15.75" customHeight="1">
      <c r="B48" s="113"/>
      <c r="C48" s="23"/>
      <c r="D48" s="14" t="s">
        <v>27</v>
      </c>
      <c r="E48" s="359" t="s">
        <v>368</v>
      </c>
      <c r="F48" s="370">
        <v>120000</v>
      </c>
      <c r="G48" s="393"/>
      <c r="H48" s="408">
        <f t="shared" si="4"/>
        <v>120000</v>
      </c>
      <c r="I48" s="157"/>
    </row>
    <row r="49" spans="2:9" s="21" customFormat="1" ht="24">
      <c r="B49" s="114"/>
      <c r="C49" s="22"/>
      <c r="D49" s="14" t="s">
        <v>28</v>
      </c>
      <c r="E49" s="345" t="s">
        <v>275</v>
      </c>
      <c r="F49" s="371">
        <v>230000</v>
      </c>
      <c r="G49" s="395"/>
      <c r="H49" s="408">
        <f t="shared" si="4"/>
        <v>230000</v>
      </c>
      <c r="I49" s="432"/>
    </row>
    <row r="50" spans="2:9" s="21" customFormat="1" ht="24">
      <c r="B50" s="114"/>
      <c r="C50" s="22"/>
      <c r="D50" s="14" t="s">
        <v>29</v>
      </c>
      <c r="E50" s="345" t="s">
        <v>276</v>
      </c>
      <c r="F50" s="371">
        <v>7000</v>
      </c>
      <c r="G50" s="395"/>
      <c r="H50" s="392">
        <f t="shared" si="4"/>
        <v>7000</v>
      </c>
      <c r="I50" s="432"/>
    </row>
    <row r="51" spans="2:9" s="21" customFormat="1" ht="24">
      <c r="B51" s="114"/>
      <c r="C51" s="22"/>
      <c r="D51" s="14" t="s">
        <v>29</v>
      </c>
      <c r="E51" s="345" t="s">
        <v>277</v>
      </c>
      <c r="F51" s="371">
        <v>30000</v>
      </c>
      <c r="G51" s="395"/>
      <c r="H51" s="392">
        <f t="shared" si="4"/>
        <v>30000</v>
      </c>
      <c r="I51" s="432"/>
    </row>
    <row r="52" spans="2:9" s="21" customFormat="1" ht="34.5" customHeight="1">
      <c r="B52" s="114"/>
      <c r="C52" s="22"/>
      <c r="D52" s="14" t="s">
        <v>29</v>
      </c>
      <c r="E52" s="345" t="s">
        <v>278</v>
      </c>
      <c r="F52" s="371">
        <v>17000</v>
      </c>
      <c r="G52" s="395"/>
      <c r="H52" s="408">
        <f t="shared" si="4"/>
        <v>17000</v>
      </c>
      <c r="I52" s="432"/>
    </row>
    <row r="53" spans="2:9" s="21" customFormat="1" ht="24">
      <c r="B53" s="112"/>
      <c r="C53" s="22"/>
      <c r="D53" s="14" t="s">
        <v>15</v>
      </c>
      <c r="E53" s="345" t="s">
        <v>272</v>
      </c>
      <c r="F53" s="371">
        <v>6000</v>
      </c>
      <c r="G53" s="395"/>
      <c r="H53" s="408">
        <f t="shared" si="4"/>
        <v>6000</v>
      </c>
      <c r="I53" s="432"/>
    </row>
    <row r="54" spans="2:9" s="21" customFormat="1" ht="16.5" customHeight="1">
      <c r="B54" s="112"/>
      <c r="C54" s="22"/>
      <c r="D54" s="14" t="s">
        <v>225</v>
      </c>
      <c r="E54" s="359" t="s">
        <v>375</v>
      </c>
      <c r="F54" s="371">
        <v>1000</v>
      </c>
      <c r="G54" s="395"/>
      <c r="H54" s="408">
        <f t="shared" si="4"/>
        <v>1000</v>
      </c>
      <c r="I54" s="432"/>
    </row>
    <row r="55" spans="2:9" s="21" customFormat="1" ht="25.5" customHeight="1">
      <c r="B55" s="112"/>
      <c r="C55" s="202">
        <v>75621</v>
      </c>
      <c r="D55" s="203"/>
      <c r="E55" s="351" t="s">
        <v>30</v>
      </c>
      <c r="F55" s="372">
        <f>F56+F57</f>
        <v>5322630</v>
      </c>
      <c r="G55" s="372">
        <f>G56+G57</f>
        <v>0</v>
      </c>
      <c r="H55" s="372">
        <f>H56+H57</f>
        <v>5322630</v>
      </c>
      <c r="I55" s="432"/>
    </row>
    <row r="56" spans="2:9" ht="16.5" customHeight="1">
      <c r="B56" s="113"/>
      <c r="C56" s="23"/>
      <c r="D56" s="14" t="s">
        <v>31</v>
      </c>
      <c r="E56" s="359" t="s">
        <v>280</v>
      </c>
      <c r="F56" s="371">
        <v>4322630</v>
      </c>
      <c r="G56" s="396"/>
      <c r="H56" s="408">
        <f>F56+G56</f>
        <v>4322630</v>
      </c>
      <c r="I56" s="433"/>
    </row>
    <row r="57" spans="2:9" ht="16.5" customHeight="1" thickBot="1">
      <c r="B57" s="115"/>
      <c r="C57" s="26"/>
      <c r="D57" s="11" t="s">
        <v>32</v>
      </c>
      <c r="E57" s="360" t="s">
        <v>361</v>
      </c>
      <c r="F57" s="375">
        <v>1000000</v>
      </c>
      <c r="G57" s="409"/>
      <c r="H57" s="408">
        <f>F57+G57</f>
        <v>1000000</v>
      </c>
      <c r="I57" s="434"/>
    </row>
    <row r="58" spans="2:9" ht="15" customHeight="1" thickBot="1">
      <c r="B58" s="218">
        <v>758</v>
      </c>
      <c r="C58" s="216"/>
      <c r="D58" s="216"/>
      <c r="E58" s="217" t="s">
        <v>33</v>
      </c>
      <c r="F58" s="367">
        <f>F59+F61+F63</f>
        <v>9371220</v>
      </c>
      <c r="G58" s="367">
        <f>G59+G61+G63</f>
        <v>0</v>
      </c>
      <c r="H58" s="367">
        <f>H59+H61+H63</f>
        <v>9371220</v>
      </c>
      <c r="I58" s="410"/>
    </row>
    <row r="59" spans="2:9" ht="16.5" customHeight="1">
      <c r="B59" s="116"/>
      <c r="C59" s="201">
        <v>75801</v>
      </c>
      <c r="D59" s="199"/>
      <c r="E59" s="200" t="s">
        <v>34</v>
      </c>
      <c r="F59" s="368">
        <f>F60</f>
        <v>7773396</v>
      </c>
      <c r="G59" s="368">
        <f>G60</f>
        <v>0</v>
      </c>
      <c r="H59" s="368">
        <f>H60</f>
        <v>7773396</v>
      </c>
      <c r="I59" s="413"/>
    </row>
    <row r="60" spans="2:9" s="21" customFormat="1" ht="16.5" customHeight="1">
      <c r="B60" s="114"/>
      <c r="C60" s="22"/>
      <c r="D60" s="15">
        <v>2920</v>
      </c>
      <c r="E60" s="359" t="s">
        <v>281</v>
      </c>
      <c r="F60" s="371">
        <v>7773396</v>
      </c>
      <c r="G60" s="397"/>
      <c r="H60" s="408">
        <f>F60+G60</f>
        <v>7773396</v>
      </c>
      <c r="I60" s="433"/>
    </row>
    <row r="61" spans="2:9" ht="16.5" customHeight="1">
      <c r="B61" s="113"/>
      <c r="C61" s="202">
        <v>75807</v>
      </c>
      <c r="D61" s="206"/>
      <c r="E61" s="355" t="s">
        <v>35</v>
      </c>
      <c r="F61" s="372">
        <f>F62</f>
        <v>1498824</v>
      </c>
      <c r="G61" s="372">
        <f>G62</f>
        <v>0</v>
      </c>
      <c r="H61" s="372">
        <f>H62</f>
        <v>1498824</v>
      </c>
      <c r="I61" s="435"/>
    </row>
    <row r="62" spans="2:9" ht="16.5" customHeight="1">
      <c r="B62" s="115"/>
      <c r="C62" s="26"/>
      <c r="D62" s="18">
        <v>2920</v>
      </c>
      <c r="E62" s="360" t="s">
        <v>282</v>
      </c>
      <c r="F62" s="369">
        <v>1498824</v>
      </c>
      <c r="G62" s="399"/>
      <c r="H62" s="408">
        <f>F62+G62</f>
        <v>1498824</v>
      </c>
      <c r="I62" s="435"/>
    </row>
    <row r="63" spans="2:9" ht="16.5" customHeight="1">
      <c r="B63" s="113"/>
      <c r="C63" s="202">
        <v>75814</v>
      </c>
      <c r="D63" s="207"/>
      <c r="E63" s="355" t="s">
        <v>232</v>
      </c>
      <c r="F63" s="376">
        <f>F64+F65</f>
        <v>99000</v>
      </c>
      <c r="G63" s="376">
        <f>G64+G65</f>
        <v>0</v>
      </c>
      <c r="H63" s="376">
        <f>H64+H65</f>
        <v>99000</v>
      </c>
      <c r="I63" s="435"/>
    </row>
    <row r="64" spans="2:9" ht="24">
      <c r="B64" s="113"/>
      <c r="C64" s="23"/>
      <c r="D64" s="15">
        <v>2030</v>
      </c>
      <c r="E64" s="345" t="s">
        <v>283</v>
      </c>
      <c r="F64" s="371">
        <v>84000</v>
      </c>
      <c r="G64" s="399"/>
      <c r="H64" s="408">
        <f>F64+G64</f>
        <v>84000</v>
      </c>
      <c r="I64" s="435"/>
    </row>
    <row r="65" spans="2:9" ht="27" customHeight="1" thickBot="1">
      <c r="B65" s="115"/>
      <c r="C65" s="26"/>
      <c r="D65" s="348" t="s">
        <v>267</v>
      </c>
      <c r="E65" s="361" t="s">
        <v>268</v>
      </c>
      <c r="F65" s="369">
        <v>15000</v>
      </c>
      <c r="G65" s="411"/>
      <c r="H65" s="408">
        <f>F65+G65</f>
        <v>15000</v>
      </c>
      <c r="I65" s="434"/>
    </row>
    <row r="66" spans="2:9" ht="15" customHeight="1" thickBot="1">
      <c r="B66" s="220">
        <v>801</v>
      </c>
      <c r="C66" s="216"/>
      <c r="D66" s="216"/>
      <c r="E66" s="357" t="s">
        <v>36</v>
      </c>
      <c r="F66" s="367">
        <f>F67+F70+F72+F78+F80+F82</f>
        <v>581135</v>
      </c>
      <c r="G66" s="367">
        <f>G67+G70+G72+G78+G80+G82</f>
        <v>0</v>
      </c>
      <c r="H66" s="367">
        <f>H67+H70+H72+H78+H80+H82</f>
        <v>581135</v>
      </c>
      <c r="I66" s="410"/>
    </row>
    <row r="67" spans="2:9" ht="15.75" customHeight="1">
      <c r="B67" s="116"/>
      <c r="C67" s="201">
        <v>80101</v>
      </c>
      <c r="D67" s="199"/>
      <c r="E67" s="362" t="s">
        <v>37</v>
      </c>
      <c r="F67" s="368">
        <f>F68+F69</f>
        <v>8500</v>
      </c>
      <c r="G67" s="368">
        <f>G68+G69</f>
        <v>0</v>
      </c>
      <c r="H67" s="368">
        <f>H68+H69</f>
        <v>8500</v>
      </c>
      <c r="I67" s="413"/>
    </row>
    <row r="68" spans="2:9" ht="24" customHeight="1">
      <c r="B68" s="113"/>
      <c r="C68" s="23"/>
      <c r="D68" s="14" t="s">
        <v>8</v>
      </c>
      <c r="E68" s="345" t="s">
        <v>373</v>
      </c>
      <c r="F68" s="371">
        <v>7500</v>
      </c>
      <c r="G68" s="399"/>
      <c r="H68" s="408">
        <f>F68+G68</f>
        <v>7500</v>
      </c>
      <c r="I68" s="435"/>
    </row>
    <row r="69" spans="2:9" ht="16.5" customHeight="1">
      <c r="B69" s="113"/>
      <c r="C69" s="23"/>
      <c r="D69" s="14" t="s">
        <v>16</v>
      </c>
      <c r="E69" s="345" t="s">
        <v>374</v>
      </c>
      <c r="F69" s="371">
        <v>1000</v>
      </c>
      <c r="G69" s="399"/>
      <c r="H69" s="408">
        <f>F69+G69</f>
        <v>1000</v>
      </c>
      <c r="I69" s="435"/>
    </row>
    <row r="70" spans="2:9" ht="15.75" customHeight="1">
      <c r="B70" s="113"/>
      <c r="C70" s="240" t="s">
        <v>142</v>
      </c>
      <c r="D70" s="239"/>
      <c r="E70" s="343" t="s">
        <v>201</v>
      </c>
      <c r="F70" s="372">
        <f>F71</f>
        <v>144855</v>
      </c>
      <c r="G70" s="372">
        <f>G71</f>
        <v>0</v>
      </c>
      <c r="H70" s="372">
        <f>H71</f>
        <v>144855</v>
      </c>
      <c r="I70" s="435"/>
    </row>
    <row r="71" spans="2:9" ht="24" customHeight="1">
      <c r="B71" s="113"/>
      <c r="C71" s="23"/>
      <c r="D71" s="15">
        <v>2030</v>
      </c>
      <c r="E71" s="345" t="s">
        <v>283</v>
      </c>
      <c r="F71" s="371">
        <v>144855</v>
      </c>
      <c r="G71" s="399"/>
      <c r="H71" s="408">
        <f>F71+G71</f>
        <v>144855</v>
      </c>
      <c r="I71" s="435"/>
    </row>
    <row r="72" spans="2:9" ht="15.75" customHeight="1">
      <c r="B72" s="113"/>
      <c r="C72" s="202">
        <v>80104</v>
      </c>
      <c r="D72" s="203"/>
      <c r="E72" s="355" t="s">
        <v>38</v>
      </c>
      <c r="F72" s="372">
        <f>SUM(F73:F77)</f>
        <v>422780</v>
      </c>
      <c r="G72" s="372">
        <f>SUM(G73:G77)</f>
        <v>0</v>
      </c>
      <c r="H72" s="372">
        <f>SUM(H73:H77)</f>
        <v>422780</v>
      </c>
      <c r="I72" s="435"/>
    </row>
    <row r="73" spans="2:9" ht="16.5" customHeight="1">
      <c r="B73" s="115"/>
      <c r="C73" s="323"/>
      <c r="D73" s="292" t="s">
        <v>295</v>
      </c>
      <c r="E73" s="337" t="s">
        <v>334</v>
      </c>
      <c r="F73" s="377">
        <v>27000</v>
      </c>
      <c r="G73" s="398"/>
      <c r="H73" s="408">
        <f>F73+G73</f>
        <v>27000</v>
      </c>
      <c r="I73" s="435"/>
    </row>
    <row r="74" spans="2:9" ht="33.75" customHeight="1">
      <c r="B74" s="113"/>
      <c r="C74" s="202"/>
      <c r="D74" s="292" t="s">
        <v>296</v>
      </c>
      <c r="E74" s="338" t="s">
        <v>335</v>
      </c>
      <c r="F74" s="374">
        <v>90000</v>
      </c>
      <c r="G74" s="398"/>
      <c r="H74" s="408">
        <f>F74+G74</f>
        <v>90000</v>
      </c>
      <c r="I74" s="435"/>
    </row>
    <row r="75" spans="2:9" ht="24">
      <c r="B75" s="113"/>
      <c r="C75" s="17"/>
      <c r="D75" s="14" t="s">
        <v>8</v>
      </c>
      <c r="E75" s="345" t="s">
        <v>373</v>
      </c>
      <c r="F75" s="374">
        <v>16000</v>
      </c>
      <c r="G75" s="398"/>
      <c r="H75" s="408">
        <f>F75+G75</f>
        <v>16000</v>
      </c>
      <c r="I75" s="435"/>
    </row>
    <row r="76" spans="2:9" ht="16.5" customHeight="1">
      <c r="B76" s="113"/>
      <c r="C76" s="23"/>
      <c r="D76" s="325" t="s">
        <v>178</v>
      </c>
      <c r="E76" s="356" t="s">
        <v>284</v>
      </c>
      <c r="F76" s="371">
        <v>34000</v>
      </c>
      <c r="G76" s="399"/>
      <c r="H76" s="408">
        <f>F76+G76</f>
        <v>34000</v>
      </c>
      <c r="I76" s="435"/>
    </row>
    <row r="77" spans="2:9" ht="24">
      <c r="B77" s="113"/>
      <c r="C77" s="23"/>
      <c r="D77" s="15">
        <v>2030</v>
      </c>
      <c r="E77" s="345" t="s">
        <v>283</v>
      </c>
      <c r="F77" s="371">
        <v>255780</v>
      </c>
      <c r="G77" s="399"/>
      <c r="H77" s="392">
        <f>F77+G77</f>
        <v>255780</v>
      </c>
      <c r="I77" s="435"/>
    </row>
    <row r="78" spans="2:9" ht="18" customHeight="1">
      <c r="B78" s="115"/>
      <c r="C78" s="240" t="s">
        <v>144</v>
      </c>
      <c r="D78" s="239"/>
      <c r="E78" s="343" t="s">
        <v>182</v>
      </c>
      <c r="F78" s="378">
        <f>F79</f>
        <v>1000</v>
      </c>
      <c r="G78" s="378">
        <f>G79</f>
        <v>0</v>
      </c>
      <c r="H78" s="378">
        <f>H79</f>
        <v>1000</v>
      </c>
      <c r="I78" s="435"/>
    </row>
    <row r="79" spans="2:9" ht="24">
      <c r="B79" s="113"/>
      <c r="C79" s="23"/>
      <c r="D79" s="14" t="s">
        <v>8</v>
      </c>
      <c r="E79" s="345" t="s">
        <v>373</v>
      </c>
      <c r="F79" s="371">
        <v>1000</v>
      </c>
      <c r="G79" s="399"/>
      <c r="H79" s="392">
        <f>F79+G79</f>
        <v>1000</v>
      </c>
      <c r="I79" s="435"/>
    </row>
    <row r="80" spans="2:9" ht="17.25" customHeight="1">
      <c r="B80" s="113"/>
      <c r="C80" s="202">
        <v>80113</v>
      </c>
      <c r="D80" s="208"/>
      <c r="E80" s="343" t="s">
        <v>203</v>
      </c>
      <c r="F80" s="379">
        <f>F81</f>
        <v>3000</v>
      </c>
      <c r="G80" s="379">
        <f>G81</f>
        <v>0</v>
      </c>
      <c r="H80" s="379">
        <f>H81</f>
        <v>3000</v>
      </c>
      <c r="I80" s="435"/>
    </row>
    <row r="81" spans="2:9" ht="18" customHeight="1">
      <c r="B81" s="116"/>
      <c r="C81" s="324"/>
      <c r="D81" s="325" t="s">
        <v>178</v>
      </c>
      <c r="E81" s="356" t="s">
        <v>284</v>
      </c>
      <c r="F81" s="380">
        <v>3000</v>
      </c>
      <c r="G81" s="399"/>
      <c r="H81" s="408">
        <f>F81+G81</f>
        <v>3000</v>
      </c>
      <c r="I81" s="435"/>
    </row>
    <row r="82" spans="2:9" ht="25.5">
      <c r="B82" s="113"/>
      <c r="C82" s="240" t="s">
        <v>146</v>
      </c>
      <c r="D82" s="239"/>
      <c r="E82" s="343" t="s">
        <v>204</v>
      </c>
      <c r="F82" s="372">
        <f>F83</f>
        <v>1000</v>
      </c>
      <c r="G82" s="372">
        <f>G83</f>
        <v>0</v>
      </c>
      <c r="H82" s="372">
        <f>H83</f>
        <v>1000</v>
      </c>
      <c r="I82" s="435"/>
    </row>
    <row r="83" spans="2:9" ht="18" customHeight="1" thickBot="1">
      <c r="B83" s="125"/>
      <c r="C83" s="126"/>
      <c r="D83" s="414" t="s">
        <v>16</v>
      </c>
      <c r="E83" s="415" t="s">
        <v>374</v>
      </c>
      <c r="F83" s="373">
        <v>1000</v>
      </c>
      <c r="G83" s="416"/>
      <c r="H83" s="408">
        <f>F83+G83</f>
        <v>1000</v>
      </c>
      <c r="I83" s="417"/>
    </row>
    <row r="84" spans="2:9" s="21" customFormat="1" ht="18" customHeight="1" thickBot="1">
      <c r="B84" s="220">
        <v>852</v>
      </c>
      <c r="C84" s="216"/>
      <c r="D84" s="216"/>
      <c r="E84" s="357" t="s">
        <v>39</v>
      </c>
      <c r="F84" s="367">
        <f>F85+F88+F91+F93+F95+F97+F100</f>
        <v>2849150</v>
      </c>
      <c r="G84" s="367">
        <f>G85+G88+G91+G93+G95+G97+G100</f>
        <v>17956</v>
      </c>
      <c r="H84" s="367">
        <f>H85+H88+H91+H93+H95+H97+H100</f>
        <v>2867106</v>
      </c>
      <c r="I84" s="418"/>
    </row>
    <row r="85" spans="2:9" ht="42.75" customHeight="1">
      <c r="B85" s="116"/>
      <c r="C85" s="201">
        <v>85212</v>
      </c>
      <c r="D85" s="199"/>
      <c r="E85" s="358" t="s">
        <v>239</v>
      </c>
      <c r="F85" s="368">
        <f>F86+F87</f>
        <v>2688685</v>
      </c>
      <c r="G85" s="368">
        <f>G86+G87</f>
        <v>0</v>
      </c>
      <c r="H85" s="368">
        <f>H86+H87</f>
        <v>2688685</v>
      </c>
      <c r="I85" s="413"/>
    </row>
    <row r="86" spans="2:9" ht="39.75" customHeight="1">
      <c r="B86" s="113"/>
      <c r="C86" s="23"/>
      <c r="D86" s="15">
        <v>2010</v>
      </c>
      <c r="E86" s="135" t="s">
        <v>285</v>
      </c>
      <c r="F86" s="371">
        <v>2678685</v>
      </c>
      <c r="G86" s="396"/>
      <c r="H86" s="408">
        <f>F86+G86</f>
        <v>2678685</v>
      </c>
      <c r="I86" s="433"/>
    </row>
    <row r="87" spans="2:9" ht="39.75" customHeight="1">
      <c r="B87" s="113"/>
      <c r="C87" s="23"/>
      <c r="D87" s="15">
        <v>2360</v>
      </c>
      <c r="E87" s="135" t="s">
        <v>286</v>
      </c>
      <c r="F87" s="371">
        <v>10000</v>
      </c>
      <c r="G87" s="396"/>
      <c r="H87" s="408">
        <f>F87+G87</f>
        <v>10000</v>
      </c>
      <c r="I87" s="433"/>
    </row>
    <row r="88" spans="2:9" ht="67.5" customHeight="1">
      <c r="B88" s="113"/>
      <c r="C88" s="202">
        <v>85213</v>
      </c>
      <c r="D88" s="203"/>
      <c r="E88" s="351" t="s">
        <v>240</v>
      </c>
      <c r="F88" s="372">
        <f>F89+F90</f>
        <v>14767</v>
      </c>
      <c r="G88" s="372">
        <f>G89+G90</f>
        <v>0</v>
      </c>
      <c r="H88" s="372">
        <f>H89+H90</f>
        <v>14767</v>
      </c>
      <c r="I88" s="435"/>
    </row>
    <row r="89" spans="2:9" ht="39" customHeight="1">
      <c r="B89" s="113"/>
      <c r="C89" s="23"/>
      <c r="D89" s="15">
        <v>2010</v>
      </c>
      <c r="E89" s="135" t="s">
        <v>285</v>
      </c>
      <c r="F89" s="371">
        <v>7274</v>
      </c>
      <c r="G89" s="396"/>
      <c r="H89" s="408">
        <f>F89+G89</f>
        <v>7274</v>
      </c>
      <c r="I89" s="433"/>
    </row>
    <row r="90" spans="2:9" ht="27" customHeight="1">
      <c r="B90" s="113"/>
      <c r="C90" s="23"/>
      <c r="D90" s="15">
        <v>2030</v>
      </c>
      <c r="E90" s="345" t="s">
        <v>283</v>
      </c>
      <c r="F90" s="371">
        <v>7493</v>
      </c>
      <c r="G90" s="396"/>
      <c r="H90" s="408">
        <f>F90+G90</f>
        <v>7493</v>
      </c>
      <c r="I90" s="433"/>
    </row>
    <row r="91" spans="2:9" ht="27" customHeight="1">
      <c r="B91" s="113"/>
      <c r="C91" s="202">
        <v>85214</v>
      </c>
      <c r="D91" s="203"/>
      <c r="E91" s="351" t="s">
        <v>40</v>
      </c>
      <c r="F91" s="372">
        <f>F92</f>
        <v>33558</v>
      </c>
      <c r="G91" s="372">
        <f>G92</f>
        <v>0</v>
      </c>
      <c r="H91" s="372">
        <f>H92</f>
        <v>33558</v>
      </c>
      <c r="I91" s="435"/>
    </row>
    <row r="92" spans="2:9" s="21" customFormat="1" ht="27" customHeight="1">
      <c r="B92" s="114"/>
      <c r="C92" s="22"/>
      <c r="D92" s="15">
        <v>2030</v>
      </c>
      <c r="E92" s="345" t="s">
        <v>283</v>
      </c>
      <c r="F92" s="371">
        <v>33558</v>
      </c>
      <c r="G92" s="396"/>
      <c r="H92" s="408">
        <f>F92+G92</f>
        <v>33558</v>
      </c>
      <c r="I92" s="433"/>
    </row>
    <row r="93" spans="2:9" s="21" customFormat="1" ht="18" customHeight="1">
      <c r="B93" s="114"/>
      <c r="C93" s="240" t="s">
        <v>156</v>
      </c>
      <c r="D93" s="239"/>
      <c r="E93" s="209" t="s">
        <v>208</v>
      </c>
      <c r="F93" s="372">
        <f>F94</f>
        <v>2000</v>
      </c>
      <c r="G93" s="372">
        <f>G94</f>
        <v>0</v>
      </c>
      <c r="H93" s="372">
        <f>H94</f>
        <v>2000</v>
      </c>
      <c r="I93" s="433"/>
    </row>
    <row r="94" spans="2:9" s="21" customFormat="1" ht="36">
      <c r="B94" s="114"/>
      <c r="C94" s="22"/>
      <c r="D94" s="15">
        <v>2010</v>
      </c>
      <c r="E94" s="135" t="s">
        <v>285</v>
      </c>
      <c r="F94" s="371">
        <v>2000</v>
      </c>
      <c r="G94" s="374"/>
      <c r="H94" s="408">
        <f>F94+G94</f>
        <v>2000</v>
      </c>
      <c r="I94" s="574" t="s">
        <v>413</v>
      </c>
    </row>
    <row r="95" spans="2:9" s="21" customFormat="1" ht="15.75" customHeight="1">
      <c r="B95" s="114"/>
      <c r="C95" s="202">
        <v>85216</v>
      </c>
      <c r="D95" s="207"/>
      <c r="E95" s="210" t="s">
        <v>187</v>
      </c>
      <c r="F95" s="379">
        <f>F96</f>
        <v>79185</v>
      </c>
      <c r="G95" s="379">
        <f>G96</f>
        <v>0</v>
      </c>
      <c r="H95" s="379">
        <f>H96</f>
        <v>79185</v>
      </c>
      <c r="I95" s="433"/>
    </row>
    <row r="96" spans="2:9" s="21" customFormat="1" ht="28.5" customHeight="1">
      <c r="B96" s="114"/>
      <c r="C96" s="22"/>
      <c r="D96" s="15">
        <v>2030</v>
      </c>
      <c r="E96" s="345" t="s">
        <v>283</v>
      </c>
      <c r="F96" s="371">
        <v>79185</v>
      </c>
      <c r="G96" s="396"/>
      <c r="H96" s="408">
        <f>F96+G96</f>
        <v>79185</v>
      </c>
      <c r="I96" s="433"/>
    </row>
    <row r="97" spans="2:9" ht="15.75" customHeight="1">
      <c r="B97" s="113"/>
      <c r="C97" s="202">
        <v>85219</v>
      </c>
      <c r="D97" s="203"/>
      <c r="E97" s="355" t="s">
        <v>41</v>
      </c>
      <c r="F97" s="372">
        <f>F98+F99</f>
        <v>4955</v>
      </c>
      <c r="G97" s="372">
        <f>G98+G99</f>
        <v>0</v>
      </c>
      <c r="H97" s="372">
        <f>H98+H99</f>
        <v>4955</v>
      </c>
      <c r="I97" s="435"/>
    </row>
    <row r="98" spans="2:9" ht="17.25" customHeight="1">
      <c r="B98" s="113"/>
      <c r="C98" s="17"/>
      <c r="D98" s="14" t="s">
        <v>16</v>
      </c>
      <c r="E98" s="345" t="s">
        <v>374</v>
      </c>
      <c r="F98" s="371">
        <v>2000</v>
      </c>
      <c r="G98" s="402"/>
      <c r="H98" s="408">
        <f>F98+G98</f>
        <v>2000</v>
      </c>
      <c r="I98" s="435"/>
    </row>
    <row r="99" spans="2:9" ht="24" customHeight="1">
      <c r="B99" s="113"/>
      <c r="C99" s="23"/>
      <c r="D99" s="15">
        <v>2030</v>
      </c>
      <c r="E99" s="345" t="s">
        <v>283</v>
      </c>
      <c r="F99" s="371">
        <v>2955</v>
      </c>
      <c r="G99" s="400"/>
      <c r="H99" s="392">
        <f>F99+G99</f>
        <v>2955</v>
      </c>
      <c r="I99" s="435"/>
    </row>
    <row r="100" spans="2:9" ht="17.25" customHeight="1">
      <c r="B100" s="113"/>
      <c r="C100" s="240" t="s">
        <v>160</v>
      </c>
      <c r="D100" s="240"/>
      <c r="E100" s="209" t="s">
        <v>42</v>
      </c>
      <c r="F100" s="379">
        <f>SUM(F101:F103)</f>
        <v>26000</v>
      </c>
      <c r="G100" s="379">
        <f>SUM(G101:G103)</f>
        <v>17956</v>
      </c>
      <c r="H100" s="379">
        <f>SUM(H101:H103)</f>
        <v>43956</v>
      </c>
      <c r="I100" s="435"/>
    </row>
    <row r="101" spans="2:9" ht="36" customHeight="1">
      <c r="B101" s="113"/>
      <c r="C101" s="240"/>
      <c r="D101" s="15">
        <v>2010</v>
      </c>
      <c r="E101" s="135" t="s">
        <v>285</v>
      </c>
      <c r="F101" s="374">
        <v>0</v>
      </c>
      <c r="G101" s="374">
        <v>17956</v>
      </c>
      <c r="H101" s="392">
        <f>F101+G101</f>
        <v>17956</v>
      </c>
      <c r="I101" s="578" t="s">
        <v>418</v>
      </c>
    </row>
    <row r="102" spans="2:9" ht="36" customHeight="1">
      <c r="B102" s="113"/>
      <c r="C102" s="23"/>
      <c r="D102" s="15">
        <v>2030</v>
      </c>
      <c r="E102" s="345" t="s">
        <v>283</v>
      </c>
      <c r="F102" s="371">
        <v>26000</v>
      </c>
      <c r="G102" s="572"/>
      <c r="H102" s="392">
        <f>F102+G102</f>
        <v>26000</v>
      </c>
      <c r="I102" s="574" t="s">
        <v>415</v>
      </c>
    </row>
    <row r="103" spans="2:9" ht="36" customHeight="1" thickBot="1">
      <c r="B103" s="125"/>
      <c r="C103" s="126"/>
      <c r="D103" s="348" t="s">
        <v>419</v>
      </c>
      <c r="E103" s="361" t="s">
        <v>420</v>
      </c>
      <c r="F103" s="373">
        <v>0</v>
      </c>
      <c r="G103" s="577"/>
      <c r="H103" s="579">
        <f>F103+G103</f>
        <v>0</v>
      </c>
      <c r="I103" s="591"/>
    </row>
    <row r="104" spans="2:9" ht="28.5" customHeight="1" thickBot="1">
      <c r="B104" s="230" t="s">
        <v>161</v>
      </c>
      <c r="C104" s="231"/>
      <c r="D104" s="231"/>
      <c r="E104" s="232" t="s">
        <v>162</v>
      </c>
      <c r="F104" s="381">
        <f aca="true" t="shared" si="5" ref="F104:H105">F105</f>
        <v>4900</v>
      </c>
      <c r="G104" s="381">
        <f t="shared" si="5"/>
        <v>0</v>
      </c>
      <c r="H104" s="381">
        <f t="shared" si="5"/>
        <v>4900</v>
      </c>
      <c r="I104" s="410"/>
    </row>
    <row r="105" spans="2:9" ht="26.25" customHeight="1">
      <c r="B105" s="116"/>
      <c r="C105" s="419">
        <v>85311</v>
      </c>
      <c r="D105" s="420"/>
      <c r="E105" s="314" t="s">
        <v>264</v>
      </c>
      <c r="F105" s="368">
        <f t="shared" si="5"/>
        <v>4900</v>
      </c>
      <c r="G105" s="368">
        <f t="shared" si="5"/>
        <v>0</v>
      </c>
      <c r="H105" s="368">
        <f t="shared" si="5"/>
        <v>4900</v>
      </c>
      <c r="I105" s="413"/>
    </row>
    <row r="106" spans="2:9" ht="18" customHeight="1" thickBot="1">
      <c r="B106" s="125"/>
      <c r="C106" s="126"/>
      <c r="D106" s="11" t="s">
        <v>260</v>
      </c>
      <c r="E106" s="138" t="s">
        <v>288</v>
      </c>
      <c r="F106" s="373">
        <v>4900</v>
      </c>
      <c r="G106" s="568"/>
      <c r="H106" s="408">
        <f>F106+G106</f>
        <v>4900</v>
      </c>
      <c r="I106" s="575"/>
    </row>
    <row r="107" spans="2:9" ht="28.5" customHeight="1" thickBot="1">
      <c r="B107" s="218">
        <v>900</v>
      </c>
      <c r="C107" s="216"/>
      <c r="D107" s="216"/>
      <c r="E107" s="349" t="s">
        <v>43</v>
      </c>
      <c r="F107" s="382">
        <f>F108+F111</f>
        <v>783988</v>
      </c>
      <c r="G107" s="382">
        <f>G108+G111</f>
        <v>0</v>
      </c>
      <c r="H107" s="382">
        <f>H108+H111</f>
        <v>783988</v>
      </c>
      <c r="I107" s="410"/>
    </row>
    <row r="108" spans="2:9" ht="15.75" customHeight="1">
      <c r="B108" s="321"/>
      <c r="C108" s="212" t="s">
        <v>181</v>
      </c>
      <c r="D108" s="213"/>
      <c r="E108" s="350" t="s">
        <v>211</v>
      </c>
      <c r="F108" s="368">
        <f>F109+F110</f>
        <v>751988</v>
      </c>
      <c r="G108" s="368">
        <f>G109+G110</f>
        <v>0</v>
      </c>
      <c r="H108" s="368">
        <f>H109+H110</f>
        <v>751988</v>
      </c>
      <c r="I108" s="413"/>
    </row>
    <row r="109" spans="2:9" ht="27" customHeight="1">
      <c r="B109" s="321"/>
      <c r="C109" s="322"/>
      <c r="D109" s="14" t="s">
        <v>29</v>
      </c>
      <c r="E109" s="345" t="s">
        <v>279</v>
      </c>
      <c r="F109" s="383">
        <v>746988</v>
      </c>
      <c r="G109" s="401"/>
      <c r="H109" s="408">
        <f>F109+G109</f>
        <v>746988</v>
      </c>
      <c r="I109" s="435"/>
    </row>
    <row r="110" spans="2:9" ht="18" customHeight="1">
      <c r="B110" s="321"/>
      <c r="C110" s="322"/>
      <c r="D110" s="14" t="s">
        <v>15</v>
      </c>
      <c r="E110" s="345" t="s">
        <v>287</v>
      </c>
      <c r="F110" s="383">
        <v>5000</v>
      </c>
      <c r="G110" s="401"/>
      <c r="H110" s="408">
        <f>F110+G110</f>
        <v>5000</v>
      </c>
      <c r="I110" s="435"/>
    </row>
    <row r="111" spans="2:9" ht="25.5" customHeight="1">
      <c r="B111" s="184"/>
      <c r="C111" s="202">
        <v>90019</v>
      </c>
      <c r="D111" s="341"/>
      <c r="E111" s="351" t="s">
        <v>217</v>
      </c>
      <c r="F111" s="372">
        <f>F112</f>
        <v>32000</v>
      </c>
      <c r="G111" s="372">
        <f>G112</f>
        <v>0</v>
      </c>
      <c r="H111" s="372">
        <f>H112</f>
        <v>32000</v>
      </c>
      <c r="I111" s="435"/>
    </row>
    <row r="112" spans="2:9" ht="17.25" customHeight="1" thickBot="1">
      <c r="B112" s="421"/>
      <c r="C112" s="422"/>
      <c r="D112" s="11" t="s">
        <v>15</v>
      </c>
      <c r="E112" s="363" t="s">
        <v>287</v>
      </c>
      <c r="F112" s="377">
        <v>32000</v>
      </c>
      <c r="G112" s="423"/>
      <c r="H112" s="408">
        <f>F112+G112</f>
        <v>32000</v>
      </c>
      <c r="I112" s="434"/>
    </row>
    <row r="113" spans="2:9" ht="27" customHeight="1" thickBot="1">
      <c r="B113" s="221" t="s">
        <v>91</v>
      </c>
      <c r="C113" s="222"/>
      <c r="D113" s="223"/>
      <c r="E113" s="352" t="s">
        <v>92</v>
      </c>
      <c r="F113" s="384">
        <f>F114</f>
        <v>10000</v>
      </c>
      <c r="G113" s="384">
        <f>G114</f>
        <v>0</v>
      </c>
      <c r="H113" s="384">
        <f>H114</f>
        <v>10000</v>
      </c>
      <c r="I113" s="410"/>
    </row>
    <row r="114" spans="2:9" ht="14.25" customHeight="1">
      <c r="B114" s="116"/>
      <c r="C114" s="212" t="s">
        <v>174</v>
      </c>
      <c r="D114" s="213"/>
      <c r="E114" s="353" t="s">
        <v>42</v>
      </c>
      <c r="F114" s="385">
        <f>F115+F116+F117</f>
        <v>10000</v>
      </c>
      <c r="G114" s="385">
        <f>G115+G116+G117</f>
        <v>0</v>
      </c>
      <c r="H114" s="385">
        <f>H115+H116+H117</f>
        <v>10000</v>
      </c>
      <c r="I114" s="413"/>
    </row>
    <row r="115" spans="2:9" ht="16.5" customHeight="1">
      <c r="B115" s="113"/>
      <c r="C115" s="240"/>
      <c r="D115" s="14" t="s">
        <v>15</v>
      </c>
      <c r="E115" s="345" t="s">
        <v>287</v>
      </c>
      <c r="F115" s="386">
        <v>2000</v>
      </c>
      <c r="G115" s="400"/>
      <c r="H115" s="408">
        <f>F115+G115</f>
        <v>2000</v>
      </c>
      <c r="I115" s="435"/>
    </row>
    <row r="116" spans="2:9" ht="24">
      <c r="B116" s="113"/>
      <c r="C116" s="240"/>
      <c r="D116" s="14" t="s">
        <v>8</v>
      </c>
      <c r="E116" s="345" t="s">
        <v>373</v>
      </c>
      <c r="F116" s="386">
        <v>6000</v>
      </c>
      <c r="G116" s="400"/>
      <c r="H116" s="408">
        <f>F116+G116</f>
        <v>6000</v>
      </c>
      <c r="I116" s="435"/>
    </row>
    <row r="117" spans="2:9" ht="24.75" thickBot="1">
      <c r="B117" s="115"/>
      <c r="C117" s="26"/>
      <c r="D117" s="424" t="s">
        <v>257</v>
      </c>
      <c r="E117" s="138" t="s">
        <v>376</v>
      </c>
      <c r="F117" s="425">
        <v>2000</v>
      </c>
      <c r="G117" s="412"/>
      <c r="H117" s="408">
        <f>F117+G117</f>
        <v>2000</v>
      </c>
      <c r="I117" s="434"/>
    </row>
    <row r="118" spans="2:9" ht="18" customHeight="1" thickBot="1">
      <c r="B118" s="221" t="s">
        <v>95</v>
      </c>
      <c r="C118" s="224"/>
      <c r="D118" s="224"/>
      <c r="E118" s="346" t="s">
        <v>227</v>
      </c>
      <c r="F118" s="387">
        <f>F119</f>
        <v>40000</v>
      </c>
      <c r="G118" s="387">
        <f>G119</f>
        <v>0</v>
      </c>
      <c r="H118" s="387">
        <f>H119</f>
        <v>40000</v>
      </c>
      <c r="I118" s="410"/>
    </row>
    <row r="119" spans="2:9" ht="15.75" customHeight="1">
      <c r="B119" s="116"/>
      <c r="C119" s="212" t="s">
        <v>258</v>
      </c>
      <c r="D119" s="286"/>
      <c r="E119" s="354" t="s">
        <v>259</v>
      </c>
      <c r="F119" s="388">
        <f>F120+F121</f>
        <v>40000</v>
      </c>
      <c r="G119" s="388">
        <f>G120+G121</f>
        <v>0</v>
      </c>
      <c r="H119" s="388">
        <f>H120+H121</f>
        <v>40000</v>
      </c>
      <c r="I119" s="413"/>
    </row>
    <row r="120" spans="2:9" ht="24">
      <c r="B120" s="116"/>
      <c r="C120" s="212"/>
      <c r="D120" s="14" t="s">
        <v>8</v>
      </c>
      <c r="E120" s="345" t="s">
        <v>373</v>
      </c>
      <c r="F120" s="389">
        <v>24000</v>
      </c>
      <c r="G120" s="400"/>
      <c r="H120" s="408">
        <f>F120+G120</f>
        <v>24000</v>
      </c>
      <c r="I120" s="435"/>
    </row>
    <row r="121" spans="2:9" ht="16.5" customHeight="1">
      <c r="B121" s="115"/>
      <c r="C121" s="26"/>
      <c r="D121" s="14" t="s">
        <v>260</v>
      </c>
      <c r="E121" s="135" t="s">
        <v>288</v>
      </c>
      <c r="F121" s="390">
        <v>16000</v>
      </c>
      <c r="G121" s="400"/>
      <c r="H121" s="408">
        <f>F121+G121</f>
        <v>16000</v>
      </c>
      <c r="I121" s="435"/>
    </row>
    <row r="122" spans="2:9" s="21" customFormat="1" ht="4.5" customHeight="1" thickBot="1">
      <c r="B122" s="117"/>
      <c r="C122" s="25"/>
      <c r="D122" s="25"/>
      <c r="E122" s="25"/>
      <c r="F122" s="391"/>
      <c r="G122" s="426"/>
      <c r="H122" s="426"/>
      <c r="I122" s="436"/>
    </row>
    <row r="123" spans="2:9" s="21" customFormat="1" ht="19.5" customHeight="1" thickBot="1">
      <c r="B123" s="227" t="s">
        <v>44</v>
      </c>
      <c r="C123" s="29"/>
      <c r="D123" s="30"/>
      <c r="E123" s="226"/>
      <c r="F123" s="573">
        <f>F10+F13+F18+F25+F28+F58+F66+F84+F104+F107+F113+F118</f>
        <v>26087776</v>
      </c>
      <c r="G123" s="573">
        <f>G10+G13+G18+G25+G28+G58+G66+G84+G104+G107+G113+G118</f>
        <v>17956</v>
      </c>
      <c r="H123" s="573">
        <f>H10+H13+H18+H25+H28+H58+H66+H84+H104+H107+H113+H118</f>
        <v>26105732</v>
      </c>
      <c r="I123" s="418"/>
    </row>
    <row r="124" spans="3:6" ht="12.75">
      <c r="C124" s="31"/>
      <c r="D124" s="32"/>
      <c r="E124" s="31"/>
      <c r="F124" s="31"/>
    </row>
    <row r="125" spans="2:6" ht="12.75">
      <c r="B125" s="33"/>
      <c r="C125" s="31"/>
      <c r="D125" s="32"/>
      <c r="E125" s="31"/>
      <c r="F125" s="31"/>
    </row>
    <row r="126" spans="3:6" ht="12.75">
      <c r="C126" s="34"/>
      <c r="D126" s="32"/>
      <c r="E126" s="31"/>
      <c r="F126" s="31"/>
    </row>
    <row r="127" spans="3:6" ht="12.75">
      <c r="C127" s="31"/>
      <c r="D127" s="32"/>
      <c r="E127" s="31"/>
      <c r="F127" s="31"/>
    </row>
    <row r="128" spans="3:6" ht="12.75">
      <c r="C128" s="31"/>
      <c r="D128" s="32"/>
      <c r="E128" s="31"/>
      <c r="F128" s="31"/>
    </row>
    <row r="129" spans="3:6" ht="12.75">
      <c r="C129" s="31"/>
      <c r="D129" s="32"/>
      <c r="E129" s="31"/>
      <c r="F129" s="31"/>
    </row>
    <row r="130" spans="3:6" ht="12.75">
      <c r="C130" s="31"/>
      <c r="D130" s="32"/>
      <c r="E130" s="31"/>
      <c r="F130" s="31"/>
    </row>
    <row r="131" spans="3:6" ht="12.75">
      <c r="C131" s="31"/>
      <c r="D131" s="32"/>
      <c r="E131" s="31"/>
      <c r="F131" s="31"/>
    </row>
    <row r="132" spans="3:6" ht="12.75">
      <c r="C132" s="31"/>
      <c r="D132" s="32"/>
      <c r="E132" s="31"/>
      <c r="F132" s="31"/>
    </row>
    <row r="133" spans="3:6" ht="12.75">
      <c r="C133" s="31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2"/>
  <sheetViews>
    <sheetView zoomScalePageLayoutView="0" workbookViewId="0" topLeftCell="A400">
      <selection activeCell="H432" sqref="H432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82" t="s">
        <v>387</v>
      </c>
    </row>
    <row r="2" spans="3:8" ht="12.75">
      <c r="C2" s="178"/>
      <c r="H2" s="182" t="s">
        <v>341</v>
      </c>
    </row>
    <row r="3" ht="12.75">
      <c r="H3" s="182" t="s">
        <v>388</v>
      </c>
    </row>
    <row r="4" ht="18.75">
      <c r="E4" s="172"/>
    </row>
    <row r="5" ht="13.5" customHeight="1">
      <c r="E5" s="179"/>
    </row>
    <row r="6" spans="5:6" ht="18">
      <c r="E6" s="599" t="s">
        <v>417</v>
      </c>
      <c r="F6" s="599"/>
    </row>
    <row r="7" ht="10.5" customHeight="1" thickBot="1">
      <c r="F7" s="118"/>
    </row>
    <row r="8" spans="2:12" ht="25.5" customHeight="1" thickBot="1">
      <c r="B8" s="86" t="s">
        <v>0</v>
      </c>
      <c r="C8" s="87" t="s">
        <v>1</v>
      </c>
      <c r="D8" s="88" t="s">
        <v>2</v>
      </c>
      <c r="E8" s="89" t="s">
        <v>46</v>
      </c>
      <c r="F8" s="465" t="s">
        <v>381</v>
      </c>
      <c r="G8" s="466" t="s">
        <v>382</v>
      </c>
      <c r="H8" s="467" t="s">
        <v>383</v>
      </c>
      <c r="I8" s="468" t="s">
        <v>384</v>
      </c>
      <c r="J8" s="35"/>
      <c r="K8" s="35"/>
      <c r="L8" s="35"/>
    </row>
    <row r="9" spans="2:12" ht="8.25" customHeight="1" thickBot="1">
      <c r="B9" s="164">
        <v>1</v>
      </c>
      <c r="C9" s="165">
        <v>2</v>
      </c>
      <c r="D9" s="166">
        <v>3</v>
      </c>
      <c r="E9" s="167">
        <v>4</v>
      </c>
      <c r="F9" s="437">
        <v>5</v>
      </c>
      <c r="G9" s="480">
        <v>6</v>
      </c>
      <c r="H9" s="480">
        <v>7</v>
      </c>
      <c r="I9" s="486">
        <v>8</v>
      </c>
      <c r="J9" s="35"/>
      <c r="K9" s="35"/>
      <c r="L9" s="35"/>
    </row>
    <row r="10" spans="2:12" ht="18" customHeight="1" thickBot="1">
      <c r="B10" s="228" t="s">
        <v>81</v>
      </c>
      <c r="C10" s="224"/>
      <c r="D10" s="224"/>
      <c r="E10" s="225" t="s">
        <v>82</v>
      </c>
      <c r="F10" s="438">
        <f>F11+F13+F16+F18</f>
        <v>3172000</v>
      </c>
      <c r="G10" s="438">
        <f>G11+G13+G16+G18</f>
        <v>0</v>
      </c>
      <c r="H10" s="438">
        <f>H11+H13+H16+H18</f>
        <v>3172000</v>
      </c>
      <c r="I10" s="483"/>
      <c r="J10" s="35"/>
      <c r="K10" s="35"/>
      <c r="L10" s="35"/>
    </row>
    <row r="11" spans="2:12" ht="15" customHeight="1">
      <c r="B11" s="127"/>
      <c r="C11" s="238" t="s">
        <v>179</v>
      </c>
      <c r="D11" s="212"/>
      <c r="E11" s="214" t="s">
        <v>242</v>
      </c>
      <c r="F11" s="481">
        <f>F12</f>
        <v>40000</v>
      </c>
      <c r="G11" s="481">
        <f>G12</f>
        <v>0</v>
      </c>
      <c r="H11" s="481">
        <f>H12</f>
        <v>40000</v>
      </c>
      <c r="I11" s="487"/>
      <c r="J11" s="35"/>
      <c r="K11" s="35"/>
      <c r="L11" s="35"/>
    </row>
    <row r="12" spans="2:12" ht="15" customHeight="1">
      <c r="B12" s="128"/>
      <c r="C12" s="129"/>
      <c r="D12" s="91" t="s">
        <v>65</v>
      </c>
      <c r="E12" s="27" t="s">
        <v>66</v>
      </c>
      <c r="F12" s="440">
        <v>40000</v>
      </c>
      <c r="G12" s="28"/>
      <c r="H12" s="469">
        <f>F12+G12</f>
        <v>40000</v>
      </c>
      <c r="I12" s="488"/>
      <c r="J12" s="35"/>
      <c r="K12" s="35"/>
      <c r="L12" s="35"/>
    </row>
    <row r="13" spans="2:12" ht="15" customHeight="1">
      <c r="B13" s="121"/>
      <c r="C13" s="239" t="s">
        <v>83</v>
      </c>
      <c r="D13" s="240"/>
      <c r="E13" s="209" t="s">
        <v>190</v>
      </c>
      <c r="F13" s="439">
        <f>F14+F15</f>
        <v>3102000</v>
      </c>
      <c r="G13" s="439">
        <f>G14+G15</f>
        <v>0</v>
      </c>
      <c r="H13" s="439">
        <f>H14+H15</f>
        <v>3102000</v>
      </c>
      <c r="I13" s="488"/>
      <c r="J13" s="35"/>
      <c r="K13" s="35"/>
      <c r="L13" s="35"/>
    </row>
    <row r="14" spans="2:12" ht="15" customHeight="1">
      <c r="B14" s="121"/>
      <c r="C14" s="239"/>
      <c r="D14" s="91" t="s">
        <v>65</v>
      </c>
      <c r="E14" s="27" t="s">
        <v>66</v>
      </c>
      <c r="F14" s="441">
        <v>25000</v>
      </c>
      <c r="G14" s="28"/>
      <c r="H14" s="469">
        <f>F14+G14</f>
        <v>25000</v>
      </c>
      <c r="I14" s="488"/>
      <c r="J14" s="35"/>
      <c r="K14" s="35"/>
      <c r="L14" s="35"/>
    </row>
    <row r="15" spans="2:12" ht="15" customHeight="1">
      <c r="B15" s="120"/>
      <c r="C15" s="90"/>
      <c r="D15" s="91" t="s">
        <v>97</v>
      </c>
      <c r="E15" s="27" t="s">
        <v>98</v>
      </c>
      <c r="F15" s="441">
        <v>3077000</v>
      </c>
      <c r="G15" s="549"/>
      <c r="H15" s="469">
        <f>F15+G15</f>
        <v>3077000</v>
      </c>
      <c r="I15" s="576"/>
      <c r="J15" s="35"/>
      <c r="K15" s="35"/>
      <c r="L15" s="35"/>
    </row>
    <row r="16" spans="2:12" ht="17.25" customHeight="1">
      <c r="B16" s="121"/>
      <c r="C16" s="240" t="s">
        <v>99</v>
      </c>
      <c r="D16" s="240"/>
      <c r="E16" s="209" t="s">
        <v>191</v>
      </c>
      <c r="F16" s="442">
        <f>F17</f>
        <v>24000</v>
      </c>
      <c r="G16" s="442">
        <f>G17</f>
        <v>0</v>
      </c>
      <c r="H16" s="442">
        <f>H17</f>
        <v>24000</v>
      </c>
      <c r="I16" s="488"/>
      <c r="J16" s="35"/>
      <c r="K16" s="35"/>
      <c r="L16" s="35"/>
    </row>
    <row r="17" spans="2:12" ht="24.75" customHeight="1">
      <c r="B17" s="122"/>
      <c r="C17" s="93"/>
      <c r="D17" s="93">
        <v>2850</v>
      </c>
      <c r="E17" s="19" t="s">
        <v>100</v>
      </c>
      <c r="F17" s="443">
        <v>24000</v>
      </c>
      <c r="G17" s="28"/>
      <c r="H17" s="469">
        <f>F17+G17</f>
        <v>24000</v>
      </c>
      <c r="I17" s="488"/>
      <c r="J17" s="35"/>
      <c r="K17" s="35"/>
      <c r="L17" s="35"/>
    </row>
    <row r="18" spans="2:12" ht="15" customHeight="1">
      <c r="B18" s="120"/>
      <c r="C18" s="241" t="s">
        <v>228</v>
      </c>
      <c r="D18" s="240"/>
      <c r="E18" s="209" t="s">
        <v>42</v>
      </c>
      <c r="F18" s="442">
        <f>F19</f>
        <v>6000</v>
      </c>
      <c r="G18" s="442">
        <f>G19</f>
        <v>0</v>
      </c>
      <c r="H18" s="442">
        <f>H19</f>
        <v>6000</v>
      </c>
      <c r="I18" s="488"/>
      <c r="J18" s="35"/>
      <c r="K18" s="35"/>
      <c r="L18" s="35"/>
    </row>
    <row r="19" spans="2:12" ht="15" customHeight="1" thickBot="1">
      <c r="B19" s="123"/>
      <c r="C19" s="95"/>
      <c r="D19" s="94" t="s">
        <v>106</v>
      </c>
      <c r="E19" s="19" t="s">
        <v>76</v>
      </c>
      <c r="F19" s="444">
        <v>6000</v>
      </c>
      <c r="G19" s="484"/>
      <c r="H19" s="485">
        <f>F19+G19</f>
        <v>6000</v>
      </c>
      <c r="I19" s="489"/>
      <c r="J19" s="35"/>
      <c r="K19" s="35"/>
      <c r="L19" s="35"/>
    </row>
    <row r="20" spans="2:12" ht="18" customHeight="1" thickBot="1">
      <c r="B20" s="228" t="s">
        <v>102</v>
      </c>
      <c r="C20" s="224"/>
      <c r="D20" s="224"/>
      <c r="E20" s="225" t="s">
        <v>88</v>
      </c>
      <c r="F20" s="445">
        <f>F21+F23+F25</f>
        <v>1295488</v>
      </c>
      <c r="G20" s="445">
        <f>G21+G23+G25</f>
        <v>-13000</v>
      </c>
      <c r="H20" s="445">
        <f>H21+H23+H25</f>
        <v>1282488</v>
      </c>
      <c r="I20" s="483"/>
      <c r="J20" s="35"/>
      <c r="K20" s="35"/>
      <c r="L20" s="35"/>
    </row>
    <row r="21" spans="2:12" ht="15" customHeight="1">
      <c r="B21" s="119"/>
      <c r="C21" s="213" t="s">
        <v>103</v>
      </c>
      <c r="D21" s="212"/>
      <c r="E21" s="214" t="s">
        <v>192</v>
      </c>
      <c r="F21" s="446">
        <f>F22</f>
        <v>210000</v>
      </c>
      <c r="G21" s="446">
        <f>G22</f>
        <v>0</v>
      </c>
      <c r="H21" s="446">
        <f>H22</f>
        <v>210000</v>
      </c>
      <c r="I21" s="487"/>
      <c r="J21" s="35"/>
      <c r="K21" s="35"/>
      <c r="L21" s="35"/>
    </row>
    <row r="22" spans="2:12" ht="15" customHeight="1">
      <c r="B22" s="121"/>
      <c r="C22" s="90"/>
      <c r="D22" s="91" t="s">
        <v>65</v>
      </c>
      <c r="E22" s="27" t="s">
        <v>66</v>
      </c>
      <c r="F22" s="441">
        <v>210000</v>
      </c>
      <c r="G22" s="28"/>
      <c r="H22" s="469">
        <f>F22+G22</f>
        <v>210000</v>
      </c>
      <c r="I22" s="488"/>
      <c r="J22" s="35"/>
      <c r="K22" s="35"/>
      <c r="L22" s="35"/>
    </row>
    <row r="23" spans="2:12" ht="15" customHeight="1">
      <c r="B23" s="121"/>
      <c r="C23" s="240" t="s">
        <v>104</v>
      </c>
      <c r="D23" s="239"/>
      <c r="E23" s="209" t="s">
        <v>89</v>
      </c>
      <c r="F23" s="442">
        <f>F24</f>
        <v>65000</v>
      </c>
      <c r="G23" s="442">
        <f>G24</f>
        <v>0</v>
      </c>
      <c r="H23" s="442">
        <f>H24</f>
        <v>65000</v>
      </c>
      <c r="I23" s="488"/>
      <c r="J23" s="35"/>
      <c r="K23" s="35"/>
      <c r="L23" s="35"/>
    </row>
    <row r="24" spans="2:12" ht="37.5" customHeight="1">
      <c r="B24" s="121"/>
      <c r="C24" s="90"/>
      <c r="D24" s="146" t="s">
        <v>289</v>
      </c>
      <c r="E24" s="168" t="s">
        <v>290</v>
      </c>
      <c r="F24" s="441">
        <v>65000</v>
      </c>
      <c r="G24" s="549"/>
      <c r="H24" s="469">
        <f>F24+G24</f>
        <v>65000</v>
      </c>
      <c r="I24" s="576"/>
      <c r="J24" s="35"/>
      <c r="K24" s="35"/>
      <c r="L24" s="35"/>
    </row>
    <row r="25" spans="2:12" ht="17.25" customHeight="1">
      <c r="B25" s="121"/>
      <c r="C25" s="239" t="s">
        <v>105</v>
      </c>
      <c r="D25" s="240"/>
      <c r="E25" s="209" t="s">
        <v>185</v>
      </c>
      <c r="F25" s="442">
        <f>SUM(F26:F31)</f>
        <v>1020488</v>
      </c>
      <c r="G25" s="442">
        <f>SUM(G26:G31)</f>
        <v>-13000</v>
      </c>
      <c r="H25" s="442">
        <f>SUM(H26:H31)</f>
        <v>1007488</v>
      </c>
      <c r="I25" s="488"/>
      <c r="J25" s="35"/>
      <c r="K25" s="35"/>
      <c r="L25" s="35"/>
    </row>
    <row r="26" spans="2:12" ht="24" customHeight="1">
      <c r="B26" s="121"/>
      <c r="C26" s="239"/>
      <c r="D26" s="90" t="s">
        <v>298</v>
      </c>
      <c r="E26" s="135" t="s">
        <v>333</v>
      </c>
      <c r="F26" s="441">
        <v>5000</v>
      </c>
      <c r="G26" s="28"/>
      <c r="H26" s="469">
        <f aca="true" t="shared" si="0" ref="H26:H31">F26+G26</f>
        <v>5000</v>
      </c>
      <c r="I26" s="488"/>
      <c r="J26" s="35"/>
      <c r="K26" s="35"/>
      <c r="L26" s="35"/>
    </row>
    <row r="27" spans="2:12" ht="16.5" customHeight="1">
      <c r="B27" s="121"/>
      <c r="C27" s="97"/>
      <c r="D27" s="91" t="s">
        <v>101</v>
      </c>
      <c r="E27" s="27" t="s">
        <v>344</v>
      </c>
      <c r="F27" s="447">
        <v>40000</v>
      </c>
      <c r="G27" s="28"/>
      <c r="H27" s="469">
        <f t="shared" si="0"/>
        <v>40000</v>
      </c>
      <c r="I27" s="488"/>
      <c r="J27" s="35"/>
      <c r="K27" s="35"/>
      <c r="L27" s="35"/>
    </row>
    <row r="28" spans="2:12" ht="16.5" customHeight="1">
      <c r="B28" s="121"/>
      <c r="C28" s="97"/>
      <c r="D28" s="91" t="s">
        <v>126</v>
      </c>
      <c r="E28" s="135" t="s">
        <v>395</v>
      </c>
      <c r="F28" s="447">
        <v>284488</v>
      </c>
      <c r="G28" s="549">
        <v>-13000</v>
      </c>
      <c r="H28" s="469">
        <f t="shared" si="0"/>
        <v>271488</v>
      </c>
      <c r="I28" s="576" t="s">
        <v>423</v>
      </c>
      <c r="J28" s="35"/>
      <c r="K28" s="35"/>
      <c r="L28" s="35"/>
    </row>
    <row r="29" spans="2:12" ht="16.5" customHeight="1">
      <c r="B29" s="121"/>
      <c r="C29" s="97"/>
      <c r="D29" s="91" t="s">
        <v>65</v>
      </c>
      <c r="E29" s="27" t="s">
        <v>66</v>
      </c>
      <c r="F29" s="447">
        <v>60000</v>
      </c>
      <c r="G29" s="28"/>
      <c r="H29" s="469">
        <f t="shared" si="0"/>
        <v>60000</v>
      </c>
      <c r="I29" s="488"/>
      <c r="J29" s="35"/>
      <c r="K29" s="35"/>
      <c r="L29" s="35"/>
    </row>
    <row r="30" spans="2:12" ht="16.5" customHeight="1">
      <c r="B30" s="120"/>
      <c r="C30" s="90"/>
      <c r="D30" s="91" t="s">
        <v>106</v>
      </c>
      <c r="E30" s="27" t="s">
        <v>76</v>
      </c>
      <c r="F30" s="441">
        <v>52000</v>
      </c>
      <c r="G30" s="28"/>
      <c r="H30" s="469">
        <f t="shared" si="0"/>
        <v>52000</v>
      </c>
      <c r="I30" s="488"/>
      <c r="J30" s="35"/>
      <c r="K30" s="35"/>
      <c r="L30" s="35"/>
    </row>
    <row r="31" spans="2:12" ht="24" thickBot="1">
      <c r="B31" s="123"/>
      <c r="C31" s="95"/>
      <c r="D31" s="197" t="s">
        <v>97</v>
      </c>
      <c r="E31" s="96" t="s">
        <v>345</v>
      </c>
      <c r="F31" s="444">
        <v>579000</v>
      </c>
      <c r="G31" s="568"/>
      <c r="H31" s="485">
        <f t="shared" si="0"/>
        <v>579000</v>
      </c>
      <c r="I31" s="576"/>
      <c r="J31" s="35"/>
      <c r="K31" s="35"/>
      <c r="L31" s="35"/>
    </row>
    <row r="32" spans="2:12" ht="18" customHeight="1" thickBot="1">
      <c r="B32" s="228" t="s">
        <v>348</v>
      </c>
      <c r="C32" s="224"/>
      <c r="D32" s="224"/>
      <c r="E32" s="346" t="s">
        <v>349</v>
      </c>
      <c r="F32" s="381">
        <f aca="true" t="shared" si="1" ref="F32:H33">F33</f>
        <v>12269</v>
      </c>
      <c r="G32" s="381">
        <f t="shared" si="1"/>
        <v>0</v>
      </c>
      <c r="H32" s="381">
        <f t="shared" si="1"/>
        <v>12269</v>
      </c>
      <c r="I32" s="483"/>
      <c r="J32" s="35"/>
      <c r="K32" s="35"/>
      <c r="L32" s="35"/>
    </row>
    <row r="33" spans="2:12" ht="16.5" customHeight="1">
      <c r="B33" s="195"/>
      <c r="C33" s="212" t="s">
        <v>350</v>
      </c>
      <c r="D33" s="212"/>
      <c r="E33" s="214" t="s">
        <v>42</v>
      </c>
      <c r="F33" s="446">
        <f t="shared" si="1"/>
        <v>12269</v>
      </c>
      <c r="G33" s="446">
        <f t="shared" si="1"/>
        <v>0</v>
      </c>
      <c r="H33" s="446">
        <f t="shared" si="1"/>
        <v>12269</v>
      </c>
      <c r="I33" s="487"/>
      <c r="J33" s="35"/>
      <c r="K33" s="35"/>
      <c r="L33" s="35"/>
    </row>
    <row r="34" spans="2:12" ht="20.25" customHeight="1" thickBot="1">
      <c r="B34" s="122"/>
      <c r="C34" s="93"/>
      <c r="D34" s="94" t="s">
        <v>126</v>
      </c>
      <c r="E34" s="19" t="s">
        <v>360</v>
      </c>
      <c r="F34" s="443">
        <v>12269</v>
      </c>
      <c r="G34" s="484"/>
      <c r="H34" s="485">
        <f>F34+G34</f>
        <v>12269</v>
      </c>
      <c r="I34" s="489"/>
      <c r="J34" s="35"/>
      <c r="K34" s="35"/>
      <c r="L34" s="35"/>
    </row>
    <row r="35" spans="2:12" ht="17.25" customHeight="1" thickBot="1">
      <c r="B35" s="228" t="s">
        <v>107</v>
      </c>
      <c r="C35" s="224"/>
      <c r="D35" s="224"/>
      <c r="E35" s="217" t="s">
        <v>9</v>
      </c>
      <c r="F35" s="445">
        <f>F36</f>
        <v>171500</v>
      </c>
      <c r="G35" s="445">
        <f>G36</f>
        <v>0</v>
      </c>
      <c r="H35" s="445">
        <f>H36</f>
        <v>171500</v>
      </c>
      <c r="I35" s="483"/>
      <c r="J35" s="35"/>
      <c r="K35" s="35"/>
      <c r="L35" s="35"/>
    </row>
    <row r="36" spans="2:12" ht="14.25" customHeight="1">
      <c r="B36" s="287"/>
      <c r="C36" s="288" t="s">
        <v>108</v>
      </c>
      <c r="D36" s="289"/>
      <c r="E36" s="211" t="s">
        <v>10</v>
      </c>
      <c r="F36" s="448">
        <f>SUM(F37:F39)</f>
        <v>171500</v>
      </c>
      <c r="G36" s="448">
        <f>SUM(G37:G39)</f>
        <v>0</v>
      </c>
      <c r="H36" s="448">
        <f>SUM(H37:H39)</f>
        <v>171500</v>
      </c>
      <c r="I36" s="490"/>
      <c r="J36" s="35"/>
      <c r="K36" s="35"/>
      <c r="L36" s="35"/>
    </row>
    <row r="37" spans="2:12" ht="15" customHeight="1">
      <c r="B37" s="121"/>
      <c r="C37" s="98"/>
      <c r="D37" s="91" t="s">
        <v>109</v>
      </c>
      <c r="E37" s="27" t="s">
        <v>110</v>
      </c>
      <c r="F37" s="447">
        <v>70000</v>
      </c>
      <c r="G37" s="28"/>
      <c r="H37" s="469">
        <f>F37+G37</f>
        <v>70000</v>
      </c>
      <c r="I37" s="488"/>
      <c r="J37" s="35"/>
      <c r="K37" s="35"/>
      <c r="L37" s="35"/>
    </row>
    <row r="38" spans="2:12" ht="15" customHeight="1">
      <c r="B38" s="335"/>
      <c r="C38" s="98"/>
      <c r="D38" s="91" t="s">
        <v>125</v>
      </c>
      <c r="E38" s="27" t="s">
        <v>72</v>
      </c>
      <c r="F38" s="449">
        <v>6500</v>
      </c>
      <c r="G38" s="28"/>
      <c r="H38" s="469">
        <f>F38+G38</f>
        <v>6500</v>
      </c>
      <c r="I38" s="488"/>
      <c r="J38" s="35"/>
      <c r="K38" s="35"/>
      <c r="L38" s="35"/>
    </row>
    <row r="39" spans="2:12" ht="15" customHeight="1" thickBot="1">
      <c r="B39" s="122"/>
      <c r="C39" s="93"/>
      <c r="D39" s="94" t="s">
        <v>65</v>
      </c>
      <c r="E39" s="19" t="s">
        <v>66</v>
      </c>
      <c r="F39" s="449">
        <v>95000</v>
      </c>
      <c r="G39" s="484"/>
      <c r="H39" s="485">
        <f>F39+G39</f>
        <v>95000</v>
      </c>
      <c r="I39" s="489"/>
      <c r="J39" s="35"/>
      <c r="K39" s="35"/>
      <c r="L39" s="35"/>
    </row>
    <row r="40" spans="2:12" ht="18" customHeight="1" thickBot="1">
      <c r="B40" s="228" t="s">
        <v>111</v>
      </c>
      <c r="C40" s="270"/>
      <c r="D40" s="224"/>
      <c r="E40" s="271" t="s">
        <v>112</v>
      </c>
      <c r="F40" s="445">
        <f aca="true" t="shared" si="2" ref="F40:H41">F41</f>
        <v>186000</v>
      </c>
      <c r="G40" s="445">
        <f t="shared" si="2"/>
        <v>0</v>
      </c>
      <c r="H40" s="445">
        <f t="shared" si="2"/>
        <v>186000</v>
      </c>
      <c r="I40" s="483"/>
      <c r="J40" s="35"/>
      <c r="K40" s="35"/>
      <c r="L40" s="35"/>
    </row>
    <row r="41" spans="2:12" ht="15" customHeight="1">
      <c r="B41" s="119"/>
      <c r="C41" s="213" t="s">
        <v>113</v>
      </c>
      <c r="D41" s="212"/>
      <c r="E41" s="214" t="s">
        <v>193</v>
      </c>
      <c r="F41" s="446">
        <f t="shared" si="2"/>
        <v>186000</v>
      </c>
      <c r="G41" s="446">
        <f t="shared" si="2"/>
        <v>0</v>
      </c>
      <c r="H41" s="446">
        <f t="shared" si="2"/>
        <v>186000</v>
      </c>
      <c r="I41" s="487"/>
      <c r="J41" s="35"/>
      <c r="K41" s="35"/>
      <c r="L41" s="35"/>
    </row>
    <row r="42" spans="2:12" ht="15" customHeight="1" thickBot="1">
      <c r="B42" s="122"/>
      <c r="C42" s="93"/>
      <c r="D42" s="94" t="s">
        <v>65</v>
      </c>
      <c r="E42" s="19" t="s">
        <v>66</v>
      </c>
      <c r="F42" s="443">
        <v>186000</v>
      </c>
      <c r="G42" s="484"/>
      <c r="H42" s="485">
        <f>F42+G42</f>
        <v>186000</v>
      </c>
      <c r="I42" s="489"/>
      <c r="J42" s="35"/>
      <c r="K42" s="35"/>
      <c r="L42" s="35"/>
    </row>
    <row r="43" spans="2:12" ht="17.25" customHeight="1" thickBot="1">
      <c r="B43" s="228" t="s">
        <v>49</v>
      </c>
      <c r="C43" s="224"/>
      <c r="D43" s="224"/>
      <c r="E43" s="217" t="s">
        <v>11</v>
      </c>
      <c r="F43" s="445">
        <f>F44+F48+F56+F79+F82</f>
        <v>2707431</v>
      </c>
      <c r="G43" s="445">
        <f>G44+G48+G56+G79+G82</f>
        <v>0</v>
      </c>
      <c r="H43" s="445">
        <f>H44+H48+H56+H79+H82</f>
        <v>2707431</v>
      </c>
      <c r="I43" s="483"/>
      <c r="J43" s="35"/>
      <c r="K43" s="35"/>
      <c r="L43" s="35"/>
    </row>
    <row r="44" spans="2:12" ht="15" customHeight="1">
      <c r="B44" s="119"/>
      <c r="C44" s="213" t="s">
        <v>50</v>
      </c>
      <c r="D44" s="212"/>
      <c r="E44" s="214" t="s">
        <v>194</v>
      </c>
      <c r="F44" s="446">
        <f>F45+F46+F47</f>
        <v>73696</v>
      </c>
      <c r="G44" s="446">
        <f>G45+G46+G47</f>
        <v>0</v>
      </c>
      <c r="H44" s="446">
        <f>H45+H46+H47</f>
        <v>73696</v>
      </c>
      <c r="I44" s="487"/>
      <c r="J44" s="35"/>
      <c r="K44" s="35"/>
      <c r="L44" s="35"/>
    </row>
    <row r="45" spans="2:12" ht="15" customHeight="1">
      <c r="B45" s="120"/>
      <c r="C45" s="90"/>
      <c r="D45" s="91" t="s">
        <v>114</v>
      </c>
      <c r="E45" s="27" t="s">
        <v>115</v>
      </c>
      <c r="F45" s="450">
        <v>60400</v>
      </c>
      <c r="G45" s="28"/>
      <c r="H45" s="469">
        <f>F45+G45</f>
        <v>60400</v>
      </c>
      <c r="I45" s="488"/>
      <c r="J45" s="35"/>
      <c r="K45" s="35"/>
      <c r="L45" s="35"/>
    </row>
    <row r="46" spans="2:12" ht="15" customHeight="1">
      <c r="B46" s="120"/>
      <c r="C46" s="90"/>
      <c r="D46" s="91" t="s">
        <v>116</v>
      </c>
      <c r="E46" s="27" t="s">
        <v>117</v>
      </c>
      <c r="F46" s="450">
        <v>11816</v>
      </c>
      <c r="G46" s="28"/>
      <c r="H46" s="469">
        <f>F46+G46</f>
        <v>11816</v>
      </c>
      <c r="I46" s="488"/>
      <c r="J46" s="35"/>
      <c r="K46" s="35"/>
      <c r="L46" s="35"/>
    </row>
    <row r="47" spans="2:12" ht="15" customHeight="1">
      <c r="B47" s="120"/>
      <c r="C47" s="90"/>
      <c r="D47" s="91" t="s">
        <v>118</v>
      </c>
      <c r="E47" s="27" t="s">
        <v>119</v>
      </c>
      <c r="F47" s="450">
        <v>1480</v>
      </c>
      <c r="G47" s="28"/>
      <c r="H47" s="469">
        <f>F47+G47</f>
        <v>1480</v>
      </c>
      <c r="I47" s="488"/>
      <c r="J47" s="35"/>
      <c r="K47" s="35"/>
      <c r="L47" s="35"/>
    </row>
    <row r="48" spans="2:12" ht="15" customHeight="1">
      <c r="B48" s="121"/>
      <c r="C48" s="239" t="s">
        <v>120</v>
      </c>
      <c r="D48" s="240"/>
      <c r="E48" s="209" t="s">
        <v>195</v>
      </c>
      <c r="F48" s="442">
        <f>SUM(F49:F55)</f>
        <v>134404</v>
      </c>
      <c r="G48" s="442">
        <f>SUM(G49:G55)</f>
        <v>0</v>
      </c>
      <c r="H48" s="442">
        <f>SUM(H49:H55)</f>
        <v>134404</v>
      </c>
      <c r="I48" s="488"/>
      <c r="J48" s="35"/>
      <c r="K48" s="35"/>
      <c r="L48" s="35"/>
    </row>
    <row r="49" spans="2:12" ht="15" customHeight="1">
      <c r="B49" s="120"/>
      <c r="C49" s="90"/>
      <c r="D49" s="91" t="s">
        <v>109</v>
      </c>
      <c r="E49" s="27" t="s">
        <v>110</v>
      </c>
      <c r="F49" s="441">
        <v>111204</v>
      </c>
      <c r="G49" s="28"/>
      <c r="H49" s="469">
        <f aca="true" t="shared" si="3" ref="H49:H55">F49+G49</f>
        <v>111204</v>
      </c>
      <c r="I49" s="488"/>
      <c r="J49" s="35"/>
      <c r="K49" s="35"/>
      <c r="L49" s="35"/>
    </row>
    <row r="50" spans="2:12" ht="15" customHeight="1">
      <c r="B50" s="120"/>
      <c r="C50" s="90"/>
      <c r="D50" s="91" t="s">
        <v>101</v>
      </c>
      <c r="E50" s="27" t="s">
        <v>67</v>
      </c>
      <c r="F50" s="441">
        <v>6800</v>
      </c>
      <c r="G50" s="28"/>
      <c r="H50" s="469">
        <f t="shared" si="3"/>
        <v>6800</v>
      </c>
      <c r="I50" s="488"/>
      <c r="J50" s="35"/>
      <c r="K50" s="35"/>
      <c r="L50" s="35"/>
    </row>
    <row r="51" spans="2:12" ht="15" customHeight="1">
      <c r="B51" s="120"/>
      <c r="C51" s="90"/>
      <c r="D51" s="99">
        <v>4220</v>
      </c>
      <c r="E51" s="27" t="s">
        <v>152</v>
      </c>
      <c r="F51" s="441">
        <v>2000</v>
      </c>
      <c r="G51" s="28"/>
      <c r="H51" s="469">
        <f t="shared" si="3"/>
        <v>2000</v>
      </c>
      <c r="I51" s="488"/>
      <c r="J51" s="35"/>
      <c r="K51" s="35"/>
      <c r="L51" s="35"/>
    </row>
    <row r="52" spans="2:12" ht="15" customHeight="1">
      <c r="B52" s="120"/>
      <c r="C52" s="90"/>
      <c r="D52" s="91" t="s">
        <v>65</v>
      </c>
      <c r="E52" s="27" t="s">
        <v>66</v>
      </c>
      <c r="F52" s="441">
        <v>2400</v>
      </c>
      <c r="G52" s="28"/>
      <c r="H52" s="469">
        <f t="shared" si="3"/>
        <v>2400</v>
      </c>
      <c r="I52" s="488"/>
      <c r="J52" s="35"/>
      <c r="K52" s="35"/>
      <c r="L52" s="35"/>
    </row>
    <row r="53" spans="2:12" ht="15" customHeight="1">
      <c r="B53" s="120"/>
      <c r="C53" s="90"/>
      <c r="D53" s="91" t="s">
        <v>121</v>
      </c>
      <c r="E53" s="27" t="s">
        <v>75</v>
      </c>
      <c r="F53" s="441">
        <v>800</v>
      </c>
      <c r="G53" s="28"/>
      <c r="H53" s="469">
        <f t="shared" si="3"/>
        <v>800</v>
      </c>
      <c r="I53" s="488"/>
      <c r="J53" s="35"/>
      <c r="K53" s="35"/>
      <c r="L53" s="35"/>
    </row>
    <row r="54" spans="2:12" ht="15" customHeight="1">
      <c r="B54" s="120"/>
      <c r="C54" s="90"/>
      <c r="D54" s="99">
        <v>4420</v>
      </c>
      <c r="E54" s="27" t="s">
        <v>122</v>
      </c>
      <c r="F54" s="441">
        <v>4000</v>
      </c>
      <c r="G54" s="28"/>
      <c r="H54" s="469">
        <f t="shared" si="3"/>
        <v>4000</v>
      </c>
      <c r="I54" s="488"/>
      <c r="J54" s="35"/>
      <c r="K54" s="35"/>
      <c r="L54" s="35"/>
    </row>
    <row r="55" spans="2:12" ht="12.75">
      <c r="B55" s="120"/>
      <c r="C55" s="90"/>
      <c r="D55" s="99">
        <v>4700</v>
      </c>
      <c r="E55" s="27" t="s">
        <v>234</v>
      </c>
      <c r="F55" s="441">
        <v>7200</v>
      </c>
      <c r="G55" s="28"/>
      <c r="H55" s="469">
        <f t="shared" si="3"/>
        <v>7200</v>
      </c>
      <c r="I55" s="488"/>
      <c r="J55" s="35"/>
      <c r="K55" s="35"/>
      <c r="L55" s="35"/>
    </row>
    <row r="56" spans="2:12" ht="15" customHeight="1">
      <c r="B56" s="121"/>
      <c r="C56" s="239" t="s">
        <v>123</v>
      </c>
      <c r="D56" s="240"/>
      <c r="E56" s="209" t="s">
        <v>90</v>
      </c>
      <c r="F56" s="442">
        <f>SUM(F57:F78)</f>
        <v>2366271</v>
      </c>
      <c r="G56" s="442">
        <f>SUM(G57:G78)</f>
        <v>0</v>
      </c>
      <c r="H56" s="442">
        <f>SUM(H57:H78)</f>
        <v>2366271</v>
      </c>
      <c r="I56" s="488"/>
      <c r="J56" s="35"/>
      <c r="K56" s="35"/>
      <c r="L56" s="35"/>
    </row>
    <row r="57" spans="2:12" ht="14.25" customHeight="1">
      <c r="B57" s="120"/>
      <c r="C57" s="90"/>
      <c r="D57" s="90">
        <v>3020</v>
      </c>
      <c r="E57" s="27" t="s">
        <v>243</v>
      </c>
      <c r="F57" s="441">
        <v>4000</v>
      </c>
      <c r="G57" s="28"/>
      <c r="H57" s="469">
        <f aca="true" t="shared" si="4" ref="H57:H78">F57+G57</f>
        <v>4000</v>
      </c>
      <c r="I57" s="488"/>
      <c r="J57" s="35"/>
      <c r="K57" s="35"/>
      <c r="L57" s="35"/>
    </row>
    <row r="58" spans="2:12" ht="14.25" customHeight="1">
      <c r="B58" s="120"/>
      <c r="C58" s="90"/>
      <c r="D58" s="91" t="s">
        <v>114</v>
      </c>
      <c r="E58" s="27" t="s">
        <v>115</v>
      </c>
      <c r="F58" s="441">
        <v>1250000</v>
      </c>
      <c r="G58" s="28"/>
      <c r="H58" s="469">
        <f t="shared" si="4"/>
        <v>1250000</v>
      </c>
      <c r="I58" s="488"/>
      <c r="J58" s="35"/>
      <c r="K58" s="35"/>
      <c r="L58" s="35"/>
    </row>
    <row r="59" spans="2:12" ht="14.25" customHeight="1">
      <c r="B59" s="120"/>
      <c r="C59" s="90"/>
      <c r="D59" s="91" t="s">
        <v>124</v>
      </c>
      <c r="E59" s="27" t="s">
        <v>70</v>
      </c>
      <c r="F59" s="441">
        <v>96000</v>
      </c>
      <c r="G59" s="28"/>
      <c r="H59" s="469">
        <f t="shared" si="4"/>
        <v>96000</v>
      </c>
      <c r="I59" s="488"/>
      <c r="J59" s="35"/>
      <c r="K59" s="35"/>
      <c r="L59" s="35"/>
    </row>
    <row r="60" spans="2:12" ht="14.25" customHeight="1">
      <c r="B60" s="120"/>
      <c r="C60" s="90"/>
      <c r="D60" s="91" t="s">
        <v>116</v>
      </c>
      <c r="E60" s="27" t="s">
        <v>117</v>
      </c>
      <c r="F60" s="441">
        <v>230000</v>
      </c>
      <c r="G60" s="28"/>
      <c r="H60" s="469">
        <f t="shared" si="4"/>
        <v>230000</v>
      </c>
      <c r="I60" s="488"/>
      <c r="J60" s="35"/>
      <c r="K60" s="35"/>
      <c r="L60" s="35"/>
    </row>
    <row r="61" spans="2:12" ht="14.25" customHeight="1">
      <c r="B61" s="120"/>
      <c r="C61" s="90"/>
      <c r="D61" s="91" t="s">
        <v>118</v>
      </c>
      <c r="E61" s="27" t="s">
        <v>119</v>
      </c>
      <c r="F61" s="441">
        <v>24000</v>
      </c>
      <c r="G61" s="28"/>
      <c r="H61" s="469">
        <f t="shared" si="4"/>
        <v>24000</v>
      </c>
      <c r="I61" s="488"/>
      <c r="J61" s="35"/>
      <c r="K61" s="35"/>
      <c r="L61" s="35"/>
    </row>
    <row r="62" spans="2:12" ht="14.25" customHeight="1">
      <c r="B62" s="120"/>
      <c r="C62" s="90"/>
      <c r="D62" s="90">
        <v>4170</v>
      </c>
      <c r="E62" s="27" t="s">
        <v>71</v>
      </c>
      <c r="F62" s="441">
        <v>83000</v>
      </c>
      <c r="G62" s="28"/>
      <c r="H62" s="469">
        <f t="shared" si="4"/>
        <v>83000</v>
      </c>
      <c r="I62" s="488"/>
      <c r="J62" s="35"/>
      <c r="K62" s="35"/>
      <c r="L62" s="35"/>
    </row>
    <row r="63" spans="2:12" ht="14.25" customHeight="1">
      <c r="B63" s="120"/>
      <c r="C63" s="90"/>
      <c r="D63" s="91" t="s">
        <v>101</v>
      </c>
      <c r="E63" s="27" t="s">
        <v>67</v>
      </c>
      <c r="F63" s="441">
        <v>153671</v>
      </c>
      <c r="G63" s="28"/>
      <c r="H63" s="469">
        <f t="shared" si="4"/>
        <v>153671</v>
      </c>
      <c r="I63" s="488"/>
      <c r="J63" s="35"/>
      <c r="K63" s="35"/>
      <c r="L63" s="35"/>
    </row>
    <row r="64" spans="2:12" ht="14.25" customHeight="1">
      <c r="B64" s="120"/>
      <c r="C64" s="90"/>
      <c r="D64" s="99">
        <v>4220</v>
      </c>
      <c r="E64" s="27" t="s">
        <v>152</v>
      </c>
      <c r="F64" s="441">
        <v>5300</v>
      </c>
      <c r="G64" s="28"/>
      <c r="H64" s="469">
        <f t="shared" si="4"/>
        <v>5300</v>
      </c>
      <c r="I64" s="488"/>
      <c r="J64" s="35"/>
      <c r="K64" s="35"/>
      <c r="L64" s="35"/>
    </row>
    <row r="65" spans="2:12" ht="14.25" customHeight="1">
      <c r="B65" s="120"/>
      <c r="C65" s="90"/>
      <c r="D65" s="91" t="s">
        <v>125</v>
      </c>
      <c r="E65" s="27" t="s">
        <v>72</v>
      </c>
      <c r="F65" s="441">
        <v>35000</v>
      </c>
      <c r="G65" s="28"/>
      <c r="H65" s="469">
        <f t="shared" si="4"/>
        <v>35000</v>
      </c>
      <c r="I65" s="488"/>
      <c r="J65" s="35"/>
      <c r="K65" s="35"/>
      <c r="L65" s="35"/>
    </row>
    <row r="66" spans="2:12" ht="14.25" customHeight="1">
      <c r="B66" s="120"/>
      <c r="C66" s="90"/>
      <c r="D66" s="91" t="s">
        <v>126</v>
      </c>
      <c r="E66" s="27" t="s">
        <v>73</v>
      </c>
      <c r="F66" s="441">
        <v>40000</v>
      </c>
      <c r="G66" s="28"/>
      <c r="H66" s="469">
        <f t="shared" si="4"/>
        <v>40000</v>
      </c>
      <c r="I66" s="488"/>
      <c r="J66" s="35"/>
      <c r="K66" s="35"/>
      <c r="L66" s="35"/>
    </row>
    <row r="67" spans="2:12" ht="14.25" customHeight="1">
      <c r="B67" s="120"/>
      <c r="C67" s="90"/>
      <c r="D67" s="90" t="s">
        <v>154</v>
      </c>
      <c r="E67" s="27" t="s">
        <v>74</v>
      </c>
      <c r="F67" s="441">
        <v>2000</v>
      </c>
      <c r="G67" s="28"/>
      <c r="H67" s="469">
        <f t="shared" si="4"/>
        <v>2000</v>
      </c>
      <c r="I67" s="488"/>
      <c r="J67" s="35"/>
      <c r="K67" s="35"/>
      <c r="L67" s="35"/>
    </row>
    <row r="68" spans="2:12" ht="14.25" customHeight="1">
      <c r="B68" s="120"/>
      <c r="C68" s="90"/>
      <c r="D68" s="91" t="s">
        <v>65</v>
      </c>
      <c r="E68" s="27" t="s">
        <v>66</v>
      </c>
      <c r="F68" s="441">
        <v>250300</v>
      </c>
      <c r="G68" s="28"/>
      <c r="H68" s="469">
        <f t="shared" si="4"/>
        <v>250300</v>
      </c>
      <c r="I68" s="488"/>
      <c r="J68" s="35"/>
      <c r="K68" s="35"/>
      <c r="L68" s="35"/>
    </row>
    <row r="69" spans="2:12" ht="14.25" customHeight="1">
      <c r="B69" s="120"/>
      <c r="C69" s="90"/>
      <c r="D69" s="99">
        <v>4360</v>
      </c>
      <c r="E69" s="27" t="s">
        <v>328</v>
      </c>
      <c r="F69" s="441">
        <v>19000</v>
      </c>
      <c r="G69" s="28"/>
      <c r="H69" s="469">
        <f t="shared" si="4"/>
        <v>19000</v>
      </c>
      <c r="I69" s="488"/>
      <c r="J69" s="35"/>
      <c r="K69" s="35"/>
      <c r="L69" s="35"/>
    </row>
    <row r="70" spans="2:12" ht="14.25" customHeight="1">
      <c r="B70" s="120"/>
      <c r="C70" s="90"/>
      <c r="D70" s="99">
        <v>4390</v>
      </c>
      <c r="E70" s="27" t="s">
        <v>244</v>
      </c>
      <c r="F70" s="441">
        <v>20000</v>
      </c>
      <c r="G70" s="28"/>
      <c r="H70" s="469">
        <f t="shared" si="4"/>
        <v>20000</v>
      </c>
      <c r="I70" s="488"/>
      <c r="J70" s="35"/>
      <c r="K70" s="35"/>
      <c r="L70" s="35"/>
    </row>
    <row r="71" spans="2:12" ht="14.25" customHeight="1">
      <c r="B71" s="120"/>
      <c r="C71" s="90"/>
      <c r="D71" s="91" t="s">
        <v>121</v>
      </c>
      <c r="E71" s="27" t="s">
        <v>75</v>
      </c>
      <c r="F71" s="441">
        <v>14000</v>
      </c>
      <c r="G71" s="28"/>
      <c r="H71" s="469">
        <f t="shared" si="4"/>
        <v>14000</v>
      </c>
      <c r="I71" s="488"/>
      <c r="J71" s="35"/>
      <c r="K71" s="35"/>
      <c r="L71" s="35"/>
    </row>
    <row r="72" spans="2:12" ht="14.25" customHeight="1">
      <c r="B72" s="120"/>
      <c r="C72" s="90"/>
      <c r="D72" s="99">
        <v>4420</v>
      </c>
      <c r="E72" s="27" t="s">
        <v>122</v>
      </c>
      <c r="F72" s="441">
        <v>4000</v>
      </c>
      <c r="G72" s="28"/>
      <c r="H72" s="469">
        <f t="shared" si="4"/>
        <v>4000</v>
      </c>
      <c r="I72" s="488"/>
      <c r="J72" s="35"/>
      <c r="K72" s="35"/>
      <c r="L72" s="35"/>
    </row>
    <row r="73" spans="2:12" ht="14.25" customHeight="1">
      <c r="B73" s="120"/>
      <c r="C73" s="90"/>
      <c r="D73" s="91" t="s">
        <v>106</v>
      </c>
      <c r="E73" s="27" t="s">
        <v>76</v>
      </c>
      <c r="F73" s="441">
        <v>30000</v>
      </c>
      <c r="G73" s="28"/>
      <c r="H73" s="469">
        <f t="shared" si="4"/>
        <v>30000</v>
      </c>
      <c r="I73" s="488"/>
      <c r="J73" s="35"/>
      <c r="K73" s="35"/>
      <c r="L73" s="35"/>
    </row>
    <row r="74" spans="2:12" ht="14.25" customHeight="1">
      <c r="B74" s="130"/>
      <c r="C74" s="90"/>
      <c r="D74" s="91" t="s">
        <v>127</v>
      </c>
      <c r="E74" s="27" t="s">
        <v>128</v>
      </c>
      <c r="F74" s="441">
        <v>26000</v>
      </c>
      <c r="G74" s="28"/>
      <c r="H74" s="469">
        <f t="shared" si="4"/>
        <v>26000</v>
      </c>
      <c r="I74" s="488"/>
      <c r="J74" s="35"/>
      <c r="K74" s="35"/>
      <c r="L74" s="35"/>
    </row>
    <row r="75" spans="2:12" ht="14.25" customHeight="1">
      <c r="B75" s="120"/>
      <c r="C75" s="90"/>
      <c r="D75" s="99">
        <v>4610</v>
      </c>
      <c r="E75" s="27" t="s">
        <v>245</v>
      </c>
      <c r="F75" s="441">
        <v>2000</v>
      </c>
      <c r="G75" s="28"/>
      <c r="H75" s="469">
        <f t="shared" si="4"/>
        <v>2000</v>
      </c>
      <c r="I75" s="488"/>
      <c r="J75" s="35"/>
      <c r="K75" s="35"/>
      <c r="L75" s="35"/>
    </row>
    <row r="76" spans="2:12" ht="14.25" customHeight="1">
      <c r="B76" s="120"/>
      <c r="C76" s="90"/>
      <c r="D76" s="99">
        <v>4700</v>
      </c>
      <c r="E76" s="27" t="s">
        <v>129</v>
      </c>
      <c r="F76" s="441">
        <v>18000</v>
      </c>
      <c r="G76" s="28"/>
      <c r="H76" s="469">
        <f t="shared" si="4"/>
        <v>18000</v>
      </c>
      <c r="I76" s="488"/>
      <c r="J76" s="35"/>
      <c r="K76" s="35"/>
      <c r="L76" s="35"/>
    </row>
    <row r="77" spans="2:12" ht="14.25" customHeight="1">
      <c r="B77" s="120"/>
      <c r="C77" s="90"/>
      <c r="D77" s="91" t="s">
        <v>97</v>
      </c>
      <c r="E77" s="27" t="s">
        <v>98</v>
      </c>
      <c r="F77" s="441">
        <v>40000</v>
      </c>
      <c r="G77" s="28"/>
      <c r="H77" s="469">
        <f t="shared" si="4"/>
        <v>40000</v>
      </c>
      <c r="I77" s="488"/>
      <c r="J77" s="35"/>
      <c r="K77" s="35"/>
      <c r="L77" s="35"/>
    </row>
    <row r="78" spans="2:12" ht="14.25" customHeight="1">
      <c r="B78" s="120"/>
      <c r="C78" s="90"/>
      <c r="D78" s="99">
        <v>6060</v>
      </c>
      <c r="E78" s="27" t="s">
        <v>77</v>
      </c>
      <c r="F78" s="441">
        <v>20000</v>
      </c>
      <c r="G78" s="28"/>
      <c r="H78" s="469">
        <f t="shared" si="4"/>
        <v>20000</v>
      </c>
      <c r="I78" s="488"/>
      <c r="J78" s="35"/>
      <c r="K78" s="35"/>
      <c r="L78" s="35"/>
    </row>
    <row r="79" spans="2:12" ht="15" customHeight="1">
      <c r="B79" s="120"/>
      <c r="C79" s="240" t="s">
        <v>130</v>
      </c>
      <c r="D79" s="239"/>
      <c r="E79" s="209" t="s">
        <v>196</v>
      </c>
      <c r="F79" s="442">
        <f>F80+F81</f>
        <v>79000</v>
      </c>
      <c r="G79" s="442">
        <f>G80+G81</f>
        <v>0</v>
      </c>
      <c r="H79" s="442">
        <f>H80+H81</f>
        <v>79000</v>
      </c>
      <c r="I79" s="488"/>
      <c r="J79" s="35"/>
      <c r="K79" s="35"/>
      <c r="L79" s="35"/>
    </row>
    <row r="80" spans="2:12" ht="15" customHeight="1">
      <c r="B80" s="120"/>
      <c r="C80" s="90"/>
      <c r="D80" s="99">
        <v>4210</v>
      </c>
      <c r="E80" s="27" t="s">
        <v>67</v>
      </c>
      <c r="F80" s="441">
        <v>34000</v>
      </c>
      <c r="G80" s="28"/>
      <c r="H80" s="469">
        <f>F80+G80</f>
        <v>34000</v>
      </c>
      <c r="I80" s="488"/>
      <c r="J80" s="35"/>
      <c r="K80" s="35"/>
      <c r="L80" s="35"/>
    </row>
    <row r="81" spans="2:12" ht="15" customHeight="1">
      <c r="B81" s="120"/>
      <c r="C81" s="90"/>
      <c r="D81" s="99">
        <v>4300</v>
      </c>
      <c r="E81" s="27" t="s">
        <v>66</v>
      </c>
      <c r="F81" s="441">
        <v>45000</v>
      </c>
      <c r="G81" s="28"/>
      <c r="H81" s="469">
        <f>F81+G81</f>
        <v>45000</v>
      </c>
      <c r="I81" s="488"/>
      <c r="J81" s="35"/>
      <c r="K81" s="35"/>
      <c r="L81" s="35"/>
    </row>
    <row r="82" spans="2:12" ht="15" customHeight="1">
      <c r="B82" s="120"/>
      <c r="C82" s="240" t="s">
        <v>229</v>
      </c>
      <c r="D82" s="242"/>
      <c r="E82" s="209" t="s">
        <v>42</v>
      </c>
      <c r="F82" s="442">
        <f>F83</f>
        <v>54060</v>
      </c>
      <c r="G82" s="442">
        <f>G83</f>
        <v>0</v>
      </c>
      <c r="H82" s="442">
        <f>H83</f>
        <v>54060</v>
      </c>
      <c r="I82" s="488"/>
      <c r="J82" s="35"/>
      <c r="K82" s="35"/>
      <c r="L82" s="35"/>
    </row>
    <row r="83" spans="2:12" ht="15" customHeight="1" thickBot="1">
      <c r="B83" s="307"/>
      <c r="C83" s="491"/>
      <c r="D83" s="309" t="s">
        <v>109</v>
      </c>
      <c r="E83" s="298" t="s">
        <v>110</v>
      </c>
      <c r="F83" s="453">
        <v>54060</v>
      </c>
      <c r="G83" s="492"/>
      <c r="H83" s="493">
        <f>F83+G83</f>
        <v>54060</v>
      </c>
      <c r="I83" s="494"/>
      <c r="J83" s="35"/>
      <c r="K83" s="35"/>
      <c r="L83" s="35"/>
    </row>
    <row r="84" spans="2:12" ht="39.75" customHeight="1" thickBot="1">
      <c r="B84" s="228" t="s">
        <v>53</v>
      </c>
      <c r="C84" s="224"/>
      <c r="D84" s="224"/>
      <c r="E84" s="219" t="s">
        <v>235</v>
      </c>
      <c r="F84" s="445">
        <f>F85</f>
        <v>1718</v>
      </c>
      <c r="G84" s="445">
        <f>G85</f>
        <v>0</v>
      </c>
      <c r="H84" s="445">
        <f>H85</f>
        <v>1718</v>
      </c>
      <c r="I84" s="483"/>
      <c r="J84" s="35"/>
      <c r="K84" s="35"/>
      <c r="L84" s="35"/>
    </row>
    <row r="85" spans="2:12" ht="26.25" customHeight="1">
      <c r="B85" s="287"/>
      <c r="C85" s="288" t="s">
        <v>54</v>
      </c>
      <c r="D85" s="289"/>
      <c r="E85" s="211" t="s">
        <v>197</v>
      </c>
      <c r="F85" s="448">
        <f>SUM(F86:F86)</f>
        <v>1718</v>
      </c>
      <c r="G85" s="448">
        <f>SUM(G86:G86)</f>
        <v>0</v>
      </c>
      <c r="H85" s="448">
        <f>SUM(H86:H86)</f>
        <v>1718</v>
      </c>
      <c r="I85" s="490"/>
      <c r="J85" s="35"/>
      <c r="K85" s="35"/>
      <c r="L85" s="35"/>
    </row>
    <row r="86" spans="2:12" ht="16.5" customHeight="1" thickBot="1">
      <c r="B86" s="122"/>
      <c r="C86" s="93"/>
      <c r="D86" s="169" t="s">
        <v>65</v>
      </c>
      <c r="E86" s="138" t="s">
        <v>406</v>
      </c>
      <c r="F86" s="451">
        <v>1718</v>
      </c>
      <c r="G86" s="484"/>
      <c r="H86" s="485">
        <f>F86+G86</f>
        <v>1718</v>
      </c>
      <c r="I86" s="489"/>
      <c r="J86" s="35"/>
      <c r="K86" s="35"/>
      <c r="L86" s="35"/>
    </row>
    <row r="87" spans="2:12" ht="30" customHeight="1" thickBot="1">
      <c r="B87" s="228" t="s">
        <v>55</v>
      </c>
      <c r="C87" s="224"/>
      <c r="D87" s="224"/>
      <c r="E87" s="219" t="s">
        <v>18</v>
      </c>
      <c r="F87" s="445">
        <f>F88+F99</f>
        <v>462800</v>
      </c>
      <c r="G87" s="445">
        <f>G88+G99</f>
        <v>0</v>
      </c>
      <c r="H87" s="445">
        <f>H88+H99</f>
        <v>462800</v>
      </c>
      <c r="I87" s="483"/>
      <c r="J87" s="35"/>
      <c r="K87" s="35"/>
      <c r="L87" s="35"/>
    </row>
    <row r="88" spans="2:12" ht="15" customHeight="1">
      <c r="B88" s="119"/>
      <c r="C88" s="213" t="s">
        <v>131</v>
      </c>
      <c r="D88" s="212"/>
      <c r="E88" s="214" t="s">
        <v>198</v>
      </c>
      <c r="F88" s="446">
        <f>SUM(F89:F98)</f>
        <v>404800</v>
      </c>
      <c r="G88" s="446">
        <f>SUM(G89:G98)</f>
        <v>0</v>
      </c>
      <c r="H88" s="446">
        <f>SUM(H89:H98)</f>
        <v>404800</v>
      </c>
      <c r="I88" s="487"/>
      <c r="J88" s="35"/>
      <c r="K88" s="35"/>
      <c r="L88" s="35"/>
    </row>
    <row r="89" spans="2:12" ht="29.25" customHeight="1">
      <c r="B89" s="119"/>
      <c r="C89" s="213"/>
      <c r="D89" s="315" t="s">
        <v>265</v>
      </c>
      <c r="E89" s="133" t="s">
        <v>266</v>
      </c>
      <c r="F89" s="452">
        <v>12000</v>
      </c>
      <c r="G89" s="28"/>
      <c r="H89" s="469">
        <f aca="true" t="shared" si="5" ref="H89:H98">F89+G89</f>
        <v>12000</v>
      </c>
      <c r="I89" s="488"/>
      <c r="J89" s="35"/>
      <c r="K89" s="35"/>
      <c r="L89" s="35"/>
    </row>
    <row r="90" spans="2:12" ht="17.25" customHeight="1">
      <c r="B90" s="119"/>
      <c r="C90" s="171"/>
      <c r="D90" s="176" t="s">
        <v>68</v>
      </c>
      <c r="E90" s="27" t="s">
        <v>243</v>
      </c>
      <c r="F90" s="452">
        <v>20000</v>
      </c>
      <c r="G90" s="28"/>
      <c r="H90" s="469">
        <f t="shared" si="5"/>
        <v>20000</v>
      </c>
      <c r="I90" s="488"/>
      <c r="J90" s="35"/>
      <c r="K90" s="35"/>
      <c r="L90" s="35"/>
    </row>
    <row r="91" spans="2:12" ht="24.75" customHeight="1">
      <c r="B91" s="119"/>
      <c r="C91" s="171"/>
      <c r="D91" s="91" t="s">
        <v>101</v>
      </c>
      <c r="E91" s="27" t="s">
        <v>351</v>
      </c>
      <c r="F91" s="452">
        <v>50800</v>
      </c>
      <c r="G91" s="28"/>
      <c r="H91" s="469">
        <f t="shared" si="5"/>
        <v>50800</v>
      </c>
      <c r="I91" s="488"/>
      <c r="J91" s="35"/>
      <c r="K91" s="35"/>
      <c r="L91" s="35"/>
    </row>
    <row r="92" spans="2:12" ht="17.25" customHeight="1">
      <c r="B92" s="119"/>
      <c r="C92" s="171"/>
      <c r="D92" s="91" t="s">
        <v>125</v>
      </c>
      <c r="E92" s="27" t="s">
        <v>72</v>
      </c>
      <c r="F92" s="452">
        <v>28000</v>
      </c>
      <c r="G92" s="28"/>
      <c r="H92" s="469">
        <f t="shared" si="5"/>
        <v>28000</v>
      </c>
      <c r="I92" s="488"/>
      <c r="J92" s="35"/>
      <c r="K92" s="35"/>
      <c r="L92" s="35"/>
    </row>
    <row r="93" spans="2:12" ht="17.25" customHeight="1">
      <c r="B93" s="119"/>
      <c r="C93" s="171"/>
      <c r="D93" s="91" t="s">
        <v>126</v>
      </c>
      <c r="E93" s="27" t="s">
        <v>352</v>
      </c>
      <c r="F93" s="452">
        <v>35000</v>
      </c>
      <c r="G93" s="28"/>
      <c r="H93" s="469">
        <f t="shared" si="5"/>
        <v>35000</v>
      </c>
      <c r="I93" s="488"/>
      <c r="J93" s="35"/>
      <c r="K93" s="35"/>
      <c r="L93" s="35"/>
    </row>
    <row r="94" spans="2:12" ht="17.25" customHeight="1">
      <c r="B94" s="119"/>
      <c r="C94" s="171"/>
      <c r="D94" s="90" t="s">
        <v>154</v>
      </c>
      <c r="E94" s="27" t="s">
        <v>74</v>
      </c>
      <c r="F94" s="452">
        <v>5000</v>
      </c>
      <c r="G94" s="28"/>
      <c r="H94" s="469">
        <f t="shared" si="5"/>
        <v>5000</v>
      </c>
      <c r="I94" s="488"/>
      <c r="J94" s="35"/>
      <c r="K94" s="35"/>
      <c r="L94" s="35"/>
    </row>
    <row r="95" spans="2:12" ht="17.25" customHeight="1">
      <c r="B95" s="120"/>
      <c r="C95" s="90"/>
      <c r="D95" s="91" t="s">
        <v>65</v>
      </c>
      <c r="E95" s="27" t="s">
        <v>66</v>
      </c>
      <c r="F95" s="441">
        <v>15000</v>
      </c>
      <c r="G95" s="28"/>
      <c r="H95" s="469">
        <f t="shared" si="5"/>
        <v>15000</v>
      </c>
      <c r="I95" s="488"/>
      <c r="J95" s="35"/>
      <c r="K95" s="35"/>
      <c r="L95" s="35"/>
    </row>
    <row r="96" spans="2:12" ht="17.25" customHeight="1">
      <c r="B96" s="120"/>
      <c r="C96" s="90"/>
      <c r="D96" s="91" t="s">
        <v>106</v>
      </c>
      <c r="E96" s="27" t="s">
        <v>76</v>
      </c>
      <c r="F96" s="441">
        <v>34000</v>
      </c>
      <c r="G96" s="28"/>
      <c r="H96" s="469">
        <f t="shared" si="5"/>
        <v>34000</v>
      </c>
      <c r="I96" s="488"/>
      <c r="J96" s="35"/>
      <c r="K96" s="35"/>
      <c r="L96" s="35"/>
    </row>
    <row r="97" spans="2:12" ht="16.5" customHeight="1">
      <c r="B97" s="120"/>
      <c r="C97" s="90"/>
      <c r="D97" s="99">
        <v>4700</v>
      </c>
      <c r="E97" s="27" t="s">
        <v>129</v>
      </c>
      <c r="F97" s="441">
        <v>10000</v>
      </c>
      <c r="G97" s="28"/>
      <c r="H97" s="469">
        <f t="shared" si="5"/>
        <v>10000</v>
      </c>
      <c r="I97" s="488"/>
      <c r="J97" s="35"/>
      <c r="K97" s="35"/>
      <c r="L97" s="35"/>
    </row>
    <row r="98" spans="2:12" ht="23.25">
      <c r="B98" s="120"/>
      <c r="C98" s="315"/>
      <c r="D98" s="91" t="s">
        <v>97</v>
      </c>
      <c r="E98" s="27" t="s">
        <v>346</v>
      </c>
      <c r="F98" s="441">
        <v>195000</v>
      </c>
      <c r="G98" s="549"/>
      <c r="H98" s="469">
        <f t="shared" si="5"/>
        <v>195000</v>
      </c>
      <c r="I98" s="576"/>
      <c r="J98" s="35"/>
      <c r="K98" s="35"/>
      <c r="L98" s="35"/>
    </row>
    <row r="99" spans="2:12" ht="15.75" customHeight="1">
      <c r="B99" s="120"/>
      <c r="C99" s="243">
        <v>75421</v>
      </c>
      <c r="D99" s="316"/>
      <c r="E99" s="214" t="s">
        <v>246</v>
      </c>
      <c r="F99" s="442">
        <f>F100</f>
        <v>58000</v>
      </c>
      <c r="G99" s="442">
        <f>G100</f>
        <v>0</v>
      </c>
      <c r="H99" s="442">
        <f>H100</f>
        <v>58000</v>
      </c>
      <c r="I99" s="488"/>
      <c r="J99" s="35"/>
      <c r="K99" s="35"/>
      <c r="L99" s="35"/>
    </row>
    <row r="100" spans="2:12" ht="15.75" customHeight="1" thickBot="1">
      <c r="B100" s="122"/>
      <c r="C100" s="93"/>
      <c r="D100" s="94" t="s">
        <v>137</v>
      </c>
      <c r="E100" s="19" t="s">
        <v>138</v>
      </c>
      <c r="F100" s="443">
        <v>58000</v>
      </c>
      <c r="G100" s="484"/>
      <c r="H100" s="485">
        <f>F100+G100</f>
        <v>58000</v>
      </c>
      <c r="I100" s="489"/>
      <c r="J100" s="35"/>
      <c r="K100" s="35"/>
      <c r="L100" s="35"/>
    </row>
    <row r="101" spans="2:12" ht="52.5" customHeight="1" thickBot="1">
      <c r="B101" s="218">
        <v>756</v>
      </c>
      <c r="C101" s="216"/>
      <c r="D101" s="216"/>
      <c r="E101" s="219" t="s">
        <v>241</v>
      </c>
      <c r="F101" s="445">
        <f>F102+F104</f>
        <v>7000</v>
      </c>
      <c r="G101" s="445">
        <f>G102+G104</f>
        <v>0</v>
      </c>
      <c r="H101" s="445">
        <f>H102+H104</f>
        <v>7000</v>
      </c>
      <c r="I101" s="483"/>
      <c r="J101" s="35"/>
      <c r="K101" s="35"/>
      <c r="L101" s="35"/>
    </row>
    <row r="102" spans="2:12" ht="42.75" customHeight="1">
      <c r="B102" s="342"/>
      <c r="C102" s="497">
        <v>75615</v>
      </c>
      <c r="D102" s="498"/>
      <c r="E102" s="499" t="s">
        <v>236</v>
      </c>
      <c r="F102" s="448">
        <f>F103</f>
        <v>1000</v>
      </c>
      <c r="G102" s="448">
        <f>G103</f>
        <v>0</v>
      </c>
      <c r="H102" s="448">
        <f>H103</f>
        <v>1000</v>
      </c>
      <c r="I102" s="490"/>
      <c r="J102" s="35"/>
      <c r="K102" s="35"/>
      <c r="L102" s="35"/>
    </row>
    <row r="103" spans="2:12" ht="17.25" customHeight="1">
      <c r="B103" s="120"/>
      <c r="C103" s="90"/>
      <c r="D103" s="99">
        <v>4610</v>
      </c>
      <c r="E103" s="27" t="s">
        <v>245</v>
      </c>
      <c r="F103" s="441">
        <v>1000</v>
      </c>
      <c r="G103" s="28"/>
      <c r="H103" s="469">
        <f>F103+G103</f>
        <v>1000</v>
      </c>
      <c r="I103" s="488"/>
      <c r="J103" s="35"/>
      <c r="K103" s="35"/>
      <c r="L103" s="35"/>
    </row>
    <row r="104" spans="2:12" ht="42" customHeight="1">
      <c r="B104" s="120"/>
      <c r="C104" s="202">
        <v>75616</v>
      </c>
      <c r="D104" s="203"/>
      <c r="E104" s="205" t="s">
        <v>237</v>
      </c>
      <c r="F104" s="442">
        <f>F105</f>
        <v>6000</v>
      </c>
      <c r="G104" s="442">
        <f>G105</f>
        <v>0</v>
      </c>
      <c r="H104" s="442">
        <f>H105</f>
        <v>6000</v>
      </c>
      <c r="I104" s="488"/>
      <c r="J104" s="35"/>
      <c r="K104" s="35"/>
      <c r="L104" s="35"/>
    </row>
    <row r="105" spans="2:12" ht="17.25" customHeight="1" thickBot="1">
      <c r="B105" s="122"/>
      <c r="C105" s="93"/>
      <c r="D105" s="495">
        <v>4610</v>
      </c>
      <c r="E105" s="19" t="s">
        <v>245</v>
      </c>
      <c r="F105" s="443">
        <v>6000</v>
      </c>
      <c r="G105" s="484"/>
      <c r="H105" s="485">
        <f>F105+G105</f>
        <v>6000</v>
      </c>
      <c r="I105" s="489"/>
      <c r="J105" s="35"/>
      <c r="K105" s="35"/>
      <c r="L105" s="35"/>
    </row>
    <row r="106" spans="2:12" ht="20.25" customHeight="1" thickBot="1">
      <c r="B106" s="228" t="s">
        <v>132</v>
      </c>
      <c r="C106" s="224"/>
      <c r="D106" s="224"/>
      <c r="E106" s="225" t="s">
        <v>133</v>
      </c>
      <c r="F106" s="445">
        <f aca="true" t="shared" si="6" ref="F106:H107">F107</f>
        <v>260000</v>
      </c>
      <c r="G106" s="445">
        <f t="shared" si="6"/>
        <v>0</v>
      </c>
      <c r="H106" s="445">
        <f t="shared" si="6"/>
        <v>260000</v>
      </c>
      <c r="I106" s="483"/>
      <c r="J106" s="35"/>
      <c r="K106" s="35"/>
      <c r="L106" s="35"/>
    </row>
    <row r="107" spans="2:12" ht="28.5" customHeight="1">
      <c r="B107" s="119"/>
      <c r="C107" s="213" t="s">
        <v>134</v>
      </c>
      <c r="D107" s="212"/>
      <c r="E107" s="214" t="s">
        <v>199</v>
      </c>
      <c r="F107" s="446">
        <f t="shared" si="6"/>
        <v>260000</v>
      </c>
      <c r="G107" s="446">
        <f t="shared" si="6"/>
        <v>0</v>
      </c>
      <c r="H107" s="446">
        <f t="shared" si="6"/>
        <v>260000</v>
      </c>
      <c r="I107" s="487"/>
      <c r="J107" s="35"/>
      <c r="K107" s="35"/>
      <c r="L107" s="35"/>
    </row>
    <row r="108" spans="2:12" ht="28.5" customHeight="1" thickBot="1">
      <c r="B108" s="122"/>
      <c r="C108" s="93"/>
      <c r="D108" s="93" t="s">
        <v>218</v>
      </c>
      <c r="E108" s="96" t="s">
        <v>219</v>
      </c>
      <c r="F108" s="443">
        <v>260000</v>
      </c>
      <c r="G108" s="484"/>
      <c r="H108" s="485">
        <f>F108+G108</f>
        <v>260000</v>
      </c>
      <c r="I108" s="489"/>
      <c r="J108" s="35"/>
      <c r="K108" s="35"/>
      <c r="L108" s="35"/>
    </row>
    <row r="109" spans="2:12" ht="15.75" customHeight="1" thickBot="1">
      <c r="B109" s="228" t="s">
        <v>135</v>
      </c>
      <c r="C109" s="224"/>
      <c r="D109" s="224"/>
      <c r="E109" s="217" t="s">
        <v>33</v>
      </c>
      <c r="F109" s="445">
        <f aca="true" t="shared" si="7" ref="F109:H110">F110</f>
        <v>27000</v>
      </c>
      <c r="G109" s="445">
        <f t="shared" si="7"/>
        <v>0</v>
      </c>
      <c r="H109" s="445">
        <f t="shared" si="7"/>
        <v>27000</v>
      </c>
      <c r="I109" s="483"/>
      <c r="J109" s="35"/>
      <c r="K109" s="35"/>
      <c r="L109" s="35"/>
    </row>
    <row r="110" spans="2:12" ht="14.25" customHeight="1">
      <c r="B110" s="119"/>
      <c r="C110" s="213" t="s">
        <v>136</v>
      </c>
      <c r="D110" s="212"/>
      <c r="E110" s="214" t="s">
        <v>200</v>
      </c>
      <c r="F110" s="446">
        <f t="shared" si="7"/>
        <v>27000</v>
      </c>
      <c r="G110" s="446">
        <f t="shared" si="7"/>
        <v>0</v>
      </c>
      <c r="H110" s="446">
        <f t="shared" si="7"/>
        <v>27000</v>
      </c>
      <c r="I110" s="487"/>
      <c r="J110" s="35"/>
      <c r="K110" s="35"/>
      <c r="L110" s="35"/>
    </row>
    <row r="111" spans="2:12" ht="13.5" thickBot="1">
      <c r="B111" s="123"/>
      <c r="C111" s="245"/>
      <c r="D111" s="94" t="s">
        <v>137</v>
      </c>
      <c r="E111" s="19" t="s">
        <v>138</v>
      </c>
      <c r="F111" s="444">
        <v>27000</v>
      </c>
      <c r="G111" s="484"/>
      <c r="H111" s="485">
        <f>F111+G111</f>
        <v>27000</v>
      </c>
      <c r="I111" s="489"/>
      <c r="J111" s="35"/>
      <c r="K111" s="35"/>
      <c r="L111" s="35"/>
    </row>
    <row r="112" spans="2:12" ht="15.75" customHeight="1" thickBot="1">
      <c r="B112" s="228" t="s">
        <v>139</v>
      </c>
      <c r="C112" s="224"/>
      <c r="D112" s="229"/>
      <c r="E112" s="217" t="s">
        <v>36</v>
      </c>
      <c r="F112" s="445">
        <f>F113+F134+F150+F170+F189+F203+F218+F220+F231+F236+F243</f>
        <v>10359000</v>
      </c>
      <c r="G112" s="445">
        <f>G113+G134+G150+G170+G189+G203+G218+G220+G231+G236+G243</f>
        <v>-6000</v>
      </c>
      <c r="H112" s="445">
        <f>H113+H134+H150+H170+H189+H203+H218+H220+H231+H236+H243</f>
        <v>10353000</v>
      </c>
      <c r="I112" s="483"/>
      <c r="J112" s="35"/>
      <c r="K112" s="35"/>
      <c r="L112" s="35"/>
    </row>
    <row r="113" spans="2:12" ht="16.5" customHeight="1">
      <c r="B113" s="119"/>
      <c r="C113" s="212" t="s">
        <v>140</v>
      </c>
      <c r="D113" s="496"/>
      <c r="E113" s="214" t="s">
        <v>37</v>
      </c>
      <c r="F113" s="446">
        <f>SUM(F114:F133)</f>
        <v>4498200</v>
      </c>
      <c r="G113" s="446">
        <f>SUM(G114:G133)</f>
        <v>-6000</v>
      </c>
      <c r="H113" s="446">
        <f>SUM(H114:H133)</f>
        <v>4492200</v>
      </c>
      <c r="I113" s="487"/>
      <c r="J113" s="35"/>
      <c r="K113" s="35"/>
      <c r="L113" s="35"/>
    </row>
    <row r="114" spans="2:12" ht="15" customHeight="1">
      <c r="B114" s="120"/>
      <c r="C114" s="90"/>
      <c r="D114" s="91" t="s">
        <v>68</v>
      </c>
      <c r="E114" s="27" t="s">
        <v>243</v>
      </c>
      <c r="F114" s="454">
        <v>192700</v>
      </c>
      <c r="G114" s="549"/>
      <c r="H114" s="469">
        <f aca="true" t="shared" si="8" ref="H114:H133">F114+G114</f>
        <v>192700</v>
      </c>
      <c r="I114" s="488"/>
      <c r="J114" s="35"/>
      <c r="K114" s="35"/>
      <c r="L114" s="35"/>
    </row>
    <row r="115" spans="2:12" ht="15" customHeight="1">
      <c r="B115" s="120"/>
      <c r="C115" s="90"/>
      <c r="D115" s="91" t="s">
        <v>114</v>
      </c>
      <c r="E115" s="27" t="s">
        <v>115</v>
      </c>
      <c r="F115" s="454">
        <v>2711400</v>
      </c>
      <c r="G115" s="549"/>
      <c r="H115" s="469">
        <f t="shared" si="8"/>
        <v>2711400</v>
      </c>
      <c r="I115" s="488"/>
      <c r="J115" s="35"/>
      <c r="K115" s="35"/>
      <c r="L115" s="35"/>
    </row>
    <row r="116" spans="2:12" ht="15" customHeight="1">
      <c r="B116" s="120"/>
      <c r="C116" s="90"/>
      <c r="D116" s="91" t="s">
        <v>124</v>
      </c>
      <c r="E116" s="27" t="s">
        <v>70</v>
      </c>
      <c r="F116" s="454">
        <v>232700</v>
      </c>
      <c r="G116" s="549"/>
      <c r="H116" s="469">
        <f t="shared" si="8"/>
        <v>232700</v>
      </c>
      <c r="I116" s="488"/>
      <c r="J116" s="35"/>
      <c r="K116" s="35"/>
      <c r="L116" s="35"/>
    </row>
    <row r="117" spans="2:12" ht="15" customHeight="1">
      <c r="B117" s="120"/>
      <c r="C117" s="90"/>
      <c r="D117" s="91" t="s">
        <v>116</v>
      </c>
      <c r="E117" s="27" t="s">
        <v>117</v>
      </c>
      <c r="F117" s="454">
        <v>534400</v>
      </c>
      <c r="G117" s="549"/>
      <c r="H117" s="469">
        <f t="shared" si="8"/>
        <v>534400</v>
      </c>
      <c r="I117" s="488"/>
      <c r="J117" s="35"/>
      <c r="K117" s="35"/>
      <c r="L117" s="35"/>
    </row>
    <row r="118" spans="2:12" ht="15" customHeight="1">
      <c r="B118" s="120"/>
      <c r="C118" s="90"/>
      <c r="D118" s="91" t="s">
        <v>118</v>
      </c>
      <c r="E118" s="27" t="s">
        <v>119</v>
      </c>
      <c r="F118" s="454">
        <v>75100</v>
      </c>
      <c r="G118" s="549"/>
      <c r="H118" s="469">
        <f t="shared" si="8"/>
        <v>75100</v>
      </c>
      <c r="I118" s="488"/>
      <c r="J118" s="35"/>
      <c r="K118" s="35"/>
      <c r="L118" s="35"/>
    </row>
    <row r="119" spans="2:12" ht="15" customHeight="1">
      <c r="B119" s="120"/>
      <c r="C119" s="90"/>
      <c r="D119" s="90">
        <v>4170</v>
      </c>
      <c r="E119" s="27" t="s">
        <v>71</v>
      </c>
      <c r="F119" s="454">
        <v>16000</v>
      </c>
      <c r="G119" s="549"/>
      <c r="H119" s="469">
        <f t="shared" si="8"/>
        <v>16000</v>
      </c>
      <c r="I119" s="488"/>
      <c r="J119" s="35"/>
      <c r="K119" s="35"/>
      <c r="L119" s="35"/>
    </row>
    <row r="120" spans="2:12" ht="15" customHeight="1">
      <c r="B120" s="120"/>
      <c r="C120" s="90"/>
      <c r="D120" s="91" t="s">
        <v>101</v>
      </c>
      <c r="E120" s="27" t="s">
        <v>67</v>
      </c>
      <c r="F120" s="454">
        <v>133700</v>
      </c>
      <c r="G120" s="549"/>
      <c r="H120" s="469">
        <f t="shared" si="8"/>
        <v>133700</v>
      </c>
      <c r="I120" s="488"/>
      <c r="J120" s="35"/>
      <c r="K120" s="35"/>
      <c r="L120" s="35"/>
    </row>
    <row r="121" spans="2:12" ht="15" customHeight="1">
      <c r="B121" s="120"/>
      <c r="C121" s="90"/>
      <c r="D121" s="99">
        <v>4220</v>
      </c>
      <c r="E121" s="27" t="s">
        <v>152</v>
      </c>
      <c r="F121" s="454">
        <v>2000</v>
      </c>
      <c r="G121" s="549"/>
      <c r="H121" s="469">
        <f t="shared" si="8"/>
        <v>2000</v>
      </c>
      <c r="I121" s="488"/>
      <c r="J121" s="35"/>
      <c r="K121" s="35"/>
      <c r="L121" s="35"/>
    </row>
    <row r="122" spans="2:12" ht="15" customHeight="1">
      <c r="B122" s="120"/>
      <c r="C122" s="90"/>
      <c r="D122" s="91" t="s">
        <v>141</v>
      </c>
      <c r="E122" s="27" t="s">
        <v>377</v>
      </c>
      <c r="F122" s="454">
        <v>12000</v>
      </c>
      <c r="G122" s="549"/>
      <c r="H122" s="469">
        <f t="shared" si="8"/>
        <v>12000</v>
      </c>
      <c r="I122" s="488"/>
      <c r="J122" s="35"/>
      <c r="K122" s="35"/>
      <c r="L122" s="35"/>
    </row>
    <row r="123" spans="2:12" ht="15" customHeight="1">
      <c r="B123" s="120"/>
      <c r="C123" s="90"/>
      <c r="D123" s="91" t="s">
        <v>125</v>
      </c>
      <c r="E123" s="27" t="s">
        <v>72</v>
      </c>
      <c r="F123" s="454">
        <v>139900</v>
      </c>
      <c r="G123" s="549"/>
      <c r="H123" s="469">
        <f t="shared" si="8"/>
        <v>139900</v>
      </c>
      <c r="I123" s="488"/>
      <c r="J123" s="35"/>
      <c r="K123" s="35"/>
      <c r="L123" s="35"/>
    </row>
    <row r="124" spans="2:12" ht="15" customHeight="1">
      <c r="B124" s="120"/>
      <c r="C124" s="90"/>
      <c r="D124" s="91" t="s">
        <v>126</v>
      </c>
      <c r="E124" s="27" t="s">
        <v>73</v>
      </c>
      <c r="F124" s="454">
        <v>110000</v>
      </c>
      <c r="G124" s="549">
        <v>-6000</v>
      </c>
      <c r="H124" s="469">
        <f t="shared" si="8"/>
        <v>104000</v>
      </c>
      <c r="I124" s="576" t="s">
        <v>423</v>
      </c>
      <c r="J124" s="35"/>
      <c r="K124" s="35"/>
      <c r="L124" s="35"/>
    </row>
    <row r="125" spans="2:12" ht="15" customHeight="1">
      <c r="B125" s="120"/>
      <c r="C125" s="90"/>
      <c r="D125" s="90" t="s">
        <v>154</v>
      </c>
      <c r="E125" s="27" t="s">
        <v>74</v>
      </c>
      <c r="F125" s="454">
        <v>3600</v>
      </c>
      <c r="G125" s="549"/>
      <c r="H125" s="469">
        <f t="shared" si="8"/>
        <v>3600</v>
      </c>
      <c r="I125" s="488"/>
      <c r="J125" s="35"/>
      <c r="K125" s="35"/>
      <c r="L125" s="35"/>
    </row>
    <row r="126" spans="2:12" ht="15" customHeight="1">
      <c r="B126" s="120"/>
      <c r="C126" s="90"/>
      <c r="D126" s="91" t="s">
        <v>65</v>
      </c>
      <c r="E126" s="27" t="s">
        <v>66</v>
      </c>
      <c r="F126" s="454">
        <v>54500</v>
      </c>
      <c r="G126" s="549"/>
      <c r="H126" s="469">
        <f t="shared" si="8"/>
        <v>54500</v>
      </c>
      <c r="I126" s="488"/>
      <c r="J126" s="35"/>
      <c r="K126" s="35"/>
      <c r="L126" s="35"/>
    </row>
    <row r="127" spans="2:12" ht="15" customHeight="1">
      <c r="B127" s="120"/>
      <c r="C127" s="90"/>
      <c r="D127" s="99">
        <v>4360</v>
      </c>
      <c r="E127" s="27" t="s">
        <v>328</v>
      </c>
      <c r="F127" s="454">
        <v>12700</v>
      </c>
      <c r="G127" s="549"/>
      <c r="H127" s="469">
        <f t="shared" si="8"/>
        <v>12700</v>
      </c>
      <c r="I127" s="488"/>
      <c r="J127" s="35"/>
      <c r="K127" s="35"/>
      <c r="L127" s="35"/>
    </row>
    <row r="128" spans="2:12" ht="15" customHeight="1">
      <c r="B128" s="120"/>
      <c r="C128" s="90"/>
      <c r="D128" s="91" t="s">
        <v>121</v>
      </c>
      <c r="E128" s="27" t="s">
        <v>75</v>
      </c>
      <c r="F128" s="454">
        <v>2200</v>
      </c>
      <c r="G128" s="549"/>
      <c r="H128" s="469">
        <f t="shared" si="8"/>
        <v>2200</v>
      </c>
      <c r="I128" s="488"/>
      <c r="J128" s="35"/>
      <c r="K128" s="35"/>
      <c r="L128" s="35"/>
    </row>
    <row r="129" spans="2:12" ht="15" customHeight="1">
      <c r="B129" s="120"/>
      <c r="C129" s="90"/>
      <c r="D129" s="91" t="s">
        <v>106</v>
      </c>
      <c r="E129" s="27" t="s">
        <v>76</v>
      </c>
      <c r="F129" s="454">
        <v>7900</v>
      </c>
      <c r="G129" s="549"/>
      <c r="H129" s="469">
        <f t="shared" si="8"/>
        <v>7900</v>
      </c>
      <c r="I129" s="488"/>
      <c r="J129" s="35"/>
      <c r="K129" s="35"/>
      <c r="L129" s="35"/>
    </row>
    <row r="130" spans="2:12" ht="15" customHeight="1">
      <c r="B130" s="120"/>
      <c r="C130" s="90"/>
      <c r="D130" s="91" t="s">
        <v>127</v>
      </c>
      <c r="E130" s="27" t="s">
        <v>128</v>
      </c>
      <c r="F130" s="454">
        <v>185500</v>
      </c>
      <c r="G130" s="549"/>
      <c r="H130" s="469">
        <f t="shared" si="8"/>
        <v>185500</v>
      </c>
      <c r="I130" s="488"/>
      <c r="J130" s="35"/>
      <c r="K130" s="35"/>
      <c r="L130" s="35"/>
    </row>
    <row r="131" spans="2:12" ht="15" customHeight="1">
      <c r="B131" s="120"/>
      <c r="C131" s="90"/>
      <c r="D131" s="99">
        <v>4480</v>
      </c>
      <c r="E131" s="27" t="s">
        <v>230</v>
      </c>
      <c r="F131" s="454">
        <v>500</v>
      </c>
      <c r="G131" s="549"/>
      <c r="H131" s="469">
        <f t="shared" si="8"/>
        <v>500</v>
      </c>
      <c r="I131" s="488"/>
      <c r="J131" s="35"/>
      <c r="K131" s="35"/>
      <c r="L131" s="35"/>
    </row>
    <row r="132" spans="2:12" ht="15" customHeight="1">
      <c r="B132" s="120"/>
      <c r="C132" s="90"/>
      <c r="D132" s="99">
        <v>4700</v>
      </c>
      <c r="E132" s="27" t="s">
        <v>129</v>
      </c>
      <c r="F132" s="454">
        <v>1400</v>
      </c>
      <c r="G132" s="549"/>
      <c r="H132" s="469">
        <f t="shared" si="8"/>
        <v>1400</v>
      </c>
      <c r="I132" s="488"/>
      <c r="J132" s="35"/>
      <c r="K132" s="35"/>
      <c r="L132" s="35"/>
    </row>
    <row r="133" spans="2:12" ht="15" customHeight="1">
      <c r="B133" s="120"/>
      <c r="C133" s="90"/>
      <c r="D133" s="91" t="s">
        <v>97</v>
      </c>
      <c r="E133" s="27" t="s">
        <v>98</v>
      </c>
      <c r="F133" s="454">
        <v>70000</v>
      </c>
      <c r="G133" s="549"/>
      <c r="H133" s="469">
        <f t="shared" si="8"/>
        <v>70000</v>
      </c>
      <c r="I133" s="488"/>
      <c r="J133" s="35"/>
      <c r="K133" s="35"/>
      <c r="L133" s="35"/>
    </row>
    <row r="134" spans="2:12" ht="16.5" customHeight="1">
      <c r="B134" s="120"/>
      <c r="C134" s="240" t="s">
        <v>142</v>
      </c>
      <c r="D134" s="239"/>
      <c r="E134" s="209" t="s">
        <v>201</v>
      </c>
      <c r="F134" s="442">
        <f>SUM(F135:F149)</f>
        <v>487000</v>
      </c>
      <c r="G134" s="442">
        <f>SUM(G135:G149)</f>
        <v>0</v>
      </c>
      <c r="H134" s="442">
        <f>SUM(H135:H149)</f>
        <v>487000</v>
      </c>
      <c r="I134" s="488"/>
      <c r="J134" s="35"/>
      <c r="K134" s="35"/>
      <c r="L134" s="35"/>
    </row>
    <row r="135" spans="2:12" ht="15" customHeight="1">
      <c r="B135" s="120"/>
      <c r="C135" s="90"/>
      <c r="D135" s="91" t="s">
        <v>68</v>
      </c>
      <c r="E135" s="27" t="s">
        <v>243</v>
      </c>
      <c r="F135" s="454">
        <v>16200</v>
      </c>
      <c r="G135" s="28"/>
      <c r="H135" s="469">
        <f aca="true" t="shared" si="9" ref="H135:H149">F135+G135</f>
        <v>16200</v>
      </c>
      <c r="I135" s="488"/>
      <c r="J135" s="35"/>
      <c r="K135" s="35"/>
      <c r="L135" s="35"/>
    </row>
    <row r="136" spans="2:12" ht="15" customHeight="1">
      <c r="B136" s="120"/>
      <c r="C136" s="90"/>
      <c r="D136" s="91" t="s">
        <v>114</v>
      </c>
      <c r="E136" s="27" t="s">
        <v>115</v>
      </c>
      <c r="F136" s="454">
        <v>280600</v>
      </c>
      <c r="G136" s="28"/>
      <c r="H136" s="469">
        <f t="shared" si="9"/>
        <v>280600</v>
      </c>
      <c r="I136" s="488"/>
      <c r="J136" s="35"/>
      <c r="K136" s="35"/>
      <c r="L136" s="35"/>
    </row>
    <row r="137" spans="2:12" ht="15" customHeight="1">
      <c r="B137" s="120"/>
      <c r="C137" s="90"/>
      <c r="D137" s="91" t="s">
        <v>124</v>
      </c>
      <c r="E137" s="27" t="s">
        <v>70</v>
      </c>
      <c r="F137" s="454">
        <v>23900</v>
      </c>
      <c r="G137" s="28"/>
      <c r="H137" s="469">
        <f t="shared" si="9"/>
        <v>23900</v>
      </c>
      <c r="I137" s="488"/>
      <c r="J137" s="35"/>
      <c r="K137" s="35"/>
      <c r="L137" s="35"/>
    </row>
    <row r="138" spans="2:12" ht="15" customHeight="1">
      <c r="B138" s="120"/>
      <c r="C138" s="90"/>
      <c r="D138" s="91" t="s">
        <v>116</v>
      </c>
      <c r="E138" s="27" t="s">
        <v>117</v>
      </c>
      <c r="F138" s="454">
        <v>53300</v>
      </c>
      <c r="G138" s="28"/>
      <c r="H138" s="469">
        <f t="shared" si="9"/>
        <v>53300</v>
      </c>
      <c r="I138" s="488"/>
      <c r="J138" s="35"/>
      <c r="K138" s="35"/>
      <c r="L138" s="35"/>
    </row>
    <row r="139" spans="2:12" ht="15" customHeight="1">
      <c r="B139" s="120"/>
      <c r="C139" s="90"/>
      <c r="D139" s="91" t="s">
        <v>118</v>
      </c>
      <c r="E139" s="27" t="s">
        <v>119</v>
      </c>
      <c r="F139" s="454">
        <v>7600</v>
      </c>
      <c r="G139" s="28"/>
      <c r="H139" s="469">
        <f t="shared" si="9"/>
        <v>7600</v>
      </c>
      <c r="I139" s="488"/>
      <c r="J139" s="35"/>
      <c r="K139" s="35"/>
      <c r="L139" s="35"/>
    </row>
    <row r="140" spans="2:12" ht="15" customHeight="1">
      <c r="B140" s="120"/>
      <c r="C140" s="90"/>
      <c r="D140" s="90">
        <v>4170</v>
      </c>
      <c r="E140" s="27" t="s">
        <v>71</v>
      </c>
      <c r="F140" s="454">
        <v>7000</v>
      </c>
      <c r="G140" s="28"/>
      <c r="H140" s="469">
        <f t="shared" si="9"/>
        <v>7000</v>
      </c>
      <c r="I140" s="488"/>
      <c r="J140" s="35"/>
      <c r="K140" s="35"/>
      <c r="L140" s="35"/>
    </row>
    <row r="141" spans="2:12" ht="15" customHeight="1">
      <c r="B141" s="120"/>
      <c r="C141" s="90"/>
      <c r="D141" s="91" t="s">
        <v>101</v>
      </c>
      <c r="E141" s="27" t="s">
        <v>67</v>
      </c>
      <c r="F141" s="454">
        <v>12300</v>
      </c>
      <c r="G141" s="28"/>
      <c r="H141" s="469">
        <f t="shared" si="9"/>
        <v>12300</v>
      </c>
      <c r="I141" s="488"/>
      <c r="J141" s="35"/>
      <c r="K141" s="35"/>
      <c r="L141" s="35"/>
    </row>
    <row r="142" spans="2:12" ht="15" customHeight="1">
      <c r="B142" s="120"/>
      <c r="C142" s="90"/>
      <c r="D142" s="91" t="s">
        <v>141</v>
      </c>
      <c r="E142" s="27" t="s">
        <v>377</v>
      </c>
      <c r="F142" s="454">
        <v>1800</v>
      </c>
      <c r="G142" s="28"/>
      <c r="H142" s="469">
        <f t="shared" si="9"/>
        <v>1800</v>
      </c>
      <c r="I142" s="488"/>
      <c r="J142" s="35"/>
      <c r="K142" s="35"/>
      <c r="L142" s="35"/>
    </row>
    <row r="143" spans="2:12" ht="15" customHeight="1">
      <c r="B143" s="120"/>
      <c r="C143" s="90"/>
      <c r="D143" s="91" t="s">
        <v>125</v>
      </c>
      <c r="E143" s="27" t="s">
        <v>72</v>
      </c>
      <c r="F143" s="454">
        <v>24000</v>
      </c>
      <c r="G143" s="28"/>
      <c r="H143" s="469">
        <f t="shared" si="9"/>
        <v>24000</v>
      </c>
      <c r="I143" s="488"/>
      <c r="J143" s="35"/>
      <c r="K143" s="35"/>
      <c r="L143" s="35"/>
    </row>
    <row r="144" spans="2:12" ht="15" customHeight="1">
      <c r="B144" s="120"/>
      <c r="C144" s="90"/>
      <c r="D144" s="91" t="s">
        <v>126</v>
      </c>
      <c r="E144" s="27" t="s">
        <v>73</v>
      </c>
      <c r="F144" s="454">
        <v>15000</v>
      </c>
      <c r="G144" s="28"/>
      <c r="H144" s="469">
        <f t="shared" si="9"/>
        <v>15000</v>
      </c>
      <c r="I144" s="488"/>
      <c r="J144" s="35"/>
      <c r="K144" s="35"/>
      <c r="L144" s="35"/>
    </row>
    <row r="145" spans="2:12" ht="15" customHeight="1">
      <c r="B145" s="120"/>
      <c r="C145" s="90"/>
      <c r="D145" s="90" t="s">
        <v>154</v>
      </c>
      <c r="E145" s="27" t="s">
        <v>74</v>
      </c>
      <c r="F145" s="454">
        <v>600</v>
      </c>
      <c r="G145" s="28"/>
      <c r="H145" s="469">
        <f t="shared" si="9"/>
        <v>600</v>
      </c>
      <c r="I145" s="488"/>
      <c r="J145" s="35"/>
      <c r="K145" s="35"/>
      <c r="L145" s="35"/>
    </row>
    <row r="146" spans="2:12" ht="15" customHeight="1">
      <c r="B146" s="120"/>
      <c r="C146" s="90"/>
      <c r="D146" s="91" t="s">
        <v>65</v>
      </c>
      <c r="E146" s="27" t="s">
        <v>66</v>
      </c>
      <c r="F146" s="454">
        <v>21000</v>
      </c>
      <c r="G146" s="28"/>
      <c r="H146" s="469">
        <f t="shared" si="9"/>
        <v>21000</v>
      </c>
      <c r="I146" s="488"/>
      <c r="J146" s="35"/>
      <c r="K146" s="35"/>
      <c r="L146" s="35"/>
    </row>
    <row r="147" spans="2:12" ht="15" customHeight="1">
      <c r="B147" s="120"/>
      <c r="C147" s="90"/>
      <c r="D147" s="99">
        <v>4360</v>
      </c>
      <c r="E147" s="27" t="s">
        <v>328</v>
      </c>
      <c r="F147" s="454">
        <v>1500</v>
      </c>
      <c r="G147" s="28"/>
      <c r="H147" s="469">
        <f t="shared" si="9"/>
        <v>1500</v>
      </c>
      <c r="I147" s="488"/>
      <c r="J147" s="35"/>
      <c r="K147" s="35"/>
      <c r="L147" s="35"/>
    </row>
    <row r="148" spans="2:12" ht="15" customHeight="1">
      <c r="B148" s="120"/>
      <c r="C148" s="90"/>
      <c r="D148" s="91" t="s">
        <v>106</v>
      </c>
      <c r="E148" s="27" t="s">
        <v>76</v>
      </c>
      <c r="F148" s="454">
        <v>900</v>
      </c>
      <c r="G148" s="28"/>
      <c r="H148" s="469">
        <f t="shared" si="9"/>
        <v>900</v>
      </c>
      <c r="I148" s="488"/>
      <c r="J148" s="35"/>
      <c r="K148" s="35"/>
      <c r="L148" s="35"/>
    </row>
    <row r="149" spans="2:12" ht="15" customHeight="1">
      <c r="B149" s="120"/>
      <c r="C149" s="90"/>
      <c r="D149" s="91" t="s">
        <v>127</v>
      </c>
      <c r="E149" s="27" t="s">
        <v>128</v>
      </c>
      <c r="F149" s="454">
        <v>21300</v>
      </c>
      <c r="G149" s="28"/>
      <c r="H149" s="469">
        <f t="shared" si="9"/>
        <v>21300</v>
      </c>
      <c r="I149" s="488"/>
      <c r="J149" s="35"/>
      <c r="K149" s="35"/>
      <c r="L149" s="35"/>
    </row>
    <row r="150" spans="2:12" ht="15" customHeight="1">
      <c r="B150" s="121"/>
      <c r="C150" s="240" t="s">
        <v>143</v>
      </c>
      <c r="D150" s="239"/>
      <c r="E150" s="209" t="s">
        <v>202</v>
      </c>
      <c r="F150" s="442">
        <f>SUM(F151:F169)</f>
        <v>1598500</v>
      </c>
      <c r="G150" s="442">
        <f>SUM(G151:G169)</f>
        <v>0</v>
      </c>
      <c r="H150" s="442">
        <f>SUM(H151:H169)</f>
        <v>1598500</v>
      </c>
      <c r="I150" s="488"/>
      <c r="J150" s="35"/>
      <c r="K150" s="35"/>
      <c r="L150" s="35"/>
    </row>
    <row r="151" spans="2:12" ht="15" customHeight="1">
      <c r="B151" s="120"/>
      <c r="C151" s="90"/>
      <c r="D151" s="91" t="s">
        <v>68</v>
      </c>
      <c r="E151" s="27" t="s">
        <v>243</v>
      </c>
      <c r="F151" s="454">
        <v>49000</v>
      </c>
      <c r="G151" s="28"/>
      <c r="H151" s="469">
        <f aca="true" t="shared" si="10" ref="H151:H169">F151+G151</f>
        <v>49000</v>
      </c>
      <c r="I151" s="488"/>
      <c r="J151" s="35"/>
      <c r="K151" s="35"/>
      <c r="L151" s="35"/>
    </row>
    <row r="152" spans="2:12" ht="15" customHeight="1">
      <c r="B152" s="120"/>
      <c r="C152" s="90"/>
      <c r="D152" s="91" t="s">
        <v>114</v>
      </c>
      <c r="E152" s="27" t="s">
        <v>115</v>
      </c>
      <c r="F152" s="454">
        <v>830200</v>
      </c>
      <c r="G152" s="28"/>
      <c r="H152" s="469">
        <f t="shared" si="10"/>
        <v>830200</v>
      </c>
      <c r="I152" s="488"/>
      <c r="J152" s="35"/>
      <c r="K152" s="35"/>
      <c r="L152" s="35"/>
    </row>
    <row r="153" spans="2:12" ht="15" customHeight="1">
      <c r="B153" s="120"/>
      <c r="C153" s="90"/>
      <c r="D153" s="91" t="s">
        <v>124</v>
      </c>
      <c r="E153" s="27" t="s">
        <v>70</v>
      </c>
      <c r="F153" s="454">
        <v>68300</v>
      </c>
      <c r="G153" s="28"/>
      <c r="H153" s="469">
        <f t="shared" si="10"/>
        <v>68300</v>
      </c>
      <c r="I153" s="488"/>
      <c r="J153" s="35"/>
      <c r="K153" s="35"/>
      <c r="L153" s="35"/>
    </row>
    <row r="154" spans="2:12" ht="15" customHeight="1">
      <c r="B154" s="120"/>
      <c r="C154" s="90"/>
      <c r="D154" s="91" t="s">
        <v>116</v>
      </c>
      <c r="E154" s="27" t="s">
        <v>117</v>
      </c>
      <c r="F154" s="454">
        <v>161000</v>
      </c>
      <c r="G154" s="28"/>
      <c r="H154" s="469">
        <f t="shared" si="10"/>
        <v>161000</v>
      </c>
      <c r="I154" s="488"/>
      <c r="J154" s="35"/>
      <c r="K154" s="35"/>
      <c r="L154" s="35"/>
    </row>
    <row r="155" spans="2:12" ht="15" customHeight="1">
      <c r="B155" s="120"/>
      <c r="C155" s="90"/>
      <c r="D155" s="91" t="s">
        <v>118</v>
      </c>
      <c r="E155" s="27" t="s">
        <v>119</v>
      </c>
      <c r="F155" s="454">
        <v>23200</v>
      </c>
      <c r="G155" s="28"/>
      <c r="H155" s="469">
        <f t="shared" si="10"/>
        <v>23200</v>
      </c>
      <c r="I155" s="488"/>
      <c r="J155" s="35"/>
      <c r="K155" s="35"/>
      <c r="L155" s="35"/>
    </row>
    <row r="156" spans="2:12" ht="15" customHeight="1">
      <c r="B156" s="120"/>
      <c r="C156" s="90"/>
      <c r="D156" s="90">
        <v>4170</v>
      </c>
      <c r="E156" s="27" t="s">
        <v>71</v>
      </c>
      <c r="F156" s="454">
        <v>8000</v>
      </c>
      <c r="G156" s="28"/>
      <c r="H156" s="469">
        <f t="shared" si="10"/>
        <v>8000</v>
      </c>
      <c r="I156" s="488"/>
      <c r="J156" s="35"/>
      <c r="K156" s="35"/>
      <c r="L156" s="35"/>
    </row>
    <row r="157" spans="2:12" ht="15" customHeight="1">
      <c r="B157" s="120"/>
      <c r="C157" s="90"/>
      <c r="D157" s="91" t="s">
        <v>101</v>
      </c>
      <c r="E157" s="27" t="s">
        <v>67</v>
      </c>
      <c r="F157" s="454">
        <v>28000</v>
      </c>
      <c r="G157" s="28"/>
      <c r="H157" s="469">
        <f t="shared" si="10"/>
        <v>28000</v>
      </c>
      <c r="I157" s="488"/>
      <c r="J157" s="35"/>
      <c r="K157" s="35"/>
      <c r="L157" s="35"/>
    </row>
    <row r="158" spans="2:12" ht="15" customHeight="1">
      <c r="B158" s="120"/>
      <c r="C158" s="90"/>
      <c r="D158" s="91" t="s">
        <v>141</v>
      </c>
      <c r="E158" s="27" t="s">
        <v>377</v>
      </c>
      <c r="F158" s="454">
        <v>4500</v>
      </c>
      <c r="G158" s="28"/>
      <c r="H158" s="469">
        <f t="shared" si="10"/>
        <v>4500</v>
      </c>
      <c r="I158" s="488"/>
      <c r="J158" s="35"/>
      <c r="K158" s="35"/>
      <c r="L158" s="35"/>
    </row>
    <row r="159" spans="2:12" ht="15" customHeight="1">
      <c r="B159" s="120"/>
      <c r="C159" s="90"/>
      <c r="D159" s="91" t="s">
        <v>125</v>
      </c>
      <c r="E159" s="27" t="s">
        <v>72</v>
      </c>
      <c r="F159" s="454">
        <v>75000</v>
      </c>
      <c r="G159" s="28"/>
      <c r="H159" s="469">
        <f t="shared" si="10"/>
        <v>75000</v>
      </c>
      <c r="I159" s="488"/>
      <c r="J159" s="35"/>
      <c r="K159" s="35"/>
      <c r="L159" s="35"/>
    </row>
    <row r="160" spans="2:12" ht="15" customHeight="1">
      <c r="B160" s="120"/>
      <c r="C160" s="90"/>
      <c r="D160" s="91" t="s">
        <v>126</v>
      </c>
      <c r="E160" s="27" t="s">
        <v>73</v>
      </c>
      <c r="F160" s="454">
        <v>30000</v>
      </c>
      <c r="G160" s="28"/>
      <c r="H160" s="469">
        <f t="shared" si="10"/>
        <v>30000</v>
      </c>
      <c r="I160" s="488"/>
      <c r="J160" s="35"/>
      <c r="K160" s="35"/>
      <c r="L160" s="35"/>
    </row>
    <row r="161" spans="2:12" ht="15" customHeight="1">
      <c r="B161" s="120"/>
      <c r="C161" s="90"/>
      <c r="D161" s="90" t="s">
        <v>154</v>
      </c>
      <c r="E161" s="27" t="s">
        <v>74</v>
      </c>
      <c r="F161" s="454">
        <v>1200</v>
      </c>
      <c r="G161" s="28"/>
      <c r="H161" s="469">
        <f t="shared" si="10"/>
        <v>1200</v>
      </c>
      <c r="I161" s="488"/>
      <c r="J161" s="35"/>
      <c r="K161" s="35"/>
      <c r="L161" s="35"/>
    </row>
    <row r="162" spans="2:12" ht="15" customHeight="1">
      <c r="B162" s="120"/>
      <c r="C162" s="90"/>
      <c r="D162" s="91" t="s">
        <v>65</v>
      </c>
      <c r="E162" s="27" t="s">
        <v>66</v>
      </c>
      <c r="F162" s="454">
        <v>70000</v>
      </c>
      <c r="G162" s="28"/>
      <c r="H162" s="469">
        <f t="shared" si="10"/>
        <v>70000</v>
      </c>
      <c r="I162" s="488"/>
      <c r="J162" s="35"/>
      <c r="K162" s="35"/>
      <c r="L162" s="35"/>
    </row>
    <row r="163" spans="2:12" ht="24">
      <c r="B163" s="120"/>
      <c r="C163" s="90"/>
      <c r="D163" s="99">
        <v>4330</v>
      </c>
      <c r="E163" s="27" t="s">
        <v>155</v>
      </c>
      <c r="F163" s="454">
        <v>190000</v>
      </c>
      <c r="G163" s="28"/>
      <c r="H163" s="469">
        <f t="shared" si="10"/>
        <v>190000</v>
      </c>
      <c r="I163" s="488"/>
      <c r="J163" s="35"/>
      <c r="K163" s="35"/>
      <c r="L163" s="35"/>
    </row>
    <row r="164" spans="2:12" ht="15" customHeight="1">
      <c r="B164" s="120"/>
      <c r="C164" s="90"/>
      <c r="D164" s="99">
        <v>4360</v>
      </c>
      <c r="E164" s="27" t="s">
        <v>328</v>
      </c>
      <c r="F164" s="454">
        <v>6500</v>
      </c>
      <c r="G164" s="28"/>
      <c r="H164" s="469">
        <f t="shared" si="10"/>
        <v>6500</v>
      </c>
      <c r="I164" s="488"/>
      <c r="J164" s="35"/>
      <c r="K164" s="35"/>
      <c r="L164" s="35"/>
    </row>
    <row r="165" spans="2:12" ht="15" customHeight="1">
      <c r="B165" s="120"/>
      <c r="C165" s="90"/>
      <c r="D165" s="91" t="s">
        <v>121</v>
      </c>
      <c r="E165" s="27" t="s">
        <v>75</v>
      </c>
      <c r="F165" s="454">
        <v>2100</v>
      </c>
      <c r="G165" s="28"/>
      <c r="H165" s="469">
        <f t="shared" si="10"/>
        <v>2100</v>
      </c>
      <c r="I165" s="488"/>
      <c r="J165" s="35"/>
      <c r="K165" s="35"/>
      <c r="L165" s="35"/>
    </row>
    <row r="166" spans="2:12" ht="15" customHeight="1">
      <c r="B166" s="120"/>
      <c r="C166" s="90"/>
      <c r="D166" s="90">
        <v>4430</v>
      </c>
      <c r="E166" s="27" t="s">
        <v>76</v>
      </c>
      <c r="F166" s="454">
        <v>3000</v>
      </c>
      <c r="G166" s="28"/>
      <c r="H166" s="469">
        <f t="shared" si="10"/>
        <v>3000</v>
      </c>
      <c r="I166" s="488"/>
      <c r="J166" s="35"/>
      <c r="K166" s="35"/>
      <c r="L166" s="35"/>
    </row>
    <row r="167" spans="2:12" ht="15" customHeight="1">
      <c r="B167" s="120"/>
      <c r="C167" s="90"/>
      <c r="D167" s="91" t="s">
        <v>127</v>
      </c>
      <c r="E167" s="27" t="s">
        <v>128</v>
      </c>
      <c r="F167" s="454">
        <v>47800</v>
      </c>
      <c r="G167" s="28"/>
      <c r="H167" s="469">
        <f t="shared" si="10"/>
        <v>47800</v>
      </c>
      <c r="I167" s="488"/>
      <c r="J167" s="35"/>
      <c r="K167" s="35"/>
      <c r="L167" s="35"/>
    </row>
    <row r="168" spans="2:12" ht="15" customHeight="1">
      <c r="B168" s="120"/>
      <c r="C168" s="90"/>
      <c r="D168" s="99">
        <v>4480</v>
      </c>
      <c r="E168" s="27" t="s">
        <v>230</v>
      </c>
      <c r="F168" s="454">
        <v>100</v>
      </c>
      <c r="G168" s="28"/>
      <c r="H168" s="469">
        <f t="shared" si="10"/>
        <v>100</v>
      </c>
      <c r="I168" s="488"/>
      <c r="J168" s="35"/>
      <c r="K168" s="35"/>
      <c r="L168" s="35"/>
    </row>
    <row r="169" spans="2:12" ht="15" customHeight="1">
      <c r="B169" s="120"/>
      <c r="C169" s="90"/>
      <c r="D169" s="99">
        <v>4700</v>
      </c>
      <c r="E169" s="27" t="s">
        <v>129</v>
      </c>
      <c r="F169" s="454">
        <v>600</v>
      </c>
      <c r="G169" s="28"/>
      <c r="H169" s="469">
        <f t="shared" si="10"/>
        <v>600</v>
      </c>
      <c r="I169" s="488"/>
      <c r="J169" s="35"/>
      <c r="K169" s="35"/>
      <c r="L169" s="35"/>
    </row>
    <row r="170" spans="2:12" ht="15" customHeight="1">
      <c r="B170" s="121"/>
      <c r="C170" s="240" t="s">
        <v>144</v>
      </c>
      <c r="D170" s="239"/>
      <c r="E170" s="209" t="s">
        <v>182</v>
      </c>
      <c r="F170" s="442">
        <f>SUM(F171:F188)</f>
        <v>2044900</v>
      </c>
      <c r="G170" s="442">
        <f>SUM(G171:G188)</f>
        <v>0</v>
      </c>
      <c r="H170" s="442">
        <f>SUM(H171:H188)</f>
        <v>2044900</v>
      </c>
      <c r="I170" s="488"/>
      <c r="J170" s="35"/>
      <c r="K170" s="35"/>
      <c r="L170" s="35"/>
    </row>
    <row r="171" spans="2:12" ht="15" customHeight="1">
      <c r="B171" s="120"/>
      <c r="C171" s="90"/>
      <c r="D171" s="91" t="s">
        <v>68</v>
      </c>
      <c r="E171" s="27" t="s">
        <v>243</v>
      </c>
      <c r="F171" s="454">
        <v>85100</v>
      </c>
      <c r="G171" s="28"/>
      <c r="H171" s="469">
        <f aca="true" t="shared" si="11" ref="H171:H188">F171+G171</f>
        <v>85100</v>
      </c>
      <c r="I171" s="488"/>
      <c r="J171" s="35"/>
      <c r="K171" s="35"/>
      <c r="L171" s="35"/>
    </row>
    <row r="172" spans="2:12" ht="15" customHeight="1">
      <c r="B172" s="120"/>
      <c r="C172" s="90"/>
      <c r="D172" s="91" t="s">
        <v>114</v>
      </c>
      <c r="E172" s="27" t="s">
        <v>115</v>
      </c>
      <c r="F172" s="454">
        <v>1194600</v>
      </c>
      <c r="G172" s="28"/>
      <c r="H172" s="469">
        <f t="shared" si="11"/>
        <v>1194600</v>
      </c>
      <c r="I172" s="488"/>
      <c r="J172" s="35"/>
      <c r="K172" s="35"/>
      <c r="L172" s="35"/>
    </row>
    <row r="173" spans="2:12" ht="15" customHeight="1">
      <c r="B173" s="120"/>
      <c r="C173" s="90"/>
      <c r="D173" s="91" t="s">
        <v>124</v>
      </c>
      <c r="E173" s="27" t="s">
        <v>70</v>
      </c>
      <c r="F173" s="454">
        <v>99900</v>
      </c>
      <c r="G173" s="28"/>
      <c r="H173" s="469">
        <f t="shared" si="11"/>
        <v>99900</v>
      </c>
      <c r="I173" s="488"/>
      <c r="J173" s="35"/>
      <c r="K173" s="35"/>
      <c r="L173" s="35"/>
    </row>
    <row r="174" spans="2:12" ht="15" customHeight="1">
      <c r="B174" s="120"/>
      <c r="C174" s="90"/>
      <c r="D174" s="91" t="s">
        <v>116</v>
      </c>
      <c r="E174" s="27" t="s">
        <v>117</v>
      </c>
      <c r="F174" s="454">
        <v>236000</v>
      </c>
      <c r="G174" s="28"/>
      <c r="H174" s="469">
        <f t="shared" si="11"/>
        <v>236000</v>
      </c>
      <c r="I174" s="488"/>
      <c r="J174" s="35"/>
      <c r="K174" s="35"/>
      <c r="L174" s="35"/>
    </row>
    <row r="175" spans="2:12" ht="15" customHeight="1">
      <c r="B175" s="120"/>
      <c r="C175" s="90"/>
      <c r="D175" s="91" t="s">
        <v>118</v>
      </c>
      <c r="E175" s="27" t="s">
        <v>119</v>
      </c>
      <c r="F175" s="454">
        <v>33600</v>
      </c>
      <c r="G175" s="28"/>
      <c r="H175" s="469">
        <f t="shared" si="11"/>
        <v>33600</v>
      </c>
      <c r="I175" s="488"/>
      <c r="J175" s="35"/>
      <c r="K175" s="35"/>
      <c r="L175" s="35"/>
    </row>
    <row r="176" spans="2:12" ht="15" customHeight="1">
      <c r="B176" s="120"/>
      <c r="C176" s="90"/>
      <c r="D176" s="90">
        <v>4170</v>
      </c>
      <c r="E176" s="27" t="s">
        <v>71</v>
      </c>
      <c r="F176" s="454">
        <v>10000</v>
      </c>
      <c r="G176" s="28"/>
      <c r="H176" s="469">
        <f t="shared" si="11"/>
        <v>10000</v>
      </c>
      <c r="I176" s="488"/>
      <c r="J176" s="35"/>
      <c r="K176" s="35"/>
      <c r="L176" s="35"/>
    </row>
    <row r="177" spans="2:12" ht="15" customHeight="1">
      <c r="B177" s="120"/>
      <c r="C177" s="90"/>
      <c r="D177" s="91" t="s">
        <v>101</v>
      </c>
      <c r="E177" s="27" t="s">
        <v>67</v>
      </c>
      <c r="F177" s="454">
        <v>32200</v>
      </c>
      <c r="G177" s="28"/>
      <c r="H177" s="469">
        <f t="shared" si="11"/>
        <v>32200</v>
      </c>
      <c r="I177" s="488"/>
      <c r="J177" s="35"/>
      <c r="K177" s="35"/>
      <c r="L177" s="35"/>
    </row>
    <row r="178" spans="2:12" ht="15" customHeight="1">
      <c r="B178" s="120"/>
      <c r="C178" s="90"/>
      <c r="D178" s="91" t="s">
        <v>141</v>
      </c>
      <c r="E178" s="27" t="s">
        <v>377</v>
      </c>
      <c r="F178" s="454">
        <v>6000</v>
      </c>
      <c r="G178" s="28"/>
      <c r="H178" s="469">
        <f t="shared" si="11"/>
        <v>6000</v>
      </c>
      <c r="I178" s="488"/>
      <c r="J178" s="35"/>
      <c r="K178" s="35"/>
      <c r="L178" s="35"/>
    </row>
    <row r="179" spans="2:12" ht="15" customHeight="1">
      <c r="B179" s="120"/>
      <c r="C179" s="90"/>
      <c r="D179" s="91" t="s">
        <v>125</v>
      </c>
      <c r="E179" s="27" t="s">
        <v>72</v>
      </c>
      <c r="F179" s="454">
        <v>130500</v>
      </c>
      <c r="G179" s="28"/>
      <c r="H179" s="469">
        <f t="shared" si="11"/>
        <v>130500</v>
      </c>
      <c r="I179" s="488"/>
      <c r="J179" s="35"/>
      <c r="K179" s="35"/>
      <c r="L179" s="35"/>
    </row>
    <row r="180" spans="2:12" ht="15" customHeight="1">
      <c r="B180" s="120"/>
      <c r="C180" s="90"/>
      <c r="D180" s="91" t="s">
        <v>126</v>
      </c>
      <c r="E180" s="27" t="s">
        <v>73</v>
      </c>
      <c r="F180" s="454">
        <v>60000</v>
      </c>
      <c r="G180" s="28"/>
      <c r="H180" s="469">
        <f t="shared" si="11"/>
        <v>60000</v>
      </c>
      <c r="I180" s="488"/>
      <c r="J180" s="35"/>
      <c r="K180" s="35"/>
      <c r="L180" s="35"/>
    </row>
    <row r="181" spans="2:12" ht="15" customHeight="1">
      <c r="B181" s="120"/>
      <c r="C181" s="90"/>
      <c r="D181" s="90" t="s">
        <v>154</v>
      </c>
      <c r="E181" s="27" t="s">
        <v>74</v>
      </c>
      <c r="F181" s="454">
        <v>2800</v>
      </c>
      <c r="G181" s="28"/>
      <c r="H181" s="469">
        <f t="shared" si="11"/>
        <v>2800</v>
      </c>
      <c r="I181" s="488"/>
      <c r="J181" s="35"/>
      <c r="K181" s="35"/>
      <c r="L181" s="35"/>
    </row>
    <row r="182" spans="2:12" ht="15" customHeight="1">
      <c r="B182" s="120"/>
      <c r="C182" s="90"/>
      <c r="D182" s="91" t="s">
        <v>65</v>
      </c>
      <c r="E182" s="27" t="s">
        <v>66</v>
      </c>
      <c r="F182" s="454">
        <v>36300</v>
      </c>
      <c r="G182" s="28"/>
      <c r="H182" s="469">
        <f t="shared" si="11"/>
        <v>36300</v>
      </c>
      <c r="I182" s="488"/>
      <c r="J182" s="35"/>
      <c r="K182" s="35"/>
      <c r="L182" s="35"/>
    </row>
    <row r="183" spans="2:12" ht="15" customHeight="1">
      <c r="B183" s="120"/>
      <c r="C183" s="90"/>
      <c r="D183" s="99">
        <v>4360</v>
      </c>
      <c r="E183" s="27" t="s">
        <v>328</v>
      </c>
      <c r="F183" s="454">
        <v>9100</v>
      </c>
      <c r="G183" s="28"/>
      <c r="H183" s="469">
        <f t="shared" si="11"/>
        <v>9100</v>
      </c>
      <c r="I183" s="488"/>
      <c r="J183" s="35"/>
      <c r="K183" s="35"/>
      <c r="L183" s="35"/>
    </row>
    <row r="184" spans="2:12" ht="15" customHeight="1">
      <c r="B184" s="120"/>
      <c r="C184" s="90"/>
      <c r="D184" s="91" t="s">
        <v>121</v>
      </c>
      <c r="E184" s="27" t="s">
        <v>75</v>
      </c>
      <c r="F184" s="454">
        <v>5900</v>
      </c>
      <c r="G184" s="28"/>
      <c r="H184" s="469">
        <f t="shared" si="11"/>
        <v>5900</v>
      </c>
      <c r="I184" s="488"/>
      <c r="J184" s="35"/>
      <c r="K184" s="35"/>
      <c r="L184" s="35"/>
    </row>
    <row r="185" spans="2:12" ht="15" customHeight="1">
      <c r="B185" s="120"/>
      <c r="C185" s="90"/>
      <c r="D185" s="91" t="s">
        <v>106</v>
      </c>
      <c r="E185" s="27" t="s">
        <v>76</v>
      </c>
      <c r="F185" s="454">
        <v>4400</v>
      </c>
      <c r="G185" s="28"/>
      <c r="H185" s="469">
        <f t="shared" si="11"/>
        <v>4400</v>
      </c>
      <c r="I185" s="488"/>
      <c r="J185" s="35"/>
      <c r="K185" s="35"/>
      <c r="L185" s="35"/>
    </row>
    <row r="186" spans="2:12" ht="15" customHeight="1">
      <c r="B186" s="120"/>
      <c r="C186" s="90"/>
      <c r="D186" s="91" t="s">
        <v>127</v>
      </c>
      <c r="E186" s="27" t="s">
        <v>128</v>
      </c>
      <c r="F186" s="454">
        <v>82900</v>
      </c>
      <c r="G186" s="28"/>
      <c r="H186" s="469">
        <f t="shared" si="11"/>
        <v>82900</v>
      </c>
      <c r="I186" s="488"/>
      <c r="J186" s="35"/>
      <c r="K186" s="35"/>
      <c r="L186" s="35"/>
    </row>
    <row r="187" spans="2:12" ht="15" customHeight="1">
      <c r="B187" s="120"/>
      <c r="C187" s="90"/>
      <c r="D187" s="99">
        <v>4700</v>
      </c>
      <c r="E187" s="27" t="s">
        <v>129</v>
      </c>
      <c r="F187" s="454">
        <v>600</v>
      </c>
      <c r="G187" s="28"/>
      <c r="H187" s="469">
        <f t="shared" si="11"/>
        <v>600</v>
      </c>
      <c r="I187" s="488"/>
      <c r="J187" s="35"/>
      <c r="K187" s="35"/>
      <c r="L187" s="35"/>
    </row>
    <row r="188" spans="2:12" ht="15" customHeight="1">
      <c r="B188" s="120"/>
      <c r="C188" s="90"/>
      <c r="D188" s="99">
        <v>6060</v>
      </c>
      <c r="E188" s="27" t="s">
        <v>77</v>
      </c>
      <c r="F188" s="454">
        <v>15000</v>
      </c>
      <c r="G188" s="28"/>
      <c r="H188" s="469">
        <f t="shared" si="11"/>
        <v>15000</v>
      </c>
      <c r="I188" s="488"/>
      <c r="J188" s="35"/>
      <c r="K188" s="35"/>
      <c r="L188" s="35"/>
    </row>
    <row r="189" spans="2:12" ht="15" customHeight="1">
      <c r="B189" s="121"/>
      <c r="C189" s="240" t="s">
        <v>145</v>
      </c>
      <c r="D189" s="239"/>
      <c r="E189" s="209" t="s">
        <v>203</v>
      </c>
      <c r="F189" s="442">
        <f>SUM(F190:F202)</f>
        <v>558500</v>
      </c>
      <c r="G189" s="442">
        <f>SUM(G190:G202)</f>
        <v>0</v>
      </c>
      <c r="H189" s="442">
        <f>SUM(H190:H202)</f>
        <v>558500</v>
      </c>
      <c r="I189" s="488"/>
      <c r="J189" s="35"/>
      <c r="K189" s="35"/>
      <c r="L189" s="35"/>
    </row>
    <row r="190" spans="2:12" ht="15" customHeight="1">
      <c r="B190" s="121"/>
      <c r="C190" s="92"/>
      <c r="D190" s="91" t="s">
        <v>68</v>
      </c>
      <c r="E190" s="27" t="s">
        <v>243</v>
      </c>
      <c r="F190" s="454">
        <v>200</v>
      </c>
      <c r="G190" s="549"/>
      <c r="H190" s="469">
        <f aca="true" t="shared" si="12" ref="H190:H202">F190+G190</f>
        <v>200</v>
      </c>
      <c r="I190" s="488"/>
      <c r="J190" s="35"/>
      <c r="K190" s="35"/>
      <c r="L190" s="35"/>
    </row>
    <row r="191" spans="2:12" ht="15" customHeight="1">
      <c r="B191" s="121"/>
      <c r="C191" s="92"/>
      <c r="D191" s="91" t="s">
        <v>114</v>
      </c>
      <c r="E191" s="27" t="s">
        <v>115</v>
      </c>
      <c r="F191" s="454">
        <v>89000</v>
      </c>
      <c r="G191" s="549">
        <v>-5000</v>
      </c>
      <c r="H191" s="469">
        <f t="shared" si="12"/>
        <v>84000</v>
      </c>
      <c r="I191" s="576" t="s">
        <v>423</v>
      </c>
      <c r="J191" s="35"/>
      <c r="K191" s="35"/>
      <c r="L191" s="35"/>
    </row>
    <row r="192" spans="2:12" ht="15" customHeight="1">
      <c r="B192" s="121"/>
      <c r="C192" s="92"/>
      <c r="D192" s="91" t="s">
        <v>124</v>
      </c>
      <c r="E192" s="27" t="s">
        <v>70</v>
      </c>
      <c r="F192" s="454">
        <v>8300</v>
      </c>
      <c r="G192" s="549">
        <v>-600</v>
      </c>
      <c r="H192" s="469">
        <f t="shared" si="12"/>
        <v>7700</v>
      </c>
      <c r="I192" s="576" t="s">
        <v>423</v>
      </c>
      <c r="J192" s="35"/>
      <c r="K192" s="35"/>
      <c r="L192" s="35"/>
    </row>
    <row r="193" spans="2:12" ht="15" customHeight="1">
      <c r="B193" s="120"/>
      <c r="C193" s="90"/>
      <c r="D193" s="91" t="s">
        <v>116</v>
      </c>
      <c r="E193" s="27" t="s">
        <v>117</v>
      </c>
      <c r="F193" s="454">
        <v>16300</v>
      </c>
      <c r="G193" s="549"/>
      <c r="H193" s="469">
        <f t="shared" si="12"/>
        <v>16300</v>
      </c>
      <c r="I193" s="488"/>
      <c r="J193" s="35"/>
      <c r="K193" s="35"/>
      <c r="L193" s="35"/>
    </row>
    <row r="194" spans="2:12" ht="15" customHeight="1">
      <c r="B194" s="120"/>
      <c r="C194" s="90"/>
      <c r="D194" s="91" t="s">
        <v>118</v>
      </c>
      <c r="E194" s="27" t="s">
        <v>119</v>
      </c>
      <c r="F194" s="454">
        <v>2300</v>
      </c>
      <c r="G194" s="549"/>
      <c r="H194" s="469">
        <f t="shared" si="12"/>
        <v>2300</v>
      </c>
      <c r="I194" s="488"/>
      <c r="J194" s="35"/>
      <c r="K194" s="35"/>
      <c r="L194" s="35"/>
    </row>
    <row r="195" spans="2:12" ht="15" customHeight="1">
      <c r="B195" s="120"/>
      <c r="C195" s="90"/>
      <c r="D195" s="90">
        <v>4170</v>
      </c>
      <c r="E195" s="27" t="s">
        <v>71</v>
      </c>
      <c r="F195" s="454">
        <v>6000</v>
      </c>
      <c r="G195" s="549">
        <v>5600</v>
      </c>
      <c r="H195" s="469">
        <f t="shared" si="12"/>
        <v>11600</v>
      </c>
      <c r="I195" s="576" t="s">
        <v>423</v>
      </c>
      <c r="J195" s="35"/>
      <c r="K195" s="35"/>
      <c r="L195" s="35"/>
    </row>
    <row r="196" spans="2:12" ht="15" customHeight="1">
      <c r="B196" s="120"/>
      <c r="C196" s="90"/>
      <c r="D196" s="90" t="s">
        <v>101</v>
      </c>
      <c r="E196" s="27" t="s">
        <v>67</v>
      </c>
      <c r="F196" s="454">
        <v>40000</v>
      </c>
      <c r="G196" s="549"/>
      <c r="H196" s="469">
        <f t="shared" si="12"/>
        <v>40000</v>
      </c>
      <c r="I196" s="488"/>
      <c r="J196" s="35"/>
      <c r="K196" s="35"/>
      <c r="L196" s="35"/>
    </row>
    <row r="197" spans="2:12" ht="15" customHeight="1">
      <c r="B197" s="120"/>
      <c r="C197" s="90"/>
      <c r="D197" s="91" t="s">
        <v>126</v>
      </c>
      <c r="E197" s="27" t="s">
        <v>73</v>
      </c>
      <c r="F197" s="454">
        <v>10000</v>
      </c>
      <c r="G197" s="549"/>
      <c r="H197" s="469">
        <f t="shared" si="12"/>
        <v>10000</v>
      </c>
      <c r="I197" s="488"/>
      <c r="J197" s="35"/>
      <c r="K197" s="35"/>
      <c r="L197" s="35"/>
    </row>
    <row r="198" spans="2:12" ht="15" customHeight="1">
      <c r="B198" s="120"/>
      <c r="C198" s="90"/>
      <c r="D198" s="90" t="s">
        <v>154</v>
      </c>
      <c r="E198" s="27" t="s">
        <v>74</v>
      </c>
      <c r="F198" s="454">
        <v>500</v>
      </c>
      <c r="G198" s="549"/>
      <c r="H198" s="469">
        <f t="shared" si="12"/>
        <v>500</v>
      </c>
      <c r="I198" s="488"/>
      <c r="J198" s="35"/>
      <c r="K198" s="35"/>
      <c r="L198" s="35"/>
    </row>
    <row r="199" spans="2:12" ht="15" customHeight="1">
      <c r="B199" s="120"/>
      <c r="C199" s="90"/>
      <c r="D199" s="91" t="s">
        <v>65</v>
      </c>
      <c r="E199" s="27" t="s">
        <v>66</v>
      </c>
      <c r="F199" s="454">
        <v>377000</v>
      </c>
      <c r="G199" s="549"/>
      <c r="H199" s="469">
        <f t="shared" si="12"/>
        <v>377000</v>
      </c>
      <c r="I199" s="488"/>
      <c r="J199" s="35"/>
      <c r="K199" s="35"/>
      <c r="L199" s="35"/>
    </row>
    <row r="200" spans="2:12" ht="15" customHeight="1">
      <c r="B200" s="120"/>
      <c r="C200" s="90"/>
      <c r="D200" s="91" t="s">
        <v>106</v>
      </c>
      <c r="E200" s="27" t="s">
        <v>76</v>
      </c>
      <c r="F200" s="454">
        <v>4000</v>
      </c>
      <c r="G200" s="549"/>
      <c r="H200" s="469">
        <f t="shared" si="12"/>
        <v>4000</v>
      </c>
      <c r="I200" s="488"/>
      <c r="J200" s="35"/>
      <c r="K200" s="35"/>
      <c r="L200" s="35"/>
    </row>
    <row r="201" spans="2:12" ht="15" customHeight="1">
      <c r="B201" s="120"/>
      <c r="C201" s="90"/>
      <c r="D201" s="91" t="s">
        <v>127</v>
      </c>
      <c r="E201" s="27" t="s">
        <v>128</v>
      </c>
      <c r="F201" s="454">
        <v>2700</v>
      </c>
      <c r="G201" s="549"/>
      <c r="H201" s="469">
        <f t="shared" si="12"/>
        <v>2700</v>
      </c>
      <c r="I201" s="488"/>
      <c r="J201" s="35"/>
      <c r="K201" s="35"/>
      <c r="L201" s="35"/>
    </row>
    <row r="202" spans="2:12" ht="15" customHeight="1">
      <c r="B202" s="120"/>
      <c r="C202" s="90"/>
      <c r="D202" s="181">
        <v>4500</v>
      </c>
      <c r="E202" s="27" t="s">
        <v>220</v>
      </c>
      <c r="F202" s="454">
        <v>2200</v>
      </c>
      <c r="G202" s="549"/>
      <c r="H202" s="469">
        <f t="shared" si="12"/>
        <v>2200</v>
      </c>
      <c r="I202" s="488"/>
      <c r="J202" s="35"/>
      <c r="K202" s="35"/>
      <c r="L202" s="35"/>
    </row>
    <row r="203" spans="2:12" ht="15.75" customHeight="1">
      <c r="B203" s="121"/>
      <c r="C203" s="240" t="s">
        <v>146</v>
      </c>
      <c r="D203" s="239"/>
      <c r="E203" s="209" t="s">
        <v>204</v>
      </c>
      <c r="F203" s="442">
        <f>SUM(F204:F217)</f>
        <v>341600</v>
      </c>
      <c r="G203" s="442">
        <f>SUM(G204:G217)</f>
        <v>0</v>
      </c>
      <c r="H203" s="442">
        <f>SUM(H204:H217)</f>
        <v>341600</v>
      </c>
      <c r="I203" s="488"/>
      <c r="J203" s="35"/>
      <c r="K203" s="35"/>
      <c r="L203" s="35"/>
    </row>
    <row r="204" spans="2:12" ht="15" customHeight="1">
      <c r="B204" s="120"/>
      <c r="C204" s="90"/>
      <c r="D204" s="91" t="s">
        <v>68</v>
      </c>
      <c r="E204" s="27" t="s">
        <v>243</v>
      </c>
      <c r="F204" s="454">
        <v>2000</v>
      </c>
      <c r="G204" s="549"/>
      <c r="H204" s="469">
        <f aca="true" t="shared" si="13" ref="H204:H217">F204+G204</f>
        <v>2000</v>
      </c>
      <c r="I204" s="488"/>
      <c r="J204" s="35"/>
      <c r="K204" s="35"/>
      <c r="L204" s="35"/>
    </row>
    <row r="205" spans="2:12" ht="15" customHeight="1">
      <c r="B205" s="120"/>
      <c r="C205" s="90"/>
      <c r="D205" s="91" t="s">
        <v>114</v>
      </c>
      <c r="E205" s="27" t="s">
        <v>115</v>
      </c>
      <c r="F205" s="454">
        <v>232000</v>
      </c>
      <c r="G205" s="549"/>
      <c r="H205" s="469">
        <f t="shared" si="13"/>
        <v>232000</v>
      </c>
      <c r="I205" s="488"/>
      <c r="J205" s="35"/>
      <c r="K205" s="35"/>
      <c r="L205" s="35"/>
    </row>
    <row r="206" spans="2:12" ht="15" customHeight="1">
      <c r="B206" s="120"/>
      <c r="C206" s="90"/>
      <c r="D206" s="91" t="s">
        <v>124</v>
      </c>
      <c r="E206" s="27" t="s">
        <v>70</v>
      </c>
      <c r="F206" s="454">
        <v>19200</v>
      </c>
      <c r="G206" s="549">
        <v>-3000</v>
      </c>
      <c r="H206" s="469">
        <f t="shared" si="13"/>
        <v>16200</v>
      </c>
      <c r="I206" s="576" t="s">
        <v>423</v>
      </c>
      <c r="J206" s="35"/>
      <c r="K206" s="35"/>
      <c r="L206" s="35"/>
    </row>
    <row r="207" spans="2:12" ht="15" customHeight="1">
      <c r="B207" s="120"/>
      <c r="C207" s="90"/>
      <c r="D207" s="91" t="s">
        <v>116</v>
      </c>
      <c r="E207" s="27" t="s">
        <v>117</v>
      </c>
      <c r="F207" s="454">
        <v>41600</v>
      </c>
      <c r="G207" s="549"/>
      <c r="H207" s="469">
        <f t="shared" si="13"/>
        <v>41600</v>
      </c>
      <c r="I207" s="488"/>
      <c r="J207" s="35"/>
      <c r="K207" s="35"/>
      <c r="L207" s="35"/>
    </row>
    <row r="208" spans="2:12" ht="15" customHeight="1">
      <c r="B208" s="120"/>
      <c r="C208" s="90"/>
      <c r="D208" s="91" t="s">
        <v>118</v>
      </c>
      <c r="E208" s="27" t="s">
        <v>119</v>
      </c>
      <c r="F208" s="454">
        <v>2000</v>
      </c>
      <c r="G208" s="549"/>
      <c r="H208" s="469">
        <f t="shared" si="13"/>
        <v>2000</v>
      </c>
      <c r="I208" s="488"/>
      <c r="J208" s="35"/>
      <c r="K208" s="35"/>
      <c r="L208" s="35"/>
    </row>
    <row r="209" spans="2:12" ht="15" customHeight="1">
      <c r="B209" s="120"/>
      <c r="C209" s="90"/>
      <c r="D209" s="90">
        <v>4170</v>
      </c>
      <c r="E209" s="27" t="s">
        <v>71</v>
      </c>
      <c r="F209" s="454">
        <v>3000</v>
      </c>
      <c r="G209" s="549">
        <v>3000</v>
      </c>
      <c r="H209" s="469">
        <f t="shared" si="13"/>
        <v>6000</v>
      </c>
      <c r="I209" s="576" t="s">
        <v>423</v>
      </c>
      <c r="J209" s="35"/>
      <c r="K209" s="35"/>
      <c r="L209" s="35"/>
    </row>
    <row r="210" spans="2:12" ht="15" customHeight="1">
      <c r="B210" s="120"/>
      <c r="C210" s="90"/>
      <c r="D210" s="91" t="s">
        <v>101</v>
      </c>
      <c r="E210" s="27" t="s">
        <v>67</v>
      </c>
      <c r="F210" s="454">
        <v>12800</v>
      </c>
      <c r="G210" s="549"/>
      <c r="H210" s="469">
        <f t="shared" si="13"/>
        <v>12800</v>
      </c>
      <c r="I210" s="488"/>
      <c r="J210" s="35"/>
      <c r="K210" s="35"/>
      <c r="L210" s="35"/>
    </row>
    <row r="211" spans="2:12" ht="15" customHeight="1">
      <c r="B211" s="120"/>
      <c r="C211" s="90"/>
      <c r="D211" s="90" t="s">
        <v>154</v>
      </c>
      <c r="E211" s="27" t="s">
        <v>74</v>
      </c>
      <c r="F211" s="454">
        <v>400</v>
      </c>
      <c r="G211" s="549"/>
      <c r="H211" s="469">
        <f t="shared" si="13"/>
        <v>400</v>
      </c>
      <c r="I211" s="488"/>
      <c r="J211" s="35"/>
      <c r="K211" s="35"/>
      <c r="L211" s="35"/>
    </row>
    <row r="212" spans="2:12" ht="15" customHeight="1">
      <c r="B212" s="120"/>
      <c r="C212" s="90"/>
      <c r="D212" s="91" t="s">
        <v>65</v>
      </c>
      <c r="E212" s="27" t="s">
        <v>66</v>
      </c>
      <c r="F212" s="454">
        <v>12000</v>
      </c>
      <c r="G212" s="549"/>
      <c r="H212" s="469">
        <f t="shared" si="13"/>
        <v>12000</v>
      </c>
      <c r="I212" s="488"/>
      <c r="J212" s="35"/>
      <c r="K212" s="35"/>
      <c r="L212" s="35"/>
    </row>
    <row r="213" spans="2:12" ht="15" customHeight="1">
      <c r="B213" s="120"/>
      <c r="C213" s="90"/>
      <c r="D213" s="99">
        <v>4360</v>
      </c>
      <c r="E213" s="27" t="s">
        <v>328</v>
      </c>
      <c r="F213" s="454">
        <v>2800</v>
      </c>
      <c r="G213" s="549"/>
      <c r="H213" s="469">
        <f t="shared" si="13"/>
        <v>2800</v>
      </c>
      <c r="I213" s="488"/>
      <c r="J213" s="35"/>
      <c r="K213" s="35"/>
      <c r="L213" s="35"/>
    </row>
    <row r="214" spans="2:12" ht="15" customHeight="1">
      <c r="B214" s="120"/>
      <c r="C214" s="90"/>
      <c r="D214" s="91" t="s">
        <v>121</v>
      </c>
      <c r="E214" s="27" t="s">
        <v>75</v>
      </c>
      <c r="F214" s="454">
        <v>3800</v>
      </c>
      <c r="G214" s="549"/>
      <c r="H214" s="469">
        <f t="shared" si="13"/>
        <v>3800</v>
      </c>
      <c r="I214" s="488"/>
      <c r="J214" s="35"/>
      <c r="K214" s="35"/>
      <c r="L214" s="35"/>
    </row>
    <row r="215" spans="2:12" ht="15" customHeight="1">
      <c r="B215" s="120"/>
      <c r="C215" s="90"/>
      <c r="D215" s="90">
        <v>4430</v>
      </c>
      <c r="E215" s="27" t="s">
        <v>76</v>
      </c>
      <c r="F215" s="454">
        <v>500</v>
      </c>
      <c r="G215" s="549"/>
      <c r="H215" s="469">
        <f t="shared" si="13"/>
        <v>500</v>
      </c>
      <c r="I215" s="488"/>
      <c r="J215" s="35"/>
      <c r="K215" s="35"/>
      <c r="L215" s="35"/>
    </row>
    <row r="216" spans="2:12" ht="15" customHeight="1">
      <c r="B216" s="120"/>
      <c r="C216" s="90"/>
      <c r="D216" s="91" t="s">
        <v>127</v>
      </c>
      <c r="E216" s="27" t="s">
        <v>128</v>
      </c>
      <c r="F216" s="454">
        <v>4500</v>
      </c>
      <c r="G216" s="549"/>
      <c r="H216" s="469">
        <f t="shared" si="13"/>
        <v>4500</v>
      </c>
      <c r="I216" s="488"/>
      <c r="J216" s="35"/>
      <c r="K216" s="35"/>
      <c r="L216" s="35"/>
    </row>
    <row r="217" spans="2:12" ht="15" customHeight="1">
      <c r="B217" s="120"/>
      <c r="C217" s="90"/>
      <c r="D217" s="99">
        <v>4700</v>
      </c>
      <c r="E217" s="27" t="s">
        <v>129</v>
      </c>
      <c r="F217" s="454">
        <v>5000</v>
      </c>
      <c r="G217" s="549"/>
      <c r="H217" s="469">
        <f t="shared" si="13"/>
        <v>5000</v>
      </c>
      <c r="I217" s="488"/>
      <c r="J217" s="35"/>
      <c r="K217" s="35"/>
      <c r="L217" s="35"/>
    </row>
    <row r="218" spans="2:12" ht="15" customHeight="1">
      <c r="B218" s="121"/>
      <c r="C218" s="240" t="s">
        <v>147</v>
      </c>
      <c r="D218" s="239"/>
      <c r="E218" s="209" t="s">
        <v>205</v>
      </c>
      <c r="F218" s="442">
        <f>SUM(F219:F219)</f>
        <v>46200</v>
      </c>
      <c r="G218" s="442">
        <f>SUM(G219:G219)</f>
        <v>0</v>
      </c>
      <c r="H218" s="442">
        <f>SUM(H219:H219)</f>
        <v>46200</v>
      </c>
      <c r="I218" s="488"/>
      <c r="J218" s="35"/>
      <c r="K218" s="35"/>
      <c r="L218" s="35"/>
    </row>
    <row r="219" spans="2:12" ht="15" customHeight="1">
      <c r="B219" s="120"/>
      <c r="C219" s="90"/>
      <c r="D219" s="99">
        <v>4700</v>
      </c>
      <c r="E219" s="27" t="s">
        <v>129</v>
      </c>
      <c r="F219" s="441">
        <v>46200</v>
      </c>
      <c r="G219" s="28"/>
      <c r="H219" s="469">
        <f>F219+G219</f>
        <v>46200</v>
      </c>
      <c r="I219" s="488"/>
      <c r="J219" s="35"/>
      <c r="K219" s="35"/>
      <c r="L219" s="35"/>
    </row>
    <row r="220" spans="2:12" ht="15" customHeight="1">
      <c r="B220" s="120"/>
      <c r="C220" s="240" t="s">
        <v>316</v>
      </c>
      <c r="D220" s="239"/>
      <c r="E220" s="209" t="s">
        <v>329</v>
      </c>
      <c r="F220" s="442">
        <f>SUM(F221:F230)</f>
        <v>219900</v>
      </c>
      <c r="G220" s="442">
        <f>SUM(G221:G230)</f>
        <v>0</v>
      </c>
      <c r="H220" s="442">
        <f>SUM(H221:H230)</f>
        <v>219900</v>
      </c>
      <c r="I220" s="488"/>
      <c r="J220" s="35"/>
      <c r="K220" s="35"/>
      <c r="L220" s="35"/>
    </row>
    <row r="221" spans="2:12" ht="15" customHeight="1">
      <c r="B221" s="120"/>
      <c r="C221" s="90"/>
      <c r="D221" s="91" t="s">
        <v>68</v>
      </c>
      <c r="E221" s="27" t="s">
        <v>243</v>
      </c>
      <c r="F221" s="441">
        <v>1000</v>
      </c>
      <c r="G221" s="28"/>
      <c r="H221" s="469">
        <f aca="true" t="shared" si="14" ref="H221:H230">F221+G221</f>
        <v>1000</v>
      </c>
      <c r="I221" s="488"/>
      <c r="J221" s="35"/>
      <c r="K221" s="35"/>
      <c r="L221" s="35"/>
    </row>
    <row r="222" spans="2:12" ht="15" customHeight="1">
      <c r="B222" s="120"/>
      <c r="C222" s="90"/>
      <c r="D222" s="91" t="s">
        <v>114</v>
      </c>
      <c r="E222" s="27" t="s">
        <v>115</v>
      </c>
      <c r="F222" s="441">
        <v>93800</v>
      </c>
      <c r="G222" s="28"/>
      <c r="H222" s="469">
        <f t="shared" si="14"/>
        <v>93800</v>
      </c>
      <c r="I222" s="488"/>
      <c r="J222" s="35"/>
      <c r="K222" s="35"/>
      <c r="L222" s="35"/>
    </row>
    <row r="223" spans="2:12" ht="15" customHeight="1">
      <c r="B223" s="120"/>
      <c r="C223" s="90"/>
      <c r="D223" s="91" t="s">
        <v>116</v>
      </c>
      <c r="E223" s="27" t="s">
        <v>117</v>
      </c>
      <c r="F223" s="441">
        <v>17400</v>
      </c>
      <c r="G223" s="28"/>
      <c r="H223" s="469">
        <f t="shared" si="14"/>
        <v>17400</v>
      </c>
      <c r="I223" s="488"/>
      <c r="J223" s="35"/>
      <c r="K223" s="35"/>
      <c r="L223" s="35"/>
    </row>
    <row r="224" spans="2:12" ht="15" customHeight="1">
      <c r="B224" s="120"/>
      <c r="C224" s="90"/>
      <c r="D224" s="91" t="s">
        <v>118</v>
      </c>
      <c r="E224" s="27" t="s">
        <v>119</v>
      </c>
      <c r="F224" s="441">
        <v>2500</v>
      </c>
      <c r="G224" s="28"/>
      <c r="H224" s="469">
        <f t="shared" si="14"/>
        <v>2500</v>
      </c>
      <c r="I224" s="488"/>
      <c r="J224" s="35"/>
      <c r="K224" s="35"/>
      <c r="L224" s="35"/>
    </row>
    <row r="225" spans="2:12" ht="15" customHeight="1">
      <c r="B225" s="120"/>
      <c r="C225" s="90"/>
      <c r="D225" s="90">
        <v>4170</v>
      </c>
      <c r="E225" s="27" t="s">
        <v>71</v>
      </c>
      <c r="F225" s="441">
        <v>1000</v>
      </c>
      <c r="G225" s="28"/>
      <c r="H225" s="469">
        <f t="shared" si="14"/>
        <v>1000</v>
      </c>
      <c r="I225" s="488"/>
      <c r="J225" s="35"/>
      <c r="K225" s="35"/>
      <c r="L225" s="35"/>
    </row>
    <row r="226" spans="2:12" ht="15" customHeight="1">
      <c r="B226" s="120"/>
      <c r="C226" s="90"/>
      <c r="D226" s="91" t="s">
        <v>101</v>
      </c>
      <c r="E226" s="27" t="s">
        <v>67</v>
      </c>
      <c r="F226" s="441">
        <v>10000</v>
      </c>
      <c r="G226" s="28"/>
      <c r="H226" s="469">
        <f t="shared" si="14"/>
        <v>10000</v>
      </c>
      <c r="I226" s="488"/>
      <c r="J226" s="35"/>
      <c r="K226" s="35"/>
      <c r="L226" s="35"/>
    </row>
    <row r="227" spans="2:12" ht="15" customHeight="1">
      <c r="B227" s="120"/>
      <c r="C227" s="90"/>
      <c r="D227" s="99">
        <v>4220</v>
      </c>
      <c r="E227" s="27" t="s">
        <v>152</v>
      </c>
      <c r="F227" s="441">
        <v>90000</v>
      </c>
      <c r="G227" s="28"/>
      <c r="H227" s="469">
        <f t="shared" si="14"/>
        <v>90000</v>
      </c>
      <c r="I227" s="488"/>
      <c r="J227" s="35"/>
      <c r="K227" s="35"/>
      <c r="L227" s="35"/>
    </row>
    <row r="228" spans="2:12" ht="15" customHeight="1">
      <c r="B228" s="120"/>
      <c r="C228" s="90"/>
      <c r="D228" s="90" t="s">
        <v>154</v>
      </c>
      <c r="E228" s="27" t="s">
        <v>74</v>
      </c>
      <c r="F228" s="441">
        <v>300</v>
      </c>
      <c r="G228" s="28"/>
      <c r="H228" s="469">
        <f t="shared" si="14"/>
        <v>300</v>
      </c>
      <c r="I228" s="488"/>
      <c r="J228" s="35"/>
      <c r="K228" s="35"/>
      <c r="L228" s="35"/>
    </row>
    <row r="229" spans="2:12" ht="15" customHeight="1">
      <c r="B229" s="120"/>
      <c r="C229" s="90"/>
      <c r="D229" s="91" t="s">
        <v>127</v>
      </c>
      <c r="E229" s="27" t="s">
        <v>128</v>
      </c>
      <c r="F229" s="441">
        <v>3300</v>
      </c>
      <c r="G229" s="28"/>
      <c r="H229" s="469">
        <f t="shared" si="14"/>
        <v>3300</v>
      </c>
      <c r="I229" s="488"/>
      <c r="J229" s="35"/>
      <c r="K229" s="35"/>
      <c r="L229" s="35"/>
    </row>
    <row r="230" spans="2:12" ht="15" customHeight="1">
      <c r="B230" s="120"/>
      <c r="C230" s="90"/>
      <c r="D230" s="99">
        <v>4700</v>
      </c>
      <c r="E230" s="27" t="s">
        <v>129</v>
      </c>
      <c r="F230" s="441">
        <v>600</v>
      </c>
      <c r="G230" s="28"/>
      <c r="H230" s="469">
        <f t="shared" si="14"/>
        <v>600</v>
      </c>
      <c r="I230" s="488"/>
      <c r="J230" s="35"/>
      <c r="K230" s="35"/>
      <c r="L230" s="35"/>
    </row>
    <row r="231" spans="2:12" ht="65.25" customHeight="1">
      <c r="B231" s="120"/>
      <c r="C231" s="240" t="s">
        <v>317</v>
      </c>
      <c r="D231" s="99"/>
      <c r="E231" s="209" t="s">
        <v>330</v>
      </c>
      <c r="F231" s="442">
        <f>SUM(F232:F235)</f>
        <v>21000</v>
      </c>
      <c r="G231" s="442">
        <f>SUM(G232:G235)</f>
        <v>0</v>
      </c>
      <c r="H231" s="442">
        <f>SUM(H232:H235)</f>
        <v>21000</v>
      </c>
      <c r="I231" s="488"/>
      <c r="J231" s="35"/>
      <c r="K231" s="35"/>
      <c r="L231" s="35"/>
    </row>
    <row r="232" spans="2:12" ht="15" customHeight="1">
      <c r="B232" s="120"/>
      <c r="C232" s="90"/>
      <c r="D232" s="91" t="s">
        <v>114</v>
      </c>
      <c r="E232" s="27" t="s">
        <v>115</v>
      </c>
      <c r="F232" s="441">
        <v>16100</v>
      </c>
      <c r="G232" s="28"/>
      <c r="H232" s="469">
        <f>F232+G232</f>
        <v>16100</v>
      </c>
      <c r="I232" s="488"/>
      <c r="J232" s="35"/>
      <c r="K232" s="35"/>
      <c r="L232" s="35"/>
    </row>
    <row r="233" spans="2:12" ht="15" customHeight="1">
      <c r="B233" s="120"/>
      <c r="C233" s="90"/>
      <c r="D233" s="91" t="s">
        <v>116</v>
      </c>
      <c r="E233" s="27" t="s">
        <v>117</v>
      </c>
      <c r="F233" s="441">
        <v>2800</v>
      </c>
      <c r="G233" s="28"/>
      <c r="H233" s="469">
        <f>F233+G233</f>
        <v>2800</v>
      </c>
      <c r="I233" s="488"/>
      <c r="J233" s="35"/>
      <c r="K233" s="35"/>
      <c r="L233" s="35"/>
    </row>
    <row r="234" spans="2:12" ht="15" customHeight="1">
      <c r="B234" s="120"/>
      <c r="C234" s="90"/>
      <c r="D234" s="91" t="s">
        <v>118</v>
      </c>
      <c r="E234" s="27" t="s">
        <v>119</v>
      </c>
      <c r="F234" s="441">
        <v>400</v>
      </c>
      <c r="G234" s="28"/>
      <c r="H234" s="469">
        <f>F234+G234</f>
        <v>400</v>
      </c>
      <c r="I234" s="488"/>
      <c r="J234" s="35"/>
      <c r="K234" s="35"/>
      <c r="L234" s="35"/>
    </row>
    <row r="235" spans="2:12" ht="15" customHeight="1">
      <c r="B235" s="120"/>
      <c r="C235" s="90"/>
      <c r="D235" s="91" t="s">
        <v>141</v>
      </c>
      <c r="E235" s="27" t="s">
        <v>377</v>
      </c>
      <c r="F235" s="441">
        <v>1700</v>
      </c>
      <c r="G235" s="28"/>
      <c r="H235" s="469">
        <f>F235+G235</f>
        <v>1700</v>
      </c>
      <c r="I235" s="488"/>
      <c r="J235" s="35"/>
      <c r="K235" s="35"/>
      <c r="L235" s="35"/>
    </row>
    <row r="236" spans="2:12" ht="69.75" customHeight="1">
      <c r="B236" s="120"/>
      <c r="C236" s="240" t="s">
        <v>318</v>
      </c>
      <c r="D236" s="99"/>
      <c r="E236" s="209" t="s">
        <v>331</v>
      </c>
      <c r="F236" s="442">
        <f>SUM(F237:F242)</f>
        <v>470300</v>
      </c>
      <c r="G236" s="442">
        <f>SUM(G237:G242)</f>
        <v>0</v>
      </c>
      <c r="H236" s="442">
        <f>SUM(H237:H242)</f>
        <v>470300</v>
      </c>
      <c r="I236" s="488"/>
      <c r="J236" s="35"/>
      <c r="K236" s="35"/>
      <c r="L236" s="35"/>
    </row>
    <row r="237" spans="2:12" ht="15" customHeight="1">
      <c r="B237" s="120"/>
      <c r="C237" s="90"/>
      <c r="D237" s="91" t="s">
        <v>114</v>
      </c>
      <c r="E237" s="27" t="s">
        <v>115</v>
      </c>
      <c r="F237" s="441">
        <v>351100</v>
      </c>
      <c r="G237" s="28"/>
      <c r="H237" s="469">
        <f aca="true" t="shared" si="15" ref="H237:H242">F237+G237</f>
        <v>351100</v>
      </c>
      <c r="I237" s="488"/>
      <c r="J237" s="35"/>
      <c r="K237" s="35"/>
      <c r="L237" s="35"/>
    </row>
    <row r="238" spans="2:12" ht="15" customHeight="1">
      <c r="B238" s="120"/>
      <c r="C238" s="240"/>
      <c r="D238" s="91" t="s">
        <v>124</v>
      </c>
      <c r="E238" s="27" t="s">
        <v>70</v>
      </c>
      <c r="F238" s="441">
        <v>20000</v>
      </c>
      <c r="G238" s="28"/>
      <c r="H238" s="469">
        <f t="shared" si="15"/>
        <v>20000</v>
      </c>
      <c r="I238" s="488"/>
      <c r="J238" s="35"/>
      <c r="K238" s="35"/>
      <c r="L238" s="35"/>
    </row>
    <row r="239" spans="2:12" ht="15" customHeight="1">
      <c r="B239" s="120"/>
      <c r="C239" s="90"/>
      <c r="D239" s="91" t="s">
        <v>116</v>
      </c>
      <c r="E239" s="27" t="s">
        <v>117</v>
      </c>
      <c r="F239" s="441">
        <v>60500</v>
      </c>
      <c r="G239" s="28"/>
      <c r="H239" s="469">
        <f t="shared" si="15"/>
        <v>60500</v>
      </c>
      <c r="I239" s="488"/>
      <c r="J239" s="35"/>
      <c r="K239" s="35"/>
      <c r="L239" s="35"/>
    </row>
    <row r="240" spans="2:12" ht="15" customHeight="1">
      <c r="B240" s="120"/>
      <c r="C240" s="90"/>
      <c r="D240" s="91" t="s">
        <v>118</v>
      </c>
      <c r="E240" s="27" t="s">
        <v>119</v>
      </c>
      <c r="F240" s="441">
        <v>8700</v>
      </c>
      <c r="G240" s="28"/>
      <c r="H240" s="469">
        <f t="shared" si="15"/>
        <v>8700</v>
      </c>
      <c r="I240" s="488"/>
      <c r="J240" s="35"/>
      <c r="K240" s="35"/>
      <c r="L240" s="35"/>
    </row>
    <row r="241" spans="2:12" ht="15" customHeight="1">
      <c r="B241" s="120"/>
      <c r="C241" s="90"/>
      <c r="D241" s="91" t="s">
        <v>141</v>
      </c>
      <c r="E241" s="27" t="s">
        <v>377</v>
      </c>
      <c r="F241" s="441">
        <v>26100</v>
      </c>
      <c r="G241" s="28"/>
      <c r="H241" s="469">
        <f t="shared" si="15"/>
        <v>26100</v>
      </c>
      <c r="I241" s="488"/>
      <c r="J241" s="35"/>
      <c r="K241" s="35"/>
      <c r="L241" s="35"/>
    </row>
    <row r="242" spans="2:12" ht="15" customHeight="1">
      <c r="B242" s="120"/>
      <c r="C242" s="90"/>
      <c r="D242" s="91" t="s">
        <v>121</v>
      </c>
      <c r="E242" s="27" t="s">
        <v>75</v>
      </c>
      <c r="F242" s="441">
        <v>3900</v>
      </c>
      <c r="G242" s="28"/>
      <c r="H242" s="469">
        <f t="shared" si="15"/>
        <v>3900</v>
      </c>
      <c r="I242" s="488"/>
      <c r="J242" s="35"/>
      <c r="K242" s="35"/>
      <c r="L242" s="35"/>
    </row>
    <row r="243" spans="2:12" ht="15" customHeight="1">
      <c r="B243" s="121"/>
      <c r="C243" s="240" t="s">
        <v>148</v>
      </c>
      <c r="D243" s="239"/>
      <c r="E243" s="209" t="s">
        <v>42</v>
      </c>
      <c r="F243" s="442">
        <f>SUM(F244:F245)</f>
        <v>72900</v>
      </c>
      <c r="G243" s="442">
        <f>SUM(G244:G245)</f>
        <v>0</v>
      </c>
      <c r="H243" s="442">
        <f>SUM(H244:H245)</f>
        <v>72900</v>
      </c>
      <c r="I243" s="488"/>
      <c r="J243" s="35"/>
      <c r="K243" s="35"/>
      <c r="L243" s="35"/>
    </row>
    <row r="244" spans="2:12" ht="15" customHeight="1">
      <c r="B244" s="120"/>
      <c r="C244" s="90"/>
      <c r="D244" s="91" t="s">
        <v>68</v>
      </c>
      <c r="E244" s="27" t="s">
        <v>243</v>
      </c>
      <c r="F244" s="441">
        <v>4600</v>
      </c>
      <c r="G244" s="28"/>
      <c r="H244" s="469">
        <f>F244+G244</f>
        <v>4600</v>
      </c>
      <c r="I244" s="488"/>
      <c r="J244" s="35"/>
      <c r="K244" s="35"/>
      <c r="L244" s="35"/>
    </row>
    <row r="245" spans="2:12" ht="15" customHeight="1" thickBot="1">
      <c r="B245" s="307"/>
      <c r="C245" s="308"/>
      <c r="D245" s="309" t="s">
        <v>127</v>
      </c>
      <c r="E245" s="298" t="s">
        <v>128</v>
      </c>
      <c r="F245" s="453">
        <v>68300</v>
      </c>
      <c r="G245" s="492"/>
      <c r="H245" s="493">
        <f>F245+G245</f>
        <v>68300</v>
      </c>
      <c r="I245" s="494"/>
      <c r="J245" s="35"/>
      <c r="K245" s="35"/>
      <c r="L245" s="35"/>
    </row>
    <row r="246" spans="2:12" ht="15.75" customHeight="1" thickBot="1">
      <c r="B246" s="228" t="s">
        <v>149</v>
      </c>
      <c r="C246" s="224"/>
      <c r="D246" s="224"/>
      <c r="E246" s="225" t="s">
        <v>150</v>
      </c>
      <c r="F246" s="445">
        <f>F247+F249+F251+F261</f>
        <v>258000</v>
      </c>
      <c r="G246" s="445">
        <f>G247+G249+G251+G261</f>
        <v>0</v>
      </c>
      <c r="H246" s="445">
        <f>H247+H249+H251+H261</f>
        <v>258000</v>
      </c>
      <c r="I246" s="483"/>
      <c r="J246" s="35"/>
      <c r="K246" s="35"/>
      <c r="L246" s="35"/>
    </row>
    <row r="247" spans="2:12" ht="15.75" customHeight="1">
      <c r="B247" s="500"/>
      <c r="C247" s="501" t="s">
        <v>342</v>
      </c>
      <c r="D247" s="502"/>
      <c r="E247" s="503" t="s">
        <v>357</v>
      </c>
      <c r="F247" s="504">
        <f>F248</f>
        <v>26000</v>
      </c>
      <c r="G247" s="504">
        <f>G248</f>
        <v>0</v>
      </c>
      <c r="H247" s="504">
        <f>H248</f>
        <v>26000</v>
      </c>
      <c r="I247" s="490"/>
      <c r="J247" s="35"/>
      <c r="K247" s="35"/>
      <c r="L247" s="35"/>
    </row>
    <row r="248" spans="2:12" ht="36">
      <c r="B248" s="252"/>
      <c r="C248" s="253"/>
      <c r="D248" s="146" t="s">
        <v>289</v>
      </c>
      <c r="E248" s="168" t="s">
        <v>290</v>
      </c>
      <c r="F248" s="456">
        <v>26000</v>
      </c>
      <c r="G248" s="28"/>
      <c r="H248" s="469">
        <f>F248+G248</f>
        <v>26000</v>
      </c>
      <c r="I248" s="488"/>
      <c r="J248" s="35"/>
      <c r="K248" s="35"/>
      <c r="L248" s="35"/>
    </row>
    <row r="249" spans="2:12" ht="15.75" customHeight="1">
      <c r="B249" s="127"/>
      <c r="C249" s="245" t="s">
        <v>180</v>
      </c>
      <c r="D249" s="246"/>
      <c r="E249" s="247" t="s">
        <v>206</v>
      </c>
      <c r="F249" s="455">
        <f>F250</f>
        <v>15000</v>
      </c>
      <c r="G249" s="455">
        <f>G250</f>
        <v>0</v>
      </c>
      <c r="H249" s="455">
        <f>H250</f>
        <v>15000</v>
      </c>
      <c r="I249" s="488"/>
      <c r="J249" s="35"/>
      <c r="K249" s="35"/>
      <c r="L249" s="35"/>
    </row>
    <row r="250" spans="2:12" ht="15.75" customHeight="1">
      <c r="B250" s="128"/>
      <c r="C250" s="129"/>
      <c r="D250" s="91" t="s">
        <v>101</v>
      </c>
      <c r="E250" s="27" t="s">
        <v>67</v>
      </c>
      <c r="F250" s="457">
        <v>15000</v>
      </c>
      <c r="G250" s="28"/>
      <c r="H250" s="469">
        <f>F250+G250</f>
        <v>15000</v>
      </c>
      <c r="I250" s="488"/>
      <c r="J250" s="35"/>
      <c r="K250" s="35"/>
      <c r="L250" s="35"/>
    </row>
    <row r="251" spans="2:12" ht="15.75" customHeight="1">
      <c r="B251" s="119"/>
      <c r="C251" s="212" t="s">
        <v>151</v>
      </c>
      <c r="D251" s="213"/>
      <c r="E251" s="214" t="s">
        <v>207</v>
      </c>
      <c r="F251" s="446">
        <f>SUM(F252:F260)</f>
        <v>215000</v>
      </c>
      <c r="G251" s="446">
        <f>SUM(G252:G260)</f>
        <v>0</v>
      </c>
      <c r="H251" s="446">
        <f>SUM(H252:H260)</f>
        <v>215000</v>
      </c>
      <c r="I251" s="488"/>
      <c r="J251" s="35"/>
      <c r="K251" s="35"/>
      <c r="L251" s="35"/>
    </row>
    <row r="252" spans="2:12" ht="49.5" customHeight="1">
      <c r="B252" s="119"/>
      <c r="C252" s="170"/>
      <c r="D252" s="169" t="s">
        <v>250</v>
      </c>
      <c r="E252" s="27" t="s">
        <v>251</v>
      </c>
      <c r="F252" s="458">
        <v>70000</v>
      </c>
      <c r="G252" s="28"/>
      <c r="H252" s="469">
        <f aca="true" t="shared" si="16" ref="H252:H260">F252+G252</f>
        <v>70000</v>
      </c>
      <c r="I252" s="488"/>
      <c r="J252" s="35"/>
      <c r="K252" s="35"/>
      <c r="L252" s="35"/>
    </row>
    <row r="253" spans="2:12" ht="15.75" customHeight="1">
      <c r="B253" s="121"/>
      <c r="C253" s="100"/>
      <c r="D253" s="91" t="s">
        <v>109</v>
      </c>
      <c r="E253" s="27" t="s">
        <v>110</v>
      </c>
      <c r="F253" s="447">
        <v>20000</v>
      </c>
      <c r="G253" s="28"/>
      <c r="H253" s="469">
        <f t="shared" si="16"/>
        <v>20000</v>
      </c>
      <c r="I253" s="488"/>
      <c r="J253" s="35"/>
      <c r="K253" s="35"/>
      <c r="L253" s="35"/>
    </row>
    <row r="254" spans="2:12" ht="15.75" customHeight="1">
      <c r="B254" s="120"/>
      <c r="C254" s="90"/>
      <c r="D254" s="90">
        <v>4170</v>
      </c>
      <c r="E254" s="27" t="s">
        <v>71</v>
      </c>
      <c r="F254" s="441">
        <v>18000</v>
      </c>
      <c r="G254" s="28"/>
      <c r="H254" s="469">
        <f t="shared" si="16"/>
        <v>18000</v>
      </c>
      <c r="I254" s="488"/>
      <c r="J254" s="35"/>
      <c r="K254" s="35"/>
      <c r="L254" s="35"/>
    </row>
    <row r="255" spans="2:12" ht="15.75" customHeight="1">
      <c r="B255" s="120"/>
      <c r="C255" s="90"/>
      <c r="D255" s="91" t="s">
        <v>101</v>
      </c>
      <c r="E255" s="27" t="s">
        <v>67</v>
      </c>
      <c r="F255" s="441">
        <v>34000</v>
      </c>
      <c r="G255" s="28"/>
      <c r="H255" s="469">
        <f t="shared" si="16"/>
        <v>34000</v>
      </c>
      <c r="I255" s="488"/>
      <c r="J255" s="35"/>
      <c r="K255" s="35"/>
      <c r="L255" s="35"/>
    </row>
    <row r="256" spans="2:12" ht="15.75" customHeight="1">
      <c r="B256" s="120"/>
      <c r="C256" s="90"/>
      <c r="D256" s="99">
        <v>4220</v>
      </c>
      <c r="E256" s="27" t="s">
        <v>152</v>
      </c>
      <c r="F256" s="441">
        <v>3000</v>
      </c>
      <c r="G256" s="28"/>
      <c r="H256" s="469">
        <f t="shared" si="16"/>
        <v>3000</v>
      </c>
      <c r="I256" s="488"/>
      <c r="J256" s="35"/>
      <c r="K256" s="35"/>
      <c r="L256" s="35"/>
    </row>
    <row r="257" spans="2:12" ht="15.75" customHeight="1">
      <c r="B257" s="120"/>
      <c r="C257" s="90"/>
      <c r="D257" s="91" t="s">
        <v>65</v>
      </c>
      <c r="E257" s="27" t="s">
        <v>66</v>
      </c>
      <c r="F257" s="441">
        <v>63500</v>
      </c>
      <c r="G257" s="28"/>
      <c r="H257" s="469">
        <f t="shared" si="16"/>
        <v>63500</v>
      </c>
      <c r="I257" s="488"/>
      <c r="J257" s="35"/>
      <c r="K257" s="35"/>
      <c r="L257" s="35"/>
    </row>
    <row r="258" spans="2:12" ht="15.75" customHeight="1">
      <c r="B258" s="122"/>
      <c r="C258" s="93"/>
      <c r="D258" s="91" t="s">
        <v>121</v>
      </c>
      <c r="E258" s="27" t="s">
        <v>75</v>
      </c>
      <c r="F258" s="443">
        <v>1000</v>
      </c>
      <c r="G258" s="28"/>
      <c r="H258" s="469">
        <f t="shared" si="16"/>
        <v>1000</v>
      </c>
      <c r="I258" s="488"/>
      <c r="J258" s="35"/>
      <c r="K258" s="35"/>
      <c r="L258" s="35"/>
    </row>
    <row r="259" spans="2:12" ht="15.75" customHeight="1">
      <c r="B259" s="122"/>
      <c r="C259" s="93"/>
      <c r="D259" s="99">
        <v>4610</v>
      </c>
      <c r="E259" s="27" t="s">
        <v>245</v>
      </c>
      <c r="F259" s="443">
        <v>1000</v>
      </c>
      <c r="G259" s="28"/>
      <c r="H259" s="469">
        <f t="shared" si="16"/>
        <v>1000</v>
      </c>
      <c r="I259" s="488"/>
      <c r="J259" s="35"/>
      <c r="K259" s="35"/>
      <c r="L259" s="35"/>
    </row>
    <row r="260" spans="2:12" ht="15.75" customHeight="1">
      <c r="B260" s="120"/>
      <c r="C260" s="90"/>
      <c r="D260" s="99">
        <v>4700</v>
      </c>
      <c r="E260" s="27" t="s">
        <v>129</v>
      </c>
      <c r="F260" s="441">
        <v>4500</v>
      </c>
      <c r="G260" s="28"/>
      <c r="H260" s="469">
        <f t="shared" si="16"/>
        <v>4500</v>
      </c>
      <c r="I260" s="488"/>
      <c r="J260" s="35"/>
      <c r="K260" s="35"/>
      <c r="L260" s="35"/>
    </row>
    <row r="261" spans="2:12" ht="15.75" customHeight="1">
      <c r="B261" s="120"/>
      <c r="C261" s="240" t="s">
        <v>223</v>
      </c>
      <c r="D261" s="239"/>
      <c r="E261" s="209" t="s">
        <v>42</v>
      </c>
      <c r="F261" s="442">
        <f>F262</f>
        <v>2000</v>
      </c>
      <c r="G261" s="442">
        <f>G262</f>
        <v>0</v>
      </c>
      <c r="H261" s="442">
        <f>H262</f>
        <v>2000</v>
      </c>
      <c r="I261" s="488"/>
      <c r="J261" s="35"/>
      <c r="K261" s="35"/>
      <c r="L261" s="35"/>
    </row>
    <row r="262" spans="2:12" ht="50.25" customHeight="1" thickBot="1">
      <c r="B262" s="505"/>
      <c r="C262" s="506"/>
      <c r="D262" s="507" t="s">
        <v>250</v>
      </c>
      <c r="E262" s="298" t="s">
        <v>251</v>
      </c>
      <c r="F262" s="508">
        <v>2000</v>
      </c>
      <c r="G262" s="492"/>
      <c r="H262" s="493">
        <f>F262+G262</f>
        <v>2000</v>
      </c>
      <c r="I262" s="494"/>
      <c r="J262" s="35"/>
      <c r="K262" s="35"/>
      <c r="L262" s="35"/>
    </row>
    <row r="263" spans="2:12" ht="15.75" customHeight="1" thickBot="1">
      <c r="B263" s="228" t="s">
        <v>56</v>
      </c>
      <c r="C263" s="224"/>
      <c r="D263" s="224"/>
      <c r="E263" s="217" t="s">
        <v>39</v>
      </c>
      <c r="F263" s="445">
        <f>F264+F266+F268+F274+F270+F278+F295+F298+F302+F307+F309+F327+F331</f>
        <v>4176427</v>
      </c>
      <c r="G263" s="445">
        <f>G264+G266+G268+G274+G270+G278+G295+G298+G302+G307+G309+G327+G331</f>
        <v>10036</v>
      </c>
      <c r="H263" s="445">
        <f>H264+H266+H268+H274+H270+H278+H295+H298+H302+H307+H309+H327+H331</f>
        <v>4186463</v>
      </c>
      <c r="I263" s="483"/>
      <c r="J263" s="35"/>
      <c r="K263" s="35"/>
      <c r="L263" s="35"/>
    </row>
    <row r="264" spans="2:12" ht="15.75" customHeight="1">
      <c r="B264" s="251"/>
      <c r="C264" s="509" t="s">
        <v>319</v>
      </c>
      <c r="D264" s="510"/>
      <c r="E264" s="511" t="s">
        <v>320</v>
      </c>
      <c r="F264" s="459">
        <f>F265</f>
        <v>19000</v>
      </c>
      <c r="G264" s="459">
        <f>G265</f>
        <v>0</v>
      </c>
      <c r="H264" s="459">
        <f>H265</f>
        <v>19000</v>
      </c>
      <c r="I264" s="490"/>
      <c r="J264" s="35"/>
      <c r="K264" s="35"/>
      <c r="L264" s="35"/>
    </row>
    <row r="265" spans="2:12" ht="24">
      <c r="B265" s="252"/>
      <c r="C265" s="253"/>
      <c r="D265" s="99">
        <v>4330</v>
      </c>
      <c r="E265" s="27" t="s">
        <v>155</v>
      </c>
      <c r="F265" s="456">
        <v>19000</v>
      </c>
      <c r="G265" s="549"/>
      <c r="H265" s="469">
        <f>F265+G265</f>
        <v>19000</v>
      </c>
      <c r="I265" s="576"/>
      <c r="J265" s="35"/>
      <c r="K265" s="35"/>
      <c r="L265" s="35"/>
    </row>
    <row r="266" spans="2:12" ht="15.75" customHeight="1">
      <c r="B266" s="330"/>
      <c r="C266" s="237" t="s">
        <v>262</v>
      </c>
      <c r="D266" s="331"/>
      <c r="E266" s="200" t="s">
        <v>263</v>
      </c>
      <c r="F266" s="460">
        <f>F267</f>
        <v>110000</v>
      </c>
      <c r="G266" s="460">
        <f>G267</f>
        <v>0</v>
      </c>
      <c r="H266" s="460">
        <f>H267</f>
        <v>110000</v>
      </c>
      <c r="I266" s="488"/>
      <c r="J266" s="35"/>
      <c r="K266" s="35"/>
      <c r="L266" s="35"/>
    </row>
    <row r="267" spans="2:12" ht="24">
      <c r="B267" s="252"/>
      <c r="C267" s="253"/>
      <c r="D267" s="99">
        <v>4330</v>
      </c>
      <c r="E267" s="27" t="s">
        <v>155</v>
      </c>
      <c r="F267" s="456">
        <v>110000</v>
      </c>
      <c r="G267" s="28"/>
      <c r="H267" s="469">
        <f>F267+G267</f>
        <v>110000</v>
      </c>
      <c r="I267" s="488"/>
      <c r="J267" s="35"/>
      <c r="K267" s="35"/>
      <c r="L267" s="35"/>
    </row>
    <row r="268" spans="2:12" ht="15.75" customHeight="1">
      <c r="B268" s="186"/>
      <c r="C268" s="237" t="s">
        <v>252</v>
      </c>
      <c r="D268" s="237"/>
      <c r="E268" s="200" t="s">
        <v>256</v>
      </c>
      <c r="F268" s="460">
        <f>F269</f>
        <v>11000</v>
      </c>
      <c r="G268" s="460">
        <f>G269</f>
        <v>0</v>
      </c>
      <c r="H268" s="460">
        <f>H269</f>
        <v>11000</v>
      </c>
      <c r="I268" s="488"/>
      <c r="J268" s="35"/>
      <c r="K268" s="35"/>
      <c r="L268" s="35"/>
    </row>
    <row r="269" spans="2:12" ht="26.25" customHeight="1">
      <c r="B269" s="317"/>
      <c r="C269" s="302"/>
      <c r="D269" s="99">
        <v>4330</v>
      </c>
      <c r="E269" s="27" t="s">
        <v>155</v>
      </c>
      <c r="F269" s="456">
        <v>11000</v>
      </c>
      <c r="G269" s="28"/>
      <c r="H269" s="469">
        <f>F269+G269</f>
        <v>11000</v>
      </c>
      <c r="I269" s="488"/>
      <c r="J269" s="35"/>
      <c r="K269" s="35"/>
      <c r="L269" s="35"/>
    </row>
    <row r="270" spans="2:12" ht="27" customHeight="1">
      <c r="B270" s="317"/>
      <c r="C270" s="240" t="s">
        <v>221</v>
      </c>
      <c r="D270" s="525"/>
      <c r="E270" s="209" t="s">
        <v>222</v>
      </c>
      <c r="F270" s="526">
        <f>SUM(F271:F273)</f>
        <v>2800</v>
      </c>
      <c r="G270" s="526">
        <f>SUM(G271:G273)</f>
        <v>0</v>
      </c>
      <c r="H270" s="526">
        <f>SUM(H271:H273)</f>
        <v>2800</v>
      </c>
      <c r="I270" s="488"/>
      <c r="J270" s="35"/>
      <c r="K270" s="35"/>
      <c r="L270" s="35"/>
    </row>
    <row r="271" spans="2:12" ht="15.75" customHeight="1">
      <c r="B271" s="186"/>
      <c r="C271" s="187"/>
      <c r="D271" s="91" t="s">
        <v>101</v>
      </c>
      <c r="E271" s="27" t="s">
        <v>67</v>
      </c>
      <c r="F271" s="461">
        <v>1000</v>
      </c>
      <c r="G271" s="28"/>
      <c r="H271" s="469">
        <f>F271+G271</f>
        <v>1000</v>
      </c>
      <c r="I271" s="488"/>
      <c r="J271" s="35"/>
      <c r="K271" s="35"/>
      <c r="L271" s="35"/>
    </row>
    <row r="272" spans="2:12" ht="15.75" customHeight="1">
      <c r="B272" s="317"/>
      <c r="C272" s="302"/>
      <c r="D272" s="91" t="s">
        <v>121</v>
      </c>
      <c r="E272" s="27" t="s">
        <v>75</v>
      </c>
      <c r="F272" s="456">
        <v>300</v>
      </c>
      <c r="G272" s="28"/>
      <c r="H272" s="469">
        <f>F272+G272</f>
        <v>300</v>
      </c>
      <c r="I272" s="488"/>
      <c r="J272" s="35"/>
      <c r="K272" s="35"/>
      <c r="L272" s="35"/>
    </row>
    <row r="273" spans="2:12" ht="15.75" customHeight="1">
      <c r="B273" s="317"/>
      <c r="C273" s="302"/>
      <c r="D273" s="99">
        <v>4700</v>
      </c>
      <c r="E273" s="27" t="s">
        <v>129</v>
      </c>
      <c r="F273" s="456">
        <v>1500</v>
      </c>
      <c r="G273" s="28"/>
      <c r="H273" s="469">
        <f>F273+G273</f>
        <v>1500</v>
      </c>
      <c r="I273" s="488"/>
      <c r="J273" s="35"/>
      <c r="K273" s="35"/>
      <c r="L273" s="35"/>
    </row>
    <row r="274" spans="2:12" ht="15.75" customHeight="1">
      <c r="B274" s="186"/>
      <c r="C274" s="237" t="s">
        <v>253</v>
      </c>
      <c r="D274" s="196"/>
      <c r="E274" s="214" t="s">
        <v>255</v>
      </c>
      <c r="F274" s="460">
        <f>SUM(F275:F277)</f>
        <v>32200</v>
      </c>
      <c r="G274" s="460">
        <f>SUM(G275:G277)</f>
        <v>0</v>
      </c>
      <c r="H274" s="460">
        <f>SUM(H275:H277)</f>
        <v>32200</v>
      </c>
      <c r="I274" s="488"/>
      <c r="J274" s="35"/>
      <c r="K274" s="35"/>
      <c r="L274" s="35"/>
    </row>
    <row r="275" spans="2:12" ht="15.75" customHeight="1">
      <c r="B275" s="186"/>
      <c r="C275" s="187"/>
      <c r="D275" s="91" t="s">
        <v>116</v>
      </c>
      <c r="E275" s="27" t="s">
        <v>117</v>
      </c>
      <c r="F275" s="461">
        <v>4100</v>
      </c>
      <c r="G275" s="28"/>
      <c r="H275" s="469">
        <f>F275+G275</f>
        <v>4100</v>
      </c>
      <c r="I275" s="488"/>
      <c r="J275" s="35"/>
      <c r="K275" s="35"/>
      <c r="L275" s="35"/>
    </row>
    <row r="276" spans="2:12" ht="15.75" customHeight="1">
      <c r="B276" s="186"/>
      <c r="C276" s="187"/>
      <c r="D276" s="90" t="s">
        <v>118</v>
      </c>
      <c r="E276" s="27" t="s">
        <v>119</v>
      </c>
      <c r="F276" s="461">
        <v>700</v>
      </c>
      <c r="G276" s="28"/>
      <c r="H276" s="469">
        <f>F276+G276</f>
        <v>700</v>
      </c>
      <c r="I276" s="488"/>
      <c r="J276" s="35"/>
      <c r="K276" s="35"/>
      <c r="L276" s="35"/>
    </row>
    <row r="277" spans="2:12" ht="15.75" customHeight="1">
      <c r="B277" s="186"/>
      <c r="C277" s="187"/>
      <c r="D277" s="90">
        <v>4170</v>
      </c>
      <c r="E277" s="27" t="s">
        <v>71</v>
      </c>
      <c r="F277" s="461">
        <v>27400</v>
      </c>
      <c r="G277" s="28"/>
      <c r="H277" s="469">
        <f>F277+G277</f>
        <v>27400</v>
      </c>
      <c r="I277" s="488"/>
      <c r="J277" s="35"/>
      <c r="K277" s="35"/>
      <c r="L277" s="35"/>
    </row>
    <row r="278" spans="2:12" ht="43.5" customHeight="1">
      <c r="B278" s="119"/>
      <c r="C278" s="212" t="s">
        <v>57</v>
      </c>
      <c r="D278" s="248"/>
      <c r="E278" s="204" t="s">
        <v>239</v>
      </c>
      <c r="F278" s="446">
        <f>SUM(F279:F294)</f>
        <v>2678685</v>
      </c>
      <c r="G278" s="446">
        <f>SUM(G279:G294)</f>
        <v>0</v>
      </c>
      <c r="H278" s="446">
        <f>SUM(H279:H294)</f>
        <v>2678685</v>
      </c>
      <c r="I278" s="488"/>
      <c r="J278" s="35"/>
      <c r="K278" s="35"/>
      <c r="L278" s="35"/>
    </row>
    <row r="279" spans="2:12" ht="15" customHeight="1">
      <c r="B279" s="119"/>
      <c r="C279" s="212"/>
      <c r="D279" s="91" t="s">
        <v>68</v>
      </c>
      <c r="E279" s="27" t="s">
        <v>396</v>
      </c>
      <c r="F279" s="452">
        <v>460</v>
      </c>
      <c r="G279" s="28"/>
      <c r="H279" s="469">
        <f aca="true" t="shared" si="17" ref="H279:H294">F279+G279</f>
        <v>460</v>
      </c>
      <c r="I279" s="488"/>
      <c r="J279" s="35"/>
      <c r="K279" s="35"/>
      <c r="L279" s="35"/>
    </row>
    <row r="280" spans="2:12" ht="15.75" customHeight="1">
      <c r="B280" s="120"/>
      <c r="C280" s="90"/>
      <c r="D280" s="90" t="s">
        <v>153</v>
      </c>
      <c r="E280" s="27" t="s">
        <v>397</v>
      </c>
      <c r="F280" s="441">
        <v>2457325</v>
      </c>
      <c r="G280" s="28"/>
      <c r="H280" s="469">
        <f t="shared" si="17"/>
        <v>2457325</v>
      </c>
      <c r="I280" s="488"/>
      <c r="J280" s="35"/>
      <c r="K280" s="35"/>
      <c r="L280" s="35"/>
    </row>
    <row r="281" spans="2:12" ht="15.75" customHeight="1">
      <c r="B281" s="120"/>
      <c r="C281" s="90"/>
      <c r="D281" s="90" t="s">
        <v>114</v>
      </c>
      <c r="E281" s="27" t="s">
        <v>398</v>
      </c>
      <c r="F281" s="441">
        <v>65900</v>
      </c>
      <c r="G281" s="463"/>
      <c r="H281" s="469">
        <f t="shared" si="17"/>
        <v>65900</v>
      </c>
      <c r="I281" s="488"/>
      <c r="J281" s="35"/>
      <c r="K281" s="35"/>
      <c r="L281" s="35"/>
    </row>
    <row r="282" spans="2:12" ht="15.75" customHeight="1">
      <c r="B282" s="120"/>
      <c r="C282" s="90"/>
      <c r="D282" s="91" t="s">
        <v>124</v>
      </c>
      <c r="E282" s="27" t="s">
        <v>399</v>
      </c>
      <c r="F282" s="441">
        <v>3900</v>
      </c>
      <c r="G282" s="464"/>
      <c r="H282" s="469">
        <f t="shared" si="17"/>
        <v>3900</v>
      </c>
      <c r="I282" s="488"/>
      <c r="J282" s="35"/>
      <c r="K282" s="35"/>
      <c r="L282" s="35"/>
    </row>
    <row r="283" spans="2:12" ht="15.75" customHeight="1">
      <c r="B283" s="120"/>
      <c r="C283" s="90"/>
      <c r="D283" s="90" t="s">
        <v>116</v>
      </c>
      <c r="E283" s="27" t="s">
        <v>400</v>
      </c>
      <c r="F283" s="441">
        <v>130000</v>
      </c>
      <c r="G283" s="464"/>
      <c r="H283" s="469">
        <f t="shared" si="17"/>
        <v>130000</v>
      </c>
      <c r="I283" s="488"/>
      <c r="J283" s="35"/>
      <c r="K283" s="35"/>
      <c r="L283" s="35"/>
    </row>
    <row r="284" spans="2:12" ht="15.75" customHeight="1">
      <c r="B284" s="120"/>
      <c r="C284" s="90"/>
      <c r="D284" s="90">
        <v>4170</v>
      </c>
      <c r="E284" s="27" t="s">
        <v>401</v>
      </c>
      <c r="F284" s="441">
        <v>1000</v>
      </c>
      <c r="G284" s="464"/>
      <c r="H284" s="469">
        <f t="shared" si="17"/>
        <v>1000</v>
      </c>
      <c r="I284" s="488"/>
      <c r="J284" s="35"/>
      <c r="K284" s="35"/>
      <c r="L284" s="35"/>
    </row>
    <row r="285" spans="2:12" ht="15.75" customHeight="1">
      <c r="B285" s="120"/>
      <c r="C285" s="90"/>
      <c r="D285" s="90" t="s">
        <v>101</v>
      </c>
      <c r="E285" s="27" t="s">
        <v>402</v>
      </c>
      <c r="F285" s="441">
        <v>2200</v>
      </c>
      <c r="G285" s="464"/>
      <c r="H285" s="469">
        <f t="shared" si="17"/>
        <v>2200</v>
      </c>
      <c r="I285" s="488"/>
      <c r="J285" s="35"/>
      <c r="K285" s="35"/>
      <c r="L285" s="35"/>
    </row>
    <row r="286" spans="2:12" ht="15.75" customHeight="1">
      <c r="B286" s="120"/>
      <c r="C286" s="90"/>
      <c r="D286" s="91" t="s">
        <v>125</v>
      </c>
      <c r="E286" s="27" t="s">
        <v>403</v>
      </c>
      <c r="F286" s="441">
        <v>700</v>
      </c>
      <c r="G286" s="464"/>
      <c r="H286" s="469">
        <f t="shared" si="17"/>
        <v>700</v>
      </c>
      <c r="I286" s="488"/>
      <c r="J286" s="35"/>
      <c r="K286" s="35"/>
      <c r="L286" s="35"/>
    </row>
    <row r="287" spans="2:12" ht="15.75" customHeight="1">
      <c r="B287" s="120"/>
      <c r="C287" s="90"/>
      <c r="D287" s="91" t="s">
        <v>126</v>
      </c>
      <c r="E287" s="27" t="s">
        <v>404</v>
      </c>
      <c r="F287" s="441">
        <v>1000</v>
      </c>
      <c r="G287" s="464"/>
      <c r="H287" s="469">
        <f t="shared" si="17"/>
        <v>1000</v>
      </c>
      <c r="I287" s="488"/>
      <c r="J287" s="35"/>
      <c r="K287" s="35"/>
      <c r="L287" s="35"/>
    </row>
    <row r="288" spans="2:12" ht="15.75" customHeight="1">
      <c r="B288" s="120"/>
      <c r="C288" s="90"/>
      <c r="D288" s="90" t="s">
        <v>154</v>
      </c>
      <c r="E288" s="27" t="s">
        <v>405</v>
      </c>
      <c r="F288" s="441">
        <v>200</v>
      </c>
      <c r="G288" s="464"/>
      <c r="H288" s="469">
        <f t="shared" si="17"/>
        <v>200</v>
      </c>
      <c r="I288" s="488"/>
      <c r="J288" s="35"/>
      <c r="K288" s="35"/>
      <c r="L288" s="35"/>
    </row>
    <row r="289" spans="2:12" ht="15.75" customHeight="1">
      <c r="B289" s="120"/>
      <c r="C289" s="90"/>
      <c r="D289" s="90" t="s">
        <v>65</v>
      </c>
      <c r="E289" s="27" t="s">
        <v>406</v>
      </c>
      <c r="F289" s="441">
        <v>10000</v>
      </c>
      <c r="G289" s="464"/>
      <c r="H289" s="469">
        <f t="shared" si="17"/>
        <v>10000</v>
      </c>
      <c r="I289" s="488"/>
      <c r="J289" s="35"/>
      <c r="K289" s="35"/>
      <c r="L289" s="35"/>
    </row>
    <row r="290" spans="2:12" ht="24">
      <c r="B290" s="120"/>
      <c r="C290" s="90"/>
      <c r="D290" s="99">
        <v>4400</v>
      </c>
      <c r="E290" s="135" t="s">
        <v>407</v>
      </c>
      <c r="F290" s="441">
        <v>1600</v>
      </c>
      <c r="G290" s="464"/>
      <c r="H290" s="469">
        <f t="shared" si="17"/>
        <v>1600</v>
      </c>
      <c r="I290" s="488"/>
      <c r="J290" s="35"/>
      <c r="K290" s="35"/>
      <c r="L290" s="35"/>
    </row>
    <row r="291" spans="2:12" ht="15.75" customHeight="1">
      <c r="B291" s="120"/>
      <c r="C291" s="90"/>
      <c r="D291" s="90" t="s">
        <v>121</v>
      </c>
      <c r="E291" s="27" t="s">
        <v>408</v>
      </c>
      <c r="F291" s="441">
        <v>500</v>
      </c>
      <c r="G291" s="464"/>
      <c r="H291" s="469">
        <f t="shared" si="17"/>
        <v>500</v>
      </c>
      <c r="I291" s="488"/>
      <c r="J291" s="35"/>
      <c r="K291" s="35"/>
      <c r="L291" s="35"/>
    </row>
    <row r="292" spans="2:12" ht="15.75" customHeight="1">
      <c r="B292" s="120"/>
      <c r="C292" s="90"/>
      <c r="D292" s="90">
        <v>4430</v>
      </c>
      <c r="E292" s="27" t="s">
        <v>409</v>
      </c>
      <c r="F292" s="441">
        <v>150</v>
      </c>
      <c r="G292" s="464"/>
      <c r="H292" s="469">
        <f t="shared" si="17"/>
        <v>150</v>
      </c>
      <c r="I292" s="488"/>
      <c r="J292" s="35"/>
      <c r="K292" s="35"/>
      <c r="L292" s="35"/>
    </row>
    <row r="293" spans="2:12" ht="15.75" customHeight="1">
      <c r="B293" s="120"/>
      <c r="C293" s="90"/>
      <c r="D293" s="90" t="s">
        <v>127</v>
      </c>
      <c r="E293" s="27" t="s">
        <v>410</v>
      </c>
      <c r="F293" s="441">
        <v>1250</v>
      </c>
      <c r="G293" s="464"/>
      <c r="H293" s="469">
        <f t="shared" si="17"/>
        <v>1250</v>
      </c>
      <c r="I293" s="488"/>
      <c r="J293" s="35"/>
      <c r="K293" s="35"/>
      <c r="L293" s="35"/>
    </row>
    <row r="294" spans="2:12" ht="15.75" customHeight="1">
      <c r="B294" s="120"/>
      <c r="C294" s="90"/>
      <c r="D294" s="99">
        <v>4700</v>
      </c>
      <c r="E294" s="27" t="s">
        <v>411</v>
      </c>
      <c r="F294" s="441">
        <v>2500</v>
      </c>
      <c r="G294" s="28"/>
      <c r="H294" s="469">
        <f t="shared" si="17"/>
        <v>2500</v>
      </c>
      <c r="I294" s="488"/>
      <c r="J294" s="35"/>
      <c r="K294" s="35"/>
      <c r="L294" s="35"/>
    </row>
    <row r="295" spans="2:12" ht="64.5" customHeight="1">
      <c r="B295" s="121"/>
      <c r="C295" s="240" t="s">
        <v>58</v>
      </c>
      <c r="D295" s="239"/>
      <c r="E295" s="205" t="s">
        <v>240</v>
      </c>
      <c r="F295" s="442">
        <f>F296+F297</f>
        <v>18767</v>
      </c>
      <c r="G295" s="442">
        <f>G296+G297</f>
        <v>0</v>
      </c>
      <c r="H295" s="442">
        <f>H296+H297</f>
        <v>18767</v>
      </c>
      <c r="I295" s="488"/>
      <c r="J295" s="35"/>
      <c r="K295" s="35"/>
      <c r="L295" s="35"/>
    </row>
    <row r="296" spans="2:12" ht="15" customHeight="1">
      <c r="B296" s="121"/>
      <c r="C296" s="240"/>
      <c r="D296" s="90">
        <v>4130</v>
      </c>
      <c r="E296" s="27" t="s">
        <v>189</v>
      </c>
      <c r="F296" s="441">
        <v>11493</v>
      </c>
      <c r="G296" s="441"/>
      <c r="H296" s="469">
        <f>F296+G296</f>
        <v>11493</v>
      </c>
      <c r="I296" s="488"/>
      <c r="J296" s="35"/>
      <c r="K296" s="35"/>
      <c r="L296" s="35"/>
    </row>
    <row r="297" spans="2:12" ht="15" customHeight="1">
      <c r="B297" s="120"/>
      <c r="C297" s="90"/>
      <c r="D297" s="90">
        <v>4130</v>
      </c>
      <c r="E297" s="27" t="s">
        <v>412</v>
      </c>
      <c r="F297" s="441">
        <v>7274</v>
      </c>
      <c r="G297" s="28"/>
      <c r="H297" s="469">
        <f>F297+G297</f>
        <v>7274</v>
      </c>
      <c r="I297" s="488"/>
      <c r="J297" s="35"/>
      <c r="K297" s="35"/>
      <c r="L297" s="35"/>
    </row>
    <row r="298" spans="2:12" ht="29.25" customHeight="1">
      <c r="B298" s="121"/>
      <c r="C298" s="240" t="s">
        <v>59</v>
      </c>
      <c r="D298" s="239"/>
      <c r="E298" s="205" t="s">
        <v>40</v>
      </c>
      <c r="F298" s="442">
        <f>SUM(F299:F301)</f>
        <v>298000</v>
      </c>
      <c r="G298" s="442">
        <f>SUM(G299:G301)</f>
        <v>0</v>
      </c>
      <c r="H298" s="442">
        <f>SUM(H299:H301)</f>
        <v>298000</v>
      </c>
      <c r="I298" s="488"/>
      <c r="J298" s="35"/>
      <c r="K298" s="35"/>
      <c r="L298" s="35"/>
    </row>
    <row r="299" spans="2:12" ht="16.5" customHeight="1">
      <c r="B299" s="120"/>
      <c r="C299" s="90"/>
      <c r="D299" s="91" t="s">
        <v>153</v>
      </c>
      <c r="E299" s="135" t="s">
        <v>157</v>
      </c>
      <c r="F299" s="441">
        <v>285000</v>
      </c>
      <c r="G299" s="28"/>
      <c r="H299" s="469">
        <f>F299+G299</f>
        <v>285000</v>
      </c>
      <c r="I299" s="488"/>
      <c r="J299" s="35"/>
      <c r="K299" s="35"/>
      <c r="L299" s="35"/>
    </row>
    <row r="300" spans="2:12" ht="15" customHeight="1">
      <c r="B300" s="120"/>
      <c r="C300" s="90"/>
      <c r="D300" s="90" t="s">
        <v>116</v>
      </c>
      <c r="E300" s="27" t="s">
        <v>117</v>
      </c>
      <c r="F300" s="441">
        <v>3000</v>
      </c>
      <c r="G300" s="28"/>
      <c r="H300" s="469">
        <f>F300+G300</f>
        <v>3000</v>
      </c>
      <c r="I300" s="488"/>
      <c r="J300" s="35"/>
      <c r="K300" s="35"/>
      <c r="L300" s="35"/>
    </row>
    <row r="301" spans="2:12" ht="24">
      <c r="B301" s="120"/>
      <c r="C301" s="90"/>
      <c r="D301" s="99">
        <v>4330</v>
      </c>
      <c r="E301" s="27" t="s">
        <v>155</v>
      </c>
      <c r="F301" s="441">
        <v>10000</v>
      </c>
      <c r="G301" s="549"/>
      <c r="H301" s="469">
        <f>F301+G301</f>
        <v>10000</v>
      </c>
      <c r="I301" s="576"/>
      <c r="J301" s="35"/>
      <c r="K301" s="35"/>
      <c r="L301" s="35"/>
    </row>
    <row r="302" spans="2:12" ht="15.75" customHeight="1">
      <c r="B302" s="121"/>
      <c r="C302" s="240" t="s">
        <v>156</v>
      </c>
      <c r="D302" s="239"/>
      <c r="E302" s="209" t="s">
        <v>208</v>
      </c>
      <c r="F302" s="442">
        <f>SUM(F303:F306)</f>
        <v>58040</v>
      </c>
      <c r="G302" s="442">
        <f>SUM(G303:G306)</f>
        <v>-40</v>
      </c>
      <c r="H302" s="442">
        <f>SUM(H303:H306)</f>
        <v>58000</v>
      </c>
      <c r="I302" s="488"/>
      <c r="J302" s="35"/>
      <c r="K302" s="35"/>
      <c r="L302" s="35"/>
    </row>
    <row r="303" spans="2:12" ht="15.75" customHeight="1">
      <c r="B303" s="120"/>
      <c r="C303" s="90"/>
      <c r="D303" s="91" t="s">
        <v>153</v>
      </c>
      <c r="E303" s="27" t="s">
        <v>157</v>
      </c>
      <c r="F303" s="441">
        <v>56000</v>
      </c>
      <c r="G303" s="28"/>
      <c r="H303" s="469">
        <f>F303+G303</f>
        <v>56000</v>
      </c>
      <c r="I303" s="488"/>
      <c r="J303" s="35"/>
      <c r="K303" s="35"/>
      <c r="L303" s="35"/>
    </row>
    <row r="304" spans="2:12" ht="15.75" customHeight="1">
      <c r="B304" s="120"/>
      <c r="C304" s="90"/>
      <c r="D304" s="91" t="s">
        <v>153</v>
      </c>
      <c r="E304" s="27" t="s">
        <v>397</v>
      </c>
      <c r="F304" s="441">
        <v>1960</v>
      </c>
      <c r="G304" s="549"/>
      <c r="H304" s="469">
        <f>F304+G304</f>
        <v>1960</v>
      </c>
      <c r="I304" s="576"/>
      <c r="J304" s="35"/>
      <c r="K304" s="35"/>
      <c r="L304" s="35"/>
    </row>
    <row r="305" spans="2:12" ht="15.75" customHeight="1">
      <c r="B305" s="120"/>
      <c r="C305" s="90"/>
      <c r="D305" s="90" t="s">
        <v>101</v>
      </c>
      <c r="E305" s="27" t="s">
        <v>67</v>
      </c>
      <c r="F305" s="441">
        <v>40</v>
      </c>
      <c r="G305" s="549">
        <v>-40</v>
      </c>
      <c r="H305" s="469">
        <f>F305+G305</f>
        <v>0</v>
      </c>
      <c r="I305" s="576" t="s">
        <v>423</v>
      </c>
      <c r="J305" s="35"/>
      <c r="K305" s="35"/>
      <c r="L305" s="35"/>
    </row>
    <row r="306" spans="2:12" ht="15.75" customHeight="1">
      <c r="B306" s="120"/>
      <c r="C306" s="90"/>
      <c r="D306" s="90" t="s">
        <v>101</v>
      </c>
      <c r="E306" s="27" t="s">
        <v>402</v>
      </c>
      <c r="F306" s="441">
        <v>40</v>
      </c>
      <c r="G306" s="572"/>
      <c r="H306" s="571">
        <f>F306+G306</f>
        <v>40</v>
      </c>
      <c r="I306" s="576"/>
      <c r="J306" s="35"/>
      <c r="K306" s="35"/>
      <c r="L306" s="35"/>
    </row>
    <row r="307" spans="2:12" ht="15.75" customHeight="1">
      <c r="B307" s="120"/>
      <c r="C307" s="240" t="s">
        <v>186</v>
      </c>
      <c r="D307" s="244"/>
      <c r="E307" s="209" t="s">
        <v>187</v>
      </c>
      <c r="F307" s="442">
        <f>F308</f>
        <v>149185</v>
      </c>
      <c r="G307" s="442">
        <f>G308</f>
        <v>0</v>
      </c>
      <c r="H307" s="442">
        <f>H308</f>
        <v>149185</v>
      </c>
      <c r="I307" s="488"/>
      <c r="J307" s="35"/>
      <c r="K307" s="35"/>
      <c r="L307" s="35"/>
    </row>
    <row r="308" spans="2:12" ht="15.75" customHeight="1">
      <c r="B308" s="120"/>
      <c r="C308" s="90"/>
      <c r="D308" s="91" t="s">
        <v>153</v>
      </c>
      <c r="E308" s="27" t="s">
        <v>157</v>
      </c>
      <c r="F308" s="441">
        <v>149185</v>
      </c>
      <c r="G308" s="28"/>
      <c r="H308" s="469">
        <f>F308+G308</f>
        <v>149185</v>
      </c>
      <c r="I308" s="488"/>
      <c r="J308" s="35"/>
      <c r="K308" s="35"/>
      <c r="L308" s="35"/>
    </row>
    <row r="309" spans="2:12" ht="15.75" customHeight="1">
      <c r="B309" s="121"/>
      <c r="C309" s="240" t="s">
        <v>158</v>
      </c>
      <c r="D309" s="239"/>
      <c r="E309" s="209" t="s">
        <v>41</v>
      </c>
      <c r="F309" s="442">
        <f>SUM(F310:F326)</f>
        <v>666350</v>
      </c>
      <c r="G309" s="442">
        <f>SUM(G310:G326)</f>
        <v>-3880</v>
      </c>
      <c r="H309" s="442">
        <f>SUM(H310:H326)</f>
        <v>662470</v>
      </c>
      <c r="I309" s="488"/>
      <c r="J309" s="35"/>
      <c r="K309" s="35"/>
      <c r="L309" s="35"/>
    </row>
    <row r="310" spans="2:12" ht="15.75" customHeight="1">
      <c r="B310" s="121"/>
      <c r="C310" s="240"/>
      <c r="D310" s="91" t="s">
        <v>68</v>
      </c>
      <c r="E310" s="27" t="s">
        <v>243</v>
      </c>
      <c r="F310" s="441">
        <v>1800</v>
      </c>
      <c r="G310" s="549"/>
      <c r="H310" s="469">
        <f aca="true" t="shared" si="18" ref="H310:H326">F310+G310</f>
        <v>1800</v>
      </c>
      <c r="I310" s="488"/>
      <c r="J310" s="35"/>
      <c r="K310" s="35"/>
      <c r="L310" s="35"/>
    </row>
    <row r="311" spans="2:12" ht="15.75" customHeight="1">
      <c r="B311" s="120"/>
      <c r="C311" s="90"/>
      <c r="D311" s="91" t="s">
        <v>114</v>
      </c>
      <c r="E311" s="27" t="s">
        <v>115</v>
      </c>
      <c r="F311" s="441">
        <v>431000</v>
      </c>
      <c r="G311" s="549"/>
      <c r="H311" s="469">
        <f t="shared" si="18"/>
        <v>431000</v>
      </c>
      <c r="I311" s="488"/>
      <c r="J311" s="35"/>
      <c r="K311" s="35"/>
      <c r="L311" s="35"/>
    </row>
    <row r="312" spans="2:12" ht="15.75" customHeight="1">
      <c r="B312" s="120"/>
      <c r="C312" s="90"/>
      <c r="D312" s="91" t="s">
        <v>124</v>
      </c>
      <c r="E312" s="27" t="s">
        <v>70</v>
      </c>
      <c r="F312" s="441">
        <v>30900</v>
      </c>
      <c r="G312" s="549"/>
      <c r="H312" s="469">
        <f t="shared" si="18"/>
        <v>30900</v>
      </c>
      <c r="I312" s="488"/>
      <c r="J312" s="35"/>
      <c r="K312" s="35"/>
      <c r="L312" s="35"/>
    </row>
    <row r="313" spans="2:12" ht="15.75" customHeight="1">
      <c r="B313" s="120"/>
      <c r="C313" s="90"/>
      <c r="D313" s="91" t="s">
        <v>116</v>
      </c>
      <c r="E313" s="27" t="s">
        <v>117</v>
      </c>
      <c r="F313" s="441">
        <v>77000</v>
      </c>
      <c r="G313" s="549"/>
      <c r="H313" s="469">
        <f t="shared" si="18"/>
        <v>77000</v>
      </c>
      <c r="I313" s="488"/>
      <c r="J313" s="35"/>
      <c r="K313" s="35"/>
      <c r="L313" s="35"/>
    </row>
    <row r="314" spans="2:12" ht="15.75" customHeight="1">
      <c r="B314" s="120"/>
      <c r="C314" s="90"/>
      <c r="D314" s="91" t="s">
        <v>118</v>
      </c>
      <c r="E314" s="27" t="s">
        <v>119</v>
      </c>
      <c r="F314" s="441">
        <v>11000</v>
      </c>
      <c r="G314" s="549"/>
      <c r="H314" s="469">
        <f t="shared" si="18"/>
        <v>11000</v>
      </c>
      <c r="I314" s="488"/>
      <c r="J314" s="35"/>
      <c r="K314" s="35"/>
      <c r="L314" s="35"/>
    </row>
    <row r="315" spans="2:12" ht="15.75" customHeight="1">
      <c r="B315" s="120"/>
      <c r="C315" s="90"/>
      <c r="D315" s="90">
        <v>4170</v>
      </c>
      <c r="E315" s="27" t="s">
        <v>71</v>
      </c>
      <c r="F315" s="441">
        <v>3000</v>
      </c>
      <c r="G315" s="549">
        <v>-920</v>
      </c>
      <c r="H315" s="469">
        <f t="shared" si="18"/>
        <v>2080</v>
      </c>
      <c r="I315" s="576" t="s">
        <v>423</v>
      </c>
      <c r="J315" s="35"/>
      <c r="K315" s="35"/>
      <c r="L315" s="35"/>
    </row>
    <row r="316" spans="2:12" ht="15.75" customHeight="1">
      <c r="B316" s="120"/>
      <c r="C316" s="90"/>
      <c r="D316" s="91" t="s">
        <v>101</v>
      </c>
      <c r="E316" s="27" t="s">
        <v>67</v>
      </c>
      <c r="F316" s="441">
        <v>25700</v>
      </c>
      <c r="G316" s="549">
        <v>40</v>
      </c>
      <c r="H316" s="469">
        <f t="shared" si="18"/>
        <v>25740</v>
      </c>
      <c r="I316" s="576" t="s">
        <v>423</v>
      </c>
      <c r="J316" s="35"/>
      <c r="K316" s="35"/>
      <c r="L316" s="35"/>
    </row>
    <row r="317" spans="2:12" ht="15.75" customHeight="1">
      <c r="B317" s="120"/>
      <c r="C317" s="90"/>
      <c r="D317" s="91" t="s">
        <v>125</v>
      </c>
      <c r="E317" s="27" t="s">
        <v>72</v>
      </c>
      <c r="F317" s="441">
        <v>7300</v>
      </c>
      <c r="G317" s="549"/>
      <c r="H317" s="469">
        <f t="shared" si="18"/>
        <v>7300</v>
      </c>
      <c r="I317" s="488"/>
      <c r="J317" s="35"/>
      <c r="K317" s="35"/>
      <c r="L317" s="35"/>
    </row>
    <row r="318" spans="2:12" ht="15.75" customHeight="1">
      <c r="B318" s="120"/>
      <c r="C318" s="90"/>
      <c r="D318" s="91" t="s">
        <v>126</v>
      </c>
      <c r="E318" s="27" t="s">
        <v>73</v>
      </c>
      <c r="F318" s="441">
        <v>15100</v>
      </c>
      <c r="G318" s="549"/>
      <c r="H318" s="469">
        <f t="shared" si="18"/>
        <v>15100</v>
      </c>
      <c r="I318" s="488"/>
      <c r="J318" s="35"/>
      <c r="K318" s="35"/>
      <c r="L318" s="35"/>
    </row>
    <row r="319" spans="2:12" ht="15.75" customHeight="1">
      <c r="B319" s="120"/>
      <c r="C319" s="90"/>
      <c r="D319" s="90" t="s">
        <v>154</v>
      </c>
      <c r="E319" s="27" t="s">
        <v>74</v>
      </c>
      <c r="F319" s="441">
        <v>500</v>
      </c>
      <c r="G319" s="549"/>
      <c r="H319" s="469">
        <f t="shared" si="18"/>
        <v>500</v>
      </c>
      <c r="I319" s="488"/>
      <c r="J319" s="35"/>
      <c r="K319" s="35"/>
      <c r="L319" s="35"/>
    </row>
    <row r="320" spans="2:12" ht="15.75" customHeight="1">
      <c r="B320" s="120"/>
      <c r="C320" s="90"/>
      <c r="D320" s="91" t="s">
        <v>65</v>
      </c>
      <c r="E320" s="27" t="s">
        <v>66</v>
      </c>
      <c r="F320" s="441">
        <v>23300</v>
      </c>
      <c r="G320" s="549">
        <v>-3000</v>
      </c>
      <c r="H320" s="469">
        <f t="shared" si="18"/>
        <v>20300</v>
      </c>
      <c r="I320" s="576" t="s">
        <v>423</v>
      </c>
      <c r="J320" s="35"/>
      <c r="K320" s="35"/>
      <c r="L320" s="35"/>
    </row>
    <row r="321" spans="2:12" ht="15.75" customHeight="1">
      <c r="B321" s="120"/>
      <c r="C321" s="90"/>
      <c r="D321" s="99">
        <v>4360</v>
      </c>
      <c r="E321" s="27" t="s">
        <v>328</v>
      </c>
      <c r="F321" s="441">
        <v>7000</v>
      </c>
      <c r="G321" s="549"/>
      <c r="H321" s="469">
        <f t="shared" si="18"/>
        <v>7000</v>
      </c>
      <c r="I321" s="488"/>
      <c r="J321" s="35"/>
      <c r="K321" s="35"/>
      <c r="L321" s="35"/>
    </row>
    <row r="322" spans="2:12" ht="24">
      <c r="B322" s="120"/>
      <c r="C322" s="90"/>
      <c r="D322" s="99">
        <v>4400</v>
      </c>
      <c r="E322" s="135" t="s">
        <v>247</v>
      </c>
      <c r="F322" s="441">
        <v>13000</v>
      </c>
      <c r="G322" s="549"/>
      <c r="H322" s="469">
        <f t="shared" si="18"/>
        <v>13000</v>
      </c>
      <c r="I322" s="488"/>
      <c r="J322" s="35"/>
      <c r="K322" s="35"/>
      <c r="L322" s="35"/>
    </row>
    <row r="323" spans="2:12" ht="15.75" customHeight="1">
      <c r="B323" s="120"/>
      <c r="C323" s="90"/>
      <c r="D323" s="91" t="s">
        <v>121</v>
      </c>
      <c r="E323" s="27" t="s">
        <v>75</v>
      </c>
      <c r="F323" s="441">
        <v>1000</v>
      </c>
      <c r="G323" s="549"/>
      <c r="H323" s="469">
        <f t="shared" si="18"/>
        <v>1000</v>
      </c>
      <c r="I323" s="488"/>
      <c r="J323" s="35"/>
      <c r="K323" s="35"/>
      <c r="L323" s="35"/>
    </row>
    <row r="324" spans="2:12" ht="15.75" customHeight="1">
      <c r="B324" s="120"/>
      <c r="C324" s="90"/>
      <c r="D324" s="91" t="s">
        <v>106</v>
      </c>
      <c r="E324" s="27" t="s">
        <v>76</v>
      </c>
      <c r="F324" s="441">
        <v>2100</v>
      </c>
      <c r="G324" s="549"/>
      <c r="H324" s="469">
        <f t="shared" si="18"/>
        <v>2100</v>
      </c>
      <c r="I324" s="488"/>
      <c r="J324" s="35"/>
      <c r="K324" s="35"/>
      <c r="L324" s="35"/>
    </row>
    <row r="325" spans="2:12" ht="15.75" customHeight="1">
      <c r="B325" s="120"/>
      <c r="C325" s="90"/>
      <c r="D325" s="91" t="s">
        <v>127</v>
      </c>
      <c r="E325" s="27" t="s">
        <v>128</v>
      </c>
      <c r="F325" s="441">
        <v>11650</v>
      </c>
      <c r="G325" s="549"/>
      <c r="H325" s="469">
        <f t="shared" si="18"/>
        <v>11650</v>
      </c>
      <c r="I325" s="488"/>
      <c r="J325" s="35"/>
      <c r="K325" s="35"/>
      <c r="L325" s="35"/>
    </row>
    <row r="326" spans="2:12" ht="15.75" customHeight="1">
      <c r="B326" s="120"/>
      <c r="C326" s="90"/>
      <c r="D326" s="99">
        <v>4700</v>
      </c>
      <c r="E326" s="27" t="s">
        <v>129</v>
      </c>
      <c r="F326" s="441">
        <v>5000</v>
      </c>
      <c r="G326" s="549"/>
      <c r="H326" s="469">
        <f t="shared" si="18"/>
        <v>5000</v>
      </c>
      <c r="I326" s="488"/>
      <c r="J326" s="35"/>
      <c r="K326" s="35"/>
      <c r="L326" s="35"/>
    </row>
    <row r="327" spans="2:12" ht="19.5" customHeight="1">
      <c r="B327" s="121"/>
      <c r="C327" s="240" t="s">
        <v>159</v>
      </c>
      <c r="D327" s="239"/>
      <c r="E327" s="209" t="s">
        <v>209</v>
      </c>
      <c r="F327" s="442">
        <f>SUM(F328:F330)</f>
        <v>41400</v>
      </c>
      <c r="G327" s="442">
        <f>SUM(G328:G330)</f>
        <v>0</v>
      </c>
      <c r="H327" s="442">
        <f>SUM(H328:H330)</f>
        <v>41400</v>
      </c>
      <c r="I327" s="488"/>
      <c r="J327" s="35"/>
      <c r="K327" s="35"/>
      <c r="L327" s="35"/>
    </row>
    <row r="328" spans="2:12" ht="15.75" customHeight="1">
      <c r="B328" s="120"/>
      <c r="C328" s="90"/>
      <c r="D328" s="91" t="s">
        <v>116</v>
      </c>
      <c r="E328" s="27" t="s">
        <v>117</v>
      </c>
      <c r="F328" s="441">
        <v>5400</v>
      </c>
      <c r="G328" s="28"/>
      <c r="H328" s="469">
        <f>F328+G328</f>
        <v>5400</v>
      </c>
      <c r="I328" s="488"/>
      <c r="J328" s="35"/>
      <c r="K328" s="35"/>
      <c r="L328" s="35"/>
    </row>
    <row r="329" spans="2:12" ht="15.75" customHeight="1">
      <c r="B329" s="120"/>
      <c r="C329" s="90"/>
      <c r="D329" s="90">
        <v>4170</v>
      </c>
      <c r="E329" s="27" t="s">
        <v>71</v>
      </c>
      <c r="F329" s="441">
        <v>30000</v>
      </c>
      <c r="G329" s="28"/>
      <c r="H329" s="469">
        <f>F329+G329</f>
        <v>30000</v>
      </c>
      <c r="I329" s="488"/>
      <c r="J329" s="35"/>
      <c r="K329" s="35"/>
      <c r="L329" s="35"/>
    </row>
    <row r="330" spans="2:12" ht="24">
      <c r="B330" s="120"/>
      <c r="C330" s="90"/>
      <c r="D330" s="99">
        <v>4330</v>
      </c>
      <c r="E330" s="27" t="s">
        <v>155</v>
      </c>
      <c r="F330" s="441">
        <v>6000</v>
      </c>
      <c r="G330" s="572"/>
      <c r="H330" s="571">
        <f>F330+G330</f>
        <v>6000</v>
      </c>
      <c r="I330" s="576"/>
      <c r="J330" s="35"/>
      <c r="K330" s="35"/>
      <c r="L330" s="35"/>
    </row>
    <row r="331" spans="2:12" ht="15.75" customHeight="1">
      <c r="B331" s="121"/>
      <c r="C331" s="240" t="s">
        <v>160</v>
      </c>
      <c r="D331" s="240"/>
      <c r="E331" s="209" t="s">
        <v>42</v>
      </c>
      <c r="F331" s="442">
        <f>SUM(F332:F337)</f>
        <v>91000</v>
      </c>
      <c r="G331" s="442">
        <f>SUM(G332:G337)</f>
        <v>13956</v>
      </c>
      <c r="H331" s="442">
        <f>SUM(H332:H337)</f>
        <v>104956</v>
      </c>
      <c r="I331" s="488"/>
      <c r="J331" s="35"/>
      <c r="K331" s="35"/>
      <c r="L331" s="35"/>
    </row>
    <row r="332" spans="2:12" ht="15.75" customHeight="1">
      <c r="B332" s="120"/>
      <c r="C332" s="90"/>
      <c r="D332" s="90" t="s">
        <v>153</v>
      </c>
      <c r="E332" s="27" t="s">
        <v>233</v>
      </c>
      <c r="F332" s="441">
        <v>78000</v>
      </c>
      <c r="G332" s="549"/>
      <c r="H332" s="469">
        <f aca="true" t="shared" si="19" ref="H332:H337">F332+G332</f>
        <v>78000</v>
      </c>
      <c r="I332" s="576"/>
      <c r="J332" s="35"/>
      <c r="K332" s="35"/>
      <c r="L332" s="35"/>
    </row>
    <row r="333" spans="2:12" ht="15.75" customHeight="1">
      <c r="B333" s="122"/>
      <c r="C333" s="93"/>
      <c r="D333" s="90">
        <v>4170</v>
      </c>
      <c r="E333" s="27" t="s">
        <v>71</v>
      </c>
      <c r="F333" s="443">
        <v>5000</v>
      </c>
      <c r="G333" s="549">
        <v>-2000</v>
      </c>
      <c r="H333" s="469">
        <f t="shared" si="19"/>
        <v>3000</v>
      </c>
      <c r="I333" s="576" t="s">
        <v>423</v>
      </c>
      <c r="J333" s="35"/>
      <c r="K333" s="35"/>
      <c r="L333" s="35"/>
    </row>
    <row r="334" spans="2:12" ht="15.75" customHeight="1">
      <c r="B334" s="120"/>
      <c r="C334" s="90"/>
      <c r="D334" s="91" t="s">
        <v>101</v>
      </c>
      <c r="E334" s="27" t="s">
        <v>67</v>
      </c>
      <c r="F334" s="441">
        <v>3000</v>
      </c>
      <c r="G334" s="549"/>
      <c r="H334" s="469">
        <f t="shared" si="19"/>
        <v>3000</v>
      </c>
      <c r="I334" s="488"/>
      <c r="J334" s="35"/>
      <c r="K334" s="35"/>
      <c r="L334" s="35"/>
    </row>
    <row r="335" spans="2:12" ht="15.75" customHeight="1">
      <c r="B335" s="122"/>
      <c r="C335" s="93"/>
      <c r="D335" s="91" t="s">
        <v>126</v>
      </c>
      <c r="E335" s="27" t="s">
        <v>404</v>
      </c>
      <c r="F335" s="443">
        <v>0</v>
      </c>
      <c r="G335" s="568">
        <v>17956</v>
      </c>
      <c r="H335" s="485">
        <f t="shared" si="19"/>
        <v>17956</v>
      </c>
      <c r="I335" s="576" t="s">
        <v>421</v>
      </c>
      <c r="J335" s="35"/>
      <c r="K335" s="35"/>
      <c r="L335" s="35"/>
    </row>
    <row r="336" spans="2:12" ht="15.75" customHeight="1">
      <c r="B336" s="120"/>
      <c r="C336" s="90"/>
      <c r="D336" s="91" t="s">
        <v>65</v>
      </c>
      <c r="E336" s="27" t="s">
        <v>66</v>
      </c>
      <c r="F336" s="441">
        <v>5000</v>
      </c>
      <c r="G336" s="549">
        <v>-2000</v>
      </c>
      <c r="H336" s="469">
        <f t="shared" si="19"/>
        <v>3000</v>
      </c>
      <c r="I336" s="576" t="s">
        <v>423</v>
      </c>
      <c r="J336" s="35"/>
      <c r="K336" s="35"/>
      <c r="L336" s="35"/>
    </row>
    <row r="337" spans="2:12" ht="15.75" customHeight="1" thickBot="1">
      <c r="B337" s="505"/>
      <c r="C337" s="506"/>
      <c r="D337" s="196">
        <v>6060</v>
      </c>
      <c r="E337" s="589" t="s">
        <v>422</v>
      </c>
      <c r="F337" s="508">
        <v>0</v>
      </c>
      <c r="G337" s="580"/>
      <c r="H337" s="581">
        <f t="shared" si="19"/>
        <v>0</v>
      </c>
      <c r="I337" s="576"/>
      <c r="J337" s="35"/>
      <c r="K337" s="35"/>
      <c r="L337" s="35"/>
    </row>
    <row r="338" spans="2:12" ht="25.5" customHeight="1" thickBot="1">
      <c r="B338" s="230" t="s">
        <v>161</v>
      </c>
      <c r="C338" s="231"/>
      <c r="D338" s="231"/>
      <c r="E338" s="232" t="s">
        <v>162</v>
      </c>
      <c r="F338" s="381">
        <f>F339+F346</f>
        <v>70900</v>
      </c>
      <c r="G338" s="381">
        <f>G339+G346</f>
        <v>7920</v>
      </c>
      <c r="H338" s="381">
        <f>H339+H346</f>
        <v>78820</v>
      </c>
      <c r="I338" s="483"/>
      <c r="J338" s="35"/>
      <c r="K338" s="35"/>
      <c r="L338" s="35"/>
    </row>
    <row r="339" spans="2:12" ht="24" customHeight="1">
      <c r="B339" s="310"/>
      <c r="C339" s="512">
        <v>85311</v>
      </c>
      <c r="D339" s="513"/>
      <c r="E339" s="514" t="s">
        <v>264</v>
      </c>
      <c r="F339" s="448">
        <f>SUM(F340:F345)</f>
        <v>63900</v>
      </c>
      <c r="G339" s="448">
        <f>SUM(G340:G345)</f>
        <v>7920</v>
      </c>
      <c r="H339" s="448">
        <f>SUM(H340:H345)</f>
        <v>71820</v>
      </c>
      <c r="I339" s="490"/>
      <c r="J339" s="35"/>
      <c r="K339" s="35"/>
      <c r="L339" s="35"/>
    </row>
    <row r="340" spans="2:12" ht="15.75" customHeight="1">
      <c r="B340" s="332"/>
      <c r="C340" s="313"/>
      <c r="D340" s="91" t="s">
        <v>114</v>
      </c>
      <c r="E340" s="27" t="s">
        <v>115</v>
      </c>
      <c r="F340" s="452">
        <v>15600</v>
      </c>
      <c r="G340" s="590"/>
      <c r="H340" s="469">
        <f aca="true" t="shared" si="20" ref="H340:H345">F340+G340</f>
        <v>15600</v>
      </c>
      <c r="I340" s="488"/>
      <c r="J340" s="35"/>
      <c r="K340" s="35"/>
      <c r="L340" s="35"/>
    </row>
    <row r="341" spans="2:12" ht="15.75" customHeight="1">
      <c r="B341" s="311"/>
      <c r="C341" s="313"/>
      <c r="D341" s="91" t="s">
        <v>124</v>
      </c>
      <c r="E341" s="27" t="s">
        <v>70</v>
      </c>
      <c r="F341" s="441">
        <v>19500</v>
      </c>
      <c r="G341" s="590"/>
      <c r="H341" s="469">
        <f t="shared" si="20"/>
        <v>19500</v>
      </c>
      <c r="I341" s="488"/>
      <c r="J341" s="35"/>
      <c r="K341" s="35"/>
      <c r="L341" s="35"/>
    </row>
    <row r="342" spans="2:12" ht="15.75" customHeight="1">
      <c r="B342" s="332"/>
      <c r="C342" s="313"/>
      <c r="D342" s="91" t="s">
        <v>116</v>
      </c>
      <c r="E342" s="27" t="s">
        <v>117</v>
      </c>
      <c r="F342" s="452">
        <v>6000</v>
      </c>
      <c r="G342" s="590">
        <v>1150</v>
      </c>
      <c r="H342" s="469">
        <f t="shared" si="20"/>
        <v>7150</v>
      </c>
      <c r="I342" s="576" t="s">
        <v>423</v>
      </c>
      <c r="J342" s="35"/>
      <c r="K342" s="35"/>
      <c r="L342" s="35"/>
    </row>
    <row r="343" spans="2:12" ht="15.75" customHeight="1">
      <c r="B343" s="332"/>
      <c r="C343" s="313"/>
      <c r="D343" s="91" t="s">
        <v>118</v>
      </c>
      <c r="E343" s="27" t="s">
        <v>119</v>
      </c>
      <c r="F343" s="452">
        <v>900</v>
      </c>
      <c r="G343" s="590">
        <v>170</v>
      </c>
      <c r="H343" s="469">
        <f t="shared" si="20"/>
        <v>1070</v>
      </c>
      <c r="I343" s="576" t="s">
        <v>423</v>
      </c>
      <c r="J343" s="35"/>
      <c r="K343" s="35"/>
      <c r="L343" s="35"/>
    </row>
    <row r="344" spans="2:12" ht="15.75" customHeight="1">
      <c r="B344" s="332"/>
      <c r="C344" s="313"/>
      <c r="D344" s="90">
        <v>4170</v>
      </c>
      <c r="E344" s="27" t="s">
        <v>71</v>
      </c>
      <c r="F344" s="452">
        <v>0</v>
      </c>
      <c r="G344" s="590">
        <v>6600</v>
      </c>
      <c r="H344" s="469">
        <f t="shared" si="20"/>
        <v>6600</v>
      </c>
      <c r="I344" s="576" t="s">
        <v>423</v>
      </c>
      <c r="J344" s="35"/>
      <c r="K344" s="35"/>
      <c r="L344" s="35"/>
    </row>
    <row r="345" spans="2:12" ht="15.75" customHeight="1">
      <c r="B345" s="311"/>
      <c r="C345" s="312"/>
      <c r="D345" s="91" t="s">
        <v>65</v>
      </c>
      <c r="E345" s="27" t="s">
        <v>66</v>
      </c>
      <c r="F345" s="441">
        <v>21900</v>
      </c>
      <c r="G345" s="590"/>
      <c r="H345" s="469">
        <f t="shared" si="20"/>
        <v>21900</v>
      </c>
      <c r="I345" s="576"/>
      <c r="J345" s="35"/>
      <c r="K345" s="35"/>
      <c r="L345" s="35"/>
    </row>
    <row r="346" spans="2:12" ht="15" customHeight="1">
      <c r="B346" s="195"/>
      <c r="C346" s="212" t="s">
        <v>163</v>
      </c>
      <c r="D346" s="212"/>
      <c r="E346" s="214" t="s">
        <v>42</v>
      </c>
      <c r="F346" s="446">
        <f>SUM(F347:F347)</f>
        <v>7000</v>
      </c>
      <c r="G346" s="446">
        <f>SUM(G347:G347)</f>
        <v>0</v>
      </c>
      <c r="H346" s="446">
        <f>SUM(H347:H347)</f>
        <v>7000</v>
      </c>
      <c r="I346" s="488"/>
      <c r="J346" s="35"/>
      <c r="K346" s="35"/>
      <c r="L346" s="35"/>
    </row>
    <row r="347" spans="2:12" ht="45.75" customHeight="1" thickBot="1">
      <c r="B347" s="122"/>
      <c r="C347" s="93"/>
      <c r="D347" s="169" t="s">
        <v>250</v>
      </c>
      <c r="E347" s="19" t="s">
        <v>251</v>
      </c>
      <c r="F347" s="443">
        <v>7000</v>
      </c>
      <c r="G347" s="484"/>
      <c r="H347" s="485">
        <f>F347+G347</f>
        <v>7000</v>
      </c>
      <c r="I347" s="489"/>
      <c r="J347" s="35"/>
      <c r="K347" s="35"/>
      <c r="L347" s="35"/>
    </row>
    <row r="348" spans="2:12" ht="18.75" customHeight="1" thickBot="1">
      <c r="B348" s="228" t="s">
        <v>164</v>
      </c>
      <c r="C348" s="224"/>
      <c r="D348" s="224"/>
      <c r="E348" s="225" t="s">
        <v>165</v>
      </c>
      <c r="F348" s="445">
        <f>F349+F357</f>
        <v>183000</v>
      </c>
      <c r="G348" s="445">
        <f>G349+G357</f>
        <v>6000</v>
      </c>
      <c r="H348" s="445">
        <f>H349+H357</f>
        <v>189000</v>
      </c>
      <c r="I348" s="483"/>
      <c r="J348" s="35"/>
      <c r="K348" s="35"/>
      <c r="L348" s="35"/>
    </row>
    <row r="349" spans="2:12" ht="15.75" customHeight="1">
      <c r="B349" s="119"/>
      <c r="C349" s="212" t="s">
        <v>166</v>
      </c>
      <c r="D349" s="213"/>
      <c r="E349" s="214" t="s">
        <v>210</v>
      </c>
      <c r="F349" s="446">
        <f>SUM(F350:F356)</f>
        <v>167000</v>
      </c>
      <c r="G349" s="446">
        <f>SUM(G350:G356)</f>
        <v>0</v>
      </c>
      <c r="H349" s="446">
        <f>SUM(H350:H356)</f>
        <v>167000</v>
      </c>
      <c r="I349" s="487"/>
      <c r="J349" s="35"/>
      <c r="K349" s="35"/>
      <c r="L349" s="35"/>
    </row>
    <row r="350" spans="2:12" ht="15.75" customHeight="1">
      <c r="B350" s="120"/>
      <c r="C350" s="90"/>
      <c r="D350" s="91" t="s">
        <v>68</v>
      </c>
      <c r="E350" s="27" t="s">
        <v>243</v>
      </c>
      <c r="F350" s="441">
        <v>10900</v>
      </c>
      <c r="G350" s="28"/>
      <c r="H350" s="469">
        <f aca="true" t="shared" si="21" ref="H350:H358">F350+G350</f>
        <v>10900</v>
      </c>
      <c r="I350" s="488"/>
      <c r="J350" s="35"/>
      <c r="K350" s="35"/>
      <c r="L350" s="35"/>
    </row>
    <row r="351" spans="2:12" ht="15.75" customHeight="1">
      <c r="B351" s="120"/>
      <c r="C351" s="90"/>
      <c r="D351" s="91" t="s">
        <v>114</v>
      </c>
      <c r="E351" s="27" t="s">
        <v>115</v>
      </c>
      <c r="F351" s="441">
        <v>111300</v>
      </c>
      <c r="G351" s="28"/>
      <c r="H351" s="469">
        <f t="shared" si="21"/>
        <v>111300</v>
      </c>
      <c r="I351" s="488"/>
      <c r="J351" s="35"/>
      <c r="K351" s="35"/>
      <c r="L351" s="35"/>
    </row>
    <row r="352" spans="2:12" ht="15.75" customHeight="1">
      <c r="B352" s="120"/>
      <c r="C352" s="90"/>
      <c r="D352" s="91" t="s">
        <v>124</v>
      </c>
      <c r="E352" s="27" t="s">
        <v>70</v>
      </c>
      <c r="F352" s="441">
        <v>9500</v>
      </c>
      <c r="G352" s="28"/>
      <c r="H352" s="469">
        <f t="shared" si="21"/>
        <v>9500</v>
      </c>
      <c r="I352" s="488"/>
      <c r="J352" s="35"/>
      <c r="K352" s="35"/>
      <c r="L352" s="35"/>
    </row>
    <row r="353" spans="2:12" ht="15.75" customHeight="1">
      <c r="B353" s="120"/>
      <c r="C353" s="90"/>
      <c r="D353" s="91" t="s">
        <v>116</v>
      </c>
      <c r="E353" s="27" t="s">
        <v>117</v>
      </c>
      <c r="F353" s="441">
        <v>22600</v>
      </c>
      <c r="G353" s="28"/>
      <c r="H353" s="469">
        <f t="shared" si="21"/>
        <v>22600</v>
      </c>
      <c r="I353" s="488"/>
      <c r="J353" s="35"/>
      <c r="K353" s="35"/>
      <c r="L353" s="35"/>
    </row>
    <row r="354" spans="2:12" ht="15.75" customHeight="1">
      <c r="B354" s="120"/>
      <c r="C354" s="90"/>
      <c r="D354" s="91" t="s">
        <v>118</v>
      </c>
      <c r="E354" s="27" t="s">
        <v>119</v>
      </c>
      <c r="F354" s="441">
        <v>3200</v>
      </c>
      <c r="G354" s="28"/>
      <c r="H354" s="469">
        <f t="shared" si="21"/>
        <v>3200</v>
      </c>
      <c r="I354" s="488"/>
      <c r="J354" s="35"/>
      <c r="K354" s="35"/>
      <c r="L354" s="35"/>
    </row>
    <row r="355" spans="2:12" ht="15.75" customHeight="1">
      <c r="B355" s="120"/>
      <c r="C355" s="90"/>
      <c r="D355" s="90" t="s">
        <v>154</v>
      </c>
      <c r="E355" s="27" t="s">
        <v>74</v>
      </c>
      <c r="F355" s="441">
        <v>800</v>
      </c>
      <c r="G355" s="28"/>
      <c r="H355" s="469">
        <f t="shared" si="21"/>
        <v>800</v>
      </c>
      <c r="I355" s="488"/>
      <c r="J355" s="35"/>
      <c r="K355" s="35"/>
      <c r="L355" s="35"/>
    </row>
    <row r="356" spans="2:12" ht="15.75" customHeight="1">
      <c r="B356" s="120"/>
      <c r="C356" s="90"/>
      <c r="D356" s="91" t="s">
        <v>127</v>
      </c>
      <c r="E356" s="27" t="s">
        <v>128</v>
      </c>
      <c r="F356" s="441">
        <v>8700</v>
      </c>
      <c r="G356" s="28"/>
      <c r="H356" s="469">
        <f t="shared" si="21"/>
        <v>8700</v>
      </c>
      <c r="I356" s="488"/>
      <c r="J356" s="35"/>
      <c r="K356" s="35"/>
      <c r="L356" s="35"/>
    </row>
    <row r="357" spans="2:12" ht="15.75" customHeight="1">
      <c r="B357" s="120"/>
      <c r="C357" s="212" t="s">
        <v>338</v>
      </c>
      <c r="D357" s="213"/>
      <c r="E357" s="214" t="s">
        <v>339</v>
      </c>
      <c r="F357" s="442">
        <f>F358+F359</f>
        <v>16000</v>
      </c>
      <c r="G357" s="442">
        <f>G358+G359</f>
        <v>6000</v>
      </c>
      <c r="H357" s="442">
        <f>H358+H359</f>
        <v>22000</v>
      </c>
      <c r="I357" s="488"/>
      <c r="J357" s="35"/>
      <c r="K357" s="35"/>
      <c r="L357" s="35"/>
    </row>
    <row r="358" spans="2:12" ht="15.75" customHeight="1">
      <c r="B358" s="120"/>
      <c r="C358" s="240"/>
      <c r="D358" s="181">
        <v>3240</v>
      </c>
      <c r="E358" s="27" t="s">
        <v>340</v>
      </c>
      <c r="F358" s="441">
        <v>0</v>
      </c>
      <c r="G358" s="594">
        <v>6000</v>
      </c>
      <c r="H358" s="469">
        <f t="shared" si="21"/>
        <v>6000</v>
      </c>
      <c r="I358" s="576" t="s">
        <v>423</v>
      </c>
      <c r="J358" s="35"/>
      <c r="K358" s="35"/>
      <c r="L358" s="35"/>
    </row>
    <row r="359" spans="2:12" ht="15.75" customHeight="1" thickBot="1">
      <c r="B359" s="505"/>
      <c r="C359" s="506"/>
      <c r="D359" s="592">
        <v>3240</v>
      </c>
      <c r="E359" s="515" t="s">
        <v>340</v>
      </c>
      <c r="F359" s="508">
        <v>16000</v>
      </c>
      <c r="G359" s="593"/>
      <c r="H359" s="493">
        <f>F359+G359</f>
        <v>16000</v>
      </c>
      <c r="I359" s="494"/>
      <c r="J359" s="35"/>
      <c r="K359" s="35"/>
      <c r="L359" s="35"/>
    </row>
    <row r="360" spans="2:12" ht="24.75" customHeight="1" thickBot="1">
      <c r="B360" s="228" t="s">
        <v>167</v>
      </c>
      <c r="C360" s="224"/>
      <c r="D360" s="224"/>
      <c r="E360" s="219" t="s">
        <v>43</v>
      </c>
      <c r="F360" s="445">
        <f>F361+F371+F373+F376+F378+F380+F386</f>
        <v>1323969</v>
      </c>
      <c r="G360" s="445">
        <f>G361+G371+G373+G376+G378+G380+G386</f>
        <v>13000</v>
      </c>
      <c r="H360" s="445">
        <f>H361+H371+H373+H376+H378+H380+H386</f>
        <v>1336969</v>
      </c>
      <c r="I360" s="483"/>
      <c r="J360" s="35"/>
      <c r="K360" s="35"/>
      <c r="L360" s="35"/>
    </row>
    <row r="361" spans="2:12" ht="15.75" customHeight="1">
      <c r="B361" s="516"/>
      <c r="C361" s="289" t="s">
        <v>181</v>
      </c>
      <c r="D361" s="288"/>
      <c r="E361" s="211" t="s">
        <v>211</v>
      </c>
      <c r="F361" s="459">
        <f>SUM(F362:F370)</f>
        <v>746988</v>
      </c>
      <c r="G361" s="459">
        <f>SUM(G362:G370)</f>
        <v>0</v>
      </c>
      <c r="H361" s="459">
        <f>SUM(H362:H370)</f>
        <v>746988</v>
      </c>
      <c r="I361" s="490"/>
      <c r="J361" s="35"/>
      <c r="K361" s="35"/>
      <c r="L361" s="35"/>
    </row>
    <row r="362" spans="2:12" ht="15.75" customHeight="1">
      <c r="B362" s="131"/>
      <c r="C362" s="170"/>
      <c r="D362" s="91" t="s">
        <v>114</v>
      </c>
      <c r="E362" s="27" t="s">
        <v>115</v>
      </c>
      <c r="F362" s="461">
        <v>50000</v>
      </c>
      <c r="G362" s="28"/>
      <c r="H362" s="469">
        <f aca="true" t="shared" si="22" ref="H362:H370">F362+G362</f>
        <v>50000</v>
      </c>
      <c r="I362" s="488"/>
      <c r="J362" s="35"/>
      <c r="K362" s="35"/>
      <c r="L362" s="35"/>
    </row>
    <row r="363" spans="2:12" ht="15.75" customHeight="1">
      <c r="B363" s="131"/>
      <c r="C363" s="170"/>
      <c r="D363" s="91" t="s">
        <v>124</v>
      </c>
      <c r="E363" s="27" t="s">
        <v>70</v>
      </c>
      <c r="F363" s="461">
        <v>7000</v>
      </c>
      <c r="G363" s="28"/>
      <c r="H363" s="469">
        <f t="shared" si="22"/>
        <v>7000</v>
      </c>
      <c r="I363" s="488"/>
      <c r="J363" s="35"/>
      <c r="K363" s="35"/>
      <c r="L363" s="35"/>
    </row>
    <row r="364" spans="2:12" ht="15.75" customHeight="1">
      <c r="B364" s="128"/>
      <c r="C364" s="129"/>
      <c r="D364" s="91" t="s">
        <v>116</v>
      </c>
      <c r="E364" s="27" t="s">
        <v>117</v>
      </c>
      <c r="F364" s="457">
        <v>10000</v>
      </c>
      <c r="G364" s="28"/>
      <c r="H364" s="469">
        <f t="shared" si="22"/>
        <v>10000</v>
      </c>
      <c r="I364" s="488"/>
      <c r="J364" s="35"/>
      <c r="K364" s="35"/>
      <c r="L364" s="35"/>
    </row>
    <row r="365" spans="2:12" ht="15.75" customHeight="1">
      <c r="B365" s="128"/>
      <c r="C365" s="129"/>
      <c r="D365" s="91" t="s">
        <v>118</v>
      </c>
      <c r="E365" s="27" t="s">
        <v>119</v>
      </c>
      <c r="F365" s="457">
        <v>1500</v>
      </c>
      <c r="G365" s="28"/>
      <c r="H365" s="469">
        <f t="shared" si="22"/>
        <v>1500</v>
      </c>
      <c r="I365" s="488"/>
      <c r="J365" s="35"/>
      <c r="K365" s="35"/>
      <c r="L365" s="35"/>
    </row>
    <row r="366" spans="2:12" ht="15.75" customHeight="1">
      <c r="B366" s="128"/>
      <c r="C366" s="129"/>
      <c r="D366" s="91" t="s">
        <v>101</v>
      </c>
      <c r="E366" s="27" t="s">
        <v>67</v>
      </c>
      <c r="F366" s="457">
        <v>5000</v>
      </c>
      <c r="G366" s="28"/>
      <c r="H366" s="469">
        <f t="shared" si="22"/>
        <v>5000</v>
      </c>
      <c r="I366" s="488"/>
      <c r="J366" s="35"/>
      <c r="K366" s="35"/>
      <c r="L366" s="35"/>
    </row>
    <row r="367" spans="2:12" ht="15.75" customHeight="1">
      <c r="B367" s="128"/>
      <c r="C367" s="129"/>
      <c r="D367" s="91" t="s">
        <v>65</v>
      </c>
      <c r="E367" s="27" t="s">
        <v>66</v>
      </c>
      <c r="F367" s="457">
        <v>666288</v>
      </c>
      <c r="G367" s="28"/>
      <c r="H367" s="469">
        <f t="shared" si="22"/>
        <v>666288</v>
      </c>
      <c r="I367" s="488"/>
      <c r="J367" s="35"/>
      <c r="K367" s="35"/>
      <c r="L367" s="35"/>
    </row>
    <row r="368" spans="2:12" ht="15.75" customHeight="1">
      <c r="B368" s="128"/>
      <c r="C368" s="129"/>
      <c r="D368" s="91" t="s">
        <v>127</v>
      </c>
      <c r="E368" s="27" t="s">
        <v>128</v>
      </c>
      <c r="F368" s="457">
        <v>2200</v>
      </c>
      <c r="G368" s="28"/>
      <c r="H368" s="469">
        <f t="shared" si="22"/>
        <v>2200</v>
      </c>
      <c r="I368" s="488"/>
      <c r="J368" s="35"/>
      <c r="K368" s="35"/>
      <c r="L368" s="35"/>
    </row>
    <row r="369" spans="2:12" ht="15.75" customHeight="1">
      <c r="B369" s="128"/>
      <c r="C369" s="129"/>
      <c r="D369" s="99">
        <v>4610</v>
      </c>
      <c r="E369" s="27" t="s">
        <v>245</v>
      </c>
      <c r="F369" s="457">
        <v>2000</v>
      </c>
      <c r="G369" s="28"/>
      <c r="H369" s="469">
        <f t="shared" si="22"/>
        <v>2000</v>
      </c>
      <c r="I369" s="488"/>
      <c r="J369" s="35"/>
      <c r="K369" s="35"/>
      <c r="L369" s="35"/>
    </row>
    <row r="370" spans="2:12" ht="15.75" customHeight="1">
      <c r="B370" s="128"/>
      <c r="C370" s="129"/>
      <c r="D370" s="99">
        <v>4700</v>
      </c>
      <c r="E370" s="27" t="s">
        <v>129</v>
      </c>
      <c r="F370" s="457">
        <v>3000</v>
      </c>
      <c r="G370" s="28"/>
      <c r="H370" s="469">
        <f t="shared" si="22"/>
        <v>3000</v>
      </c>
      <c r="I370" s="488"/>
      <c r="J370" s="35"/>
      <c r="K370" s="35"/>
      <c r="L370" s="35"/>
    </row>
    <row r="371" spans="2:12" ht="15.75" customHeight="1">
      <c r="B371" s="121"/>
      <c r="C371" s="240" t="s">
        <v>168</v>
      </c>
      <c r="D371" s="239"/>
      <c r="E371" s="209" t="s">
        <v>212</v>
      </c>
      <c r="F371" s="442">
        <f>F372</f>
        <v>10000</v>
      </c>
      <c r="G371" s="442">
        <f>G372</f>
        <v>0</v>
      </c>
      <c r="H371" s="442">
        <f>H372</f>
        <v>10000</v>
      </c>
      <c r="I371" s="488"/>
      <c r="J371" s="35"/>
      <c r="K371" s="35"/>
      <c r="L371" s="35"/>
    </row>
    <row r="372" spans="2:12" ht="15" customHeight="1">
      <c r="B372" s="121"/>
      <c r="C372" s="92"/>
      <c r="D372" s="91" t="s">
        <v>101</v>
      </c>
      <c r="E372" s="27" t="s">
        <v>67</v>
      </c>
      <c r="F372" s="447">
        <v>10000</v>
      </c>
      <c r="G372" s="28"/>
      <c r="H372" s="469">
        <f>F372+G372</f>
        <v>10000</v>
      </c>
      <c r="I372" s="488"/>
      <c r="J372" s="35"/>
      <c r="K372" s="35"/>
      <c r="L372" s="35"/>
    </row>
    <row r="373" spans="2:12" ht="15" customHeight="1">
      <c r="B373" s="121"/>
      <c r="C373" s="240" t="s">
        <v>169</v>
      </c>
      <c r="D373" s="239"/>
      <c r="E373" s="209" t="s">
        <v>213</v>
      </c>
      <c r="F373" s="442">
        <f>F374+F375</f>
        <v>40000</v>
      </c>
      <c r="G373" s="442">
        <f>G374+G375</f>
        <v>0</v>
      </c>
      <c r="H373" s="442">
        <f>H374+H375</f>
        <v>40000</v>
      </c>
      <c r="I373" s="488"/>
      <c r="J373" s="35"/>
      <c r="K373" s="35"/>
      <c r="L373" s="35"/>
    </row>
    <row r="374" spans="2:12" ht="23.25" customHeight="1">
      <c r="B374" s="121"/>
      <c r="C374" s="240"/>
      <c r="D374" s="90" t="s">
        <v>298</v>
      </c>
      <c r="E374" s="135" t="s">
        <v>333</v>
      </c>
      <c r="F374" s="441">
        <v>15000</v>
      </c>
      <c r="G374" s="28"/>
      <c r="H374" s="469">
        <f>F374+G374</f>
        <v>15000</v>
      </c>
      <c r="I374" s="488"/>
      <c r="J374" s="35"/>
      <c r="K374" s="35"/>
      <c r="L374" s="35"/>
    </row>
    <row r="375" spans="2:12" ht="16.5" customHeight="1">
      <c r="B375" s="120"/>
      <c r="C375" s="90"/>
      <c r="D375" s="91" t="s">
        <v>101</v>
      </c>
      <c r="E375" s="27" t="s">
        <v>67</v>
      </c>
      <c r="F375" s="441">
        <v>25000</v>
      </c>
      <c r="G375" s="28"/>
      <c r="H375" s="469">
        <f>F375+G375</f>
        <v>25000</v>
      </c>
      <c r="I375" s="488"/>
      <c r="J375" s="35"/>
      <c r="K375" s="35"/>
      <c r="L375" s="35"/>
    </row>
    <row r="376" spans="2:12" ht="15" customHeight="1">
      <c r="B376" s="120"/>
      <c r="C376" s="240" t="s">
        <v>332</v>
      </c>
      <c r="D376" s="91"/>
      <c r="E376" s="209" t="s">
        <v>336</v>
      </c>
      <c r="F376" s="442">
        <f>F377</f>
        <v>5000</v>
      </c>
      <c r="G376" s="442">
        <f>G377</f>
        <v>0</v>
      </c>
      <c r="H376" s="442">
        <f>H377</f>
        <v>5000</v>
      </c>
      <c r="I376" s="488"/>
      <c r="J376" s="35"/>
      <c r="K376" s="35"/>
      <c r="L376" s="35"/>
    </row>
    <row r="377" spans="2:12" ht="15" customHeight="1">
      <c r="B377" s="120"/>
      <c r="C377" s="90"/>
      <c r="D377" s="347" t="s">
        <v>65</v>
      </c>
      <c r="E377" s="135" t="s">
        <v>66</v>
      </c>
      <c r="F377" s="441">
        <v>5000</v>
      </c>
      <c r="G377" s="28"/>
      <c r="H377" s="469">
        <f>F377+G377</f>
        <v>5000</v>
      </c>
      <c r="I377" s="488"/>
      <c r="J377" s="35"/>
      <c r="K377" s="35"/>
      <c r="L377" s="35"/>
    </row>
    <row r="378" spans="2:12" ht="15" customHeight="1">
      <c r="B378" s="120"/>
      <c r="C378" s="240" t="s">
        <v>183</v>
      </c>
      <c r="D378" s="244"/>
      <c r="E378" s="209" t="s">
        <v>214</v>
      </c>
      <c r="F378" s="442">
        <f>F379</f>
        <v>25000</v>
      </c>
      <c r="G378" s="442">
        <f>G379</f>
        <v>0</v>
      </c>
      <c r="H378" s="442">
        <f>H379</f>
        <v>25000</v>
      </c>
      <c r="I378" s="488"/>
      <c r="J378" s="35"/>
      <c r="K378" s="35"/>
      <c r="L378" s="35"/>
    </row>
    <row r="379" spans="2:12" ht="15" customHeight="1">
      <c r="B379" s="120"/>
      <c r="C379" s="90"/>
      <c r="D379" s="91" t="s">
        <v>65</v>
      </c>
      <c r="E379" s="27" t="s">
        <v>66</v>
      </c>
      <c r="F379" s="441">
        <v>25000</v>
      </c>
      <c r="G379" s="28"/>
      <c r="H379" s="469">
        <f>F379+G379</f>
        <v>25000</v>
      </c>
      <c r="I379" s="488"/>
      <c r="J379" s="35"/>
      <c r="K379" s="35"/>
      <c r="L379" s="35"/>
    </row>
    <row r="380" spans="2:12" ht="15" customHeight="1">
      <c r="B380" s="121"/>
      <c r="C380" s="240" t="s">
        <v>170</v>
      </c>
      <c r="D380" s="239"/>
      <c r="E380" s="209" t="s">
        <v>188</v>
      </c>
      <c r="F380" s="442">
        <f>SUM(F381:F385)</f>
        <v>491981</v>
      </c>
      <c r="G380" s="442">
        <f>SUM(G381:G385)</f>
        <v>13000</v>
      </c>
      <c r="H380" s="442">
        <f>SUM(H381:H385)</f>
        <v>504981</v>
      </c>
      <c r="I380" s="488"/>
      <c r="J380" s="35"/>
      <c r="K380" s="35"/>
      <c r="L380" s="35"/>
    </row>
    <row r="381" spans="2:12" ht="24" customHeight="1">
      <c r="B381" s="121"/>
      <c r="C381" s="240"/>
      <c r="D381" s="91" t="s">
        <v>101</v>
      </c>
      <c r="E381" s="27" t="s">
        <v>353</v>
      </c>
      <c r="F381" s="441">
        <v>5000</v>
      </c>
      <c r="G381" s="28"/>
      <c r="H381" s="469">
        <f>F381+G381</f>
        <v>5000</v>
      </c>
      <c r="I381" s="488"/>
      <c r="J381" s="35"/>
      <c r="K381" s="35"/>
      <c r="L381" s="35"/>
    </row>
    <row r="382" spans="2:12" ht="15.75" customHeight="1">
      <c r="B382" s="120"/>
      <c r="C382" s="90"/>
      <c r="D382" s="91" t="s">
        <v>125</v>
      </c>
      <c r="E382" s="27" t="s">
        <v>72</v>
      </c>
      <c r="F382" s="441">
        <v>200000</v>
      </c>
      <c r="G382" s="28"/>
      <c r="H382" s="469">
        <f>F382+G382</f>
        <v>200000</v>
      </c>
      <c r="I382" s="488"/>
      <c r="J382" s="35"/>
      <c r="K382" s="35"/>
      <c r="L382" s="35"/>
    </row>
    <row r="383" spans="2:12" ht="15.75" customHeight="1">
      <c r="B383" s="120"/>
      <c r="C383" s="90"/>
      <c r="D383" s="91" t="s">
        <v>126</v>
      </c>
      <c r="E383" s="27" t="s">
        <v>73</v>
      </c>
      <c r="F383" s="441">
        <v>130000</v>
      </c>
      <c r="G383" s="28"/>
      <c r="H383" s="469">
        <f>F383+G383</f>
        <v>130000</v>
      </c>
      <c r="I383" s="488"/>
      <c r="J383" s="35"/>
      <c r="K383" s="35"/>
      <c r="L383" s="35"/>
    </row>
    <row r="384" spans="2:12" ht="15.75" customHeight="1">
      <c r="B384" s="120"/>
      <c r="C384" s="90"/>
      <c r="D384" s="91" t="s">
        <v>65</v>
      </c>
      <c r="E384" s="27" t="s">
        <v>66</v>
      </c>
      <c r="F384" s="441">
        <v>10000</v>
      </c>
      <c r="G384" s="28"/>
      <c r="H384" s="469">
        <f>F384+G384</f>
        <v>10000</v>
      </c>
      <c r="I384" s="488"/>
      <c r="J384" s="35"/>
      <c r="K384" s="35"/>
      <c r="L384" s="35"/>
    </row>
    <row r="385" spans="2:12" ht="24">
      <c r="B385" s="120"/>
      <c r="C385" s="90"/>
      <c r="D385" s="132" t="s">
        <v>97</v>
      </c>
      <c r="E385" s="133" t="s">
        <v>347</v>
      </c>
      <c r="F385" s="441">
        <v>146981</v>
      </c>
      <c r="G385" s="549">
        <v>13000</v>
      </c>
      <c r="H385" s="469">
        <f>F385+G385</f>
        <v>159981</v>
      </c>
      <c r="I385" s="576" t="s">
        <v>423</v>
      </c>
      <c r="J385" s="35"/>
      <c r="K385" s="35"/>
      <c r="L385" s="35"/>
    </row>
    <row r="386" spans="2:12" ht="15" customHeight="1">
      <c r="B386" s="120"/>
      <c r="C386" s="240" t="s">
        <v>184</v>
      </c>
      <c r="D386" s="249"/>
      <c r="E386" s="214" t="s">
        <v>42</v>
      </c>
      <c r="F386" s="442">
        <f>F387</f>
        <v>5000</v>
      </c>
      <c r="G386" s="442">
        <f>G387</f>
        <v>0</v>
      </c>
      <c r="H386" s="442">
        <f>H387</f>
        <v>5000</v>
      </c>
      <c r="I386" s="488"/>
      <c r="J386" s="35"/>
      <c r="K386" s="35"/>
      <c r="L386" s="35"/>
    </row>
    <row r="387" spans="2:12" ht="15" customHeight="1" thickBot="1">
      <c r="B387" s="307"/>
      <c r="C387" s="308"/>
      <c r="D387" s="309" t="s">
        <v>101</v>
      </c>
      <c r="E387" s="298" t="s">
        <v>67</v>
      </c>
      <c r="F387" s="453">
        <v>5000</v>
      </c>
      <c r="G387" s="492"/>
      <c r="H387" s="493">
        <f>F387+G387</f>
        <v>5000</v>
      </c>
      <c r="I387" s="494"/>
      <c r="J387" s="35"/>
      <c r="K387" s="35"/>
      <c r="L387" s="35"/>
    </row>
    <row r="388" spans="2:12" ht="18" customHeight="1" thickBot="1">
      <c r="B388" s="228" t="s">
        <v>91</v>
      </c>
      <c r="C388" s="224"/>
      <c r="D388" s="229"/>
      <c r="E388" s="225" t="s">
        <v>92</v>
      </c>
      <c r="F388" s="445">
        <f>F389+F391+F393+F395+F398</f>
        <v>1367970</v>
      </c>
      <c r="G388" s="445">
        <f>G389+G391+G393+G395+G398</f>
        <v>0</v>
      </c>
      <c r="H388" s="445">
        <f>H389+H391+H393+H395+H398</f>
        <v>1367970</v>
      </c>
      <c r="I388" s="483"/>
      <c r="J388" s="35"/>
      <c r="K388" s="35"/>
      <c r="L388" s="35"/>
    </row>
    <row r="389" spans="2:12" ht="18" customHeight="1">
      <c r="B389" s="287"/>
      <c r="C389" s="289" t="s">
        <v>171</v>
      </c>
      <c r="D389" s="288"/>
      <c r="E389" s="211" t="s">
        <v>215</v>
      </c>
      <c r="F389" s="448">
        <f>F390</f>
        <v>32000</v>
      </c>
      <c r="G389" s="448">
        <f>G390</f>
        <v>0</v>
      </c>
      <c r="H389" s="448">
        <f>H390</f>
        <v>32000</v>
      </c>
      <c r="I389" s="490"/>
      <c r="J389" s="35"/>
      <c r="K389" s="35"/>
      <c r="L389" s="35"/>
    </row>
    <row r="390" spans="2:12" ht="42.75" customHeight="1">
      <c r="B390" s="120"/>
      <c r="C390" s="90"/>
      <c r="D390" s="169" t="s">
        <v>250</v>
      </c>
      <c r="E390" s="27" t="s">
        <v>251</v>
      </c>
      <c r="F390" s="441">
        <v>32000</v>
      </c>
      <c r="G390" s="28"/>
      <c r="H390" s="469">
        <f>F390+G390</f>
        <v>32000</v>
      </c>
      <c r="I390" s="488"/>
      <c r="J390" s="35"/>
      <c r="K390" s="35"/>
      <c r="L390" s="35"/>
    </row>
    <row r="391" spans="2:12" ht="16.5" customHeight="1">
      <c r="B391" s="120"/>
      <c r="C391" s="240" t="s">
        <v>321</v>
      </c>
      <c r="D391" s="169"/>
      <c r="E391" s="209" t="s">
        <v>322</v>
      </c>
      <c r="F391" s="442">
        <f>F392</f>
        <v>150000</v>
      </c>
      <c r="G391" s="442">
        <f>G392</f>
        <v>0</v>
      </c>
      <c r="H391" s="442">
        <f>H392</f>
        <v>150000</v>
      </c>
      <c r="I391" s="488"/>
      <c r="J391" s="35"/>
      <c r="K391" s="35"/>
      <c r="L391" s="35"/>
    </row>
    <row r="392" spans="2:12" ht="26.25" customHeight="1">
      <c r="B392" s="120"/>
      <c r="C392" s="90"/>
      <c r="D392" s="146">
        <v>2480</v>
      </c>
      <c r="E392" s="27" t="s">
        <v>172</v>
      </c>
      <c r="F392" s="441">
        <v>150000</v>
      </c>
      <c r="G392" s="28"/>
      <c r="H392" s="469">
        <f>F392+G392</f>
        <v>150000</v>
      </c>
      <c r="I392" s="488"/>
      <c r="J392" s="35"/>
      <c r="K392" s="35"/>
      <c r="L392" s="35"/>
    </row>
    <row r="393" spans="2:12" ht="16.5" customHeight="1">
      <c r="B393" s="121"/>
      <c r="C393" s="240" t="s">
        <v>93</v>
      </c>
      <c r="D393" s="250"/>
      <c r="E393" s="209" t="s">
        <v>94</v>
      </c>
      <c r="F393" s="442">
        <f>F394</f>
        <v>845000</v>
      </c>
      <c r="G393" s="442">
        <f>G394</f>
        <v>0</v>
      </c>
      <c r="H393" s="442">
        <f>H394</f>
        <v>845000</v>
      </c>
      <c r="I393" s="488"/>
      <c r="J393" s="35"/>
      <c r="K393" s="35"/>
      <c r="L393" s="35"/>
    </row>
    <row r="394" spans="2:12" ht="25.5" customHeight="1">
      <c r="B394" s="120"/>
      <c r="C394" s="90"/>
      <c r="D394" s="146">
        <v>2480</v>
      </c>
      <c r="E394" s="27" t="s">
        <v>172</v>
      </c>
      <c r="F394" s="441">
        <v>845000</v>
      </c>
      <c r="G394" s="28"/>
      <c r="H394" s="469">
        <f>F394+G394</f>
        <v>845000</v>
      </c>
      <c r="I394" s="488"/>
      <c r="J394" s="35"/>
      <c r="K394" s="35"/>
      <c r="L394" s="35"/>
    </row>
    <row r="395" spans="2:12" ht="15.75" customHeight="1">
      <c r="B395" s="121"/>
      <c r="C395" s="240" t="s">
        <v>173</v>
      </c>
      <c r="D395" s="240"/>
      <c r="E395" s="209" t="s">
        <v>248</v>
      </c>
      <c r="F395" s="442">
        <f>F396+F397</f>
        <v>6000</v>
      </c>
      <c r="G395" s="442">
        <f>G396+G397</f>
        <v>0</v>
      </c>
      <c r="H395" s="442">
        <f>H396+H397</f>
        <v>6000</v>
      </c>
      <c r="I395" s="488"/>
      <c r="J395" s="35"/>
      <c r="K395" s="35"/>
      <c r="L395" s="35"/>
    </row>
    <row r="396" spans="2:12" ht="15.75" customHeight="1">
      <c r="B396" s="121"/>
      <c r="C396" s="92"/>
      <c r="D396" s="91" t="s">
        <v>125</v>
      </c>
      <c r="E396" s="27" t="s">
        <v>72</v>
      </c>
      <c r="F396" s="447">
        <v>1000</v>
      </c>
      <c r="G396" s="28"/>
      <c r="H396" s="469">
        <f>F396+G396</f>
        <v>1000</v>
      </c>
      <c r="I396" s="488"/>
      <c r="J396" s="35"/>
      <c r="K396" s="35"/>
      <c r="L396" s="35"/>
    </row>
    <row r="397" spans="2:12" ht="15.75" customHeight="1">
      <c r="B397" s="121"/>
      <c r="C397" s="92"/>
      <c r="D397" s="91" t="s">
        <v>65</v>
      </c>
      <c r="E397" s="27" t="s">
        <v>66</v>
      </c>
      <c r="F397" s="447">
        <v>5000</v>
      </c>
      <c r="G397" s="28"/>
      <c r="H397" s="469">
        <f>F397+G397</f>
        <v>5000</v>
      </c>
      <c r="I397" s="488"/>
      <c r="J397" s="35"/>
      <c r="K397" s="35"/>
      <c r="L397" s="35"/>
    </row>
    <row r="398" spans="2:12" ht="15" customHeight="1">
      <c r="B398" s="121"/>
      <c r="C398" s="240" t="s">
        <v>174</v>
      </c>
      <c r="D398" s="239"/>
      <c r="E398" s="209" t="s">
        <v>42</v>
      </c>
      <c r="F398" s="442">
        <f>SUM(F399:F405)</f>
        <v>334970</v>
      </c>
      <c r="G398" s="442">
        <f>SUM(G399:G405)</f>
        <v>0</v>
      </c>
      <c r="H398" s="442">
        <f>SUM(H399:H405)</f>
        <v>334970</v>
      </c>
      <c r="I398" s="488"/>
      <c r="J398" s="35"/>
      <c r="K398" s="35"/>
      <c r="L398" s="35"/>
    </row>
    <row r="399" spans="2:12" ht="44.25" customHeight="1">
      <c r="B399" s="121"/>
      <c r="C399" s="240"/>
      <c r="D399" s="146" t="s">
        <v>250</v>
      </c>
      <c r="E399" s="27" t="s">
        <v>251</v>
      </c>
      <c r="F399" s="441">
        <v>2000</v>
      </c>
      <c r="G399" s="28"/>
      <c r="H399" s="469">
        <f aca="true" t="shared" si="23" ref="H399:H405">F399+G399</f>
        <v>2000</v>
      </c>
      <c r="I399" s="488"/>
      <c r="J399" s="35"/>
      <c r="K399" s="35"/>
      <c r="L399" s="35"/>
    </row>
    <row r="400" spans="2:12" ht="23.25" customHeight="1">
      <c r="B400" s="120"/>
      <c r="C400" s="90"/>
      <c r="D400" s="91" t="s">
        <v>101</v>
      </c>
      <c r="E400" s="27" t="s">
        <v>354</v>
      </c>
      <c r="F400" s="441">
        <v>88128</v>
      </c>
      <c r="G400" s="28"/>
      <c r="H400" s="469">
        <f t="shared" si="23"/>
        <v>88128</v>
      </c>
      <c r="I400" s="488"/>
      <c r="J400" s="35"/>
      <c r="K400" s="35"/>
      <c r="L400" s="35"/>
    </row>
    <row r="401" spans="2:12" ht="15.75" customHeight="1">
      <c r="B401" s="120"/>
      <c r="C401" s="90"/>
      <c r="D401" s="91" t="s">
        <v>125</v>
      </c>
      <c r="E401" s="27" t="s">
        <v>72</v>
      </c>
      <c r="F401" s="441">
        <v>93000</v>
      </c>
      <c r="G401" s="28"/>
      <c r="H401" s="469">
        <f t="shared" si="23"/>
        <v>93000</v>
      </c>
      <c r="I401" s="488"/>
      <c r="J401" s="35"/>
      <c r="K401" s="35"/>
      <c r="L401" s="35"/>
    </row>
    <row r="402" spans="2:12" ht="15.75" customHeight="1">
      <c r="B402" s="120"/>
      <c r="C402" s="90"/>
      <c r="D402" s="91" t="s">
        <v>126</v>
      </c>
      <c r="E402" s="27" t="s">
        <v>394</v>
      </c>
      <c r="F402" s="441">
        <v>39859</v>
      </c>
      <c r="G402" s="549"/>
      <c r="H402" s="469">
        <f t="shared" si="23"/>
        <v>39859</v>
      </c>
      <c r="I402" s="576"/>
      <c r="J402" s="35"/>
      <c r="K402" s="35"/>
      <c r="L402" s="35"/>
    </row>
    <row r="403" spans="2:12" ht="15.75" customHeight="1">
      <c r="B403" s="120"/>
      <c r="C403" s="90"/>
      <c r="D403" s="91" t="s">
        <v>65</v>
      </c>
      <c r="E403" s="27" t="s">
        <v>355</v>
      </c>
      <c r="F403" s="441">
        <v>90407</v>
      </c>
      <c r="G403" s="28"/>
      <c r="H403" s="469">
        <f t="shared" si="23"/>
        <v>90407</v>
      </c>
      <c r="I403" s="488"/>
      <c r="J403" s="35"/>
      <c r="K403" s="35"/>
      <c r="L403" s="35"/>
    </row>
    <row r="404" spans="2:12" ht="24">
      <c r="B404" s="120"/>
      <c r="C404" s="90"/>
      <c r="D404" s="196">
        <v>4400</v>
      </c>
      <c r="E404" s="135" t="s">
        <v>247</v>
      </c>
      <c r="F404" s="441">
        <v>10600</v>
      </c>
      <c r="G404" s="28"/>
      <c r="H404" s="469">
        <f t="shared" si="23"/>
        <v>10600</v>
      </c>
      <c r="I404" s="488"/>
      <c r="J404" s="35"/>
      <c r="K404" s="35"/>
      <c r="L404" s="35"/>
    </row>
    <row r="405" spans="2:12" ht="15" customHeight="1" thickBot="1">
      <c r="B405" s="307"/>
      <c r="C405" s="308"/>
      <c r="D405" s="336">
        <v>4480</v>
      </c>
      <c r="E405" s="298" t="s">
        <v>230</v>
      </c>
      <c r="F405" s="453">
        <v>10976</v>
      </c>
      <c r="G405" s="492"/>
      <c r="H405" s="493">
        <f t="shared" si="23"/>
        <v>10976</v>
      </c>
      <c r="I405" s="494"/>
      <c r="J405" s="35"/>
      <c r="K405" s="35"/>
      <c r="L405" s="35"/>
    </row>
    <row r="406" spans="2:12" ht="19.5" customHeight="1" thickBot="1">
      <c r="B406" s="228" t="s">
        <v>95</v>
      </c>
      <c r="C406" s="224"/>
      <c r="D406" s="224"/>
      <c r="E406" s="225" t="s">
        <v>227</v>
      </c>
      <c r="F406" s="445">
        <f>F407+F425</f>
        <v>745160</v>
      </c>
      <c r="G406" s="445">
        <f>G407+G425</f>
        <v>0</v>
      </c>
      <c r="H406" s="445">
        <f>H407+H425</f>
        <v>745160</v>
      </c>
      <c r="I406" s="483"/>
      <c r="J406" s="35"/>
      <c r="K406" s="35"/>
      <c r="L406" s="35"/>
    </row>
    <row r="407" spans="2:12" ht="17.25" customHeight="1">
      <c r="B407" s="342"/>
      <c r="C407" s="289" t="s">
        <v>258</v>
      </c>
      <c r="D407" s="517"/>
      <c r="E407" s="518" t="s">
        <v>259</v>
      </c>
      <c r="F407" s="448">
        <f>SUM(F408:F424)</f>
        <v>630660</v>
      </c>
      <c r="G407" s="448">
        <f>SUM(G408:G424)</f>
        <v>0</v>
      </c>
      <c r="H407" s="448">
        <f>SUM(H408:H424)</f>
        <v>630660</v>
      </c>
      <c r="I407" s="490"/>
      <c r="J407" s="35"/>
      <c r="K407" s="35"/>
      <c r="L407" s="35"/>
    </row>
    <row r="408" spans="2:12" ht="17.25" customHeight="1">
      <c r="B408" s="120"/>
      <c r="C408" s="212"/>
      <c r="D408" s="91" t="s">
        <v>68</v>
      </c>
      <c r="E408" s="27" t="s">
        <v>243</v>
      </c>
      <c r="F408" s="441">
        <v>1530</v>
      </c>
      <c r="G408" s="28"/>
      <c r="H408" s="469">
        <f aca="true" t="shared" si="24" ref="H408:H424">F408+G408</f>
        <v>1530</v>
      </c>
      <c r="I408" s="488"/>
      <c r="J408" s="35"/>
      <c r="K408" s="35"/>
      <c r="L408" s="35"/>
    </row>
    <row r="409" spans="2:12" ht="15.75" customHeight="1">
      <c r="B409" s="120"/>
      <c r="C409" s="302"/>
      <c r="D409" s="91" t="s">
        <v>114</v>
      </c>
      <c r="E409" s="27" t="s">
        <v>115</v>
      </c>
      <c r="F409" s="441">
        <v>308000</v>
      </c>
      <c r="G409" s="28"/>
      <c r="H409" s="469">
        <f t="shared" si="24"/>
        <v>308000</v>
      </c>
      <c r="I409" s="488"/>
      <c r="J409" s="35"/>
      <c r="K409" s="35"/>
      <c r="L409" s="35"/>
    </row>
    <row r="410" spans="2:12" ht="15.75" customHeight="1">
      <c r="B410" s="120"/>
      <c r="C410" s="302"/>
      <c r="D410" s="91" t="s">
        <v>124</v>
      </c>
      <c r="E410" s="27" t="s">
        <v>70</v>
      </c>
      <c r="F410" s="441">
        <v>24500</v>
      </c>
      <c r="G410" s="28"/>
      <c r="H410" s="469">
        <f t="shared" si="24"/>
        <v>24500</v>
      </c>
      <c r="I410" s="488"/>
      <c r="J410" s="35"/>
      <c r="K410" s="35"/>
      <c r="L410" s="35"/>
    </row>
    <row r="411" spans="2:12" ht="15.75" customHeight="1">
      <c r="B411" s="120"/>
      <c r="C411" s="302"/>
      <c r="D411" s="91" t="s">
        <v>116</v>
      </c>
      <c r="E411" s="27" t="s">
        <v>117</v>
      </c>
      <c r="F411" s="441">
        <v>55800</v>
      </c>
      <c r="G411" s="28"/>
      <c r="H411" s="469">
        <f t="shared" si="24"/>
        <v>55800</v>
      </c>
      <c r="I411" s="488"/>
      <c r="J411" s="35"/>
      <c r="K411" s="35"/>
      <c r="L411" s="35"/>
    </row>
    <row r="412" spans="2:12" ht="15.75" customHeight="1">
      <c r="B412" s="120"/>
      <c r="C412" s="302"/>
      <c r="D412" s="91" t="s">
        <v>118</v>
      </c>
      <c r="E412" s="27" t="s">
        <v>119</v>
      </c>
      <c r="F412" s="441">
        <v>8000</v>
      </c>
      <c r="G412" s="28"/>
      <c r="H412" s="469">
        <f t="shared" si="24"/>
        <v>8000</v>
      </c>
      <c r="I412" s="488"/>
      <c r="J412" s="35"/>
      <c r="K412" s="35"/>
      <c r="L412" s="35"/>
    </row>
    <row r="413" spans="2:12" ht="15.75" customHeight="1">
      <c r="B413" s="120"/>
      <c r="C413" s="302"/>
      <c r="D413" s="90">
        <v>4170</v>
      </c>
      <c r="E413" s="27" t="s">
        <v>71</v>
      </c>
      <c r="F413" s="441">
        <v>11000</v>
      </c>
      <c r="G413" s="28"/>
      <c r="H413" s="469">
        <f t="shared" si="24"/>
        <v>11000</v>
      </c>
      <c r="I413" s="488"/>
      <c r="J413" s="35"/>
      <c r="K413" s="35"/>
      <c r="L413" s="35"/>
    </row>
    <row r="414" spans="2:12" ht="15.75" customHeight="1">
      <c r="B414" s="120"/>
      <c r="C414" s="302"/>
      <c r="D414" s="91" t="s">
        <v>101</v>
      </c>
      <c r="E414" s="27" t="s">
        <v>67</v>
      </c>
      <c r="F414" s="441">
        <v>37500</v>
      </c>
      <c r="G414" s="28"/>
      <c r="H414" s="469">
        <f t="shared" si="24"/>
        <v>37500</v>
      </c>
      <c r="I414" s="488"/>
      <c r="J414" s="35"/>
      <c r="K414" s="35"/>
      <c r="L414" s="35"/>
    </row>
    <row r="415" spans="2:12" ht="15.75" customHeight="1">
      <c r="B415" s="120"/>
      <c r="C415" s="302"/>
      <c r="D415" s="91" t="s">
        <v>141</v>
      </c>
      <c r="E415" s="27" t="s">
        <v>377</v>
      </c>
      <c r="F415" s="441">
        <v>500</v>
      </c>
      <c r="G415" s="28"/>
      <c r="H415" s="469">
        <f t="shared" si="24"/>
        <v>500</v>
      </c>
      <c r="I415" s="488"/>
      <c r="J415" s="35"/>
      <c r="K415" s="35"/>
      <c r="L415" s="35"/>
    </row>
    <row r="416" spans="2:12" ht="15.75" customHeight="1">
      <c r="B416" s="120"/>
      <c r="C416" s="302"/>
      <c r="D416" s="91" t="s">
        <v>125</v>
      </c>
      <c r="E416" s="27" t="s">
        <v>72</v>
      </c>
      <c r="F416" s="441">
        <v>100000</v>
      </c>
      <c r="G416" s="28"/>
      <c r="H416" s="469">
        <f t="shared" si="24"/>
        <v>100000</v>
      </c>
      <c r="I416" s="488"/>
      <c r="J416" s="35"/>
      <c r="K416" s="35"/>
      <c r="L416" s="35"/>
    </row>
    <row r="417" spans="2:12" ht="15.75" customHeight="1">
      <c r="B417" s="120"/>
      <c r="C417" s="302"/>
      <c r="D417" s="91" t="s">
        <v>126</v>
      </c>
      <c r="E417" s="27" t="s">
        <v>73</v>
      </c>
      <c r="F417" s="441">
        <v>3000</v>
      </c>
      <c r="G417" s="28"/>
      <c r="H417" s="469">
        <f t="shared" si="24"/>
        <v>3000</v>
      </c>
      <c r="I417" s="488"/>
      <c r="J417" s="35"/>
      <c r="K417" s="35"/>
      <c r="L417" s="35"/>
    </row>
    <row r="418" spans="2:12" ht="15.75" customHeight="1">
      <c r="B418" s="120"/>
      <c r="C418" s="302"/>
      <c r="D418" s="90" t="s">
        <v>154</v>
      </c>
      <c r="E418" s="27" t="s">
        <v>74</v>
      </c>
      <c r="F418" s="441">
        <v>1750</v>
      </c>
      <c r="G418" s="28"/>
      <c r="H418" s="469">
        <f t="shared" si="24"/>
        <v>1750</v>
      </c>
      <c r="I418" s="488"/>
      <c r="J418" s="35"/>
      <c r="K418" s="35"/>
      <c r="L418" s="35"/>
    </row>
    <row r="419" spans="2:12" ht="15.75" customHeight="1">
      <c r="B419" s="120"/>
      <c r="C419" s="302"/>
      <c r="D419" s="91" t="s">
        <v>65</v>
      </c>
      <c r="E419" s="27" t="s">
        <v>66</v>
      </c>
      <c r="F419" s="441">
        <v>47600</v>
      </c>
      <c r="G419" s="28"/>
      <c r="H419" s="469">
        <f t="shared" si="24"/>
        <v>47600</v>
      </c>
      <c r="I419" s="488"/>
      <c r="J419" s="35"/>
      <c r="K419" s="35"/>
      <c r="L419" s="35"/>
    </row>
    <row r="420" spans="2:12" ht="15.75" customHeight="1">
      <c r="B420" s="120"/>
      <c r="C420" s="187"/>
      <c r="D420" s="99">
        <v>4360</v>
      </c>
      <c r="E420" s="27" t="s">
        <v>328</v>
      </c>
      <c r="F420" s="441">
        <v>7650</v>
      </c>
      <c r="G420" s="28"/>
      <c r="H420" s="469">
        <f t="shared" si="24"/>
        <v>7650</v>
      </c>
      <c r="I420" s="488"/>
      <c r="J420" s="35"/>
      <c r="K420" s="35"/>
      <c r="L420" s="35"/>
    </row>
    <row r="421" spans="2:12" ht="15.75" customHeight="1">
      <c r="B421" s="120"/>
      <c r="C421" s="187"/>
      <c r="D421" s="91" t="s">
        <v>121</v>
      </c>
      <c r="E421" s="27" t="s">
        <v>75</v>
      </c>
      <c r="F421" s="441">
        <v>5800</v>
      </c>
      <c r="G421" s="28"/>
      <c r="H421" s="469">
        <f t="shared" si="24"/>
        <v>5800</v>
      </c>
      <c r="I421" s="488"/>
      <c r="J421" s="35"/>
      <c r="K421" s="35"/>
      <c r="L421" s="35"/>
    </row>
    <row r="422" spans="2:12" ht="15.75" customHeight="1">
      <c r="B422" s="120"/>
      <c r="C422" s="302"/>
      <c r="D422" s="91" t="s">
        <v>106</v>
      </c>
      <c r="E422" s="27" t="s">
        <v>76</v>
      </c>
      <c r="F422" s="441">
        <v>6630</v>
      </c>
      <c r="G422" s="28"/>
      <c r="H422" s="469">
        <f t="shared" si="24"/>
        <v>6630</v>
      </c>
      <c r="I422" s="488"/>
      <c r="J422" s="35"/>
      <c r="K422" s="35"/>
      <c r="L422" s="35"/>
    </row>
    <row r="423" spans="2:12" ht="15.75" customHeight="1">
      <c r="B423" s="120"/>
      <c r="C423" s="302"/>
      <c r="D423" s="91" t="s">
        <v>127</v>
      </c>
      <c r="E423" s="27" t="s">
        <v>128</v>
      </c>
      <c r="F423" s="441">
        <v>7400</v>
      </c>
      <c r="G423" s="28"/>
      <c r="H423" s="469">
        <f t="shared" si="24"/>
        <v>7400</v>
      </c>
      <c r="I423" s="488"/>
      <c r="J423" s="35"/>
      <c r="K423" s="35"/>
      <c r="L423" s="35"/>
    </row>
    <row r="424" spans="2:12" ht="15.75" customHeight="1">
      <c r="B424" s="120"/>
      <c r="C424" s="302"/>
      <c r="D424" s="99">
        <v>4700</v>
      </c>
      <c r="E424" s="27" t="s">
        <v>129</v>
      </c>
      <c r="F424" s="441">
        <v>4000</v>
      </c>
      <c r="G424" s="28"/>
      <c r="H424" s="469">
        <f t="shared" si="24"/>
        <v>4000</v>
      </c>
      <c r="I424" s="488"/>
      <c r="J424" s="35"/>
      <c r="K424" s="35"/>
      <c r="L424" s="35"/>
    </row>
    <row r="425" spans="2:12" ht="18" customHeight="1">
      <c r="B425" s="120"/>
      <c r="C425" s="240" t="s">
        <v>175</v>
      </c>
      <c r="D425" s="250"/>
      <c r="E425" s="209" t="s">
        <v>249</v>
      </c>
      <c r="F425" s="442">
        <f>F426+F427</f>
        <v>114500</v>
      </c>
      <c r="G425" s="442">
        <f>G426+G427</f>
        <v>0</v>
      </c>
      <c r="H425" s="442">
        <f>H426+H427</f>
        <v>114500</v>
      </c>
      <c r="I425" s="488"/>
      <c r="J425" s="35"/>
      <c r="K425" s="35"/>
      <c r="L425" s="35"/>
    </row>
    <row r="426" spans="2:12" ht="43.5" customHeight="1">
      <c r="B426" s="120"/>
      <c r="C426" s="90"/>
      <c r="D426" s="146" t="s">
        <v>250</v>
      </c>
      <c r="E426" s="27" t="s">
        <v>251</v>
      </c>
      <c r="F426" s="441">
        <v>110000</v>
      </c>
      <c r="G426" s="28"/>
      <c r="H426" s="469">
        <f>F426+G426</f>
        <v>110000</v>
      </c>
      <c r="I426" s="488"/>
      <c r="J426" s="35"/>
      <c r="K426" s="35"/>
      <c r="L426" s="35"/>
    </row>
    <row r="427" spans="2:12" ht="24.75" customHeight="1">
      <c r="B427" s="120"/>
      <c r="C427" s="90"/>
      <c r="D427" s="91" t="s">
        <v>101</v>
      </c>
      <c r="E427" s="27" t="s">
        <v>356</v>
      </c>
      <c r="F427" s="441">
        <v>4500</v>
      </c>
      <c r="G427" s="28"/>
      <c r="H427" s="469">
        <f>F427+G427</f>
        <v>4500</v>
      </c>
      <c r="I427" s="488"/>
      <c r="J427" s="35"/>
      <c r="K427" s="35"/>
      <c r="L427" s="35"/>
    </row>
    <row r="428" spans="2:12" s="102" customFormat="1" ht="4.5" customHeight="1" thickBot="1">
      <c r="B428" s="519"/>
      <c r="C428" s="520"/>
      <c r="D428" s="520"/>
      <c r="E428" s="521"/>
      <c r="F428" s="522"/>
      <c r="G428" s="523"/>
      <c r="H428" s="523"/>
      <c r="I428" s="524"/>
      <c r="J428" s="101"/>
      <c r="K428" s="101"/>
      <c r="L428" s="101"/>
    </row>
    <row r="429" spans="2:12" ht="17.25" customHeight="1" thickBot="1">
      <c r="B429" s="233"/>
      <c r="C429" s="234"/>
      <c r="D429" s="235"/>
      <c r="E429" s="236" t="s">
        <v>176</v>
      </c>
      <c r="F429" s="462">
        <f>F10+F20+F32+F35+F40+F43+F84+F87+F101+F106+F109+F112+F246+F263+F338+F348+F360+F388+F406</f>
        <v>26787632</v>
      </c>
      <c r="G429" s="462">
        <f>G10+G20+G32+G35+G40+G43+G84+G87+G101+G106+G109+G112+G246+G263+G338+G348+G360+G388+G406</f>
        <v>17956</v>
      </c>
      <c r="H429" s="462">
        <f>H10+H20+H32+H35+H40+H43+H84+H87+H101+H106+H109+H112+H246+H263+H338+H348+H360+H388+H406</f>
        <v>26805588</v>
      </c>
      <c r="I429" s="483"/>
      <c r="J429" s="35"/>
      <c r="K429" s="35"/>
      <c r="L429" s="35"/>
    </row>
    <row r="430" spans="2:12" ht="26.25" customHeight="1">
      <c r="B430" s="103"/>
      <c r="C430" s="103"/>
      <c r="D430" s="104"/>
      <c r="E430" s="105"/>
      <c r="F430" s="57"/>
      <c r="G430" s="35"/>
      <c r="H430" s="35"/>
      <c r="I430" s="35"/>
      <c r="J430" s="35"/>
      <c r="K430" s="35"/>
      <c r="L430" s="35"/>
    </row>
    <row r="431" spans="2:12" ht="26.25" customHeight="1">
      <c r="B431" s="103"/>
      <c r="C431" s="103"/>
      <c r="D431" s="104"/>
      <c r="E431" s="105"/>
      <c r="F431" s="57"/>
      <c r="G431" s="35"/>
      <c r="H431" s="35"/>
      <c r="I431" s="35"/>
      <c r="J431" s="35"/>
      <c r="K431" s="35"/>
      <c r="L431" s="35"/>
    </row>
    <row r="432" spans="2:12" ht="26.25" customHeight="1">
      <c r="B432" s="103"/>
      <c r="C432" s="103"/>
      <c r="D432" s="104"/>
      <c r="E432" s="105"/>
      <c r="F432" s="57"/>
      <c r="G432" s="35"/>
      <c r="H432" s="57"/>
      <c r="I432" s="35"/>
      <c r="J432" s="35"/>
      <c r="K432" s="35"/>
      <c r="L432" s="35"/>
    </row>
    <row r="433" spans="2:12" ht="26.25" customHeight="1">
      <c r="B433" s="103"/>
      <c r="C433" s="103"/>
      <c r="D433" s="104"/>
      <c r="E433" s="105"/>
      <c r="G433" s="35"/>
      <c r="H433" s="35"/>
      <c r="I433" s="35"/>
      <c r="J433" s="35"/>
      <c r="K433" s="35"/>
      <c r="L433" s="35"/>
    </row>
    <row r="434" spans="2:12" ht="26.25" customHeight="1">
      <c r="B434" s="103"/>
      <c r="C434" s="103"/>
      <c r="D434" s="104"/>
      <c r="E434" s="105"/>
      <c r="F434" s="57"/>
      <c r="G434" s="35"/>
      <c r="H434" s="35"/>
      <c r="I434" s="35"/>
      <c r="J434" s="35"/>
      <c r="K434" s="35"/>
      <c r="L434" s="35"/>
    </row>
    <row r="435" spans="2:12" ht="14.25">
      <c r="B435" s="103"/>
      <c r="C435" s="103"/>
      <c r="D435" s="104"/>
      <c r="E435" s="105"/>
      <c r="F435" s="57"/>
      <c r="G435" s="35"/>
      <c r="H435" s="35"/>
      <c r="I435" s="35"/>
      <c r="J435" s="35"/>
      <c r="K435" s="35"/>
      <c r="L435" s="35"/>
    </row>
    <row r="436" spans="2:12" ht="27" customHeight="1">
      <c r="B436" s="103"/>
      <c r="C436" s="103"/>
      <c r="D436" s="104"/>
      <c r="E436" s="105"/>
      <c r="F436" s="57"/>
      <c r="G436" s="35"/>
      <c r="H436" s="35"/>
      <c r="I436" s="35"/>
      <c r="J436" s="35"/>
      <c r="K436" s="35"/>
      <c r="L436" s="35"/>
    </row>
    <row r="437" spans="2:12" ht="25.5" customHeight="1">
      <c r="B437" s="103"/>
      <c r="C437" s="103"/>
      <c r="D437" s="104"/>
      <c r="E437" s="105"/>
      <c r="G437" s="35"/>
      <c r="H437" s="35"/>
      <c r="I437" s="35"/>
      <c r="J437" s="35"/>
      <c r="K437" s="35"/>
      <c r="L437" s="35"/>
    </row>
    <row r="438" spans="2:12" ht="14.25">
      <c r="B438" s="103"/>
      <c r="C438" s="103"/>
      <c r="D438" s="104"/>
      <c r="E438" s="105"/>
      <c r="F438" s="57"/>
      <c r="G438" s="35"/>
      <c r="H438" s="35"/>
      <c r="I438" s="35"/>
      <c r="J438" s="35"/>
      <c r="K438" s="35"/>
      <c r="L438" s="35"/>
    </row>
    <row r="439" spans="2:12" ht="12.75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</row>
    <row r="440" spans="2:12" ht="12.75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</row>
    <row r="441" spans="2:12" ht="12.75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</row>
    <row r="442" spans="2:12" ht="12.75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</row>
    <row r="443" spans="2:12" ht="12.75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</row>
    <row r="444" spans="2:12" ht="12.75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</row>
    <row r="445" spans="2:12" ht="12.75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</row>
    <row r="446" spans="2:12" ht="12.75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</row>
    <row r="447" spans="2:12" ht="12.75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</row>
    <row r="448" spans="2:12" ht="14.25">
      <c r="B448" s="35"/>
      <c r="C448" s="35"/>
      <c r="D448" s="35"/>
      <c r="E448" s="35"/>
      <c r="F448" s="57"/>
      <c r="G448" s="35"/>
      <c r="H448" s="35"/>
      <c r="I448" s="35"/>
      <c r="J448" s="35"/>
      <c r="K448" s="35"/>
      <c r="L448" s="35"/>
    </row>
    <row r="449" spans="2:12" ht="12.75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</row>
    <row r="450" spans="2:12" ht="12.75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</row>
    <row r="451" spans="2:12" ht="12.75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</row>
    <row r="452" spans="2:12" ht="12.75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</row>
    <row r="453" spans="2:12" ht="12.75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</row>
    <row r="454" spans="2:12" ht="12.7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2:12" ht="12.7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2:12" ht="12.7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2:10" ht="12.75">
      <c r="B457" s="35"/>
      <c r="C457" s="35"/>
      <c r="D457" s="35"/>
      <c r="E457" s="35"/>
      <c r="F457" s="35"/>
      <c r="G457" s="35"/>
      <c r="H457" s="35"/>
      <c r="I457" s="35"/>
      <c r="J457" s="35"/>
    </row>
    <row r="458" spans="2:10" ht="12.75">
      <c r="B458" s="35"/>
      <c r="C458" s="35"/>
      <c r="D458" s="35"/>
      <c r="E458" s="35"/>
      <c r="F458" s="35"/>
      <c r="G458" s="35"/>
      <c r="H458" s="35"/>
      <c r="I458" s="35"/>
      <c r="J458" s="35"/>
    </row>
    <row r="459" spans="2:10" ht="12.75">
      <c r="B459" s="35"/>
      <c r="C459" s="35"/>
      <c r="D459" s="35"/>
      <c r="E459" s="35"/>
      <c r="F459" s="35"/>
      <c r="G459" s="35"/>
      <c r="H459" s="35"/>
      <c r="I459" s="35"/>
      <c r="J459" s="35"/>
    </row>
    <row r="460" spans="2:10" ht="12.75">
      <c r="B460" s="35"/>
      <c r="C460" s="35"/>
      <c r="D460" s="35"/>
      <c r="E460" s="35"/>
      <c r="F460" s="35"/>
      <c r="G460" s="35"/>
      <c r="H460" s="35"/>
      <c r="I460" s="35"/>
      <c r="J460" s="35"/>
    </row>
    <row r="461" spans="2:10" ht="12.75">
      <c r="B461" s="35"/>
      <c r="C461" s="35"/>
      <c r="D461" s="35"/>
      <c r="E461" s="35"/>
      <c r="F461" s="35"/>
      <c r="G461" s="35"/>
      <c r="H461" s="35"/>
      <c r="I461" s="35"/>
      <c r="J461" s="35"/>
    </row>
    <row r="462" spans="2:10" ht="12.75">
      <c r="B462" s="35"/>
      <c r="C462" s="35"/>
      <c r="D462" s="35"/>
      <c r="E462" s="35"/>
      <c r="F462" s="35"/>
      <c r="G462" s="35"/>
      <c r="H462" s="35"/>
      <c r="I462" s="35"/>
      <c r="J462" s="35"/>
    </row>
    <row r="463" spans="2:10" ht="12.75">
      <c r="B463" s="35"/>
      <c r="C463" s="35"/>
      <c r="D463" s="35"/>
      <c r="E463" s="35"/>
      <c r="F463" s="35"/>
      <c r="G463" s="35"/>
      <c r="H463" s="35"/>
      <c r="I463" s="35"/>
      <c r="J463" s="35"/>
    </row>
    <row r="464" spans="2:10" ht="12.75">
      <c r="B464" s="35"/>
      <c r="C464" s="35"/>
      <c r="D464" s="35"/>
      <c r="E464" s="35"/>
      <c r="F464" s="35"/>
      <c r="G464" s="35"/>
      <c r="H464" s="35"/>
      <c r="I464" s="35"/>
      <c r="J464" s="35"/>
    </row>
    <row r="465" spans="2:10" ht="12.75">
      <c r="B465" s="35"/>
      <c r="C465" s="35"/>
      <c r="D465" s="35"/>
      <c r="E465" s="35"/>
      <c r="F465" s="35"/>
      <c r="G465" s="35"/>
      <c r="H465" s="35"/>
      <c r="I465" s="35"/>
      <c r="J465" s="35"/>
    </row>
    <row r="466" spans="2:10" ht="12.75">
      <c r="B466" s="35"/>
      <c r="C466" s="35"/>
      <c r="D466" s="35"/>
      <c r="E466" s="35"/>
      <c r="F466" s="35"/>
      <c r="G466" s="35"/>
      <c r="H466" s="35"/>
      <c r="I466" s="35"/>
      <c r="J466" s="35"/>
    </row>
    <row r="467" spans="2:10" ht="12.75">
      <c r="B467" s="35"/>
      <c r="C467" s="35"/>
      <c r="D467" s="35"/>
      <c r="E467" s="35"/>
      <c r="F467" s="35"/>
      <c r="G467" s="35"/>
      <c r="H467" s="35"/>
      <c r="I467" s="35"/>
      <c r="J467" s="35"/>
    </row>
    <row r="468" spans="2:10" ht="12.75">
      <c r="B468" s="35"/>
      <c r="C468" s="35"/>
      <c r="D468" s="35"/>
      <c r="E468" s="35"/>
      <c r="F468" s="35"/>
      <c r="G468" s="35"/>
      <c r="H468" s="35"/>
      <c r="I468" s="35"/>
      <c r="J468" s="35"/>
    </row>
    <row r="469" spans="2:10" ht="12.75">
      <c r="B469" s="35"/>
      <c r="C469" s="35"/>
      <c r="D469" s="35"/>
      <c r="E469" s="35"/>
      <c r="F469" s="35"/>
      <c r="G469" s="35"/>
      <c r="H469" s="35"/>
      <c r="I469" s="35"/>
      <c r="J469" s="35"/>
    </row>
    <row r="470" spans="2:10" ht="12.75">
      <c r="B470" s="35"/>
      <c r="C470" s="35"/>
      <c r="D470" s="35"/>
      <c r="E470" s="35"/>
      <c r="F470" s="35"/>
      <c r="G470" s="35"/>
      <c r="H470" s="35"/>
      <c r="I470" s="35"/>
      <c r="J470" s="35"/>
    </row>
    <row r="471" spans="2:10" ht="12.75">
      <c r="B471" s="35"/>
      <c r="C471" s="35"/>
      <c r="D471" s="35"/>
      <c r="E471" s="35"/>
      <c r="F471" s="35"/>
      <c r="G471" s="35"/>
      <c r="H471" s="35"/>
      <c r="I471" s="35"/>
      <c r="J471" s="35"/>
    </row>
    <row r="472" spans="2:10" ht="12.75"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2:10" ht="12.75"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2:10" ht="12.75"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2:10" ht="12.75"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2:10" ht="12.75"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2:10" ht="12.75"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2:10" ht="12.75"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2:10" ht="12.75"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40">
      <selection activeCell="O102" sqref="O102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106" t="s">
        <v>389</v>
      </c>
      <c r="G1" s="163"/>
      <c r="H1" s="163"/>
      <c r="I1" s="163"/>
    </row>
    <row r="2" spans="3:9" ht="12.75">
      <c r="C2" s="178"/>
      <c r="F2" s="182" t="s">
        <v>390</v>
      </c>
      <c r="G2" s="163"/>
      <c r="H2" s="163"/>
      <c r="I2" s="163"/>
    </row>
    <row r="3" spans="6:9" ht="12.75">
      <c r="F3" s="182" t="s">
        <v>291</v>
      </c>
      <c r="G3" s="163"/>
      <c r="H3" s="163"/>
      <c r="I3" s="163"/>
    </row>
    <row r="4" ht="15" customHeight="1">
      <c r="E4" s="172"/>
    </row>
    <row r="5" spans="3:12" ht="32.25" customHeight="1">
      <c r="C5" s="613" t="s">
        <v>292</v>
      </c>
      <c r="D5" s="613"/>
      <c r="E5" s="613"/>
      <c r="F5" s="613"/>
      <c r="G5" s="613"/>
      <c r="H5" s="39"/>
      <c r="I5" s="39"/>
      <c r="J5" s="39"/>
      <c r="K5" s="39"/>
      <c r="L5" s="39"/>
    </row>
    <row r="6" spans="3:12" ht="9" customHeight="1"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3:12" ht="17.25" customHeight="1" thickBot="1">
      <c r="C7" s="612" t="s">
        <v>48</v>
      </c>
      <c r="D7" s="612"/>
      <c r="E7" s="612"/>
      <c r="F7" s="39"/>
      <c r="G7" s="39"/>
      <c r="H7" s="39"/>
      <c r="I7" s="39"/>
      <c r="J7" s="39"/>
      <c r="K7" s="39"/>
      <c r="L7" s="39"/>
    </row>
    <row r="8" spans="2:8" ht="26.25" customHeight="1" thickBot="1">
      <c r="B8" s="40" t="s">
        <v>0</v>
      </c>
      <c r="C8" s="41" t="s">
        <v>1</v>
      </c>
      <c r="D8" s="42" t="s">
        <v>2</v>
      </c>
      <c r="E8" s="43" t="s">
        <v>177</v>
      </c>
      <c r="F8" s="465" t="s">
        <v>293</v>
      </c>
      <c r="G8" s="43" t="s">
        <v>382</v>
      </c>
      <c r="H8" s="532" t="s">
        <v>383</v>
      </c>
    </row>
    <row r="9" spans="2:8" ht="18" customHeight="1" thickBot="1">
      <c r="B9" s="272" t="s">
        <v>49</v>
      </c>
      <c r="C9" s="273"/>
      <c r="D9" s="273"/>
      <c r="E9" s="274" t="s">
        <v>11</v>
      </c>
      <c r="F9" s="470">
        <f aca="true" t="shared" si="0" ref="F9:H10">F10</f>
        <v>73696</v>
      </c>
      <c r="G9" s="470">
        <f t="shared" si="0"/>
        <v>0</v>
      </c>
      <c r="H9" s="533">
        <f t="shared" si="0"/>
        <v>73696</v>
      </c>
    </row>
    <row r="10" spans="2:8" ht="16.5" customHeight="1">
      <c r="B10" s="293"/>
      <c r="C10" s="281" t="s">
        <v>50</v>
      </c>
      <c r="D10" s="281"/>
      <c r="E10" s="282" t="s">
        <v>216</v>
      </c>
      <c r="F10" s="471">
        <f t="shared" si="0"/>
        <v>73696</v>
      </c>
      <c r="G10" s="471">
        <f t="shared" si="0"/>
        <v>0</v>
      </c>
      <c r="H10" s="534">
        <f t="shared" si="0"/>
        <v>73696</v>
      </c>
    </row>
    <row r="11" spans="2:8" ht="24.75" thickBot="1">
      <c r="B11" s="294"/>
      <c r="C11" s="44"/>
      <c r="D11" s="44" t="s">
        <v>51</v>
      </c>
      <c r="E11" s="27" t="s">
        <v>52</v>
      </c>
      <c r="F11" s="371">
        <v>73696</v>
      </c>
      <c r="G11" s="474"/>
      <c r="H11" s="535">
        <f>F11+G11</f>
        <v>73696</v>
      </c>
    </row>
    <row r="12" spans="2:8" ht="30.75" thickBot="1">
      <c r="B12" s="275" t="s">
        <v>53</v>
      </c>
      <c r="C12" s="276"/>
      <c r="D12" s="276"/>
      <c r="E12" s="277" t="s">
        <v>235</v>
      </c>
      <c r="F12" s="472">
        <f aca="true" t="shared" si="1" ref="F12:H13">F13</f>
        <v>1718</v>
      </c>
      <c r="G12" s="472">
        <f t="shared" si="1"/>
        <v>0</v>
      </c>
      <c r="H12" s="536">
        <f t="shared" si="1"/>
        <v>1718</v>
      </c>
    </row>
    <row r="13" spans="2:8" ht="18.75" customHeight="1">
      <c r="B13" s="293"/>
      <c r="C13" s="281" t="s">
        <v>54</v>
      </c>
      <c r="D13" s="281"/>
      <c r="E13" s="282" t="s">
        <v>17</v>
      </c>
      <c r="F13" s="471">
        <f t="shared" si="1"/>
        <v>1718</v>
      </c>
      <c r="G13" s="471">
        <f t="shared" si="1"/>
        <v>0</v>
      </c>
      <c r="H13" s="534">
        <f t="shared" si="1"/>
        <v>1718</v>
      </c>
    </row>
    <row r="14" spans="2:8" ht="24.75" thickBot="1">
      <c r="B14" s="294"/>
      <c r="C14" s="44"/>
      <c r="D14" s="44" t="s">
        <v>51</v>
      </c>
      <c r="E14" s="27" t="s">
        <v>52</v>
      </c>
      <c r="F14" s="369">
        <v>1718</v>
      </c>
      <c r="G14" s="474"/>
      <c r="H14" s="535">
        <f>F14+G14</f>
        <v>1718</v>
      </c>
    </row>
    <row r="15" spans="2:8" ht="16.5" thickBot="1">
      <c r="B15" s="275" t="s">
        <v>56</v>
      </c>
      <c r="C15" s="276"/>
      <c r="D15" s="276"/>
      <c r="E15" s="278" t="s">
        <v>39</v>
      </c>
      <c r="F15" s="472">
        <f>F16+F18+F20+F22</f>
        <v>2687959</v>
      </c>
      <c r="G15" s="472">
        <f>G16+G18+G20+G22</f>
        <v>17956</v>
      </c>
      <c r="H15" s="536">
        <f>H16+H18+H20+H22</f>
        <v>2705915</v>
      </c>
    </row>
    <row r="16" spans="2:8" ht="28.5">
      <c r="B16" s="554"/>
      <c r="C16" s="555" t="s">
        <v>57</v>
      </c>
      <c r="D16" s="555"/>
      <c r="E16" s="556" t="s">
        <v>239</v>
      </c>
      <c r="F16" s="557">
        <f>F17</f>
        <v>2678685</v>
      </c>
      <c r="G16" s="557">
        <f>G17</f>
        <v>0</v>
      </c>
      <c r="H16" s="558">
        <f>H17</f>
        <v>2678685</v>
      </c>
    </row>
    <row r="17" spans="2:8" ht="24">
      <c r="B17" s="294"/>
      <c r="C17" s="44"/>
      <c r="D17" s="44" t="s">
        <v>51</v>
      </c>
      <c r="E17" s="27" t="s">
        <v>52</v>
      </c>
      <c r="F17" s="371">
        <v>2678685</v>
      </c>
      <c r="G17" s="474"/>
      <c r="H17" s="535">
        <f>F17+G17</f>
        <v>2678685</v>
      </c>
    </row>
    <row r="18" spans="2:8" ht="47.25" customHeight="1">
      <c r="B18" s="295"/>
      <c r="C18" s="283" t="s">
        <v>58</v>
      </c>
      <c r="D18" s="283"/>
      <c r="E18" s="284" t="s">
        <v>240</v>
      </c>
      <c r="F18" s="473">
        <f>F19</f>
        <v>7274</v>
      </c>
      <c r="G18" s="473">
        <f>G19</f>
        <v>0</v>
      </c>
      <c r="H18" s="537">
        <f>H19</f>
        <v>7274</v>
      </c>
    </row>
    <row r="19" spans="2:8" ht="24">
      <c r="B19" s="550"/>
      <c r="C19" s="44"/>
      <c r="D19" s="44" t="s">
        <v>51</v>
      </c>
      <c r="E19" s="27" t="s">
        <v>52</v>
      </c>
      <c r="F19" s="552">
        <v>7274</v>
      </c>
      <c r="G19" s="474"/>
      <c r="H19" s="535">
        <f>F19+G19</f>
        <v>7274</v>
      </c>
    </row>
    <row r="20" spans="2:8" ht="19.5" customHeight="1">
      <c r="B20" s="294"/>
      <c r="C20" s="281" t="s">
        <v>156</v>
      </c>
      <c r="D20" s="553"/>
      <c r="E20" s="282" t="s">
        <v>208</v>
      </c>
      <c r="F20" s="561">
        <f>F21</f>
        <v>2000</v>
      </c>
      <c r="G20" s="561">
        <f>G21</f>
        <v>0</v>
      </c>
      <c r="H20" s="562">
        <f>H21</f>
        <v>2000</v>
      </c>
    </row>
    <row r="21" spans="2:8" ht="24">
      <c r="B21" s="294"/>
      <c r="C21" s="44"/>
      <c r="D21" s="44" t="s">
        <v>51</v>
      </c>
      <c r="E21" s="27" t="s">
        <v>52</v>
      </c>
      <c r="F21" s="552">
        <v>2000</v>
      </c>
      <c r="G21" s="582"/>
      <c r="H21" s="535">
        <f>F21+G21</f>
        <v>2000</v>
      </c>
    </row>
    <row r="22" spans="2:8" ht="19.5" customHeight="1">
      <c r="B22" s="550"/>
      <c r="C22" s="281" t="s">
        <v>160</v>
      </c>
      <c r="D22" s="553"/>
      <c r="E22" s="282" t="s">
        <v>42</v>
      </c>
      <c r="F22" s="585">
        <f>F23+F24</f>
        <v>0</v>
      </c>
      <c r="G22" s="585">
        <f>G23+G24</f>
        <v>17956</v>
      </c>
      <c r="H22" s="588">
        <f>H23+H24</f>
        <v>17956</v>
      </c>
    </row>
    <row r="23" spans="2:8" ht="24">
      <c r="B23" s="294"/>
      <c r="C23" s="44"/>
      <c r="D23" s="44" t="s">
        <v>51</v>
      </c>
      <c r="E23" s="27" t="s">
        <v>52</v>
      </c>
      <c r="F23" s="552">
        <v>0</v>
      </c>
      <c r="G23" s="582">
        <v>17956</v>
      </c>
      <c r="H23" s="535">
        <f>F23+G23</f>
        <v>17956</v>
      </c>
    </row>
    <row r="24" spans="2:8" ht="24.75" thickBot="1">
      <c r="B24" s="296"/>
      <c r="C24" s="297"/>
      <c r="D24" s="583" t="s">
        <v>419</v>
      </c>
      <c r="E24" s="584" t="s">
        <v>420</v>
      </c>
      <c r="F24" s="559">
        <v>0</v>
      </c>
      <c r="G24" s="560"/>
      <c r="H24" s="538">
        <f>F24+G24</f>
        <v>0</v>
      </c>
    </row>
    <row r="25" spans="2:8" ht="13.5" thickBot="1">
      <c r="B25" s="46"/>
      <c r="C25" s="46"/>
      <c r="D25" s="46"/>
      <c r="E25" s="47"/>
      <c r="F25" s="48"/>
      <c r="G25" s="45"/>
      <c r="H25" s="45"/>
    </row>
    <row r="26" spans="2:8" ht="16.5" thickBot="1">
      <c r="B26" s="49"/>
      <c r="C26" s="49"/>
      <c r="D26" s="49"/>
      <c r="E26" s="279" t="s">
        <v>60</v>
      </c>
      <c r="F26" s="475">
        <f>F9+F12+F15</f>
        <v>2763373</v>
      </c>
      <c r="G26" s="475">
        <f>G9+G12+G15</f>
        <v>17956</v>
      </c>
      <c r="H26" s="539">
        <f>H9+H12+H15</f>
        <v>2781329</v>
      </c>
    </row>
    <row r="27" spans="2:8" ht="15.75">
      <c r="B27" s="49"/>
      <c r="C27" s="49"/>
      <c r="D27" s="49"/>
      <c r="E27" s="51"/>
      <c r="F27" s="52"/>
      <c r="G27" s="50"/>
      <c r="H27" s="50"/>
    </row>
    <row r="28" spans="2:8" ht="15.75">
      <c r="B28" s="49"/>
      <c r="C28" s="49"/>
      <c r="D28" s="49"/>
      <c r="E28" s="51"/>
      <c r="F28" s="52"/>
      <c r="G28" s="50"/>
      <c r="H28" s="50"/>
    </row>
    <row r="29" spans="2:8" ht="11.25" customHeight="1">
      <c r="B29" s="49"/>
      <c r="C29" s="49"/>
      <c r="D29" s="49"/>
      <c r="E29" s="51"/>
      <c r="F29" s="52"/>
      <c r="G29" s="50"/>
      <c r="H29" s="50"/>
    </row>
    <row r="30" spans="2:8" ht="18.75" customHeight="1" thickBot="1">
      <c r="B30" s="46"/>
      <c r="C30" s="612" t="s">
        <v>61</v>
      </c>
      <c r="D30" s="612"/>
      <c r="E30" s="612"/>
      <c r="F30" s="48"/>
      <c r="G30" s="35"/>
      <c r="H30" s="124"/>
    </row>
    <row r="31" spans="2:8" ht="24" customHeight="1" thickBot="1">
      <c r="B31" s="40" t="s">
        <v>0</v>
      </c>
      <c r="C31" s="41" t="s">
        <v>1</v>
      </c>
      <c r="D31" s="42" t="s">
        <v>2</v>
      </c>
      <c r="E31" s="43" t="s">
        <v>177</v>
      </c>
      <c r="F31" s="476" t="s">
        <v>293</v>
      </c>
      <c r="G31" s="43" t="s">
        <v>382</v>
      </c>
      <c r="H31" s="531" t="s">
        <v>383</v>
      </c>
    </row>
    <row r="32" spans="2:8" ht="16.5" thickBot="1">
      <c r="B32" s="275" t="s">
        <v>49</v>
      </c>
      <c r="C32" s="276"/>
      <c r="D32" s="276"/>
      <c r="E32" s="278" t="s">
        <v>11</v>
      </c>
      <c r="F32" s="472">
        <f>F33</f>
        <v>73696</v>
      </c>
      <c r="G32" s="472">
        <f>G33</f>
        <v>0</v>
      </c>
      <c r="H32" s="536">
        <f>H33</f>
        <v>73696</v>
      </c>
    </row>
    <row r="33" spans="2:8" ht="14.25">
      <c r="B33" s="295"/>
      <c r="C33" s="283" t="s">
        <v>50</v>
      </c>
      <c r="D33" s="283"/>
      <c r="E33" s="285" t="s">
        <v>216</v>
      </c>
      <c r="F33" s="473">
        <f>SUM(F34:F36)</f>
        <v>73696</v>
      </c>
      <c r="G33" s="473">
        <f>SUM(G34:G36)</f>
        <v>0</v>
      </c>
      <c r="H33" s="537">
        <f>SUM(H34:H36)</f>
        <v>73696</v>
      </c>
    </row>
    <row r="34" spans="2:8" ht="14.25" customHeight="1">
      <c r="B34" s="299"/>
      <c r="C34" s="53"/>
      <c r="D34" s="53">
        <v>4010</v>
      </c>
      <c r="E34" s="27" t="s">
        <v>62</v>
      </c>
      <c r="F34" s="477">
        <v>60400</v>
      </c>
      <c r="G34" s="28"/>
      <c r="H34" s="535">
        <f>F34+G34</f>
        <v>60400</v>
      </c>
    </row>
    <row r="35" spans="2:8" ht="14.25" customHeight="1">
      <c r="B35" s="299"/>
      <c r="C35" s="53"/>
      <c r="D35" s="53">
        <v>4110</v>
      </c>
      <c r="E35" s="27" t="s">
        <v>63</v>
      </c>
      <c r="F35" s="477">
        <v>11816</v>
      </c>
      <c r="G35" s="28"/>
      <c r="H35" s="535">
        <f>F35+G35</f>
        <v>11816</v>
      </c>
    </row>
    <row r="36" spans="2:8" ht="14.25" customHeight="1" thickBot="1">
      <c r="B36" s="299"/>
      <c r="C36" s="53"/>
      <c r="D36" s="53">
        <v>4120</v>
      </c>
      <c r="E36" s="27" t="s">
        <v>64</v>
      </c>
      <c r="F36" s="477">
        <v>1480</v>
      </c>
      <c r="G36" s="28"/>
      <c r="H36" s="535">
        <f>F36+G36</f>
        <v>1480</v>
      </c>
    </row>
    <row r="37" spans="2:8" ht="29.25" customHeight="1" thickBot="1">
      <c r="B37" s="275" t="s">
        <v>53</v>
      </c>
      <c r="C37" s="276"/>
      <c r="D37" s="276"/>
      <c r="E37" s="277" t="s">
        <v>235</v>
      </c>
      <c r="F37" s="472">
        <f>F38</f>
        <v>1718</v>
      </c>
      <c r="G37" s="472">
        <f>G38</f>
        <v>0</v>
      </c>
      <c r="H37" s="536">
        <f>H38</f>
        <v>1718</v>
      </c>
    </row>
    <row r="38" spans="2:8" ht="18" customHeight="1">
      <c r="B38" s="295"/>
      <c r="C38" s="283" t="s">
        <v>54</v>
      </c>
      <c r="D38" s="283"/>
      <c r="E38" s="285" t="s">
        <v>17</v>
      </c>
      <c r="F38" s="473">
        <f>SUM(F39:F39)</f>
        <v>1718</v>
      </c>
      <c r="G38" s="473">
        <f>SUM(G39:G39)</f>
        <v>0</v>
      </c>
      <c r="H38" s="537">
        <f>SUM(H39:H39)</f>
        <v>1718</v>
      </c>
    </row>
    <row r="39" spans="2:8" ht="15.75" customHeight="1" thickBot="1">
      <c r="B39" s="299"/>
      <c r="C39" s="53"/>
      <c r="D39" s="53">
        <v>4300</v>
      </c>
      <c r="E39" s="27" t="s">
        <v>66</v>
      </c>
      <c r="F39" s="477">
        <v>1718</v>
      </c>
      <c r="G39" s="28"/>
      <c r="H39" s="535">
        <f>F39+G39</f>
        <v>1718</v>
      </c>
    </row>
    <row r="40" spans="2:8" ht="16.5" thickBot="1">
      <c r="B40" s="275" t="s">
        <v>56</v>
      </c>
      <c r="C40" s="276"/>
      <c r="D40" s="276"/>
      <c r="E40" s="278" t="s">
        <v>39</v>
      </c>
      <c r="F40" s="472">
        <f>F41+F58+F60+F63</f>
        <v>2687959</v>
      </c>
      <c r="G40" s="472">
        <f>G41+G58+G60+G63</f>
        <v>17956</v>
      </c>
      <c r="H40" s="536">
        <f>H41+H58+H60+H63</f>
        <v>2705915</v>
      </c>
    </row>
    <row r="41" spans="2:8" ht="28.5">
      <c r="B41" s="554"/>
      <c r="C41" s="555" t="s">
        <v>57</v>
      </c>
      <c r="D41" s="555"/>
      <c r="E41" s="556" t="s">
        <v>239</v>
      </c>
      <c r="F41" s="557">
        <f>SUM(F42:F57)</f>
        <v>2678685</v>
      </c>
      <c r="G41" s="557">
        <f>SUM(G42:G57)</f>
        <v>0</v>
      </c>
      <c r="H41" s="558">
        <f>SUM(H42:H57)</f>
        <v>2678685</v>
      </c>
    </row>
    <row r="42" spans="2:8" ht="14.25" customHeight="1">
      <c r="B42" s="299"/>
      <c r="C42" s="53"/>
      <c r="D42" s="91" t="s">
        <v>68</v>
      </c>
      <c r="E42" s="27" t="s">
        <v>243</v>
      </c>
      <c r="F42" s="452">
        <v>460</v>
      </c>
      <c r="G42" s="28"/>
      <c r="H42" s="535">
        <f aca="true" t="shared" si="2" ref="H42:H57">F42+G42</f>
        <v>460</v>
      </c>
    </row>
    <row r="43" spans="2:8" ht="14.25" customHeight="1">
      <c r="B43" s="299"/>
      <c r="C43" s="53"/>
      <c r="D43" s="90" t="s">
        <v>153</v>
      </c>
      <c r="E43" s="27" t="s">
        <v>69</v>
      </c>
      <c r="F43" s="441">
        <v>2457325</v>
      </c>
      <c r="G43" s="28"/>
      <c r="H43" s="535">
        <f t="shared" si="2"/>
        <v>2457325</v>
      </c>
    </row>
    <row r="44" spans="2:8" ht="14.25" customHeight="1">
      <c r="B44" s="299"/>
      <c r="C44" s="53"/>
      <c r="D44" s="90" t="s">
        <v>114</v>
      </c>
      <c r="E44" s="27" t="s">
        <v>115</v>
      </c>
      <c r="F44" s="441">
        <v>65900</v>
      </c>
      <c r="G44" s="28"/>
      <c r="H44" s="535">
        <f t="shared" si="2"/>
        <v>65900</v>
      </c>
    </row>
    <row r="45" spans="2:8" ht="14.25" customHeight="1">
      <c r="B45" s="299"/>
      <c r="C45" s="53"/>
      <c r="D45" s="91" t="s">
        <v>124</v>
      </c>
      <c r="E45" s="27" t="s">
        <v>70</v>
      </c>
      <c r="F45" s="441">
        <v>3900</v>
      </c>
      <c r="G45" s="28"/>
      <c r="H45" s="535">
        <f t="shared" si="2"/>
        <v>3900</v>
      </c>
    </row>
    <row r="46" spans="2:8" ht="14.25" customHeight="1">
      <c r="B46" s="299"/>
      <c r="C46" s="53"/>
      <c r="D46" s="90" t="s">
        <v>116</v>
      </c>
      <c r="E46" s="27" t="s">
        <v>117</v>
      </c>
      <c r="F46" s="441">
        <v>130000</v>
      </c>
      <c r="G46" s="28"/>
      <c r="H46" s="535">
        <f t="shared" si="2"/>
        <v>130000</v>
      </c>
    </row>
    <row r="47" spans="2:8" ht="14.25" customHeight="1">
      <c r="B47" s="299"/>
      <c r="C47" s="53"/>
      <c r="D47" s="90">
        <v>4170</v>
      </c>
      <c r="E47" s="27" t="s">
        <v>71</v>
      </c>
      <c r="F47" s="441">
        <v>1000</v>
      </c>
      <c r="G47" s="28"/>
      <c r="H47" s="535">
        <f t="shared" si="2"/>
        <v>1000</v>
      </c>
    </row>
    <row r="48" spans="2:8" ht="14.25" customHeight="1">
      <c r="B48" s="299"/>
      <c r="C48" s="53"/>
      <c r="D48" s="90" t="s">
        <v>101</v>
      </c>
      <c r="E48" s="27" t="s">
        <v>67</v>
      </c>
      <c r="F48" s="441">
        <v>2200</v>
      </c>
      <c r="G48" s="28"/>
      <c r="H48" s="535">
        <f t="shared" si="2"/>
        <v>2200</v>
      </c>
    </row>
    <row r="49" spans="2:8" ht="14.25" customHeight="1">
      <c r="B49" s="299"/>
      <c r="C49" s="53"/>
      <c r="D49" s="91" t="s">
        <v>125</v>
      </c>
      <c r="E49" s="27" t="s">
        <v>72</v>
      </c>
      <c r="F49" s="441">
        <v>700</v>
      </c>
      <c r="G49" s="28"/>
      <c r="H49" s="535">
        <f t="shared" si="2"/>
        <v>700</v>
      </c>
    </row>
    <row r="50" spans="2:8" ht="14.25" customHeight="1">
      <c r="B50" s="299"/>
      <c r="C50" s="53"/>
      <c r="D50" s="91" t="s">
        <v>126</v>
      </c>
      <c r="E50" s="27" t="s">
        <v>73</v>
      </c>
      <c r="F50" s="441">
        <v>1000</v>
      </c>
      <c r="G50" s="28"/>
      <c r="H50" s="535">
        <f t="shared" si="2"/>
        <v>1000</v>
      </c>
    </row>
    <row r="51" spans="2:8" ht="14.25" customHeight="1">
      <c r="B51" s="299"/>
      <c r="C51" s="53"/>
      <c r="D51" s="90" t="s">
        <v>154</v>
      </c>
      <c r="E51" s="27" t="s">
        <v>74</v>
      </c>
      <c r="F51" s="441">
        <v>200</v>
      </c>
      <c r="G51" s="28"/>
      <c r="H51" s="535">
        <f t="shared" si="2"/>
        <v>200</v>
      </c>
    </row>
    <row r="52" spans="2:8" ht="14.25" customHeight="1">
      <c r="B52" s="299"/>
      <c r="C52" s="53"/>
      <c r="D52" s="90" t="s">
        <v>65</v>
      </c>
      <c r="E52" s="27" t="s">
        <v>66</v>
      </c>
      <c r="F52" s="441">
        <v>10000</v>
      </c>
      <c r="G52" s="28"/>
      <c r="H52" s="535">
        <f t="shared" si="2"/>
        <v>10000</v>
      </c>
    </row>
    <row r="53" spans="2:8" ht="12.75">
      <c r="B53" s="299"/>
      <c r="C53" s="53"/>
      <c r="D53" s="99">
        <v>4400</v>
      </c>
      <c r="E53" s="135" t="s">
        <v>247</v>
      </c>
      <c r="F53" s="441">
        <v>1600</v>
      </c>
      <c r="G53" s="28"/>
      <c r="H53" s="535">
        <f t="shared" si="2"/>
        <v>1600</v>
      </c>
    </row>
    <row r="54" spans="2:8" ht="14.25" customHeight="1">
      <c r="B54" s="299"/>
      <c r="C54" s="53"/>
      <c r="D54" s="90" t="s">
        <v>121</v>
      </c>
      <c r="E54" s="27" t="s">
        <v>75</v>
      </c>
      <c r="F54" s="441">
        <v>500</v>
      </c>
      <c r="G54" s="28"/>
      <c r="H54" s="535">
        <f t="shared" si="2"/>
        <v>500</v>
      </c>
    </row>
    <row r="55" spans="2:8" ht="14.25" customHeight="1">
      <c r="B55" s="299"/>
      <c r="C55" s="53"/>
      <c r="D55" s="90">
        <v>4430</v>
      </c>
      <c r="E55" s="27" t="s">
        <v>76</v>
      </c>
      <c r="F55" s="441">
        <v>150</v>
      </c>
      <c r="G55" s="28"/>
      <c r="H55" s="535">
        <f t="shared" si="2"/>
        <v>150</v>
      </c>
    </row>
    <row r="56" spans="2:8" ht="14.25" customHeight="1">
      <c r="B56" s="299"/>
      <c r="C56" s="53"/>
      <c r="D56" s="90" t="s">
        <v>127</v>
      </c>
      <c r="E56" s="27" t="s">
        <v>128</v>
      </c>
      <c r="F56" s="441">
        <v>1250</v>
      </c>
      <c r="G56" s="28"/>
      <c r="H56" s="535">
        <f t="shared" si="2"/>
        <v>1250</v>
      </c>
    </row>
    <row r="57" spans="2:8" ht="14.25" customHeight="1">
      <c r="B57" s="299"/>
      <c r="C57" s="53"/>
      <c r="D57" s="99">
        <v>4700</v>
      </c>
      <c r="E57" s="27" t="s">
        <v>129</v>
      </c>
      <c r="F57" s="441">
        <v>2500</v>
      </c>
      <c r="G57" s="28"/>
      <c r="H57" s="535">
        <f t="shared" si="2"/>
        <v>2500</v>
      </c>
    </row>
    <row r="58" spans="2:8" ht="45" customHeight="1">
      <c r="B58" s="295"/>
      <c r="C58" s="283" t="s">
        <v>58</v>
      </c>
      <c r="D58" s="283"/>
      <c r="E58" s="284" t="s">
        <v>240</v>
      </c>
      <c r="F58" s="473">
        <f>F59</f>
        <v>7274</v>
      </c>
      <c r="G58" s="473">
        <f>G59</f>
        <v>0</v>
      </c>
      <c r="H58" s="537">
        <f>H59</f>
        <v>7274</v>
      </c>
    </row>
    <row r="59" spans="2:8" ht="14.25" customHeight="1">
      <c r="B59" s="563"/>
      <c r="C59" s="564"/>
      <c r="D59" s="564">
        <v>4130</v>
      </c>
      <c r="E59" s="19" t="s">
        <v>78</v>
      </c>
      <c r="F59" s="565">
        <v>7274</v>
      </c>
      <c r="G59" s="484"/>
      <c r="H59" s="551">
        <f>F59+G59</f>
        <v>7274</v>
      </c>
    </row>
    <row r="60" spans="2:8" ht="16.5" customHeight="1">
      <c r="B60" s="299"/>
      <c r="C60" s="283" t="s">
        <v>156</v>
      </c>
      <c r="D60" s="44"/>
      <c r="E60" s="285" t="s">
        <v>208</v>
      </c>
      <c r="F60" s="566">
        <f>F61+F62</f>
        <v>2000</v>
      </c>
      <c r="G60" s="566">
        <f>G61+G62</f>
        <v>0</v>
      </c>
      <c r="H60" s="537">
        <f>H61+H62</f>
        <v>2000</v>
      </c>
    </row>
    <row r="61" spans="2:8" ht="14.25" customHeight="1">
      <c r="B61" s="563"/>
      <c r="C61" s="564"/>
      <c r="D61" s="93" t="s">
        <v>153</v>
      </c>
      <c r="E61" s="19" t="s">
        <v>69</v>
      </c>
      <c r="F61" s="567">
        <v>1960</v>
      </c>
      <c r="G61" s="568"/>
      <c r="H61" s="551">
        <f>F61+G61</f>
        <v>1960</v>
      </c>
    </row>
    <row r="62" spans="2:8" ht="14.25" customHeight="1">
      <c r="B62" s="299"/>
      <c r="C62" s="53"/>
      <c r="D62" s="90" t="s">
        <v>101</v>
      </c>
      <c r="E62" s="27" t="s">
        <v>67</v>
      </c>
      <c r="F62" s="586">
        <v>40</v>
      </c>
      <c r="G62" s="549"/>
      <c r="H62" s="535">
        <f>F62+G62</f>
        <v>40</v>
      </c>
    </row>
    <row r="63" spans="2:8" ht="16.5" customHeight="1">
      <c r="B63" s="299"/>
      <c r="C63" s="283" t="s">
        <v>160</v>
      </c>
      <c r="D63" s="44"/>
      <c r="E63" s="285" t="s">
        <v>42</v>
      </c>
      <c r="F63" s="566">
        <f>F64+F65</f>
        <v>0</v>
      </c>
      <c r="G63" s="566">
        <f>G64+G65</f>
        <v>17956</v>
      </c>
      <c r="H63" s="537">
        <f>H64+H65</f>
        <v>17956</v>
      </c>
    </row>
    <row r="64" spans="2:8" ht="14.25" customHeight="1">
      <c r="B64" s="299"/>
      <c r="C64" s="53"/>
      <c r="D64" s="91" t="s">
        <v>126</v>
      </c>
      <c r="E64" s="27" t="s">
        <v>73</v>
      </c>
      <c r="F64" s="586">
        <v>0</v>
      </c>
      <c r="G64" s="549">
        <v>17956</v>
      </c>
      <c r="H64" s="535">
        <f>F64+G64</f>
        <v>17956</v>
      </c>
    </row>
    <row r="65" spans="2:8" ht="14.25" customHeight="1" thickBot="1">
      <c r="B65" s="300"/>
      <c r="C65" s="301"/>
      <c r="D65" s="587">
        <v>6060</v>
      </c>
      <c r="E65" s="515" t="s">
        <v>77</v>
      </c>
      <c r="F65" s="569">
        <v>0</v>
      </c>
      <c r="G65" s="570"/>
      <c r="H65" s="538">
        <f>F65+G65</f>
        <v>0</v>
      </c>
    </row>
    <row r="66" spans="2:6" ht="6" customHeight="1" thickBot="1">
      <c r="B66" s="54"/>
      <c r="C66" s="54"/>
      <c r="D66" s="54"/>
      <c r="E66" s="47"/>
      <c r="F66" s="48"/>
    </row>
    <row r="67" spans="2:8" ht="16.5" thickBot="1">
      <c r="B67" s="55"/>
      <c r="C67" s="55"/>
      <c r="D67" s="56"/>
      <c r="E67" s="280" t="s">
        <v>60</v>
      </c>
      <c r="F67" s="472">
        <f>F32+F37+F40</f>
        <v>2763373</v>
      </c>
      <c r="G67" s="472">
        <f>G32+G37+G40</f>
        <v>17956</v>
      </c>
      <c r="H67" s="536">
        <f>H32+H37+H40</f>
        <v>2781329</v>
      </c>
    </row>
    <row r="68" spans="2:8" ht="15.75">
      <c r="B68" s="55"/>
      <c r="C68" s="55"/>
      <c r="D68" s="56"/>
      <c r="E68" s="547"/>
      <c r="F68" s="548"/>
      <c r="G68" s="548"/>
      <c r="H68" s="548"/>
    </row>
    <row r="69" spans="2:8" ht="15.75">
      <c r="B69" s="55"/>
      <c r="C69" s="55"/>
      <c r="D69" s="56"/>
      <c r="E69" s="547"/>
      <c r="F69" s="548"/>
      <c r="G69" s="548"/>
      <c r="H69" s="548"/>
    </row>
    <row r="70" spans="2:6" ht="15.75">
      <c r="B70" s="55"/>
      <c r="C70" s="55"/>
      <c r="D70" s="56"/>
      <c r="E70" s="51"/>
      <c r="F70" s="134"/>
    </row>
    <row r="71" spans="2:7" ht="32.25" customHeight="1">
      <c r="B71" s="188"/>
      <c r="C71" s="613" t="s">
        <v>294</v>
      </c>
      <c r="D71" s="613"/>
      <c r="E71" s="613"/>
      <c r="F71" s="613"/>
      <c r="G71" s="613"/>
    </row>
    <row r="72" spans="2:7" ht="6" customHeight="1" thickBot="1">
      <c r="B72" s="189"/>
      <c r="C72" s="189"/>
      <c r="D72" s="189"/>
      <c r="E72" s="190"/>
      <c r="F72" s="57"/>
      <c r="G72" s="35"/>
    </row>
    <row r="73" spans="2:8" ht="15.75">
      <c r="B73" s="191" t="s">
        <v>0</v>
      </c>
      <c r="C73" s="192" t="s">
        <v>1</v>
      </c>
      <c r="D73" s="193" t="s">
        <v>2</v>
      </c>
      <c r="E73" s="89" t="s">
        <v>177</v>
      </c>
      <c r="F73" s="476" t="s">
        <v>293</v>
      </c>
      <c r="G73" s="540" t="s">
        <v>382</v>
      </c>
      <c r="H73" s="531" t="s">
        <v>383</v>
      </c>
    </row>
    <row r="74" spans="2:8" ht="18" customHeight="1">
      <c r="B74" s="541" t="s">
        <v>56</v>
      </c>
      <c r="C74" s="194" t="s">
        <v>57</v>
      </c>
      <c r="D74" s="326" t="s">
        <v>16</v>
      </c>
      <c r="E74" s="345" t="s">
        <v>374</v>
      </c>
      <c r="F74" s="478">
        <v>32400</v>
      </c>
      <c r="G74" s="482"/>
      <c r="H74" s="535">
        <f>F74+G74</f>
        <v>32400</v>
      </c>
    </row>
    <row r="75" spans="2:8" ht="18" customHeight="1">
      <c r="B75" s="541" t="s">
        <v>56</v>
      </c>
      <c r="C75" s="194" t="s">
        <v>57</v>
      </c>
      <c r="D75" s="327" t="s">
        <v>260</v>
      </c>
      <c r="E75" s="135" t="s">
        <v>288</v>
      </c>
      <c r="F75" s="479">
        <v>2000</v>
      </c>
      <c r="G75" s="28"/>
      <c r="H75" s="535">
        <f>F75+G75</f>
        <v>2000</v>
      </c>
    </row>
    <row r="76" spans="2:8" ht="13.5" thickBot="1">
      <c r="B76" s="542" t="s">
        <v>56</v>
      </c>
      <c r="C76" s="543" t="s">
        <v>57</v>
      </c>
      <c r="D76" s="544" t="s">
        <v>297</v>
      </c>
      <c r="E76" s="545" t="s">
        <v>343</v>
      </c>
      <c r="F76" s="546">
        <v>4000</v>
      </c>
      <c r="G76" s="492"/>
      <c r="H76" s="538">
        <f>F76+G76</f>
        <v>4000</v>
      </c>
    </row>
  </sheetData>
  <sheetProtection/>
  <mergeCells count="4">
    <mergeCell ref="C30:E30"/>
    <mergeCell ref="C7:E7"/>
    <mergeCell ref="C5:G5"/>
    <mergeCell ref="C71:G71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22">
      <selection activeCell="O102" sqref="O10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82" t="s">
        <v>47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78"/>
      <c r="C2" s="31"/>
      <c r="D2" s="173"/>
      <c r="E2" s="31"/>
      <c r="F2" s="31"/>
      <c r="G2" s="31"/>
      <c r="H2" s="318" t="s">
        <v>392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80"/>
      <c r="H3" s="182" t="s">
        <v>291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6"/>
      <c r="C4" s="183" t="s">
        <v>301</v>
      </c>
      <c r="D4" s="183"/>
      <c r="E4" s="183"/>
      <c r="F4" s="183"/>
      <c r="G4" s="183"/>
      <c r="H4" s="37"/>
      <c r="I4" s="36"/>
      <c r="J4" s="36"/>
      <c r="K4" s="36"/>
      <c r="L4" s="36"/>
      <c r="M4" s="36"/>
      <c r="N4" s="36"/>
      <c r="O4" s="36"/>
      <c r="P4" s="36"/>
      <c r="Q4" s="36"/>
    </row>
    <row r="5" spans="1:16" ht="12" customHeight="1" thickBot="1">
      <c r="A5" s="36"/>
      <c r="B5" s="36"/>
      <c r="C5" s="36"/>
      <c r="D5" s="36"/>
      <c r="E5" s="36"/>
      <c r="F5" s="36"/>
      <c r="G5" s="36"/>
      <c r="H5" s="36"/>
      <c r="I5" s="38" t="s">
        <v>45</v>
      </c>
      <c r="J5" s="36"/>
      <c r="K5" s="36"/>
      <c r="L5" s="36"/>
      <c r="M5" s="36"/>
      <c r="N5" s="36"/>
      <c r="O5" s="36"/>
      <c r="P5" s="36"/>
    </row>
    <row r="6" spans="1:9" ht="72" customHeight="1" thickBot="1">
      <c r="A6" s="58" t="s">
        <v>0</v>
      </c>
      <c r="B6" s="59" t="s">
        <v>1</v>
      </c>
      <c r="C6" s="60" t="s">
        <v>2</v>
      </c>
      <c r="D6" s="59" t="s">
        <v>46</v>
      </c>
      <c r="E6" s="61" t="s">
        <v>378</v>
      </c>
      <c r="F6" s="61" t="s">
        <v>382</v>
      </c>
      <c r="G6" s="61" t="s">
        <v>391</v>
      </c>
      <c r="H6" s="62" t="s">
        <v>79</v>
      </c>
      <c r="I6" s="63" t="s">
        <v>80</v>
      </c>
    </row>
    <row r="7" spans="1:9" ht="9.75" customHeight="1">
      <c r="A7" s="154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6">
        <v>8</v>
      </c>
      <c r="I7" s="162">
        <v>9</v>
      </c>
    </row>
    <row r="8" spans="1:9" ht="15" customHeight="1">
      <c r="A8" s="260" t="s">
        <v>81</v>
      </c>
      <c r="B8" s="261"/>
      <c r="C8" s="261"/>
      <c r="D8" s="262" t="s">
        <v>82</v>
      </c>
      <c r="E8" s="263">
        <f>E9</f>
        <v>3077000</v>
      </c>
      <c r="F8" s="263">
        <f>F9</f>
        <v>0</v>
      </c>
      <c r="G8" s="263">
        <f>G9</f>
        <v>3077000</v>
      </c>
      <c r="H8" s="64"/>
      <c r="I8" s="157"/>
    </row>
    <row r="9" spans="1:9" ht="15" customHeight="1">
      <c r="A9" s="158"/>
      <c r="B9" s="255" t="s">
        <v>83</v>
      </c>
      <c r="C9" s="256"/>
      <c r="D9" s="257" t="s">
        <v>84</v>
      </c>
      <c r="E9" s="258">
        <f>SUM(E10:E15)</f>
        <v>3077000</v>
      </c>
      <c r="F9" s="258">
        <f>SUM(F10:F15)</f>
        <v>0</v>
      </c>
      <c r="G9" s="258">
        <f>SUM(G10:G15)</f>
        <v>3077000</v>
      </c>
      <c r="H9" s="67"/>
      <c r="I9" s="157"/>
    </row>
    <row r="10" spans="1:9" ht="24">
      <c r="A10" s="158"/>
      <c r="B10" s="65"/>
      <c r="C10" s="68">
        <v>6050</v>
      </c>
      <c r="D10" s="69" t="s">
        <v>85</v>
      </c>
      <c r="E10" s="136">
        <v>2800000</v>
      </c>
      <c r="F10" s="136"/>
      <c r="G10" s="136">
        <f aca="true" t="shared" si="0" ref="G10:G15">E10+F10</f>
        <v>2800000</v>
      </c>
      <c r="H10" s="70" t="s">
        <v>300</v>
      </c>
      <c r="I10" s="159" t="s">
        <v>86</v>
      </c>
    </row>
    <row r="11" spans="1:9" ht="24">
      <c r="A11" s="158"/>
      <c r="B11" s="65"/>
      <c r="C11" s="68">
        <v>6050</v>
      </c>
      <c r="D11" s="69" t="s">
        <v>85</v>
      </c>
      <c r="E11" s="136">
        <v>85000</v>
      </c>
      <c r="F11" s="136"/>
      <c r="G11" s="136">
        <f t="shared" si="0"/>
        <v>85000</v>
      </c>
      <c r="H11" s="70" t="s">
        <v>302</v>
      </c>
      <c r="I11" s="159" t="s">
        <v>86</v>
      </c>
    </row>
    <row r="12" spans="1:9" ht="24">
      <c r="A12" s="158"/>
      <c r="B12" s="65"/>
      <c r="C12" s="68">
        <v>6050</v>
      </c>
      <c r="D12" s="69" t="s">
        <v>85</v>
      </c>
      <c r="E12" s="136">
        <v>73000</v>
      </c>
      <c r="F12" s="136"/>
      <c r="G12" s="136">
        <f t="shared" si="0"/>
        <v>73000</v>
      </c>
      <c r="H12" s="70" t="s">
        <v>303</v>
      </c>
      <c r="I12" s="159" t="s">
        <v>86</v>
      </c>
    </row>
    <row r="13" spans="1:9" ht="24">
      <c r="A13" s="158"/>
      <c r="B13" s="65"/>
      <c r="C13" s="68">
        <v>6050</v>
      </c>
      <c r="D13" s="69" t="s">
        <v>85</v>
      </c>
      <c r="E13" s="136">
        <v>92000</v>
      </c>
      <c r="F13" s="136"/>
      <c r="G13" s="136">
        <f t="shared" si="0"/>
        <v>92000</v>
      </c>
      <c r="H13" s="70" t="s">
        <v>304</v>
      </c>
      <c r="I13" s="159" t="s">
        <v>86</v>
      </c>
    </row>
    <row r="14" spans="1:9" ht="24">
      <c r="A14" s="158"/>
      <c r="B14" s="65"/>
      <c r="C14" s="68">
        <v>6050</v>
      </c>
      <c r="D14" s="69" t="s">
        <v>85</v>
      </c>
      <c r="E14" s="136">
        <v>20000</v>
      </c>
      <c r="F14" s="136"/>
      <c r="G14" s="136">
        <f t="shared" si="0"/>
        <v>20000</v>
      </c>
      <c r="H14" s="137" t="s">
        <v>226</v>
      </c>
      <c r="I14" s="159" t="s">
        <v>86</v>
      </c>
    </row>
    <row r="15" spans="1:9" ht="20.25" customHeight="1">
      <c r="A15" s="158"/>
      <c r="B15" s="65"/>
      <c r="C15" s="68">
        <v>6050</v>
      </c>
      <c r="D15" s="69" t="s">
        <v>85</v>
      </c>
      <c r="E15" s="136">
        <v>7000</v>
      </c>
      <c r="F15" s="136"/>
      <c r="G15" s="136">
        <f t="shared" si="0"/>
        <v>7000</v>
      </c>
      <c r="H15" s="137" t="s">
        <v>414</v>
      </c>
      <c r="I15" s="159" t="s">
        <v>86</v>
      </c>
    </row>
    <row r="16" spans="1:9" ht="15" customHeight="1">
      <c r="A16" s="264">
        <v>600</v>
      </c>
      <c r="B16" s="265"/>
      <c r="C16" s="265"/>
      <c r="D16" s="262" t="s">
        <v>88</v>
      </c>
      <c r="E16" s="266">
        <f>E17+E19</f>
        <v>644000</v>
      </c>
      <c r="F16" s="266">
        <f>F17+F19</f>
        <v>0</v>
      </c>
      <c r="G16" s="266">
        <f>G17+G19</f>
        <v>644000</v>
      </c>
      <c r="H16" s="72"/>
      <c r="I16" s="157"/>
    </row>
    <row r="17" spans="1:9" ht="17.25" customHeight="1">
      <c r="A17" s="264"/>
      <c r="B17" s="256">
        <v>60014</v>
      </c>
      <c r="C17" s="256"/>
      <c r="D17" s="257" t="s">
        <v>89</v>
      </c>
      <c r="E17" s="258">
        <f>E18</f>
        <v>65000</v>
      </c>
      <c r="F17" s="258">
        <f>F18</f>
        <v>0</v>
      </c>
      <c r="G17" s="258">
        <f>G18</f>
        <v>65000</v>
      </c>
      <c r="H17" s="72"/>
      <c r="I17" s="157"/>
    </row>
    <row r="18" spans="1:9" ht="36.75" customHeight="1">
      <c r="A18" s="264"/>
      <c r="B18" s="265"/>
      <c r="C18" s="68">
        <v>6300</v>
      </c>
      <c r="D18" s="69" t="s">
        <v>290</v>
      </c>
      <c r="E18" s="328">
        <v>65000</v>
      </c>
      <c r="F18" s="328"/>
      <c r="G18" s="136">
        <f>E18+F18</f>
        <v>65000</v>
      </c>
      <c r="H18" s="70" t="s">
        <v>326</v>
      </c>
      <c r="I18" s="334" t="s">
        <v>327</v>
      </c>
    </row>
    <row r="19" spans="1:9" ht="16.5" customHeight="1">
      <c r="A19" s="158"/>
      <c r="B19" s="256">
        <v>60016</v>
      </c>
      <c r="C19" s="256"/>
      <c r="D19" s="257" t="s">
        <v>185</v>
      </c>
      <c r="E19" s="259">
        <f>SUM(E20:E24)</f>
        <v>579000</v>
      </c>
      <c r="F19" s="259">
        <f>SUM(F20:F24)</f>
        <v>0</v>
      </c>
      <c r="G19" s="259">
        <f>SUM(G20:G24)</f>
        <v>579000</v>
      </c>
      <c r="H19" s="73"/>
      <c r="I19" s="160"/>
    </row>
    <row r="20" spans="1:9" ht="15.75" customHeight="1">
      <c r="A20" s="161"/>
      <c r="B20" s="174"/>
      <c r="C20" s="175">
        <v>6050</v>
      </c>
      <c r="D20" s="69" t="s">
        <v>85</v>
      </c>
      <c r="E20" s="136">
        <v>400000</v>
      </c>
      <c r="F20" s="136"/>
      <c r="G20" s="136">
        <f>E20+F20</f>
        <v>400000</v>
      </c>
      <c r="H20" s="73" t="s">
        <v>324</v>
      </c>
      <c r="I20" s="159" t="s">
        <v>86</v>
      </c>
    </row>
    <row r="21" spans="1:9" ht="15.75" customHeight="1">
      <c r="A21" s="161"/>
      <c r="B21" s="174"/>
      <c r="C21" s="175">
        <v>6050</v>
      </c>
      <c r="D21" s="69" t="s">
        <v>85</v>
      </c>
      <c r="E21" s="136">
        <v>60000</v>
      </c>
      <c r="F21" s="136"/>
      <c r="G21" s="136">
        <f>E21+F21</f>
        <v>60000</v>
      </c>
      <c r="H21" s="73" t="s">
        <v>325</v>
      </c>
      <c r="I21" s="159" t="s">
        <v>86</v>
      </c>
    </row>
    <row r="22" spans="1:9" ht="24">
      <c r="A22" s="161"/>
      <c r="B22" s="174"/>
      <c r="C22" s="175">
        <v>6050</v>
      </c>
      <c r="D22" s="69" t="s">
        <v>85</v>
      </c>
      <c r="E22" s="136">
        <v>20000</v>
      </c>
      <c r="F22" s="136"/>
      <c r="G22" s="136">
        <f>E22+F22</f>
        <v>20000</v>
      </c>
      <c r="H22" s="137" t="s">
        <v>226</v>
      </c>
      <c r="I22" s="159" t="s">
        <v>86</v>
      </c>
    </row>
    <row r="23" spans="1:9" ht="24">
      <c r="A23" s="161"/>
      <c r="B23" s="174"/>
      <c r="C23" s="175">
        <v>6050</v>
      </c>
      <c r="D23" s="69" t="s">
        <v>269</v>
      </c>
      <c r="E23" s="136">
        <v>9000</v>
      </c>
      <c r="F23" s="136"/>
      <c r="G23" s="136">
        <f>E23+F23</f>
        <v>9000</v>
      </c>
      <c r="H23" s="137" t="s">
        <v>314</v>
      </c>
      <c r="I23" s="159" t="s">
        <v>86</v>
      </c>
    </row>
    <row r="24" spans="1:9" ht="24">
      <c r="A24" s="161"/>
      <c r="B24" s="174"/>
      <c r="C24" s="175">
        <v>6050</v>
      </c>
      <c r="D24" s="69" t="s">
        <v>85</v>
      </c>
      <c r="E24" s="136">
        <v>90000</v>
      </c>
      <c r="F24" s="136"/>
      <c r="G24" s="136">
        <f>E24+F24</f>
        <v>90000</v>
      </c>
      <c r="H24" s="73" t="s">
        <v>393</v>
      </c>
      <c r="I24" s="159" t="s">
        <v>86</v>
      </c>
    </row>
    <row r="25" spans="1:9" ht="15.75" customHeight="1">
      <c r="A25" s="264">
        <v>750</v>
      </c>
      <c r="B25" s="71"/>
      <c r="C25" s="71"/>
      <c r="D25" s="267" t="s">
        <v>11</v>
      </c>
      <c r="E25" s="266">
        <f>E26</f>
        <v>60000</v>
      </c>
      <c r="F25" s="266">
        <f>F26</f>
        <v>0</v>
      </c>
      <c r="G25" s="266">
        <f>G26</f>
        <v>60000</v>
      </c>
      <c r="H25" s="74"/>
      <c r="I25" s="157"/>
    </row>
    <row r="26" spans="1:9" ht="15.75" customHeight="1">
      <c r="A26" s="158"/>
      <c r="B26" s="256">
        <v>75023</v>
      </c>
      <c r="C26" s="256"/>
      <c r="D26" s="257" t="s">
        <v>90</v>
      </c>
      <c r="E26" s="258">
        <f>E27+E28</f>
        <v>60000</v>
      </c>
      <c r="F26" s="258">
        <f>F27+F28</f>
        <v>0</v>
      </c>
      <c r="G26" s="258">
        <f>G27+G28</f>
        <v>60000</v>
      </c>
      <c r="H26" s="67"/>
      <c r="I26" s="157"/>
    </row>
    <row r="27" spans="1:9" ht="15.75" customHeight="1">
      <c r="A27" s="158"/>
      <c r="B27" s="329"/>
      <c r="C27" s="175">
        <v>6050</v>
      </c>
      <c r="D27" s="69" t="s">
        <v>85</v>
      </c>
      <c r="E27" s="328">
        <v>40000</v>
      </c>
      <c r="F27" s="328"/>
      <c r="G27" s="136">
        <f>E27+F27</f>
        <v>40000</v>
      </c>
      <c r="H27" s="70" t="s">
        <v>305</v>
      </c>
      <c r="I27" s="159" t="s">
        <v>86</v>
      </c>
    </row>
    <row r="28" spans="1:9" ht="24">
      <c r="A28" s="158"/>
      <c r="B28" s="66"/>
      <c r="C28" s="68">
        <v>6060</v>
      </c>
      <c r="D28" s="69" t="s">
        <v>87</v>
      </c>
      <c r="E28" s="136">
        <v>20000</v>
      </c>
      <c r="F28" s="136"/>
      <c r="G28" s="136">
        <f>E28+F28</f>
        <v>20000</v>
      </c>
      <c r="H28" s="70" t="s">
        <v>224</v>
      </c>
      <c r="I28" s="159" t="s">
        <v>86</v>
      </c>
    </row>
    <row r="29" spans="1:9" ht="28.5" customHeight="1">
      <c r="A29" s="264">
        <v>754</v>
      </c>
      <c r="B29" s="66"/>
      <c r="C29" s="68"/>
      <c r="D29" s="254" t="s">
        <v>18</v>
      </c>
      <c r="E29" s="266">
        <f>E30</f>
        <v>195000</v>
      </c>
      <c r="F29" s="266">
        <f>F30</f>
        <v>0</v>
      </c>
      <c r="G29" s="266">
        <f>G30</f>
        <v>195000</v>
      </c>
      <c r="H29" s="70"/>
      <c r="I29" s="159"/>
    </row>
    <row r="30" spans="1:9" ht="15" customHeight="1">
      <c r="A30" s="161"/>
      <c r="B30" s="239" t="s">
        <v>131</v>
      </c>
      <c r="C30" s="240"/>
      <c r="D30" s="209" t="s">
        <v>198</v>
      </c>
      <c r="E30" s="258">
        <f>SUM(E31:E33)</f>
        <v>195000</v>
      </c>
      <c r="F30" s="258">
        <f>SUM(F31:F33)</f>
        <v>0</v>
      </c>
      <c r="G30" s="258">
        <f>SUM(G31:G33)</f>
        <v>195000</v>
      </c>
      <c r="H30" s="70"/>
      <c r="I30" s="159"/>
    </row>
    <row r="31" spans="1:9" ht="15" customHeight="1">
      <c r="A31" s="161"/>
      <c r="B31" s="174"/>
      <c r="C31" s="175">
        <v>6050</v>
      </c>
      <c r="D31" s="69" t="s">
        <v>85</v>
      </c>
      <c r="E31" s="136">
        <v>160000</v>
      </c>
      <c r="F31" s="136"/>
      <c r="G31" s="136">
        <f>E31+F31</f>
        <v>160000</v>
      </c>
      <c r="H31" s="70" t="s">
        <v>306</v>
      </c>
      <c r="I31" s="159" t="s">
        <v>86</v>
      </c>
    </row>
    <row r="32" spans="1:9" ht="15" customHeight="1">
      <c r="A32" s="158"/>
      <c r="B32" s="66"/>
      <c r="C32" s="175">
        <v>6050</v>
      </c>
      <c r="D32" s="69" t="s">
        <v>85</v>
      </c>
      <c r="E32" s="136">
        <v>30000</v>
      </c>
      <c r="F32" s="136"/>
      <c r="G32" s="136">
        <f>E32+F32</f>
        <v>30000</v>
      </c>
      <c r="H32" s="70" t="s">
        <v>307</v>
      </c>
      <c r="I32" s="159" t="s">
        <v>86</v>
      </c>
    </row>
    <row r="33" spans="1:9" ht="21.75">
      <c r="A33" s="158"/>
      <c r="B33" s="66"/>
      <c r="C33" s="175">
        <v>6050</v>
      </c>
      <c r="D33" s="69" t="s">
        <v>269</v>
      </c>
      <c r="E33" s="136">
        <v>5000</v>
      </c>
      <c r="F33" s="136"/>
      <c r="G33" s="136">
        <f>E33+F33</f>
        <v>5000</v>
      </c>
      <c r="H33" s="70" t="s">
        <v>315</v>
      </c>
      <c r="I33" s="159" t="s">
        <v>86</v>
      </c>
    </row>
    <row r="34" spans="1:9" ht="15.75" customHeight="1">
      <c r="A34" s="252" t="s">
        <v>139</v>
      </c>
      <c r="B34" s="253"/>
      <c r="C34" s="303"/>
      <c r="D34" s="267" t="s">
        <v>36</v>
      </c>
      <c r="E34" s="266">
        <f>E35+E37</f>
        <v>85000</v>
      </c>
      <c r="F34" s="266">
        <f>F35+F37</f>
        <v>0</v>
      </c>
      <c r="G34" s="266">
        <f>G35+G37</f>
        <v>85000</v>
      </c>
      <c r="H34" s="70"/>
      <c r="I34" s="159"/>
    </row>
    <row r="35" spans="1:9" ht="15.75" customHeight="1">
      <c r="A35" s="366"/>
      <c r="B35" s="240" t="s">
        <v>140</v>
      </c>
      <c r="C35" s="239"/>
      <c r="D35" s="209" t="s">
        <v>37</v>
      </c>
      <c r="E35" s="258">
        <f>E36</f>
        <v>70000</v>
      </c>
      <c r="F35" s="258">
        <f>F36</f>
        <v>0</v>
      </c>
      <c r="G35" s="258">
        <f>G36</f>
        <v>70000</v>
      </c>
      <c r="H35" s="70"/>
      <c r="I35" s="159"/>
    </row>
    <row r="36" spans="1:9" ht="24">
      <c r="A36" s="366"/>
      <c r="B36" s="253"/>
      <c r="C36" s="175">
        <v>6050</v>
      </c>
      <c r="D36" s="69" t="s">
        <v>85</v>
      </c>
      <c r="E36" s="328">
        <v>70000</v>
      </c>
      <c r="F36" s="328"/>
      <c r="G36" s="136">
        <f>E36+F36</f>
        <v>70000</v>
      </c>
      <c r="H36" s="70" t="s">
        <v>379</v>
      </c>
      <c r="I36" s="159" t="s">
        <v>86</v>
      </c>
    </row>
    <row r="37" spans="1:9" ht="14.25" customHeight="1">
      <c r="A37" s="161"/>
      <c r="B37" s="240" t="s">
        <v>144</v>
      </c>
      <c r="C37" s="239"/>
      <c r="D37" s="209" t="s">
        <v>182</v>
      </c>
      <c r="E37" s="258">
        <f>E38</f>
        <v>15000</v>
      </c>
      <c r="F37" s="258">
        <f>F38</f>
        <v>0</v>
      </c>
      <c r="G37" s="258">
        <f>G38</f>
        <v>15000</v>
      </c>
      <c r="H37" s="70"/>
      <c r="I37" s="159"/>
    </row>
    <row r="38" spans="1:9" ht="24">
      <c r="A38" s="158"/>
      <c r="B38" s="66"/>
      <c r="C38" s="68">
        <v>6060</v>
      </c>
      <c r="D38" s="69" t="s">
        <v>87</v>
      </c>
      <c r="E38" s="136">
        <v>15000</v>
      </c>
      <c r="F38" s="136"/>
      <c r="G38" s="136">
        <f>E38+F38</f>
        <v>15000</v>
      </c>
      <c r="H38" s="70" t="s">
        <v>299</v>
      </c>
      <c r="I38" s="159" t="s">
        <v>261</v>
      </c>
    </row>
    <row r="39" spans="1:9" ht="15.75" customHeight="1">
      <c r="A39" s="252" t="s">
        <v>149</v>
      </c>
      <c r="B39" s="253"/>
      <c r="C39" s="303"/>
      <c r="D39" s="267" t="s">
        <v>150</v>
      </c>
      <c r="E39" s="266">
        <f aca="true" t="shared" si="1" ref="E39:G40">E40</f>
        <v>26000</v>
      </c>
      <c r="F39" s="266">
        <f t="shared" si="1"/>
        <v>0</v>
      </c>
      <c r="G39" s="266">
        <f t="shared" si="1"/>
        <v>26000</v>
      </c>
      <c r="H39" s="70"/>
      <c r="I39" s="159"/>
    </row>
    <row r="40" spans="1:9" ht="15.75" customHeight="1">
      <c r="A40" s="339"/>
      <c r="B40" s="240" t="s">
        <v>342</v>
      </c>
      <c r="C40" s="239"/>
      <c r="D40" s="343" t="s">
        <v>357</v>
      </c>
      <c r="E40" s="258">
        <f t="shared" si="1"/>
        <v>26000</v>
      </c>
      <c r="F40" s="258">
        <f t="shared" si="1"/>
        <v>0</v>
      </c>
      <c r="G40" s="258">
        <f t="shared" si="1"/>
        <v>26000</v>
      </c>
      <c r="H40" s="70"/>
      <c r="I40" s="159"/>
    </row>
    <row r="41" spans="1:9" ht="33.75" customHeight="1">
      <c r="A41" s="158"/>
      <c r="B41" s="66"/>
      <c r="C41" s="68">
        <v>6300</v>
      </c>
      <c r="D41" s="69" t="s">
        <v>290</v>
      </c>
      <c r="E41" s="136">
        <v>26000</v>
      </c>
      <c r="F41" s="136"/>
      <c r="G41" s="136">
        <f>E41+F41</f>
        <v>26000</v>
      </c>
      <c r="H41" s="70" t="s">
        <v>337</v>
      </c>
      <c r="I41" s="334" t="s">
        <v>327</v>
      </c>
    </row>
    <row r="42" spans="1:9" ht="15.75" customHeight="1">
      <c r="A42" s="252" t="s">
        <v>56</v>
      </c>
      <c r="B42" s="253"/>
      <c r="C42" s="253"/>
      <c r="D42" s="267" t="s">
        <v>39</v>
      </c>
      <c r="E42" s="266">
        <f aca="true" t="shared" si="2" ref="E42:G43">E43</f>
        <v>0</v>
      </c>
      <c r="F42" s="266">
        <f t="shared" si="2"/>
        <v>0</v>
      </c>
      <c r="G42" s="266">
        <f t="shared" si="2"/>
        <v>0</v>
      </c>
      <c r="H42" s="70"/>
      <c r="I42" s="334"/>
    </row>
    <row r="43" spans="1:9" ht="15.75" customHeight="1">
      <c r="A43" s="339"/>
      <c r="B43" s="240" t="s">
        <v>160</v>
      </c>
      <c r="C43" s="240"/>
      <c r="D43" s="209" t="s">
        <v>42</v>
      </c>
      <c r="E43" s="258">
        <f t="shared" si="2"/>
        <v>0</v>
      </c>
      <c r="F43" s="258">
        <f t="shared" si="2"/>
        <v>0</v>
      </c>
      <c r="G43" s="258">
        <f t="shared" si="2"/>
        <v>0</v>
      </c>
      <c r="H43" s="70"/>
      <c r="I43" s="334"/>
    </row>
    <row r="44" spans="1:9" ht="19.5" customHeight="1">
      <c r="A44" s="339"/>
      <c r="B44" s="340"/>
      <c r="C44" s="68">
        <v>6060</v>
      </c>
      <c r="D44" s="69" t="s">
        <v>87</v>
      </c>
      <c r="E44" s="136">
        <v>0</v>
      </c>
      <c r="F44" s="136"/>
      <c r="G44" s="136">
        <f>E44+F44</f>
        <v>0</v>
      </c>
      <c r="H44" s="70"/>
      <c r="I44" s="334"/>
    </row>
    <row r="45" spans="1:9" ht="25.5">
      <c r="A45" s="304" t="s">
        <v>167</v>
      </c>
      <c r="B45" s="305"/>
      <c r="C45" s="305"/>
      <c r="D45" s="306" t="s">
        <v>43</v>
      </c>
      <c r="E45" s="266">
        <f>E46</f>
        <v>146981</v>
      </c>
      <c r="F45" s="266">
        <f>F46</f>
        <v>13000</v>
      </c>
      <c r="G45" s="266">
        <f>G46</f>
        <v>159981</v>
      </c>
      <c r="H45" s="70"/>
      <c r="I45" s="159"/>
    </row>
    <row r="46" spans="1:9" ht="17.25" customHeight="1">
      <c r="A46" s="161"/>
      <c r="B46" s="240" t="s">
        <v>170</v>
      </c>
      <c r="C46" s="239"/>
      <c r="D46" s="209" t="s">
        <v>188</v>
      </c>
      <c r="E46" s="258">
        <f>SUM(E47:E54)</f>
        <v>146981</v>
      </c>
      <c r="F46" s="258">
        <f>SUM(F47:F54)</f>
        <v>13000</v>
      </c>
      <c r="G46" s="258">
        <f>SUM(G47:G54)</f>
        <v>159981</v>
      </c>
      <c r="H46" s="70"/>
      <c r="I46" s="159"/>
    </row>
    <row r="47" spans="1:9" ht="17.25" customHeight="1">
      <c r="A47" s="161"/>
      <c r="B47" s="333"/>
      <c r="C47" s="68">
        <v>6050</v>
      </c>
      <c r="D47" s="69" t="s">
        <v>85</v>
      </c>
      <c r="E47" s="328">
        <v>60000</v>
      </c>
      <c r="F47" s="328"/>
      <c r="G47" s="136">
        <f aca="true" t="shared" si="3" ref="G47:G54">E47+F47</f>
        <v>60000</v>
      </c>
      <c r="H47" s="70" t="s">
        <v>323</v>
      </c>
      <c r="I47" s="159" t="s">
        <v>86</v>
      </c>
    </row>
    <row r="48" spans="1:9" ht="24" customHeight="1">
      <c r="A48" s="161"/>
      <c r="B48" s="174"/>
      <c r="C48" s="68">
        <v>6050</v>
      </c>
      <c r="D48" s="69" t="s">
        <v>85</v>
      </c>
      <c r="E48" s="136">
        <v>20000</v>
      </c>
      <c r="F48" s="136"/>
      <c r="G48" s="136">
        <f t="shared" si="3"/>
        <v>20000</v>
      </c>
      <c r="H48" s="70" t="s">
        <v>380</v>
      </c>
      <c r="I48" s="159" t="s">
        <v>86</v>
      </c>
    </row>
    <row r="49" spans="1:9" ht="24" customHeight="1">
      <c r="A49" s="161"/>
      <c r="B49" s="174"/>
      <c r="C49" s="175">
        <v>6050</v>
      </c>
      <c r="D49" s="69" t="s">
        <v>269</v>
      </c>
      <c r="E49" s="136">
        <v>12017</v>
      </c>
      <c r="F49" s="136">
        <v>200</v>
      </c>
      <c r="G49" s="136">
        <f t="shared" si="3"/>
        <v>12217</v>
      </c>
      <c r="H49" s="70" t="s">
        <v>308</v>
      </c>
      <c r="I49" s="159" t="s">
        <v>86</v>
      </c>
    </row>
    <row r="50" spans="1:9" ht="24" customHeight="1">
      <c r="A50" s="161"/>
      <c r="B50" s="174"/>
      <c r="C50" s="175">
        <v>6050</v>
      </c>
      <c r="D50" s="69" t="s">
        <v>269</v>
      </c>
      <c r="E50" s="136">
        <v>8000</v>
      </c>
      <c r="F50" s="136"/>
      <c r="G50" s="136">
        <f t="shared" si="3"/>
        <v>8000</v>
      </c>
      <c r="H50" s="70" t="s">
        <v>309</v>
      </c>
      <c r="I50" s="159" t="s">
        <v>86</v>
      </c>
    </row>
    <row r="51" spans="1:9" ht="24" customHeight="1">
      <c r="A51" s="161"/>
      <c r="B51" s="174"/>
      <c r="C51" s="175">
        <v>6050</v>
      </c>
      <c r="D51" s="69" t="s">
        <v>269</v>
      </c>
      <c r="E51" s="136">
        <v>3000</v>
      </c>
      <c r="F51" s="136"/>
      <c r="G51" s="136">
        <f t="shared" si="3"/>
        <v>3000</v>
      </c>
      <c r="H51" s="70" t="s">
        <v>310</v>
      </c>
      <c r="I51" s="159" t="s">
        <v>86</v>
      </c>
    </row>
    <row r="52" spans="1:9" ht="24" customHeight="1">
      <c r="A52" s="161"/>
      <c r="B52" s="174"/>
      <c r="C52" s="175">
        <v>6050</v>
      </c>
      <c r="D52" s="69" t="s">
        <v>269</v>
      </c>
      <c r="E52" s="136">
        <v>17000</v>
      </c>
      <c r="F52" s="136">
        <v>7400</v>
      </c>
      <c r="G52" s="136">
        <f t="shared" si="3"/>
        <v>24400</v>
      </c>
      <c r="H52" s="70" t="s">
        <v>311</v>
      </c>
      <c r="I52" s="159" t="s">
        <v>86</v>
      </c>
    </row>
    <row r="53" spans="1:9" ht="24" customHeight="1">
      <c r="A53" s="161"/>
      <c r="B53" s="174"/>
      <c r="C53" s="175">
        <v>6050</v>
      </c>
      <c r="D53" s="69" t="s">
        <v>269</v>
      </c>
      <c r="E53" s="136">
        <v>18964</v>
      </c>
      <c r="F53" s="136">
        <v>5400</v>
      </c>
      <c r="G53" s="136">
        <f t="shared" si="3"/>
        <v>24364</v>
      </c>
      <c r="H53" s="70" t="s">
        <v>312</v>
      </c>
      <c r="I53" s="159" t="s">
        <v>86</v>
      </c>
    </row>
    <row r="54" spans="1:9" ht="24" customHeight="1">
      <c r="A54" s="158"/>
      <c r="B54" s="66"/>
      <c r="C54" s="68">
        <v>6050</v>
      </c>
      <c r="D54" s="69" t="s">
        <v>269</v>
      </c>
      <c r="E54" s="136">
        <v>8000</v>
      </c>
      <c r="F54" s="136"/>
      <c r="G54" s="136">
        <f t="shared" si="3"/>
        <v>8000</v>
      </c>
      <c r="H54" s="70" t="s">
        <v>313</v>
      </c>
      <c r="I54" s="159" t="s">
        <v>86</v>
      </c>
    </row>
    <row r="55" spans="1:9" ht="5.25" customHeight="1" thickBot="1">
      <c r="A55" s="147"/>
      <c r="B55" s="148"/>
      <c r="C55" s="149"/>
      <c r="D55" s="150"/>
      <c r="E55" s="151"/>
      <c r="F55" s="151"/>
      <c r="G55" s="151"/>
      <c r="H55" s="152"/>
      <c r="I55" s="153"/>
    </row>
    <row r="56" spans="1:9" ht="22.5" customHeight="1" thickBot="1">
      <c r="A56" s="75"/>
      <c r="B56" s="76"/>
      <c r="C56" s="76"/>
      <c r="D56" s="268" t="s">
        <v>96</v>
      </c>
      <c r="E56" s="269">
        <f>E8+E16+E25+E29+E34+E39+E42+E45</f>
        <v>4233981</v>
      </c>
      <c r="F56" s="269">
        <f>F8+F16+F25+F29+F34+F39+F42+F45</f>
        <v>13000</v>
      </c>
      <c r="G56" s="269">
        <f>G8+G16+G25+G29+G34+G39+G42+G45</f>
        <v>4246981</v>
      </c>
      <c r="H56" s="77"/>
      <c r="I56" s="20"/>
    </row>
    <row r="57" spans="1:8" ht="12.75">
      <c r="A57" s="78"/>
      <c r="B57" s="78"/>
      <c r="C57" s="78"/>
      <c r="D57" s="78"/>
      <c r="E57" s="79"/>
      <c r="F57" s="79"/>
      <c r="G57" s="79"/>
      <c r="H57" s="80"/>
    </row>
    <row r="58" spans="1:8" ht="15.75">
      <c r="A58" s="78"/>
      <c r="B58" s="78"/>
      <c r="C58" s="78"/>
      <c r="D58" s="81"/>
      <c r="E58" s="82"/>
      <c r="F58" s="82"/>
      <c r="G58" s="82"/>
      <c r="H58" s="80"/>
    </row>
    <row r="59" spans="1:8" ht="12.75">
      <c r="A59" s="78"/>
      <c r="B59" s="78"/>
      <c r="C59" s="83"/>
      <c r="D59" s="84"/>
      <c r="E59" s="78"/>
      <c r="F59" s="78"/>
      <c r="G59" s="78"/>
      <c r="H59" s="85"/>
    </row>
    <row r="60" spans="1:8" ht="12.75">
      <c r="A60" s="78"/>
      <c r="B60" s="78"/>
      <c r="C60" s="78"/>
      <c r="D60" s="139"/>
      <c r="E60" s="78"/>
      <c r="F60" s="78"/>
      <c r="G60" s="78"/>
      <c r="H60" s="85"/>
    </row>
    <row r="61" spans="4:8" ht="12.75">
      <c r="D61" s="140"/>
      <c r="E61" s="84"/>
      <c r="F61" s="84"/>
      <c r="G61" s="84"/>
      <c r="H61" s="85"/>
    </row>
    <row r="62" spans="4:8" ht="12.75">
      <c r="D62" s="140"/>
      <c r="E62" s="84"/>
      <c r="F62" s="84"/>
      <c r="G62" s="84"/>
      <c r="H62" s="85"/>
    </row>
    <row r="63" spans="4:8" ht="12.75">
      <c r="D63" s="140"/>
      <c r="E63" s="84"/>
      <c r="F63" s="84"/>
      <c r="G63" s="84"/>
      <c r="H63" s="85"/>
    </row>
    <row r="64" spans="4:8" ht="12.75">
      <c r="D64" s="140"/>
      <c r="E64" s="84"/>
      <c r="F64" s="84"/>
      <c r="G64" s="84"/>
      <c r="H64" s="85"/>
    </row>
    <row r="65" spans="4:8" ht="12.75">
      <c r="D65" s="143"/>
      <c r="E65" s="84"/>
      <c r="F65" s="84"/>
      <c r="G65" s="84"/>
      <c r="H65" s="85"/>
    </row>
    <row r="66" spans="4:8" ht="12.75">
      <c r="D66" s="143"/>
      <c r="E66" s="84"/>
      <c r="F66" s="84"/>
      <c r="G66" s="84"/>
      <c r="H66" s="85"/>
    </row>
    <row r="67" spans="4:8" ht="12.75">
      <c r="D67" s="143"/>
      <c r="E67" s="78"/>
      <c r="F67" s="78"/>
      <c r="G67" s="78"/>
      <c r="H67" s="85"/>
    </row>
    <row r="68" ht="12.75">
      <c r="D68" s="139"/>
    </row>
    <row r="69" ht="12.75">
      <c r="D69" s="139"/>
    </row>
    <row r="70" ht="29.25" customHeight="1">
      <c r="D70" s="139"/>
    </row>
    <row r="71" ht="12.75">
      <c r="D71" s="139"/>
    </row>
    <row r="72" ht="12.75">
      <c r="D72" s="139"/>
    </row>
    <row r="73" ht="12.75">
      <c r="D73" s="139"/>
    </row>
    <row r="74" ht="12.75">
      <c r="D74" s="139"/>
    </row>
    <row r="75" ht="12.75">
      <c r="D75" s="143"/>
    </row>
    <row r="76" ht="14.25">
      <c r="D76" s="144"/>
    </row>
    <row r="77" ht="12.75">
      <c r="D77" s="142"/>
    </row>
    <row r="78" ht="12.75">
      <c r="D78" s="139"/>
    </row>
    <row r="79" ht="14.25">
      <c r="D79" s="141"/>
    </row>
    <row r="80" ht="14.25">
      <c r="D80" s="141"/>
    </row>
    <row r="81" ht="14.25">
      <c r="D81" s="141"/>
    </row>
    <row r="82" ht="12.75">
      <c r="D82" s="142"/>
    </row>
    <row r="83" ht="12.75">
      <c r="D83" s="139"/>
    </row>
    <row r="84" ht="12.75">
      <c r="D84" s="142"/>
    </row>
    <row r="85" ht="12.75">
      <c r="D85" s="145"/>
    </row>
    <row r="86" ht="12.75">
      <c r="D86" s="107"/>
    </row>
    <row r="87" ht="12.75">
      <c r="D87" s="107"/>
    </row>
    <row r="88" ht="12.75">
      <c r="D88" s="107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2016-03-14T09:11:11Z</cp:lastPrinted>
  <dcterms:created xsi:type="dcterms:W3CDTF">2007-11-06T07:50:06Z</dcterms:created>
  <dcterms:modified xsi:type="dcterms:W3CDTF">2016-03-15T10:03:34Z</dcterms:modified>
  <cp:category/>
  <cp:version/>
  <cp:contentType/>
  <cp:contentStatus/>
</cp:coreProperties>
</file>