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506" windowWidth="8340" windowHeight="11520" tabRatio="937" activeTab="5"/>
  </bookViews>
  <sheets>
    <sheet name="dochody" sheetId="1" r:id="rId1"/>
    <sheet name="wydatki" sheetId="2" r:id="rId2"/>
    <sheet name="adm.rząd." sheetId="3" r:id="rId3"/>
    <sheet name="zad.inwest." sheetId="4" r:id="rId4"/>
    <sheet name="dot.cel." sheetId="5" r:id="rId5"/>
    <sheet name="f.sołecki" sheetId="6" r:id="rId6"/>
  </sheets>
  <definedNames/>
  <calcPr calcMode="manual" fullCalcOnLoad="1"/>
</workbook>
</file>

<file path=xl/sharedStrings.xml><?xml version="1.0" encoding="utf-8"?>
<sst xmlns="http://schemas.openxmlformats.org/spreadsheetml/2006/main" count="1639" uniqueCount="508">
  <si>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</si>
  <si>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</si>
  <si>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</si>
  <si>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</si>
  <si>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</si>
  <si>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</si>
  <si>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</si>
  <si>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</si>
  <si>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</si>
  <si>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</si>
  <si>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</si>
  <si>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0470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</si>
  <si>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</si>
  <si>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</si>
  <si>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</si>
  <si>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</si>
  <si>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</si>
  <si>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</si>
  <si>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</si>
  <si>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</si>
  <si>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</si>
  <si>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</si>
  <si>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</si>
  <si>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</si>
  <si>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</si>
  <si>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</si>
  <si>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</si>
  <si>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</si>
  <si>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</si>
  <si>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</si>
  <si>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</si>
  <si>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</si>
  <si>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</si>
  <si>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</si>
  <si>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</si>
  <si>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</si>
  <si>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</si>
  <si>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</si>
  <si>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</si>
  <si>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</si>
  <si>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</si>
  <si>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Zasiłki i pomoc w naturze oraz składki na ubezpieczenia emerytalne i rentowe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</si>
  <si>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</si>
  <si>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</si>
  <si>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</si>
  <si>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</si>
  <si>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</si>
  <si>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</si>
  <si>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</si>
  <si>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</si>
  <si>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</si>
  <si>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</si>
  <si>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</si>
  <si>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85212</t>
  </si>
  <si>
    <t>85213</t>
  </si>
  <si>
    <t>85214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</si>
  <si>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</si>
  <si>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</si>
  <si>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</si>
  <si>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</si>
  <si>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</si>
  <si>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</si>
  <si>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</si>
  <si>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</si>
  <si>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</si>
  <si>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</si>
  <si>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</si>
  <si>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</si>
  <si>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</si>
  <si>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</si>
  <si>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</si>
  <si>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</si>
  <si>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</si>
  <si>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</si>
  <si>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</si>
  <si>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</si>
  <si>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</si>
  <si>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</si>
  <si>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</si>
  <si>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</si>
  <si>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</si>
  <si>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</si>
  <si>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</si>
  <si>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</si>
  <si>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</si>
  <si>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</si>
  <si>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</si>
  <si>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</si>
  <si>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</si>
  <si>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</si>
  <si>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</si>
  <si>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</si>
  <si>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</si>
  <si>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</si>
  <si>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</si>
  <si>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</si>
  <si>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</si>
  <si>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</si>
  <si>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</si>
  <si>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</si>
  <si>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</si>
  <si>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</si>
  <si>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</si>
  <si>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</si>
  <si>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</si>
  <si>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</si>
  <si>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</si>
  <si>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</si>
  <si>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</si>
  <si>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</si>
  <si>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</si>
  <si>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</si>
  <si>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</si>
  <si>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</si>
  <si>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</si>
  <si>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</si>
  <si>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</si>
  <si>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</si>
  <si>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</si>
  <si>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</si>
  <si>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</si>
  <si>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</si>
  <si>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</si>
  <si>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</si>
  <si>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</si>
  <si>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</si>
  <si>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</si>
  <si>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</si>
  <si>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</si>
  <si>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</si>
  <si>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</si>
  <si>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</si>
  <si>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</si>
  <si>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</si>
  <si>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</si>
  <si>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</si>
  <si>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</si>
  <si>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</si>
  <si>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</si>
  <si>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</si>
  <si>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</si>
  <si>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</si>
  <si>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</si>
  <si>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</si>
  <si>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</si>
  <si>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</si>
  <si>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</si>
  <si>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</si>
  <si>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</si>
  <si>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</si>
  <si>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</si>
  <si>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</si>
  <si>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</si>
  <si>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</si>
  <si>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</si>
  <si>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</si>
  <si>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</si>
  <si>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</si>
  <si>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</si>
  <si>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</si>
  <si>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</si>
  <si>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</si>
  <si>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</si>
  <si>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</si>
  <si>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</si>
  <si>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</si>
  <si>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</si>
  <si>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</si>
  <si>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</si>
  <si>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</si>
  <si>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</si>
  <si>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</si>
  <si>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</si>
  <si>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</si>
  <si>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</si>
  <si>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</si>
  <si>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</si>
  <si>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</si>
  <si>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</si>
  <si>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</si>
  <si>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</si>
  <si>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</si>
  <si>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</si>
  <si>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</si>
  <si>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</si>
  <si>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</si>
  <si>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</si>
  <si>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</si>
  <si>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</si>
  <si>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</si>
  <si>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</si>
  <si>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</si>
  <si>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</si>
  <si>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</si>
  <si>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</si>
  <si>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</si>
  <si>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</si>
  <si>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</si>
  <si>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</si>
  <si>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</si>
  <si>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</si>
  <si>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Obiekty sportowe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</si>
  <si>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</si>
  <si>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</si>
  <si>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</si>
  <si>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</si>
  <si>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</si>
  <si>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</si>
  <si>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</si>
  <si>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</si>
  <si>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</si>
  <si>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</si>
  <si>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</si>
  <si>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 xml:space="preserve">wydatki inwestycyjne jednostek budżetowych </t>
  </si>
  <si>
    <t>podatek od nieruchomości</t>
  </si>
  <si>
    <t>Wpływy z podatku dochodowego od osób fizycznych</t>
  </si>
  <si>
    <t>Różne rozliczenia finansowe</t>
  </si>
  <si>
    <t>szkolenia radnych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</si>
  <si>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</si>
  <si>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</si>
  <si>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</si>
  <si>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</si>
  <si>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</si>
  <si>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</si>
  <si>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</si>
  <si>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</si>
  <si>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</si>
  <si>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</si>
  <si>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</si>
  <si>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</si>
  <si>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</si>
  <si>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</si>
  <si>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</si>
  <si>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</si>
  <si>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</si>
  <si>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85204</t>
  </si>
  <si>
    <t>85206</t>
  </si>
  <si>
    <t>0770</t>
  </si>
  <si>
    <t>Wspieranie rodziny</t>
  </si>
  <si>
    <t>Rodziny zastępcze</t>
  </si>
  <si>
    <t>0960</t>
  </si>
  <si>
    <t>92604</t>
  </si>
  <si>
    <t>Instytucje kultury fizycznej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</si>
  <si>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</si>
  <si>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</si>
  <si>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</si>
  <si>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</si>
  <si>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</si>
  <si>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</si>
  <si>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</si>
  <si>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</si>
  <si>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dochody z najmu i dzierżawy składników majątkowych gminy Duszniki (dzierżawa za obwody łowieckie)</t>
  </si>
  <si>
    <t>wpływy z opłat za zarząd, użytkowanie i użytkowanie wieczyste nieruchomości</t>
  </si>
  <si>
    <t>wpłaty z tytułu odpłatnego nabycia prawa własności oraz prawa użtkowania wieczystego nieruchomości</t>
  </si>
  <si>
    <t>dochody z najmu i dzierżawy składników majątkowych gminy Duszniki (dzierżawa gruntów i obiektów mienia komunalnego)</t>
  </si>
  <si>
    <t>dotacje celowe otrzymane z bp na realizację zadań bieżących z zakresu administracji rządowej oraz innych zadań zleconych gminie ustawami (wynagr.admin.publ.)</t>
  </si>
  <si>
    <t>grzywny, mandaty i inne kary pieniężne od osób fizycznych (kara pieniężna D.Kurek Duszniki)</t>
  </si>
  <si>
    <t>wpływy z różnych opłat - opłaty lokalne pobierane przez Urząd Gminy</t>
  </si>
  <si>
    <t>pozostałe odsetki</t>
  </si>
  <si>
    <t>dotacje celowe otrzymane z bp na realizację zadań bieżących z zakresu administracji rządowej oraz innych zadań zleconych gminie ustawami (rejestry wyborców)</t>
  </si>
  <si>
    <t>podatek od działalności gospodarczej osób fizycznych, opłacany w formie karty podatkowej</t>
  </si>
  <si>
    <t xml:space="preserve">podatek od nieruchomości </t>
  </si>
  <si>
    <t>podatek rolny</t>
  </si>
  <si>
    <t xml:space="preserve">podatek leśny </t>
  </si>
  <si>
    <t xml:space="preserve">podatek od środków transportowych </t>
  </si>
  <si>
    <t>podatek od czynności cywilnoprawnych</t>
  </si>
  <si>
    <t>odsetki od nieterminowych wpłat z tytułu podatków i opłat</t>
  </si>
  <si>
    <t>podatek od spadków i darowizn</t>
  </si>
  <si>
    <t>wpływy z opłaty skarbowej</t>
  </si>
  <si>
    <t>wpływy z opłaty eksploatacyjnej - wydobycie kopalin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</si>
  <si>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</si>
  <si>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</si>
  <si>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</si>
  <si>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</si>
  <si>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</si>
  <si>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podatek dochodowy od osób fizycznych</t>
  </si>
  <si>
    <t>podatek dochodowy od osób prawnych</t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</si>
  <si>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</si>
  <si>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</si>
  <si>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</si>
  <si>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dochody z najmu i dzierżawy składników majątkowych gminy Duszniki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</si>
  <si>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</si>
  <si>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</si>
  <si>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</si>
  <si>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>środki na dofinansowanie własnych inwestycji gmin, powiatów, samorządów województw, pozyskane z innych źródeł</t>
  </si>
  <si>
    <t xml:space="preserve">wpływy z różnych opłat </t>
  </si>
  <si>
    <t>otrzymane spadki, zapisy i darowizny w postaci pieniężnej</t>
  </si>
  <si>
    <t>wpływy z różnych dochodów</t>
  </si>
  <si>
    <t>Plan 2015r.</t>
  </si>
  <si>
    <t>TURYSTYKA</t>
  </si>
  <si>
    <t>6300</t>
  </si>
  <si>
    <t>dotacja celowa na pomoc finansową  udzielaną między jednostkami samorządu terytorialnego na dofinansowanie własnych zadań inwestycyjnych i zakupów inwestycyjnych</t>
  </si>
  <si>
    <r>
      <t xml:space="preserve">zakup usług remontowych </t>
    </r>
    <r>
      <rPr>
        <b/>
        <sz val="8"/>
        <rFont val="Arial CE"/>
        <family val="0"/>
      </rPr>
      <t>(w tym fundusz sołecki 13.000,00zł)</t>
    </r>
  </si>
  <si>
    <t xml:space="preserve">zakup materiałów i wyposażenia </t>
  </si>
  <si>
    <r>
      <t xml:space="preserve">zakup usług remontowych </t>
    </r>
    <r>
      <rPr>
        <b/>
        <sz val="8"/>
        <rFont val="Arial CE"/>
        <family val="0"/>
      </rPr>
      <t>(w tym fundusz sołecki 2.000,00zł)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</si>
  <si>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28.000,00zł)</t>
    </r>
    <r>
      <rPr>
        <sz val="9"/>
        <rFont val="Arial CE"/>
        <family val="0"/>
      </rPr>
      <t xml:space="preserve"> </t>
    </r>
  </si>
  <si>
    <t>92109</t>
  </si>
  <si>
    <t>świadczenia społeczne (w tym dożywianie 45.000,00zł)</t>
  </si>
  <si>
    <t>wpłaty na PFRON</t>
  </si>
  <si>
    <t>dotacje celowe przekazane gminie na zadania bieżące realizowane na podstawie porozumień między jst</t>
  </si>
  <si>
    <t>Domy i ośrodki kultury, świetlice i kluby</t>
  </si>
  <si>
    <t>Zmiany</t>
  </si>
  <si>
    <t>Plan po zmianach</t>
  </si>
  <si>
    <t>Uzasadnienie</t>
  </si>
  <si>
    <t>Załącznik Nr 1 do</t>
  </si>
  <si>
    <t>Załącznik Nr 2 do</t>
  </si>
  <si>
    <t>Dotacja celowa na wychowanie przedszkolne</t>
  </si>
  <si>
    <t>opłaty z tyt.zakupu usług telekomunikacyjnych</t>
  </si>
  <si>
    <t>Dotacja celowa na wypłatę zryczałtowanych dodatków energetycznych - pismo Woj.Wielkop. Nr FB-I.3111.11.2015.8 z dnia 27.01.2015r.</t>
  </si>
  <si>
    <t>zwrot dotacji oraz płatności, pobranych nienależnie lub w nadmiernej wysokości</t>
  </si>
  <si>
    <t>85415</t>
  </si>
  <si>
    <t>Pomoc materialna dla uczniów</t>
  </si>
  <si>
    <t>3240</t>
  </si>
  <si>
    <t>stypendia dla uczniów</t>
  </si>
  <si>
    <t>90001</t>
  </si>
  <si>
    <t>Gospodarka ściekowa i ochrona wód</t>
  </si>
  <si>
    <t>dotacja celowa z budżetu na finansowanie lub dofinansowanie kosztów realizacji inwestycji i zakupów inwestycyjnych samorządowych zakładów budżetowych</t>
  </si>
  <si>
    <t>Załącznik Nr 3 do</t>
  </si>
  <si>
    <t>zmiana klasyfikacji budżetowej (z rozdziału 75618)</t>
  </si>
  <si>
    <t>80149</t>
  </si>
  <si>
    <t>80150</t>
  </si>
  <si>
    <t>Realizacja zadań wymagających stosowania specjalnej organizacji nauki i metod pracy dla dzieci w przedszkolach, oddziałach przedszkolnych w szkołach podstawowych i innych formach wychowania przedszkolnego</t>
  </si>
  <si>
    <t>Realizacja zadań wymagających stosowania specjalnej organizacji nauki i metod pracy dla dzieci i młodzieży w szkołach podstawowych, gimnazjach, liceach ogólnokształcących, profilowanych i szkołach zawodowych oraz artystycznych</t>
  </si>
  <si>
    <t>Dotacja celowa otrzymana z tyt. pomocy finansowej udzielanej między jst na dofinansowanie własnych zadań bieżących</t>
  </si>
  <si>
    <t>Umowa z dnia 18.03.2015r. z Gminą Opalenica o pomocy finansowej na dofinansowanie remontu mostu w ciągu ulicy Topolowej w m. Sędziny, na granicy Gmin: Duszniki i Opalenica</t>
  </si>
  <si>
    <t>Wybory Prezydenta RP</t>
  </si>
  <si>
    <t>dotacje celowe otrzymane z bp na realizację zadań bieżących z zakresu administracji rządowej oraz innych zadań zleconych gminie ustawami</t>
  </si>
  <si>
    <t>szkolenia pracowników - UG</t>
  </si>
  <si>
    <t xml:space="preserve">zakup materiałów i wyposażenia - UG </t>
  </si>
  <si>
    <t>Dotacja celowa na splatę dodatku do świadczenia pielęgnacyjnego - pismo Woj.Wielkop. Nr FB-I.3111.87.2015.4 z dnia 26.03.2015r.</t>
  </si>
  <si>
    <t>Dotacja celowa na realizację zadań związanych z KDR - pismo Woj.Wielkop. Nr FB-I.3111.72.2015.2 z dnia 18.03.2015r.</t>
  </si>
  <si>
    <t>dotacja celowa otrzymana z tyt.pomocy finansowej udzielanej między jst na dofinansowanie własnych zadań inwestycjnych i zakupów inwestycyjnych</t>
  </si>
  <si>
    <t>Umowa nr 128/2015 z dnia 2.04.2015r. o pomocy finansowej na dofinansowanie przebudowy dróg dojazdowych do gruntów rolnych</t>
  </si>
  <si>
    <t>Dotacja celowa na przygotowanie i przeprowadzenie wyborów Prezydenta RP - pismo KBW Nr DPL 3101-13/15 z dnia 18.05.2015r.</t>
  </si>
  <si>
    <t>80148</t>
  </si>
  <si>
    <t>Stołówki szkolne i przedszkolne</t>
  </si>
  <si>
    <t>Wpłata środków finansowych z niewykorzystanych w terminie wydatków, które nie wygasają z upływem roku budżetowego</t>
  </si>
  <si>
    <t>Środki z niewykorzystanych wydatków niewygasających</t>
  </si>
  <si>
    <t>90005</t>
  </si>
  <si>
    <t>Ochrona powietrza atmosferycznego i klimatu</t>
  </si>
  <si>
    <t>Jednostki terenowe Policji</t>
  </si>
  <si>
    <t>dotacja celowa na pomoc finansową udzielaną między jst na dofinansowanie własnych zadań bieżących</t>
  </si>
  <si>
    <t xml:space="preserve">zakup usług pozostałych </t>
  </si>
  <si>
    <r>
      <t xml:space="preserve">zakup materiałów i wyposażenia </t>
    </r>
    <r>
      <rPr>
        <b/>
        <sz val="9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</si>
  <si>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104.218,24zł)</t>
    </r>
  </si>
  <si>
    <r>
      <t xml:space="preserve">zakup materiałów i wyposażenia </t>
    </r>
    <r>
      <rPr>
        <b/>
        <sz val="8"/>
        <rFont val="Arial CE"/>
        <family val="0"/>
      </rPr>
      <t>(w tym fundusz sołecki 250,00zł)</t>
    </r>
  </si>
  <si>
    <t>Referendum ogólnokrajowe</t>
  </si>
  <si>
    <t>Dotacja celowa na zatrudnienie asystentów rodziny - pismo Woj.Wielkop. Nr FB-I.3111.226.2015.8 z dnia 20.07.2015r.</t>
  </si>
  <si>
    <t>Dotacje na zadania zlecone</t>
  </si>
  <si>
    <t>Nazwa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</si>
  <si>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</si>
  <si>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</si>
  <si>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</si>
  <si>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75107</t>
  </si>
  <si>
    <t>dotacje celowe otrzymane z budżetu państwa na realizację zadań bieżących z zakresu administracji rządowej oraz innych zadań zleconych gminom ustawami - KDR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</si>
  <si>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</si>
  <si>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</si>
  <si>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</si>
  <si>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</si>
  <si>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</si>
  <si>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składki na ubezpieczenia zdrowotne</t>
  </si>
  <si>
    <t>II. Dochody budżetu państwa związane z realizacją zadań zleconych jednostkom samorządu terytorialnegoz w 2015r.</t>
  </si>
  <si>
    <t>0980</t>
  </si>
  <si>
    <t>wpływy z tytułu zwrotów wypłaconych świadczeń z funduszu alimentacyjnego</t>
  </si>
  <si>
    <t>75110</t>
  </si>
  <si>
    <t>Dotacja celowa na podręczniki, materiały edukacyjne i ćwiczeniowe</t>
  </si>
  <si>
    <t xml:space="preserve">Subwencja oświatowa </t>
  </si>
  <si>
    <t>Dotacja celowa na dofinansowanie zakupu podręczników - Wyprawka szkolna - pismo Woj.Wielkop. Nr FB-I.3111.293.2015.7 z dnia 18.08.2015r.</t>
  </si>
  <si>
    <t>Dotacja celowa na przygotowanie i przeprowadzenie referendum ogólnokrajowego - pismo KBW Nr DPL 3101-26/15 z dnia 28.08.2015r.</t>
  </si>
  <si>
    <t>Dotacje celowe otrzymane z bp na realizację zadań bieżących gmin  z zakresu edukacyjnej opieki wychowawczej finansowanych w całości przez bp w ramach programów rządowych</t>
  </si>
  <si>
    <t>3260</t>
  </si>
  <si>
    <t>inne formy pomocy dla uczniów</t>
  </si>
  <si>
    <t xml:space="preserve">Dotacja celowa na zwrot części wydatków wykonan. w ramach fun. sołeckiego w 2014r. - pismo Woj. Wielkop. Nr FB-I.3111.326.2015.7 z dn. 28.08.2015r. </t>
  </si>
  <si>
    <t>6220</t>
  </si>
  <si>
    <t>dotacja celowa z budżetu na finansowanie lub dofinansowanie kosztów realizacji inwestycji i zakupów inwestycyjnych innych jednostek sfp</t>
  </si>
  <si>
    <t>Dotacja celowa na dofinansowanie realizacji programu "Pomoc państwa w zakresie dożywiania" - pismo Woj.Wielkop. Nr FB-I.3111.316.2015.6 z dnia 28.08.2015r.</t>
  </si>
  <si>
    <t>zwiększenie</t>
  </si>
  <si>
    <t>koszty postępowania sądowego i prokuratorskiego -UG</t>
  </si>
  <si>
    <t>Dotacje celowe z budzetu na finansowanie lub dofinansowanie kosztów realizacji inwestycji i zakupów inwestycyjnych jednostek niezaliczanych do sfp</t>
  </si>
  <si>
    <t>Dotacja celowa na realizację świadczeń rodzinnych - pismo Woj.Wielkop. Nr FB-I.3111.372.2015.3 z dnia 25.09.2015r.</t>
  </si>
  <si>
    <t>Dotacja celowa na opłacenie składek na ubez.zdrowotne - pismo Woj.Wielkop. Nr FB-I.3111.365.2015.8 z dnia 23.09.2015r.</t>
  </si>
  <si>
    <t>Wybory do Sejmu RP i Senatu RP</t>
  </si>
  <si>
    <t>Dotacja celowa na przygotowanie i przeprowadzenie wyborów do Sejmu RP i Senatu RP - pismo KBW Nr DPL 3101-27/15 z dnia 11.09.2015r.</t>
  </si>
  <si>
    <t>75108</t>
  </si>
  <si>
    <t>Uchwały Rady Gminy Duszniki Nr ……..</t>
  </si>
  <si>
    <t>z dnia 27 października 2015r.</t>
  </si>
  <si>
    <t>Dotacja celowa na zwrot części podatku akcyzowego za drugi okres płatniczy - pismo Woj.Wielkop. Nr FB-I.3111..2015. z dnia .2015r.</t>
  </si>
  <si>
    <t>Dochody budżetu gminy na 2015r. - XVII zmiana</t>
  </si>
  <si>
    <t>Wydatki budżetu gminy na 2015r. - XVII zmiana</t>
  </si>
  <si>
    <t>I. Dochody i wydatki związane z realizacją zadań z zakresu administracji rządowej zleconych gminie i innych zadań zleconych odrębnymi ustawami w 2015r. - XVII zmiana</t>
  </si>
  <si>
    <t>Załącznik Nr 4 do</t>
  </si>
  <si>
    <t>Plan wydatków majątkowych na 2015r.</t>
  </si>
  <si>
    <t>Plan wydatków majątkowych na 2015r.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</si>
  <si>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</si>
  <si>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</si>
  <si>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</si>
  <si>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</si>
  <si>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rozbudowy oczyszczalni ścieków                                             w Grzebienisku</t>
  </si>
  <si>
    <t>UG Duszniki</t>
  </si>
  <si>
    <t>Budowa kanalizacji sanitarnej i sieci wodociągowej                             w Sękowie</t>
  </si>
  <si>
    <t>Budowa kanalizacji sanitarnej i sieci wodociągowej                                    w Podrzewiu</t>
  </si>
  <si>
    <t>Pozyskiwanie materiałów do zgłoszenia robót budowlanych</t>
  </si>
  <si>
    <t>Projekty budowy kanalizacji sanitarnej i sieci wodociągowej w Dusznikach i Grzebienisku</t>
  </si>
  <si>
    <t>Pomoc finansowa na dofinansowanie przebudowy drogi powiatowej Podrzewie</t>
  </si>
  <si>
    <t>Starostwo Powiatowe Szamotuły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</si>
  <si>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</si>
  <si>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Projekt i dokumentacja budowy chodnika                                              w Niewierzu, ul. Leśna</t>
  </si>
  <si>
    <t>Przebudowa dróg dojazdowych do gruntów rolnych</t>
  </si>
  <si>
    <r>
      <t xml:space="preserve">Dokumentacja przebudowy dróg gminnych Duszniki: </t>
    </r>
    <r>
      <rPr>
        <i/>
        <sz val="8"/>
        <rFont val="Arial CE"/>
        <family val="0"/>
      </rPr>
      <t>ul.Parkowa, Wiosenna, Słoneczna, Lipowa, Św.Floriana</t>
    </r>
  </si>
  <si>
    <t>Wydatki na zakupy inwestycyjne jednostek budżetowych</t>
  </si>
  <si>
    <t>Zakup sprzętu komputerowego z oprogramowaniem dla Urzędu Gminy</t>
  </si>
  <si>
    <t>Rozbudowa magazynu przy budynku OSP Duszniki</t>
  </si>
  <si>
    <t>Dofinansowanie zakupu samochodu pożarniczego dla OSP Niewierz</t>
  </si>
  <si>
    <t>Budowa Przedszkola w Dusznikach</t>
  </si>
  <si>
    <t>Zakup wyposażenia dla Przedszkola w Dusznikach</t>
  </si>
  <si>
    <t>Zakup kopiarki i sprzętu komputerowego dla GZO</t>
  </si>
  <si>
    <t>GZO Duszniki</t>
  </si>
  <si>
    <t>Dotacja celowa na zakup 3 studni kanalizacyjnych do kanalizacji podciśnieniowej dla KZB Duszniki</t>
  </si>
  <si>
    <t>KZB Duszniki</t>
  </si>
  <si>
    <t>Dotacja celowa na zakup posypywarki soli i piasku dla KZB Duszniki</t>
  </si>
  <si>
    <t>Budowa oświetlenia ulicznego w Dusznikach,                                           ul. Stawna</t>
  </si>
  <si>
    <t>Dokumentacja oświetlenia ulicznego w Grzebienisku, ul. Miodowa i Kwiatowa</t>
  </si>
  <si>
    <t>Dokumentacja oświetlenia ulicznego w Sękowie,                          ul. Polna</t>
  </si>
  <si>
    <t>Postawienie lampy w Wilczynie, ul. Na Wzgórzu</t>
  </si>
  <si>
    <t>Dokumentacja oświetlenia ulicznego w Wilkowie,                                          ul. Bukowska</t>
  </si>
  <si>
    <t>Montaż oświetlenia wiaty przy WTZ i muszli w parku w Dusznikach</t>
  </si>
  <si>
    <t xml:space="preserve">Dotacja celowa na zakup i instalację pieca co do budynku Centrum Animacji Kultury </t>
  </si>
  <si>
    <t>BPiCAK Duszniki</t>
  </si>
  <si>
    <t>OGÓŁEM</t>
  </si>
  <si>
    <t>Załącznik Nr 5 do</t>
  </si>
  <si>
    <t>Dotacje celowe na zadania własne gminy realizowane przez podmioty nienależące do sektora finansów publicznych w 2015r.</t>
  </si>
  <si>
    <t>w złotych</t>
  </si>
  <si>
    <t>Nazwa zadania</t>
  </si>
  <si>
    <t>Kwota dotacji</t>
  </si>
  <si>
    <t>Zmiana</t>
  </si>
  <si>
    <t>Kwota po zmianach</t>
  </si>
  <si>
    <t>dotacja celowa z budżetu na finansowanie lub dofinansowanie kosztów realizacji inwestycji i zakupów inwestycyjnych jednostek niezaliczanych do sfp</t>
  </si>
  <si>
    <t>Ogółem</t>
  </si>
  <si>
    <t xml:space="preserve">              Wydatki jednostek pomocniczych na rok 2015</t>
  </si>
  <si>
    <t>Lp.</t>
  </si>
  <si>
    <t>Nazwa jednostki pomocniczej</t>
  </si>
  <si>
    <t xml:space="preserve">Kwota </t>
  </si>
  <si>
    <t>1.</t>
  </si>
  <si>
    <t>Brzoza-Grodziszczko</t>
  </si>
  <si>
    <t>Razem:     Brzoza - Grodziszczko</t>
  </si>
  <si>
    <t>2.</t>
  </si>
  <si>
    <t>Ceradz Dolny</t>
  </si>
  <si>
    <t>Razem:     Ceradz Dolny</t>
  </si>
  <si>
    <t>3.</t>
  </si>
  <si>
    <t>Chełminko</t>
  </si>
  <si>
    <t>Razem:     Chełminko</t>
  </si>
  <si>
    <t>4.</t>
  </si>
  <si>
    <t>Duszniki</t>
  </si>
  <si>
    <t>Razem:     Duszniki</t>
  </si>
  <si>
    <t>5.</t>
  </si>
  <si>
    <t>Grzebienisko</t>
  </si>
  <si>
    <t>Razem:     Grzebienisko</t>
  </si>
  <si>
    <t>6.</t>
  </si>
  <si>
    <t>Kunowo</t>
  </si>
  <si>
    <t>Razem:     Kunowo</t>
  </si>
  <si>
    <t>7.</t>
  </si>
  <si>
    <t>Mieściska-Sarbia</t>
  </si>
  <si>
    <t>Razem:     Mieściska - Sarbia</t>
  </si>
  <si>
    <t>8.</t>
  </si>
  <si>
    <t>Młynkowo</t>
  </si>
  <si>
    <t>Razem:     Młynkowo</t>
  </si>
  <si>
    <t>9.</t>
  </si>
  <si>
    <t>Niewierz</t>
  </si>
  <si>
    <t>Razem:     Niewierz</t>
  </si>
  <si>
    <t>10.</t>
  </si>
  <si>
    <t>Podrzewie</t>
  </si>
  <si>
    <t>Razem:     Podrzewie</t>
  </si>
  <si>
    <t>11.</t>
  </si>
  <si>
    <t>Sędzinko-Zalesie</t>
  </si>
  <si>
    <t>Razem:     Sędzinko - Zalesie</t>
  </si>
  <si>
    <t>12.</t>
  </si>
  <si>
    <t>Sędziny</t>
  </si>
  <si>
    <t>Razem:     Sędziny</t>
  </si>
  <si>
    <t>13.</t>
  </si>
  <si>
    <t>Sękowo</t>
  </si>
  <si>
    <t>Razem:     Sękowo</t>
  </si>
  <si>
    <t>14.</t>
  </si>
  <si>
    <t>Wierzeja</t>
  </si>
  <si>
    <t>Razem:     Wierzeja</t>
  </si>
  <si>
    <t>15.</t>
  </si>
  <si>
    <t>Wilczyna</t>
  </si>
  <si>
    <t>Razem:     Wilczyna</t>
  </si>
  <si>
    <t>16.</t>
  </si>
  <si>
    <t>Wilkowo</t>
  </si>
  <si>
    <t>Razem:     Wilkowo</t>
  </si>
  <si>
    <t>17.</t>
  </si>
  <si>
    <t>Zakrzewko</t>
  </si>
  <si>
    <t>Razem:     Zakrzewko</t>
  </si>
  <si>
    <t>środki wypracowane przez WTZ</t>
  </si>
  <si>
    <t>Dotacja celowa na wypłatę zasiłków okresowych - pismo Woj.Wielkop. Nr FB-I.3111.408.2015.7 z dnia 8.10.2015r.</t>
  </si>
  <si>
    <t>przesunięcie</t>
  </si>
  <si>
    <t xml:space="preserve">                                       Zadania inwestycyjne w 2015r. - XVII zmiana</t>
  </si>
  <si>
    <t>Załącznik Nr 6 do</t>
  </si>
  <si>
    <t>Dotacja celowa na wypłatę zasiłków stałych - pismo Woj.Wielkop. Nr FB-I.3111.414.2015.9 z dnia 14.10.2015r.</t>
  </si>
  <si>
    <t>Dotacja celowa na wypłatę dodatków dla pracowników socjalnych realizujących pracę socjalną -pismo Wojewody Wielkopolskiego Nr FB-I.3111.418.2015.8 z dnia 15.10.2015r.</t>
  </si>
  <si>
    <t>Dotacja celowa na dofinansowanie świadczeń pomocy materialnej o charakterze socjalnym - pismo Woj.Wielkop. Nr FB-I.3111.424.2015.5 z dnia 16.10.2015r.</t>
  </si>
  <si>
    <r>
      <t xml:space="preserve">zakup materiałów i wyposażenia </t>
    </r>
    <r>
      <rPr>
        <b/>
        <sz val="8"/>
        <rFont val="Arial CE"/>
        <family val="0"/>
      </rPr>
      <t>(w tym fundusz sołecki 3.545,00zł)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</si>
  <si>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13.714,88zł)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</si>
  <si>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10.455,00zł)</t>
    </r>
  </si>
  <si>
    <r>
      <t xml:space="preserve">zakup usług pozostałych </t>
    </r>
    <r>
      <rPr>
        <b/>
        <sz val="8"/>
        <rFont val="Arial CE"/>
        <family val="0"/>
      </rPr>
      <t>(w tym fundusz sołecki 26.896,61zł)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</si>
  <si>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6.519,90zł)</t>
    </r>
  </si>
  <si>
    <r>
      <t xml:space="preserve">zakup materiałów i wyposażenia </t>
    </r>
    <r>
      <rPr>
        <b/>
        <sz val="8"/>
        <rFont val="Arial CE"/>
        <family val="0"/>
      </rPr>
      <t>(w tym fundusz sołecki 51.393,68zł)</t>
    </r>
  </si>
  <si>
    <r>
      <t xml:space="preserve">zakup usług remontowych </t>
    </r>
    <r>
      <rPr>
        <b/>
        <sz val="8"/>
        <rFont val="Arial CE"/>
        <family val="0"/>
      </rPr>
      <t>(w tym fundusz sołecki 28.069,50zł)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</si>
</sst>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\ _z_ł"/>
    <numFmt numFmtId="170" formatCode="[$-415]d\ mmmm\ yyyy"/>
    <numFmt numFmtId="171" formatCode="#,##0.0\ &quot;zł&quot;"/>
  </numFmts>
  <fonts count="125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sz val="8"/>
      <color indexed="12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i/>
      <sz val="8"/>
      <name val="Arial"/>
      <family val="2"/>
    </font>
    <font>
      <i/>
      <sz val="8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10"/>
      <color indexed="17"/>
      <name val="Arial CE"/>
      <family val="0"/>
    </font>
    <font>
      <i/>
      <sz val="9"/>
      <color indexed="17"/>
      <name val="Arial"/>
      <family val="2"/>
    </font>
    <font>
      <b/>
      <i/>
      <sz val="9"/>
      <color indexed="17"/>
      <name val="Arial"/>
      <family val="2"/>
    </font>
    <font>
      <i/>
      <sz val="11"/>
      <color indexed="17"/>
      <name val="Arial CE"/>
      <family val="0"/>
    </font>
    <font>
      <i/>
      <sz val="11"/>
      <color indexed="17"/>
      <name val="Arial"/>
      <family val="2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b/>
      <sz val="9"/>
      <color indexed="18"/>
      <name val="Arial CE"/>
      <family val="0"/>
    </font>
    <font>
      <sz val="9"/>
      <color indexed="8"/>
      <name val="Arial"/>
      <family val="2"/>
    </font>
    <font>
      <b/>
      <sz val="10"/>
      <color indexed="18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b/>
      <sz val="10"/>
      <color rgb="FF0070C0"/>
      <name val="Arial"/>
      <family val="2"/>
    </font>
    <font>
      <b/>
      <sz val="9"/>
      <color rgb="FF00B050"/>
      <name val="Arial"/>
      <family val="2"/>
    </font>
    <font>
      <i/>
      <sz val="10"/>
      <color rgb="FF00B050"/>
      <name val="Arial CE"/>
      <family val="0"/>
    </font>
    <font>
      <i/>
      <sz val="9"/>
      <color rgb="FF00B050"/>
      <name val="Arial"/>
      <family val="2"/>
    </font>
    <font>
      <b/>
      <i/>
      <sz val="9"/>
      <color rgb="FF00B050"/>
      <name val="Arial"/>
      <family val="2"/>
    </font>
    <font>
      <i/>
      <sz val="11"/>
      <color rgb="FF00B050"/>
      <name val="Arial CE"/>
      <family val="0"/>
    </font>
    <font>
      <i/>
      <sz val="11"/>
      <color rgb="FF00B05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Arial"/>
      <family val="2"/>
    </font>
    <font>
      <b/>
      <sz val="9"/>
      <color theme="3" tint="-0.24997000396251678"/>
      <name val="Arial CE"/>
      <family val="0"/>
    </font>
    <font>
      <sz val="9"/>
      <color theme="1"/>
      <name val="Arial"/>
      <family val="2"/>
    </font>
    <font>
      <b/>
      <sz val="10"/>
      <color theme="3" tint="-0.2499700039625167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>
        <color theme="4"/>
      </top>
      <bottom style="thin"/>
    </border>
    <border>
      <left style="thin"/>
      <right style="medium">
        <color theme="4"/>
      </right>
      <top style="medium">
        <color theme="4"/>
      </top>
      <bottom style="thin"/>
    </border>
    <border>
      <left>
        <color indexed="63"/>
      </left>
      <right style="thin"/>
      <top style="medium">
        <color theme="4"/>
      </top>
      <bottom style="thin"/>
    </border>
    <border>
      <left style="thin"/>
      <right style="medium">
        <color theme="4"/>
      </right>
      <top style="thin"/>
      <bottom style="thin"/>
    </border>
    <border>
      <left style="thin"/>
      <right style="thin"/>
      <top style="thin"/>
      <bottom style="medium">
        <color theme="4"/>
      </bottom>
    </border>
    <border>
      <left style="thin"/>
      <right style="medium">
        <color theme="4"/>
      </right>
      <top style="thin"/>
      <bottom style="medium">
        <color theme="4"/>
      </bottom>
    </border>
    <border>
      <left>
        <color indexed="63"/>
      </left>
      <right style="thin"/>
      <top style="thin"/>
      <bottom style="medium">
        <color theme="4"/>
      </bottom>
    </border>
    <border>
      <left style="thin"/>
      <right style="thin"/>
      <top style="medium">
        <color theme="4"/>
      </top>
      <bottom style="thin"/>
    </border>
    <border>
      <left style="thin"/>
      <right style="medium">
        <color theme="4"/>
      </right>
      <top style="thin"/>
      <bottom>
        <color indexed="63"/>
      </bottom>
    </border>
    <border>
      <left style="thin"/>
      <right style="thin"/>
      <top>
        <color indexed="63"/>
      </top>
      <bottom style="medium">
        <color theme="4"/>
      </bottom>
    </border>
    <border>
      <left style="thin"/>
      <right>
        <color indexed="63"/>
      </right>
      <top>
        <color indexed="63"/>
      </top>
      <bottom style="medium">
        <color theme="4"/>
      </bottom>
    </border>
    <border>
      <left style="thin"/>
      <right>
        <color indexed="63"/>
      </right>
      <top style="medium">
        <color theme="4"/>
      </top>
      <bottom>
        <color indexed="63"/>
      </bottom>
    </border>
    <border>
      <left style="thin"/>
      <right style="medium">
        <color theme="4"/>
      </right>
      <top style="medium">
        <color theme="4"/>
      </top>
      <bottom>
        <color indexed="63"/>
      </bottom>
    </border>
    <border>
      <left style="thin"/>
      <right>
        <color indexed="63"/>
      </right>
      <top style="thin"/>
      <bottom style="medium">
        <color theme="4"/>
      </bottom>
    </border>
    <border>
      <left style="thin"/>
      <right style="thin"/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 style="thin"/>
      <right style="thin"/>
      <top style="thin"/>
      <bottom style="thin">
        <color theme="3" tint="0.39998000860214233"/>
      </bottom>
    </border>
    <border>
      <left style="thin"/>
      <right style="medium">
        <color theme="4"/>
      </right>
      <top>
        <color indexed="63"/>
      </top>
      <bottom style="medium">
        <color theme="4"/>
      </bottom>
    </border>
    <border>
      <left style="thin"/>
      <right style="medium">
        <color theme="4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>
        <color theme="3" tint="0.39998000860214233"/>
      </right>
      <top style="thin"/>
      <bottom style="thin"/>
    </border>
    <border>
      <left>
        <color indexed="63"/>
      </left>
      <right style="thin">
        <color theme="3" tint="0.39998000860214233"/>
      </right>
      <top style="thin"/>
      <bottom style="thin"/>
    </border>
    <border>
      <left>
        <color indexed="63"/>
      </left>
      <right>
        <color indexed="63"/>
      </right>
      <top style="medium">
        <color theme="3" tint="0.39998000860214233"/>
      </top>
      <bottom>
        <color indexed="63"/>
      </bottom>
    </border>
    <border>
      <left style="thin"/>
      <right>
        <color indexed="63"/>
      </right>
      <top style="medium">
        <color theme="3" tint="0.39998000860214233"/>
      </top>
      <bottom>
        <color indexed="63"/>
      </bottom>
    </border>
    <border>
      <left style="thin"/>
      <right style="thin"/>
      <top style="medium">
        <color theme="3" tint="0.39998000860214233"/>
      </top>
      <bottom style="thin"/>
    </border>
    <border>
      <left style="thin"/>
      <right style="medium">
        <color theme="3" tint="0.39998000860214233"/>
      </right>
      <top style="medium">
        <color theme="3" tint="0.39998000860214233"/>
      </top>
      <bottom>
        <color indexed="63"/>
      </bottom>
    </border>
    <border>
      <left style="thin"/>
      <right style="medium">
        <color theme="3" tint="0.3999800086021423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theme="3" tint="0.39998000860214233"/>
      </bottom>
    </border>
    <border>
      <left style="thin"/>
      <right style="thin"/>
      <top style="thin"/>
      <bottom style="medium">
        <color theme="3" tint="0.39998000860214233"/>
      </bottom>
    </border>
    <border>
      <left>
        <color indexed="63"/>
      </left>
      <right style="thin">
        <color theme="3" tint="0.39998000860214233"/>
      </right>
      <top style="thin"/>
      <bottom style="medium">
        <color theme="3" tint="0.39998000860214233"/>
      </bottom>
    </border>
    <border>
      <left>
        <color indexed="63"/>
      </left>
      <right style="thin"/>
      <top style="thin"/>
      <bottom style="medium">
        <color theme="3" tint="0.39998000860214233"/>
      </bottom>
    </border>
    <border>
      <left style="thin"/>
      <right style="medium">
        <color theme="3" tint="0.39998000860214233"/>
      </right>
      <top style="thin"/>
      <bottom style="medium">
        <color theme="3" tint="0.39998000860214233"/>
      </bottom>
    </border>
    <border>
      <left style="thin"/>
      <right>
        <color indexed="63"/>
      </right>
      <top style="medium">
        <color rgb="FF0070C0"/>
      </top>
      <bottom style="thin"/>
    </border>
    <border>
      <left style="thin"/>
      <right style="medium">
        <color rgb="FF0070C0"/>
      </right>
      <top style="medium">
        <color rgb="FF0070C0"/>
      </top>
      <bottom style="thin"/>
    </border>
    <border>
      <left style="thin"/>
      <right style="medium">
        <color rgb="FF0070C0"/>
      </right>
      <top style="thin"/>
      <bottom style="thin"/>
    </border>
    <border>
      <left style="thin"/>
      <right style="thin"/>
      <top style="thin"/>
      <bottom style="medium">
        <color rgb="FF0070C0"/>
      </bottom>
    </border>
    <border>
      <left style="thin"/>
      <right>
        <color indexed="63"/>
      </right>
      <top>
        <color indexed="63"/>
      </top>
      <bottom style="medium">
        <color rgb="FF0070C0"/>
      </bottom>
    </border>
    <border>
      <left style="thin"/>
      <right style="thin"/>
      <top>
        <color indexed="63"/>
      </top>
      <bottom style="medium">
        <color rgb="FF0070C0"/>
      </bottom>
    </border>
    <border>
      <left style="thin"/>
      <right style="medium">
        <color rgb="FF0070C0"/>
      </right>
      <top>
        <color indexed="63"/>
      </top>
      <bottom style="medium">
        <color rgb="FF0070C0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theme="4"/>
      </left>
      <right style="thin"/>
      <top style="medium">
        <color theme="4"/>
      </top>
      <bottom>
        <color indexed="63"/>
      </bottom>
    </border>
    <border>
      <left style="medium">
        <color theme="4"/>
      </left>
      <right style="thin"/>
      <top>
        <color indexed="63"/>
      </top>
      <bottom style="medium">
        <color theme="4"/>
      </bottom>
    </border>
    <border>
      <left style="thin"/>
      <right style="thin"/>
      <top style="medium">
        <color theme="4"/>
      </top>
      <bottom>
        <color indexed="63"/>
      </bottom>
    </border>
    <border>
      <left>
        <color indexed="63"/>
      </left>
      <right>
        <color indexed="63"/>
      </right>
      <top style="medium">
        <color theme="4"/>
      </top>
      <bottom style="thin"/>
    </border>
    <border>
      <left style="medium">
        <color theme="3" tint="0.39998000860214233"/>
      </left>
      <right style="thin"/>
      <top style="medium">
        <color theme="3" tint="0.39998000860214233"/>
      </top>
      <bottom>
        <color indexed="63"/>
      </bottom>
    </border>
    <border>
      <left style="medium">
        <color theme="3" tint="0.39998000860214233"/>
      </left>
      <right style="thin"/>
      <top>
        <color indexed="63"/>
      </top>
      <bottom>
        <color indexed="63"/>
      </bottom>
    </border>
    <border>
      <left style="medium">
        <color theme="3" tint="0.39998000860214233"/>
      </left>
      <right style="thin"/>
      <top>
        <color indexed="63"/>
      </top>
      <bottom style="medium">
        <color theme="3" tint="0.39998000860214233"/>
      </bottom>
    </border>
    <border>
      <left style="thin"/>
      <right style="thin"/>
      <top style="medium">
        <color theme="3" tint="0.39998000860214233"/>
      </top>
      <bottom>
        <color indexed="63"/>
      </bottom>
    </border>
    <border>
      <left style="thin"/>
      <right style="thin"/>
      <top>
        <color indexed="63"/>
      </top>
      <bottom style="medium">
        <color theme="3" tint="0.39998000860214233"/>
      </bottom>
    </border>
    <border>
      <left style="medium">
        <color theme="4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rgb="FF0070C0"/>
      </top>
      <bottom style="thin"/>
    </border>
    <border>
      <left>
        <color indexed="63"/>
      </left>
      <right style="thin"/>
      <top style="medium">
        <color rgb="FF0070C0"/>
      </top>
      <bottom style="thin"/>
    </border>
    <border>
      <left style="medium">
        <color rgb="FF0070C0"/>
      </left>
      <right style="thin"/>
      <top style="medium">
        <color rgb="FF0070C0"/>
      </top>
      <bottom>
        <color indexed="63"/>
      </bottom>
    </border>
    <border>
      <left style="medium">
        <color rgb="FF0070C0"/>
      </left>
      <right style="thin"/>
      <top>
        <color indexed="63"/>
      </top>
      <bottom>
        <color indexed="63"/>
      </bottom>
    </border>
    <border>
      <left style="medium">
        <color rgb="FF0070C0"/>
      </left>
      <right style="thin"/>
      <top>
        <color indexed="63"/>
      </top>
      <bottom style="medium">
        <color rgb="FF0070C0"/>
      </bottom>
    </border>
    <border>
      <left style="thin"/>
      <right style="thin"/>
      <top style="medium">
        <color rgb="FF0070C0"/>
      </top>
      <bottom>
        <color indexed="63"/>
      </bottom>
    </border>
    <border>
      <left>
        <color indexed="63"/>
      </left>
      <right style="thin">
        <color theme="3" tint="0.39998000860214233"/>
      </right>
      <top style="medium">
        <color theme="3" tint="0.39998000860214233"/>
      </top>
      <bottom>
        <color indexed="63"/>
      </bottom>
    </border>
    <border>
      <left style="medium">
        <color theme="4"/>
      </left>
      <right style="thin">
        <color theme="4"/>
      </right>
      <top style="medium">
        <color theme="4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>
        <color indexed="63"/>
      </bottom>
    </border>
    <border>
      <left style="medium">
        <color theme="4"/>
      </left>
      <right style="thin">
        <color theme="4"/>
      </right>
      <top>
        <color indexed="63"/>
      </top>
      <bottom style="medium">
        <color theme="4"/>
      </bottom>
    </border>
    <border>
      <left>
        <color indexed="63"/>
      </left>
      <right style="thin"/>
      <top style="medium">
        <color theme="4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0" fontId="8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90" fillId="0" borderId="3" applyNumberFormat="0" applyFill="0" applyAlignment="0" applyProtection="0"/>
    <xf numFmtId="0" fontId="91" fillId="29" borderId="4" applyNumberFormat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0" fillId="0" borderId="0">
      <alignment/>
      <protection/>
    </xf>
    <xf numFmtId="0" fontId="96" fillId="27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18" fillId="0" borderId="12" xfId="0" applyNumberFormat="1" applyFont="1" applyBorder="1" applyAlignment="1">
      <alignment horizontal="center" vertical="center"/>
    </xf>
    <xf numFmtId="8" fontId="2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19" fillId="0" borderId="0" xfId="0" applyNumberFormat="1" applyFont="1" applyAlignment="1">
      <alignment horizontal="center" vertical="center"/>
    </xf>
    <xf numFmtId="7" fontId="19" fillId="0" borderId="0" xfId="0" applyNumberFormat="1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vertical="center"/>
    </xf>
    <xf numFmtId="49" fontId="18" fillId="0" borderId="17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49" fontId="16" fillId="0" borderId="16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/>
    </xf>
    <xf numFmtId="49" fontId="16" fillId="0" borderId="17" xfId="0" applyNumberFormat="1" applyFont="1" applyBorder="1" applyAlignment="1">
      <alignment horizontal="center" vertical="center" wrapText="1"/>
    </xf>
    <xf numFmtId="8" fontId="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2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9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0" fontId="102" fillId="0" borderId="20" xfId="0" applyFont="1" applyBorder="1" applyAlignment="1" quotePrefix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02" fillId="0" borderId="20" xfId="0" applyFont="1" applyBorder="1" applyAlignment="1">
      <alignment vertical="center"/>
    </xf>
    <xf numFmtId="0" fontId="102" fillId="0" borderId="20" xfId="0" applyFont="1" applyBorder="1" applyAlignment="1">
      <alignment horizontal="center" vertical="center"/>
    </xf>
    <xf numFmtId="0" fontId="102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horizontal="center" vertical="center"/>
    </xf>
    <xf numFmtId="0" fontId="102" fillId="0" borderId="12" xfId="0" applyFont="1" applyBorder="1" applyAlignment="1">
      <alignment vertical="center"/>
    </xf>
    <xf numFmtId="0" fontId="102" fillId="0" borderId="20" xfId="0" applyFont="1" applyBorder="1" applyAlignment="1">
      <alignment vertical="center" wrapText="1"/>
    </xf>
    <xf numFmtId="0" fontId="102" fillId="0" borderId="12" xfId="0" applyFont="1" applyBorder="1" applyAlignment="1">
      <alignment vertical="center" wrapText="1"/>
    </xf>
    <xf numFmtId="0" fontId="104" fillId="0" borderId="12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5" fillId="0" borderId="12" xfId="0" applyFont="1" applyBorder="1" applyAlignment="1" quotePrefix="1">
      <alignment horizontal="center" vertical="center"/>
    </xf>
    <xf numFmtId="0" fontId="102" fillId="0" borderId="12" xfId="0" applyFont="1" applyBorder="1" applyAlignment="1">
      <alignment horizontal="left" vertical="center" wrapText="1"/>
    </xf>
    <xf numFmtId="0" fontId="102" fillId="0" borderId="12" xfId="0" applyFont="1" applyFill="1" applyBorder="1" applyAlignment="1">
      <alignment vertical="center" wrapText="1"/>
    </xf>
    <xf numFmtId="0" fontId="102" fillId="0" borderId="22" xfId="0" applyFont="1" applyBorder="1" applyAlignment="1">
      <alignment horizontal="left" vertical="center" wrapText="1"/>
    </xf>
    <xf numFmtId="49" fontId="102" fillId="0" borderId="20" xfId="0" applyNumberFormat="1" applyFont="1" applyBorder="1" applyAlignment="1">
      <alignment horizontal="center" vertical="center"/>
    </xf>
    <xf numFmtId="8" fontId="102" fillId="0" borderId="20" xfId="0" applyNumberFormat="1" applyFont="1" applyBorder="1" applyAlignment="1">
      <alignment horizontal="center" vertical="center"/>
    </xf>
    <xf numFmtId="0" fontId="102" fillId="0" borderId="20" xfId="0" applyFont="1" applyBorder="1" applyAlignment="1">
      <alignment horizontal="left" vertical="center" wrapText="1"/>
    </xf>
    <xf numFmtId="0" fontId="102" fillId="0" borderId="20" xfId="0" applyFont="1" applyBorder="1" applyAlignment="1">
      <alignment horizontal="left" vertical="center" wrapText="1"/>
    </xf>
    <xf numFmtId="0" fontId="106" fillId="0" borderId="24" xfId="0" applyFont="1" applyBorder="1" applyAlignment="1" quotePrefix="1">
      <alignment horizontal="center" vertical="center"/>
    </xf>
    <xf numFmtId="0" fontId="106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vertical="center"/>
    </xf>
    <xf numFmtId="0" fontId="106" fillId="0" borderId="24" xfId="0" applyFont="1" applyBorder="1" applyAlignment="1">
      <alignment horizontal="center" vertical="center"/>
    </xf>
    <xf numFmtId="0" fontId="106" fillId="0" borderId="15" xfId="0" applyFont="1" applyBorder="1" applyAlignment="1">
      <alignment vertical="center" wrapText="1"/>
    </xf>
    <xf numFmtId="49" fontId="106" fillId="0" borderId="24" xfId="0" applyNumberFormat="1" applyFont="1" applyBorder="1" applyAlignment="1">
      <alignment horizontal="center" vertical="center" wrapText="1"/>
    </xf>
    <xf numFmtId="49" fontId="106" fillId="0" borderId="15" xfId="0" applyNumberFormat="1" applyFont="1" applyBorder="1" applyAlignment="1">
      <alignment horizontal="center" vertical="center" wrapText="1"/>
    </xf>
    <xf numFmtId="49" fontId="106" fillId="0" borderId="25" xfId="0" applyNumberFormat="1" applyFont="1" applyBorder="1" applyAlignment="1">
      <alignment horizontal="center" vertical="center" wrapText="1"/>
    </xf>
    <xf numFmtId="7" fontId="106" fillId="0" borderId="15" xfId="0" applyNumberFormat="1" applyFont="1" applyBorder="1" applyAlignment="1">
      <alignment vertical="center" wrapText="1"/>
    </xf>
    <xf numFmtId="49" fontId="106" fillId="0" borderId="15" xfId="0" applyNumberFormat="1" applyFont="1" applyBorder="1" applyAlignment="1">
      <alignment horizontal="center" vertical="center" wrapText="1"/>
    </xf>
    <xf numFmtId="7" fontId="106" fillId="0" borderId="15" xfId="0" applyNumberFormat="1" applyFont="1" applyBorder="1" applyAlignment="1">
      <alignment vertical="center" wrapText="1"/>
    </xf>
    <xf numFmtId="0" fontId="107" fillId="0" borderId="25" xfId="0" applyFont="1" applyBorder="1" applyAlignment="1">
      <alignment vertical="center"/>
    </xf>
    <xf numFmtId="0" fontId="108" fillId="0" borderId="26" xfId="0" applyFont="1" applyBorder="1" applyAlignment="1">
      <alignment vertical="center"/>
    </xf>
    <xf numFmtId="49" fontId="106" fillId="0" borderId="24" xfId="0" applyNumberFormat="1" applyFont="1" applyBorder="1" applyAlignment="1">
      <alignment horizontal="center" vertical="center" wrapText="1"/>
    </xf>
    <xf numFmtId="49" fontId="106" fillId="0" borderId="25" xfId="0" applyNumberFormat="1" applyFont="1" applyBorder="1" applyAlignment="1">
      <alignment horizontal="center" vertical="center" wrapText="1"/>
    </xf>
    <xf numFmtId="49" fontId="106" fillId="0" borderId="24" xfId="0" applyNumberFormat="1" applyFont="1" applyBorder="1" applyAlignment="1">
      <alignment horizontal="center" vertical="center"/>
    </xf>
    <xf numFmtId="49" fontId="109" fillId="0" borderId="15" xfId="0" applyNumberFormat="1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 wrapText="1"/>
    </xf>
    <xf numFmtId="0" fontId="110" fillId="0" borderId="26" xfId="0" applyNumberFormat="1" applyFont="1" applyBorder="1" applyAlignment="1">
      <alignment horizontal="center" vertical="center" wrapText="1"/>
    </xf>
    <xf numFmtId="0" fontId="110" fillId="0" borderId="14" xfId="0" applyNumberFormat="1" applyFont="1" applyBorder="1" applyAlignment="1">
      <alignment horizontal="center" vertical="center" wrapText="1"/>
    </xf>
    <xf numFmtId="7" fontId="110" fillId="0" borderId="14" xfId="0" applyNumberFormat="1" applyFont="1" applyBorder="1" applyAlignment="1">
      <alignment horizontal="center" vertical="center" wrapText="1"/>
    </xf>
    <xf numFmtId="0" fontId="110" fillId="0" borderId="25" xfId="0" applyNumberFormat="1" applyFont="1" applyBorder="1" applyAlignment="1">
      <alignment horizontal="left" vertical="center" wrapText="1"/>
    </xf>
    <xf numFmtId="49" fontId="102" fillId="0" borderId="20" xfId="0" applyNumberFormat="1" applyFont="1" applyBorder="1" applyAlignment="1">
      <alignment horizontal="center" vertical="center" wrapText="1"/>
    </xf>
    <xf numFmtId="8" fontId="102" fillId="0" borderId="20" xfId="0" applyNumberFormat="1" applyFont="1" applyBorder="1" applyAlignment="1" quotePrefix="1">
      <alignment horizontal="center" vertical="center"/>
    </xf>
    <xf numFmtId="8" fontId="102" fillId="0" borderId="12" xfId="0" applyNumberFormat="1" applyFont="1" applyBorder="1" applyAlignment="1">
      <alignment horizontal="center" vertical="center"/>
    </xf>
    <xf numFmtId="49" fontId="102" fillId="0" borderId="12" xfId="0" applyNumberFormat="1" applyFont="1" applyBorder="1" applyAlignment="1">
      <alignment horizontal="center" vertical="center"/>
    </xf>
    <xf numFmtId="49" fontId="102" fillId="0" borderId="12" xfId="0" applyNumberFormat="1" applyFont="1" applyBorder="1" applyAlignment="1" quotePrefix="1">
      <alignment horizontal="center" vertical="center"/>
    </xf>
    <xf numFmtId="165" fontId="105" fillId="0" borderId="12" xfId="0" applyNumberFormat="1" applyFont="1" applyBorder="1" applyAlignment="1">
      <alignment horizontal="center" vertical="center"/>
    </xf>
    <xf numFmtId="0" fontId="102" fillId="0" borderId="20" xfId="0" applyNumberFormat="1" applyFont="1" applyBorder="1" applyAlignment="1">
      <alignment horizontal="center" vertical="center"/>
    </xf>
    <xf numFmtId="8" fontId="105" fillId="0" borderId="12" xfId="0" applyNumberFormat="1" applyFont="1" applyBorder="1" applyAlignment="1">
      <alignment horizontal="center" vertical="center"/>
    </xf>
    <xf numFmtId="49" fontId="102" fillId="0" borderId="10" xfId="0" applyNumberFormat="1" applyFont="1" applyBorder="1" applyAlignment="1">
      <alignment horizontal="center" vertical="center"/>
    </xf>
    <xf numFmtId="8" fontId="102" fillId="0" borderId="10" xfId="0" applyNumberFormat="1" applyFont="1" applyBorder="1" applyAlignment="1">
      <alignment horizontal="center" vertical="center"/>
    </xf>
    <xf numFmtId="0" fontId="102" fillId="0" borderId="10" xfId="0" applyFont="1" applyBorder="1" applyAlignment="1">
      <alignment horizontal="left" vertical="center" wrapText="1"/>
    </xf>
    <xf numFmtId="8" fontId="111" fillId="0" borderId="20" xfId="0" applyNumberFormat="1" applyFont="1" applyBorder="1" applyAlignment="1">
      <alignment horizontal="center" vertical="center"/>
    </xf>
    <xf numFmtId="8" fontId="105" fillId="0" borderId="27" xfId="0" applyNumberFormat="1" applyFont="1" applyBorder="1" applyAlignment="1">
      <alignment horizontal="center" vertical="center"/>
    </xf>
    <xf numFmtId="8" fontId="102" fillId="0" borderId="12" xfId="0" applyNumberFormat="1" applyFont="1" applyFill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49" fontId="106" fillId="0" borderId="12" xfId="0" applyNumberFormat="1" applyFont="1" applyBorder="1" applyAlignment="1">
      <alignment horizontal="center" vertical="center" wrapText="1"/>
    </xf>
    <xf numFmtId="49" fontId="106" fillId="0" borderId="28" xfId="0" applyNumberFormat="1" applyFont="1" applyBorder="1" applyAlignment="1">
      <alignment horizontal="center" vertical="center" wrapText="1"/>
    </xf>
    <xf numFmtId="7" fontId="106" fillId="0" borderId="2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06" fillId="0" borderId="15" xfId="0" applyFont="1" applyBorder="1" applyAlignment="1">
      <alignment horizontal="left" vertical="center"/>
    </xf>
    <xf numFmtId="0" fontId="14" fillId="0" borderId="16" xfId="0" applyFont="1" applyBorder="1" applyAlignment="1" quotePrefix="1">
      <alignment horizontal="center" vertical="center"/>
    </xf>
    <xf numFmtId="8" fontId="11" fillId="0" borderId="10" xfId="0" applyNumberFormat="1" applyFont="1" applyBorder="1" applyAlignment="1">
      <alignment horizontal="center" vertical="center"/>
    </xf>
    <xf numFmtId="49" fontId="111" fillId="0" borderId="20" xfId="0" applyNumberFormat="1" applyFont="1" applyBorder="1" applyAlignment="1">
      <alignment horizontal="center" vertical="center" wrapText="1"/>
    </xf>
    <xf numFmtId="7" fontId="102" fillId="0" borderId="20" xfId="0" applyNumberFormat="1" applyFont="1" applyBorder="1" applyAlignment="1">
      <alignment vertical="center" wrapText="1"/>
    </xf>
    <xf numFmtId="49" fontId="102" fillId="0" borderId="22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06" fillId="0" borderId="19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06" fillId="0" borderId="17" xfId="0" applyNumberFormat="1" applyFont="1" applyBorder="1" applyAlignment="1">
      <alignment horizontal="center" vertical="center" wrapText="1"/>
    </xf>
    <xf numFmtId="49" fontId="106" fillId="0" borderId="19" xfId="0" applyNumberFormat="1" applyFont="1" applyBorder="1" applyAlignment="1">
      <alignment horizontal="center" vertical="center"/>
    </xf>
    <xf numFmtId="49" fontId="109" fillId="0" borderId="12" xfId="0" applyNumberFormat="1" applyFont="1" applyBorder="1" applyAlignment="1">
      <alignment horizontal="center" vertical="center"/>
    </xf>
    <xf numFmtId="0" fontId="112" fillId="0" borderId="20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0" fontId="113" fillId="0" borderId="24" xfId="0" applyFont="1" applyFill="1" applyBorder="1" applyAlignment="1">
      <alignment horizontal="center" vertical="center" wrapText="1"/>
    </xf>
    <xf numFmtId="0" fontId="113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12" fillId="0" borderId="20" xfId="0" applyFont="1" applyFill="1" applyBorder="1" applyAlignment="1">
      <alignment horizontal="center" vertical="center" wrapText="1"/>
    </xf>
    <xf numFmtId="0" fontId="114" fillId="0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6" fillId="0" borderId="26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106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02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4" fontId="106" fillId="0" borderId="28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6" fillId="0" borderId="28" xfId="0" applyNumberFormat="1" applyFont="1" applyFill="1" applyBorder="1" applyAlignment="1">
      <alignment vertical="center"/>
    </xf>
    <xf numFmtId="164" fontId="102" fillId="0" borderId="33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2" fillId="0" borderId="34" xfId="0" applyNumberFormat="1" applyFont="1" applyFill="1" applyBorder="1" applyAlignment="1">
      <alignment vertical="center"/>
    </xf>
    <xf numFmtId="164" fontId="1" fillId="0" borderId="34" xfId="0" applyNumberFormat="1" applyFont="1" applyFill="1" applyBorder="1" applyAlignment="1">
      <alignment vertical="center"/>
    </xf>
    <xf numFmtId="164" fontId="102" fillId="0" borderId="34" xfId="0" applyNumberFormat="1" applyFont="1" applyBorder="1" applyAlignment="1">
      <alignment vertical="center"/>
    </xf>
    <xf numFmtId="164" fontId="103" fillId="0" borderId="34" xfId="0" applyNumberFormat="1" applyFont="1" applyFill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2" fillId="0" borderId="34" xfId="0" applyNumberFormat="1" applyFont="1" applyFill="1" applyBorder="1" applyAlignment="1">
      <alignment vertical="center"/>
    </xf>
    <xf numFmtId="164" fontId="106" fillId="0" borderId="28" xfId="0" applyNumberFormat="1" applyFont="1" applyFill="1" applyBorder="1" applyAlignment="1">
      <alignment vertical="center"/>
    </xf>
    <xf numFmtId="164" fontId="113" fillId="0" borderId="28" xfId="0" applyNumberFormat="1" applyFont="1" applyFill="1" applyBorder="1" applyAlignment="1">
      <alignment vertical="center"/>
    </xf>
    <xf numFmtId="164" fontId="112" fillId="0" borderId="33" xfId="0" applyNumberFormat="1" applyFont="1" applyFill="1" applyBorder="1" applyAlignment="1">
      <alignment vertical="center"/>
    </xf>
    <xf numFmtId="164" fontId="22" fillId="0" borderId="34" xfId="0" applyNumberFormat="1" applyFont="1" applyFill="1" applyBorder="1" applyAlignment="1">
      <alignment vertical="center"/>
    </xf>
    <xf numFmtId="164" fontId="113" fillId="0" borderId="28" xfId="0" applyNumberFormat="1" applyFont="1" applyFill="1" applyBorder="1" applyAlignment="1">
      <alignment vertical="center"/>
    </xf>
    <xf numFmtId="164" fontId="22" fillId="0" borderId="34" xfId="0" applyNumberFormat="1" applyFont="1" applyFill="1" applyBorder="1" applyAlignment="1">
      <alignment vertical="center"/>
    </xf>
    <xf numFmtId="164" fontId="112" fillId="0" borderId="33" xfId="0" applyNumberFormat="1" applyFont="1" applyFill="1" applyBorder="1" applyAlignment="1">
      <alignment vertical="center"/>
    </xf>
    <xf numFmtId="164" fontId="22" fillId="0" borderId="33" xfId="0" applyNumberFormat="1" applyFont="1" applyFill="1" applyBorder="1" applyAlignment="1">
      <alignment vertical="center"/>
    </xf>
    <xf numFmtId="164" fontId="22" fillId="0" borderId="31" xfId="0" applyNumberFormat="1" applyFont="1" applyFill="1" applyBorder="1" applyAlignment="1">
      <alignment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164" fontId="14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1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" fillId="0" borderId="11" xfId="0" applyFont="1" applyBorder="1" applyAlignment="1" quotePrefix="1">
      <alignment horizontal="center" vertical="center"/>
    </xf>
    <xf numFmtId="164" fontId="22" fillId="0" borderId="32" xfId="0" applyNumberFormat="1" applyFont="1" applyFill="1" applyBorder="1" applyAlignment="1">
      <alignment vertical="center"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8" xfId="0" applyBorder="1" applyAlignment="1">
      <alignment/>
    </xf>
    <xf numFmtId="0" fontId="102" fillId="0" borderId="22" xfId="0" applyFont="1" applyBorder="1" applyAlignment="1" quotePrefix="1">
      <alignment horizontal="center" vertical="center"/>
    </xf>
    <xf numFmtId="164" fontId="102" fillId="0" borderId="39" xfId="0" applyNumberFormat="1" applyFont="1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3" fillId="0" borderId="23" xfId="0" applyFont="1" applyBorder="1" applyAlignment="1">
      <alignment wrapText="1"/>
    </xf>
    <xf numFmtId="0" fontId="13" fillId="0" borderId="38" xfId="0" applyFont="1" applyBorder="1" applyAlignment="1">
      <alignment wrapText="1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41" xfId="0" applyNumberFormat="1" applyFont="1" applyFill="1" applyBorder="1" applyAlignment="1">
      <alignment horizontal="center"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7" fontId="106" fillId="0" borderId="28" xfId="0" applyNumberFormat="1" applyFont="1" applyBorder="1" applyAlignment="1">
      <alignment vertical="center" wrapText="1"/>
    </xf>
    <xf numFmtId="7" fontId="102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02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1" xfId="0" applyNumberFormat="1" applyFont="1" applyFill="1" applyBorder="1" applyAlignment="1">
      <alignment horizontal="right" vertical="center"/>
    </xf>
    <xf numFmtId="7" fontId="106" fillId="0" borderId="28" xfId="0" applyNumberFormat="1" applyFont="1" applyFill="1" applyBorder="1" applyAlignment="1">
      <alignment vertical="center" wrapText="1"/>
    </xf>
    <xf numFmtId="7" fontId="102" fillId="0" borderId="33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4" xfId="0" applyNumberFormat="1" applyFont="1" applyFill="1" applyBorder="1" applyAlignment="1">
      <alignment horizontal="right" vertical="center" wrapText="1"/>
    </xf>
    <xf numFmtId="7" fontId="1" fillId="0" borderId="32" xfId="0" applyNumberFormat="1" applyFont="1" applyFill="1" applyBorder="1" applyAlignment="1">
      <alignment horizontal="right" vertical="center" wrapText="1"/>
    </xf>
    <xf numFmtId="7" fontId="1" fillId="0" borderId="33" xfId="0" applyNumberFormat="1" applyFont="1" applyFill="1" applyBorder="1" applyAlignment="1">
      <alignment horizontal="right" vertical="center"/>
    </xf>
    <xf numFmtId="7" fontId="102" fillId="0" borderId="31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vertical="center" wrapText="1"/>
    </xf>
    <xf numFmtId="7" fontId="1" fillId="0" borderId="34" xfId="0" applyNumberFormat="1" applyFont="1" applyFill="1" applyBorder="1" applyAlignment="1">
      <alignment vertical="center" wrapText="1"/>
    </xf>
    <xf numFmtId="7" fontId="102" fillId="0" borderId="33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6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0" fontId="9" fillId="0" borderId="4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8" fontId="115" fillId="0" borderId="20" xfId="0" applyNumberFormat="1" applyFont="1" applyBorder="1" applyAlignment="1">
      <alignment horizontal="center" vertical="center"/>
    </xf>
    <xf numFmtId="49" fontId="106" fillId="0" borderId="17" xfId="0" applyNumberFormat="1" applyFont="1" applyBorder="1" applyAlignment="1">
      <alignment horizontal="center" vertical="center" wrapText="1"/>
    </xf>
    <xf numFmtId="49" fontId="106" fillId="0" borderId="20" xfId="0" applyNumberFormat="1" applyFont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8" fontId="102" fillId="0" borderId="22" xfId="0" applyNumberFormat="1" applyFont="1" applyBorder="1" applyAlignment="1" quotePrefix="1">
      <alignment horizontal="center" vertical="center"/>
    </xf>
    <xf numFmtId="7" fontId="102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64" fontId="22" fillId="0" borderId="12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vertical="center"/>
    </xf>
    <xf numFmtId="164" fontId="22" fillId="0" borderId="12" xfId="0" applyNumberFormat="1" applyFont="1" applyBorder="1" applyAlignment="1">
      <alignment vertical="center"/>
    </xf>
    <xf numFmtId="164" fontId="22" fillId="0" borderId="11" xfId="0" applyNumberFormat="1" applyFont="1" applyBorder="1" applyAlignment="1">
      <alignment vertical="center"/>
    </xf>
    <xf numFmtId="164" fontId="22" fillId="0" borderId="12" xfId="0" applyNumberFormat="1" applyFont="1" applyFill="1" applyBorder="1" applyAlignment="1">
      <alignment vertical="center"/>
    </xf>
    <xf numFmtId="7" fontId="108" fillId="0" borderId="28" xfId="0" applyNumberFormat="1" applyFont="1" applyBorder="1" applyAlignment="1">
      <alignment vertical="center" wrapText="1"/>
    </xf>
    <xf numFmtId="164" fontId="22" fillId="0" borderId="34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3" fillId="0" borderId="23" xfId="0" applyFont="1" applyBorder="1" applyAlignment="1">
      <alignment horizontal="left" vertical="center"/>
    </xf>
    <xf numFmtId="0" fontId="30" fillId="0" borderId="23" xfId="0" applyFont="1" applyBorder="1" applyAlignment="1">
      <alignment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right" vertical="center"/>
    </xf>
    <xf numFmtId="7" fontId="22" fillId="0" borderId="12" xfId="0" applyNumberFormat="1" applyFont="1" applyBorder="1" applyAlignment="1">
      <alignment vertical="center"/>
    </xf>
    <xf numFmtId="7" fontId="22" fillId="0" borderId="11" xfId="0" applyNumberFormat="1" applyFont="1" applyBorder="1" applyAlignment="1">
      <alignment vertical="center"/>
    </xf>
    <xf numFmtId="7" fontId="22" fillId="0" borderId="34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4" fontId="22" fillId="0" borderId="31" xfId="0" applyNumberFormat="1" applyFont="1" applyBorder="1" applyAlignment="1">
      <alignment vertical="center"/>
    </xf>
    <xf numFmtId="49" fontId="102" fillId="0" borderId="27" xfId="0" applyNumberFormat="1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49" fontId="106" fillId="0" borderId="21" xfId="0" applyNumberFormat="1" applyFont="1" applyBorder="1" applyAlignment="1">
      <alignment horizontal="center" vertical="center" wrapText="1"/>
    </xf>
    <xf numFmtId="7" fontId="102" fillId="0" borderId="39" xfId="0" applyNumberFormat="1" applyFont="1" applyFill="1" applyBorder="1" applyAlignment="1">
      <alignment vertical="center" wrapText="1"/>
    </xf>
    <xf numFmtId="0" fontId="102" fillId="0" borderId="11" xfId="0" applyNumberFormat="1" applyFont="1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06" fillId="0" borderId="21" xfId="0" applyFont="1" applyBorder="1" applyAlignment="1">
      <alignment horizontal="center" vertical="center"/>
    </xf>
    <xf numFmtId="8" fontId="102" fillId="0" borderId="22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06" fillId="0" borderId="19" xfId="0" applyFont="1" applyBorder="1" applyAlignment="1">
      <alignment horizontal="center" vertical="center"/>
    </xf>
    <xf numFmtId="0" fontId="106" fillId="0" borderId="12" xfId="0" applyFont="1" applyBorder="1" applyAlignment="1">
      <alignment horizontal="center" vertical="center"/>
    </xf>
    <xf numFmtId="164" fontId="102" fillId="0" borderId="39" xfId="0" applyNumberFormat="1" applyFont="1" applyFill="1" applyBorder="1" applyAlignment="1">
      <alignment vertical="center"/>
    </xf>
    <xf numFmtId="164" fontId="22" fillId="0" borderId="11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02" fillId="0" borderId="22" xfId="0" applyFont="1" applyBorder="1" applyAlignment="1">
      <alignment horizontal="center" vertical="center"/>
    </xf>
    <xf numFmtId="0" fontId="103" fillId="0" borderId="22" xfId="0" applyFont="1" applyBorder="1" applyAlignment="1">
      <alignment horizontal="center" vertical="center"/>
    </xf>
    <xf numFmtId="0" fontId="102" fillId="0" borderId="22" xfId="0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 wrapText="1"/>
    </xf>
    <xf numFmtId="7" fontId="1" fillId="0" borderId="46" xfId="0" applyNumberFormat="1" applyFont="1" applyFill="1" applyBorder="1" applyAlignment="1">
      <alignment horizontal="right" vertical="center"/>
    </xf>
    <xf numFmtId="164" fontId="22" fillId="0" borderId="46" xfId="0" applyNumberFormat="1" applyFont="1" applyBorder="1" applyAlignment="1">
      <alignment vertical="center"/>
    </xf>
    <xf numFmtId="7" fontId="22" fillId="0" borderId="46" xfId="0" applyNumberFormat="1" applyFont="1" applyBorder="1" applyAlignment="1">
      <alignment vertical="center"/>
    </xf>
    <xf numFmtId="0" fontId="30" fillId="0" borderId="47" xfId="0" applyFont="1" applyBorder="1" applyAlignment="1">
      <alignment vertical="center"/>
    </xf>
    <xf numFmtId="49" fontId="102" fillId="0" borderId="12" xfId="0" applyNumberFormat="1" applyFont="1" applyBorder="1" applyAlignment="1">
      <alignment horizontal="center" vertical="center" wrapText="1"/>
    </xf>
    <xf numFmtId="7" fontId="102" fillId="0" borderId="34" xfId="0" applyNumberFormat="1" applyFont="1" applyFill="1" applyBorder="1" applyAlignment="1">
      <alignment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41" xfId="0" applyFont="1" applyBorder="1" applyAlignment="1">
      <alignment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7" fontId="1" fillId="0" borderId="12" xfId="0" applyNumberFormat="1" applyFont="1" applyFill="1" applyBorder="1" applyAlignment="1">
      <alignment horizontal="right" vertical="center" wrapText="1"/>
    </xf>
    <xf numFmtId="49" fontId="18" fillId="0" borderId="21" xfId="0" applyNumberFormat="1" applyFont="1" applyBorder="1" applyAlignment="1">
      <alignment horizontal="center" vertical="center"/>
    </xf>
    <xf numFmtId="7" fontId="102" fillId="0" borderId="39" xfId="0" applyNumberFormat="1" applyFont="1" applyFill="1" applyBorder="1" applyAlignment="1">
      <alignment horizontal="right" vertical="center"/>
    </xf>
    <xf numFmtId="7" fontId="102" fillId="0" borderId="12" xfId="0" applyNumberFormat="1" applyFont="1" applyFill="1" applyBorder="1" applyAlignment="1">
      <alignment horizontal="right" vertical="center" wrapText="1"/>
    </xf>
    <xf numFmtId="7" fontId="1" fillId="0" borderId="11" xfId="0" applyNumberFormat="1" applyFont="1" applyFill="1" applyBorder="1" applyAlignment="1">
      <alignment horizontal="right" vertical="center" wrapText="1"/>
    </xf>
    <xf numFmtId="164" fontId="1" fillId="0" borderId="31" xfId="0" applyNumberFormat="1" applyFont="1" applyFill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05" fillId="0" borderId="22" xfId="0" applyFont="1" applyBorder="1" applyAlignment="1">
      <alignment horizontal="center" vertical="center"/>
    </xf>
    <xf numFmtId="0" fontId="13" fillId="0" borderId="40" xfId="0" applyFont="1" applyBorder="1" applyAlignment="1">
      <alignment vertical="center"/>
    </xf>
    <xf numFmtId="164" fontId="102" fillId="0" borderId="22" xfId="0" applyNumberFormat="1" applyFont="1" applyFill="1" applyBorder="1" applyAlignment="1">
      <alignment vertical="center"/>
    </xf>
    <xf numFmtId="164" fontId="106" fillId="0" borderId="15" xfId="0" applyNumberFormat="1" applyFont="1" applyFill="1" applyBorder="1" applyAlignment="1">
      <alignment vertical="center"/>
    </xf>
    <xf numFmtId="164" fontId="108" fillId="0" borderId="28" xfId="0" applyNumberFormat="1" applyFont="1" applyBorder="1" applyAlignment="1">
      <alignment vertical="center"/>
    </xf>
    <xf numFmtId="165" fontId="1" fillId="0" borderId="45" xfId="0" applyNumberFormat="1" applyFont="1" applyBorder="1" applyAlignment="1">
      <alignment horizontal="center" vertical="center"/>
    </xf>
    <xf numFmtId="0" fontId="13" fillId="0" borderId="2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4" fontId="1" fillId="0" borderId="31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117" fillId="0" borderId="20" xfId="0" applyFont="1" applyFill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right" vertical="center"/>
    </xf>
    <xf numFmtId="0" fontId="14" fillId="0" borderId="19" xfId="0" applyFont="1" applyBorder="1" applyAlignment="1" quotePrefix="1">
      <alignment horizontal="center" vertical="center"/>
    </xf>
    <xf numFmtId="8" fontId="11" fillId="0" borderId="12" xfId="0" applyNumberFormat="1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164" fontId="1" fillId="0" borderId="32" xfId="0" applyNumberFormat="1" applyFont="1" applyBorder="1" applyAlignment="1">
      <alignment vertical="center"/>
    </xf>
    <xf numFmtId="0" fontId="13" fillId="0" borderId="38" xfId="0" applyFont="1" applyBorder="1" applyAlignment="1">
      <alignment vertical="center" wrapText="1"/>
    </xf>
    <xf numFmtId="7" fontId="22" fillId="0" borderId="3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164" fontId="1" fillId="0" borderId="12" xfId="0" applyNumberFormat="1" applyFont="1" applyFill="1" applyBorder="1" applyAlignment="1">
      <alignment/>
    </xf>
    <xf numFmtId="0" fontId="102" fillId="0" borderId="12" xfId="0" applyFont="1" applyFill="1" applyBorder="1" applyAlignment="1">
      <alignment horizontal="left" vertical="center" wrapText="1"/>
    </xf>
    <xf numFmtId="7" fontId="22" fillId="0" borderId="12" xfId="0" applyNumberFormat="1" applyFont="1" applyFill="1" applyBorder="1" applyAlignment="1">
      <alignment vertical="center"/>
    </xf>
    <xf numFmtId="49" fontId="102" fillId="0" borderId="45" xfId="0" applyNumberFormat="1" applyFont="1" applyBorder="1" applyAlignment="1">
      <alignment horizontal="center" vertical="center"/>
    </xf>
    <xf numFmtId="8" fontId="1" fillId="0" borderId="45" xfId="0" applyNumberFormat="1" applyFont="1" applyBorder="1" applyAlignment="1">
      <alignment horizontal="center" vertical="center"/>
    </xf>
    <xf numFmtId="164" fontId="22" fillId="0" borderId="45" xfId="0" applyNumberFormat="1" applyFont="1" applyBorder="1" applyAlignment="1">
      <alignment vertical="center"/>
    </xf>
    <xf numFmtId="7" fontId="22" fillId="0" borderId="45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13" fillId="0" borderId="23" xfId="0" applyFont="1" applyBorder="1" applyAlignment="1">
      <alignment horizontal="left" vertical="center" wrapText="1"/>
    </xf>
    <xf numFmtId="164" fontId="22" fillId="0" borderId="32" xfId="0" applyNumberFormat="1" applyFont="1" applyFill="1" applyBorder="1" applyAlignment="1">
      <alignment vertical="center"/>
    </xf>
    <xf numFmtId="7" fontId="102" fillId="0" borderId="32" xfId="0" applyNumberFormat="1" applyFont="1" applyFill="1" applyBorder="1" applyAlignment="1">
      <alignment horizontal="right" vertical="center" wrapText="1"/>
    </xf>
    <xf numFmtId="0" fontId="106" fillId="0" borderId="16" xfId="0" applyFont="1" applyBorder="1" applyAlignment="1">
      <alignment horizontal="center" vertical="center"/>
    </xf>
    <xf numFmtId="0" fontId="13" fillId="0" borderId="41" xfId="0" applyFont="1" applyBorder="1" applyAlignment="1">
      <alignment wrapText="1"/>
    </xf>
    <xf numFmtId="164" fontId="102" fillId="0" borderId="31" xfId="0" applyNumberFormat="1" applyFont="1" applyFill="1" applyBorder="1" applyAlignment="1">
      <alignment vertical="center"/>
    </xf>
    <xf numFmtId="0" fontId="13" fillId="0" borderId="38" xfId="0" applyFont="1" applyFill="1" applyBorder="1" applyAlignment="1">
      <alignment vertical="center" wrapText="1"/>
    </xf>
    <xf numFmtId="7" fontId="1" fillId="0" borderId="46" xfId="0" applyNumberFormat="1" applyFont="1" applyFill="1" applyBorder="1" applyAlignment="1">
      <alignment horizontal="right" vertical="center" wrapText="1"/>
    </xf>
    <xf numFmtId="164" fontId="22" fillId="0" borderId="46" xfId="0" applyNumberFormat="1" applyFont="1" applyFill="1" applyBorder="1" applyAlignment="1">
      <alignment vertical="center"/>
    </xf>
    <xf numFmtId="165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17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7" fontId="3" fillId="33" borderId="49" xfId="0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108" fillId="0" borderId="24" xfId="0" applyFont="1" applyBorder="1" applyAlignment="1" quotePrefix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08" fillId="0" borderId="15" xfId="0" applyFont="1" applyBorder="1" applyAlignment="1">
      <alignment horizontal="left" vertical="center"/>
    </xf>
    <xf numFmtId="7" fontId="108" fillId="0" borderId="49" xfId="0" applyNumberFormat="1" applyFont="1" applyFill="1" applyBorder="1" applyAlignment="1">
      <alignment horizontal="right" vertical="center"/>
    </xf>
    <xf numFmtId="7" fontId="108" fillId="0" borderId="36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118" fillId="0" borderId="20" xfId="0" applyFont="1" applyBorder="1" applyAlignment="1" quotePrefix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19" fillId="0" borderId="20" xfId="0" applyFont="1" applyFill="1" applyBorder="1" applyAlignment="1">
      <alignment vertical="center" wrapText="1"/>
    </xf>
    <xf numFmtId="7" fontId="118" fillId="0" borderId="39" xfId="0" applyNumberFormat="1" applyFont="1" applyFill="1" applyBorder="1" applyAlignment="1">
      <alignment horizontal="right" vertical="center"/>
    </xf>
    <xf numFmtId="7" fontId="118" fillId="0" borderId="40" xfId="0" applyNumberFormat="1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 wrapText="1"/>
    </xf>
    <xf numFmtId="164" fontId="1" fillId="0" borderId="52" xfId="0" applyNumberFormat="1" applyFont="1" applyFill="1" applyBorder="1" applyAlignment="1">
      <alignment horizontal="right" vertical="center"/>
    </xf>
    <xf numFmtId="164" fontId="1" fillId="0" borderId="52" xfId="0" applyNumberFormat="1" applyFont="1" applyFill="1" applyBorder="1" applyAlignment="1">
      <alignment horizontal="right" vertical="center" wrapText="1"/>
    </xf>
    <xf numFmtId="7" fontId="1" fillId="0" borderId="47" xfId="0" applyNumberFormat="1" applyFont="1" applyBorder="1" applyAlignment="1">
      <alignment horizontal="right" vertical="center" wrapText="1"/>
    </xf>
    <xf numFmtId="49" fontId="108" fillId="0" borderId="24" xfId="0" applyNumberFormat="1" applyFont="1" applyBorder="1" applyAlignment="1">
      <alignment horizontal="center" vertical="center" wrapText="1"/>
    </xf>
    <xf numFmtId="49" fontId="108" fillId="0" borderId="15" xfId="0" applyNumberFormat="1" applyFont="1" applyBorder="1" applyAlignment="1">
      <alignment horizontal="center" vertical="center" wrapText="1"/>
    </xf>
    <xf numFmtId="0" fontId="108" fillId="0" borderId="15" xfId="0" applyFont="1" applyBorder="1" applyAlignment="1">
      <alignment vertical="center"/>
    </xf>
    <xf numFmtId="7" fontId="108" fillId="0" borderId="13" xfId="0" applyNumberFormat="1" applyFont="1" applyBorder="1" applyAlignment="1">
      <alignment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18" fillId="0" borderId="22" xfId="0" applyNumberFormat="1" applyFont="1" applyBorder="1" applyAlignment="1">
      <alignment horizontal="center" vertical="center" wrapText="1"/>
    </xf>
    <xf numFmtId="0" fontId="118" fillId="0" borderId="22" xfId="0" applyFont="1" applyBorder="1" applyAlignment="1">
      <alignment horizontal="left" vertical="center" wrapText="1"/>
    </xf>
    <xf numFmtId="7" fontId="118" fillId="0" borderId="39" xfId="0" applyNumberFormat="1" applyFont="1" applyBorder="1" applyAlignment="1">
      <alignment horizontal="right" vertical="center" wrapText="1"/>
    </xf>
    <xf numFmtId="7" fontId="118" fillId="0" borderId="40" xfId="0" applyNumberFormat="1" applyFont="1" applyBorder="1" applyAlignment="1">
      <alignment horizontal="right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horizontal="right" vertical="center" wrapText="1"/>
    </xf>
    <xf numFmtId="7" fontId="1" fillId="0" borderId="38" xfId="0" applyNumberFormat="1" applyFont="1" applyBorder="1" applyAlignment="1">
      <alignment horizontal="right" vertical="center" wrapText="1"/>
    </xf>
    <xf numFmtId="0" fontId="108" fillId="0" borderId="15" xfId="0" applyFont="1" applyBorder="1" applyAlignment="1">
      <alignment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18" fillId="0" borderId="20" xfId="0" applyNumberFormat="1" applyFont="1" applyBorder="1" applyAlignment="1">
      <alignment horizontal="center" vertical="center" wrapText="1"/>
    </xf>
    <xf numFmtId="0" fontId="118" fillId="0" borderId="20" xfId="0" applyFont="1" applyBorder="1" applyAlignment="1">
      <alignment horizontal="left" vertical="center" wrapText="1"/>
    </xf>
    <xf numFmtId="7" fontId="118" fillId="0" borderId="33" xfId="0" applyNumberFormat="1" applyFont="1" applyBorder="1" applyAlignment="1">
      <alignment horizontal="right" vertical="center" wrapText="1"/>
    </xf>
    <xf numFmtId="7" fontId="118" fillId="0" borderId="37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18" fillId="0" borderId="12" xfId="0" applyNumberFormat="1" applyFont="1" applyBorder="1" applyAlignment="1">
      <alignment horizontal="center" vertical="center" wrapText="1"/>
    </xf>
    <xf numFmtId="0" fontId="118" fillId="0" borderId="12" xfId="0" applyFont="1" applyBorder="1" applyAlignment="1">
      <alignment horizontal="left" vertical="center" wrapText="1"/>
    </xf>
    <xf numFmtId="164" fontId="118" fillId="0" borderId="34" xfId="0" applyNumberFormat="1" applyFont="1" applyBorder="1" applyAlignment="1">
      <alignment vertical="center"/>
    </xf>
    <xf numFmtId="164" fontId="118" fillId="0" borderId="23" xfId="0" applyNumberFormat="1" applyFont="1" applyBorder="1" applyAlignment="1">
      <alignment vertical="center"/>
    </xf>
    <xf numFmtId="0" fontId="118" fillId="0" borderId="20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34" xfId="0" applyNumberFormat="1" applyFont="1" applyBorder="1" applyAlignment="1">
      <alignment vertical="center"/>
    </xf>
    <xf numFmtId="7" fontId="13" fillId="0" borderId="12" xfId="0" applyNumberFormat="1" applyFont="1" applyBorder="1" applyAlignment="1">
      <alignment horizontal="right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0" fontId="118" fillId="0" borderId="12" xfId="0" applyFont="1" applyBorder="1" applyAlignment="1">
      <alignment vertical="center" wrapText="1"/>
    </xf>
    <xf numFmtId="7" fontId="118" fillId="0" borderId="34" xfId="0" applyNumberFormat="1" applyFont="1" applyBorder="1" applyAlignment="1">
      <alignment horizontal="right" vertical="center" wrapText="1"/>
    </xf>
    <xf numFmtId="7" fontId="118" fillId="0" borderId="23" xfId="0" applyNumberFormat="1" applyFont="1" applyBorder="1" applyAlignment="1">
      <alignment horizontal="right" vertical="center" wrapText="1"/>
    </xf>
    <xf numFmtId="7" fontId="1" fillId="0" borderId="23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4" fontId="118" fillId="0" borderId="20" xfId="0" applyNumberFormat="1" applyFont="1" applyBorder="1" applyAlignment="1">
      <alignment vertical="center"/>
    </xf>
    <xf numFmtId="164" fontId="118" fillId="0" borderId="37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7" fontId="1" fillId="0" borderId="12" xfId="0" applyNumberFormat="1" applyFont="1" applyBorder="1" applyAlignment="1">
      <alignment horizontal="right" vertical="center" wrapText="1"/>
    </xf>
    <xf numFmtId="49" fontId="118" fillId="0" borderId="12" xfId="0" applyNumberFormat="1" applyFont="1" applyBorder="1" applyAlignment="1">
      <alignment horizontal="center" vertical="center"/>
    </xf>
    <xf numFmtId="164" fontId="118" fillId="0" borderId="12" xfId="0" applyNumberFormat="1" applyFont="1" applyBorder="1" applyAlignment="1">
      <alignment vertical="center"/>
    </xf>
    <xf numFmtId="49" fontId="1" fillId="0" borderId="44" xfId="0" applyNumberFormat="1" applyFont="1" applyBorder="1" applyAlignment="1">
      <alignment horizontal="center" vertical="center" wrapText="1"/>
    </xf>
    <xf numFmtId="164" fontId="1" fillId="0" borderId="45" xfId="0" applyNumberFormat="1" applyFont="1" applyBorder="1" applyAlignment="1">
      <alignment vertical="center"/>
    </xf>
    <xf numFmtId="7" fontId="1" fillId="0" borderId="4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3" fillId="0" borderId="0" xfId="0" applyNumberFormat="1" applyFont="1" applyBorder="1" applyAlignment="1">
      <alignment horizontal="right" vertical="center" wrapText="1"/>
    </xf>
    <xf numFmtId="49" fontId="19" fillId="0" borderId="0" xfId="0" applyNumberFormat="1" applyFont="1" applyAlignment="1">
      <alignment horizontal="center" vertical="center" wrapText="1"/>
    </xf>
    <xf numFmtId="0" fontId="110" fillId="0" borderId="26" xfId="0" applyFont="1" applyBorder="1" applyAlignment="1">
      <alignment horizontal="left" vertical="center" wrapText="1"/>
    </xf>
    <xf numFmtId="7" fontId="110" fillId="0" borderId="53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7" fontId="16" fillId="0" borderId="0" xfId="0" applyNumberFormat="1" applyFont="1" applyBorder="1" applyAlignment="1">
      <alignment horizontal="right" vertical="center" wrapText="1"/>
    </xf>
    <xf numFmtId="7" fontId="3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7" fontId="108" fillId="0" borderId="28" xfId="0" applyNumberFormat="1" applyFont="1" applyFill="1" applyBorder="1" applyAlignment="1">
      <alignment horizontal="right" vertical="center"/>
    </xf>
    <xf numFmtId="7" fontId="108" fillId="0" borderId="13" xfId="0" applyNumberFormat="1" applyFont="1" applyFill="1" applyBorder="1" applyAlignment="1">
      <alignment horizontal="right" vertical="center"/>
    </xf>
    <xf numFmtId="0" fontId="118" fillId="0" borderId="22" xfId="0" applyFont="1" applyBorder="1" applyAlignment="1" quotePrefix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9" fillId="0" borderId="22" xfId="0" applyFont="1" applyFill="1" applyBorder="1" applyAlignment="1">
      <alignment vertical="center" wrapText="1"/>
    </xf>
    <xf numFmtId="7" fontId="118" fillId="0" borderId="22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7" fontId="22" fillId="0" borderId="23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164" fontId="22" fillId="0" borderId="51" xfId="0" applyNumberFormat="1" applyFont="1" applyBorder="1" applyAlignment="1">
      <alignment vertical="center"/>
    </xf>
    <xf numFmtId="7" fontId="22" fillId="0" borderId="47" xfId="0" applyNumberFormat="1" applyFont="1" applyBorder="1" applyAlignment="1">
      <alignment vertical="center"/>
    </xf>
    <xf numFmtId="49" fontId="108" fillId="0" borderId="24" xfId="0" applyNumberFormat="1" applyFont="1" applyFill="1" applyBorder="1" applyAlignment="1">
      <alignment horizontal="center" vertical="center" wrapText="1"/>
    </xf>
    <xf numFmtId="49" fontId="108" fillId="0" borderId="15" xfId="0" applyNumberFormat="1" applyFont="1" applyFill="1" applyBorder="1" applyAlignment="1">
      <alignment horizontal="center" vertical="center" wrapText="1"/>
    </xf>
    <xf numFmtId="0" fontId="108" fillId="0" borderId="15" xfId="0" applyFont="1" applyFill="1" applyBorder="1" applyAlignment="1">
      <alignment vertical="center"/>
    </xf>
    <xf numFmtId="7" fontId="108" fillId="0" borderId="28" xfId="0" applyNumberFormat="1" applyFont="1" applyFill="1" applyBorder="1" applyAlignment="1">
      <alignment vertical="center" wrapText="1"/>
    </xf>
    <xf numFmtId="7" fontId="108" fillId="0" borderId="13" xfId="0" applyNumberFormat="1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7" fontId="1" fillId="0" borderId="34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22" fillId="0" borderId="38" xfId="0" applyNumberFormat="1" applyFont="1" applyBorder="1" applyAlignment="1">
      <alignment vertical="center"/>
    </xf>
    <xf numFmtId="7" fontId="118" fillId="0" borderId="32" xfId="0" applyNumberFormat="1" applyFont="1" applyBorder="1" applyAlignment="1">
      <alignment horizontal="right" vertical="center" wrapText="1"/>
    </xf>
    <xf numFmtId="7" fontId="118" fillId="0" borderId="38" xfId="0" applyNumberFormat="1" applyFont="1" applyBorder="1" applyAlignment="1">
      <alignment horizontal="right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0" fontId="118" fillId="0" borderId="22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7" fontId="118" fillId="0" borderId="20" xfId="0" applyNumberFormat="1" applyFont="1" applyBorder="1" applyAlignment="1">
      <alignment horizontal="right" vertical="center" wrapText="1"/>
    </xf>
    <xf numFmtId="7" fontId="1" fillId="0" borderId="11" xfId="0" applyNumberFormat="1" applyFont="1" applyBorder="1" applyAlignment="1">
      <alignment horizontal="right" vertical="center" wrapText="1"/>
    </xf>
    <xf numFmtId="7" fontId="118" fillId="0" borderId="12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7" fontId="1" fillId="0" borderId="45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7" fontId="19" fillId="0" borderId="0" xfId="0" applyNumberFormat="1" applyFont="1" applyAlignment="1">
      <alignment horizontal="center" vertical="center" wrapText="1"/>
    </xf>
    <xf numFmtId="0" fontId="110" fillId="0" borderId="24" xfId="0" applyFont="1" applyBorder="1" applyAlignment="1">
      <alignment horizontal="left" vertical="center" wrapText="1"/>
    </xf>
    <xf numFmtId="7" fontId="110" fillId="0" borderId="28" xfId="0" applyNumberFormat="1" applyFont="1" applyBorder="1" applyAlignment="1">
      <alignment vertical="center" wrapText="1"/>
    </xf>
    <xf numFmtId="0" fontId="110" fillId="0" borderId="0" xfId="0" applyFont="1" applyBorder="1" applyAlignment="1">
      <alignment horizontal="left" vertical="center" wrapText="1"/>
    </xf>
    <xf numFmtId="7" fontId="110" fillId="0" borderId="0" xfId="0" applyNumberFormat="1" applyFont="1" applyBorder="1" applyAlignment="1">
      <alignment vertical="center" wrapText="1"/>
    </xf>
    <xf numFmtId="7" fontId="16" fillId="0" borderId="0" xfId="0" applyNumberFormat="1" applyFont="1" applyBorder="1" applyAlignment="1">
      <alignment vertical="center" wrapText="1"/>
    </xf>
    <xf numFmtId="7" fontId="3" fillId="33" borderId="36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 quotePrefix="1">
      <alignment horizontal="center" vertical="center"/>
    </xf>
    <xf numFmtId="164" fontId="22" fillId="0" borderId="12" xfId="0" applyNumberFormat="1" applyFont="1" applyFill="1" applyBorder="1" applyAlignment="1">
      <alignment horizontal="right" vertical="center"/>
    </xf>
    <xf numFmtId="164" fontId="22" fillId="0" borderId="12" xfId="0" applyNumberFormat="1" applyFont="1" applyFill="1" applyBorder="1" applyAlignment="1">
      <alignment horizontal="right" vertical="center" wrapText="1"/>
    </xf>
    <xf numFmtId="164" fontId="22" fillId="0" borderId="23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vertical="center"/>
    </xf>
    <xf numFmtId="7" fontId="1" fillId="0" borderId="31" xfId="0" applyNumberFormat="1" applyFont="1" applyBorder="1" applyAlignment="1">
      <alignment horizontal="right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164" fontId="22" fillId="0" borderId="52" xfId="0" applyNumberFormat="1" applyFont="1" applyFill="1" applyBorder="1" applyAlignment="1">
      <alignment vertical="center"/>
    </xf>
    <xf numFmtId="49" fontId="108" fillId="0" borderId="50" xfId="0" applyNumberFormat="1" applyFont="1" applyBorder="1" applyAlignment="1">
      <alignment horizontal="center" vertical="center" wrapText="1"/>
    </xf>
    <xf numFmtId="49" fontId="108" fillId="0" borderId="51" xfId="0" applyNumberFormat="1" applyFont="1" applyBorder="1" applyAlignment="1">
      <alignment horizontal="center" vertical="center" wrapText="1"/>
    </xf>
    <xf numFmtId="0" fontId="108" fillId="0" borderId="51" xfId="0" applyFont="1" applyBorder="1" applyAlignment="1">
      <alignment vertical="center"/>
    </xf>
    <xf numFmtId="7" fontId="108" fillId="0" borderId="52" xfId="0" applyNumberFormat="1" applyFont="1" applyBorder="1" applyAlignment="1">
      <alignment vertical="center" wrapText="1"/>
    </xf>
    <xf numFmtId="7" fontId="108" fillId="0" borderId="54" xfId="0" applyNumberFormat="1" applyFont="1" applyBorder="1" applyAlignment="1">
      <alignment vertical="center" wrapText="1"/>
    </xf>
    <xf numFmtId="8" fontId="118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right" vertical="center" wrapText="1"/>
    </xf>
    <xf numFmtId="164" fontId="119" fillId="0" borderId="12" xfId="0" applyNumberFormat="1" applyFont="1" applyBorder="1" applyAlignment="1">
      <alignment vertical="center"/>
    </xf>
    <xf numFmtId="164" fontId="118" fillId="0" borderId="12" xfId="0" applyNumberFormat="1" applyFont="1" applyBorder="1" applyAlignment="1">
      <alignment vertical="center"/>
    </xf>
    <xf numFmtId="164" fontId="120" fillId="0" borderId="15" xfId="0" applyNumberFormat="1" applyFont="1" applyBorder="1" applyAlignment="1">
      <alignment vertical="center"/>
    </xf>
    <xf numFmtId="164" fontId="120" fillId="0" borderId="13" xfId="0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49" fontId="118" fillId="0" borderId="22" xfId="0" applyNumberFormat="1" applyFont="1" applyBorder="1" applyAlignment="1">
      <alignment horizontal="center" vertical="center"/>
    </xf>
    <xf numFmtId="8" fontId="118" fillId="0" borderId="22" xfId="0" applyNumberFormat="1" applyFont="1" applyBorder="1" applyAlignment="1">
      <alignment horizontal="center" vertical="center"/>
    </xf>
    <xf numFmtId="164" fontId="119" fillId="0" borderId="22" xfId="0" applyNumberFormat="1" applyFont="1" applyBorder="1" applyAlignment="1">
      <alignment vertical="center"/>
    </xf>
    <xf numFmtId="164" fontId="119" fillId="0" borderId="40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64" fontId="119" fillId="0" borderId="23" xfId="0" applyNumberFormat="1" applyFont="1" applyBorder="1" applyAlignment="1">
      <alignment vertical="center"/>
    </xf>
    <xf numFmtId="164" fontId="118" fillId="0" borderId="23" xfId="0" applyNumberFormat="1" applyFont="1" applyBorder="1" applyAlignment="1">
      <alignment vertical="center"/>
    </xf>
    <xf numFmtId="164" fontId="1" fillId="0" borderId="45" xfId="0" applyNumberFormat="1" applyFont="1" applyBorder="1" applyAlignment="1">
      <alignment horizontal="right" vertical="center" wrapText="1"/>
    </xf>
    <xf numFmtId="49" fontId="108" fillId="0" borderId="25" xfId="0" applyNumberFormat="1" applyFont="1" applyBorder="1" applyAlignment="1">
      <alignment horizontal="center" vertical="center" wrapText="1"/>
    </xf>
    <xf numFmtId="7" fontId="1" fillId="0" borderId="52" xfId="0" applyNumberFormat="1" applyFont="1" applyFill="1" applyBorder="1" applyAlignment="1">
      <alignment horizontal="right" vertical="center" wrapText="1"/>
    </xf>
    <xf numFmtId="7" fontId="108" fillId="0" borderId="15" xfId="0" applyNumberFormat="1" applyFont="1" applyFill="1" applyBorder="1" applyAlignment="1">
      <alignment horizontal="right" vertical="center" wrapText="1"/>
    </xf>
    <xf numFmtId="7" fontId="108" fillId="0" borderId="13" xfId="0" applyNumberFormat="1" applyFont="1" applyFill="1" applyBorder="1" applyAlignment="1">
      <alignment horizontal="right" vertical="center" wrapText="1"/>
    </xf>
    <xf numFmtId="7" fontId="118" fillId="0" borderId="22" xfId="0" applyNumberFormat="1" applyFont="1" applyFill="1" applyBorder="1" applyAlignment="1">
      <alignment horizontal="right" vertical="center" wrapText="1"/>
    </xf>
    <xf numFmtId="7" fontId="118" fillId="0" borderId="40" xfId="0" applyNumberFormat="1" applyFont="1" applyFill="1" applyBorder="1" applyAlignment="1">
      <alignment horizontal="right" vertical="center" wrapText="1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2" fillId="0" borderId="32" xfId="0" applyNumberFormat="1" applyFont="1" applyFill="1" applyBorder="1" applyAlignment="1">
      <alignment vertical="center"/>
    </xf>
    <xf numFmtId="7" fontId="110" fillId="0" borderId="13" xfId="0" applyNumberFormat="1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4" fontId="1" fillId="0" borderId="46" xfId="0" applyNumberFormat="1" applyFont="1" applyFill="1" applyBorder="1" applyAlignment="1">
      <alignment vertical="center"/>
    </xf>
    <xf numFmtId="164" fontId="1" fillId="0" borderId="46" xfId="0" applyNumberFormat="1" applyFont="1" applyBorder="1" applyAlignment="1">
      <alignment vertical="center"/>
    </xf>
    <xf numFmtId="0" fontId="102" fillId="0" borderId="11" xfId="0" applyFont="1" applyBorder="1" applyAlignment="1">
      <alignment horizontal="center" vertical="center"/>
    </xf>
    <xf numFmtId="49" fontId="118" fillId="0" borderId="11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164" fontId="1" fillId="0" borderId="45" xfId="0" applyNumberFormat="1" applyFont="1" applyBorder="1" applyAlignment="1">
      <alignment horizontal="right" vertical="center"/>
    </xf>
    <xf numFmtId="0" fontId="13" fillId="0" borderId="47" xfId="0" applyFont="1" applyBorder="1" applyAlignment="1">
      <alignment vertical="center" wrapText="1"/>
    </xf>
    <xf numFmtId="0" fontId="13" fillId="0" borderId="38" xfId="0" applyFont="1" applyBorder="1" applyAlignment="1">
      <alignment vertical="center"/>
    </xf>
    <xf numFmtId="7" fontId="0" fillId="0" borderId="0" xfId="0" applyNumberForma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8" fontId="11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118" fillId="0" borderId="20" xfId="0" applyNumberFormat="1" applyFont="1" applyBorder="1" applyAlignment="1">
      <alignment horizontal="center" vertical="center"/>
    </xf>
    <xf numFmtId="7" fontId="118" fillId="0" borderId="20" xfId="0" applyNumberFormat="1" applyFont="1" applyFill="1" applyBorder="1" applyAlignment="1">
      <alignment horizontal="right" vertical="center" wrapText="1"/>
    </xf>
    <xf numFmtId="8" fontId="1" fillId="0" borderId="5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left" vertical="center" wrapText="1"/>
    </xf>
    <xf numFmtId="7" fontId="22" fillId="0" borderId="54" xfId="0" applyNumberFormat="1" applyFont="1" applyBorder="1" applyAlignment="1">
      <alignment vertical="center"/>
    </xf>
    <xf numFmtId="7" fontId="1" fillId="0" borderId="20" xfId="0" applyNumberFormat="1" applyFont="1" applyFill="1" applyBorder="1" applyAlignment="1">
      <alignment horizontal="right" vertical="center" wrapText="1"/>
    </xf>
    <xf numFmtId="7" fontId="118" fillId="0" borderId="37" xfId="0" applyNumberFormat="1" applyFont="1" applyFill="1" applyBorder="1" applyAlignment="1">
      <alignment horizontal="right" vertical="center" wrapText="1"/>
    </xf>
    <xf numFmtId="7" fontId="108" fillId="0" borderId="53" xfId="0" applyNumberFormat="1" applyFont="1" applyBorder="1" applyAlignment="1">
      <alignment horizontal="right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1" fillId="0" borderId="51" xfId="0" applyNumberFormat="1" applyFont="1" applyBorder="1" applyAlignment="1">
      <alignment horizontal="center" vertical="center" wrapText="1"/>
    </xf>
    <xf numFmtId="164" fontId="1" fillId="0" borderId="52" xfId="0" applyNumberFormat="1" applyFont="1" applyBorder="1" applyAlignment="1">
      <alignment vertical="center"/>
    </xf>
    <xf numFmtId="7" fontId="1" fillId="0" borderId="52" xfId="0" applyNumberFormat="1" applyFont="1" applyBorder="1" applyAlignment="1">
      <alignment horizontal="right" vertical="center" wrapText="1"/>
    </xf>
    <xf numFmtId="7" fontId="22" fillId="0" borderId="32" xfId="0" applyNumberFormat="1" applyFont="1" applyBorder="1" applyAlignment="1">
      <alignment vertical="center"/>
    </xf>
    <xf numFmtId="7" fontId="22" fillId="0" borderId="11" xfId="0" applyNumberFormat="1" applyFont="1" applyFill="1" applyBorder="1" applyAlignment="1">
      <alignment vertical="center"/>
    </xf>
    <xf numFmtId="7" fontId="22" fillId="0" borderId="45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164" fontId="22" fillId="0" borderId="32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33" borderId="2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113" fillId="0" borderId="19" xfId="0" applyFont="1" applyFill="1" applyBorder="1" applyAlignment="1" quotePrefix="1">
      <alignment horizontal="center" vertical="center"/>
    </xf>
    <xf numFmtId="0" fontId="113" fillId="0" borderId="12" xfId="0" applyFont="1" applyFill="1" applyBorder="1" applyAlignment="1">
      <alignment horizontal="center" vertical="center"/>
    </xf>
    <xf numFmtId="7" fontId="106" fillId="0" borderId="12" xfId="0" applyNumberFormat="1" applyFont="1" applyBorder="1" applyAlignment="1">
      <alignment vertical="center" wrapText="1"/>
    </xf>
    <xf numFmtId="4" fontId="113" fillId="0" borderId="12" xfId="0" applyNumberFormat="1" applyFont="1" applyFill="1" applyBorder="1" applyAlignment="1">
      <alignment horizontal="right" vertical="center"/>
    </xf>
    <xf numFmtId="4" fontId="34" fillId="0" borderId="1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 quotePrefix="1">
      <alignment horizontal="center" vertical="center" wrapText="1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12" xfId="0" applyFont="1" applyFill="1" applyBorder="1" applyAlignment="1">
      <alignment vertical="center" wrapText="1"/>
    </xf>
    <xf numFmtId="4" fontId="114" fillId="0" borderId="12" xfId="0" applyNumberFormat="1" applyFont="1" applyFill="1" applyBorder="1" applyAlignment="1">
      <alignment horizontal="right" vertical="center" wrapText="1"/>
    </xf>
    <xf numFmtId="4" fontId="22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vertical="center" wrapText="1"/>
    </xf>
    <xf numFmtId="4" fontId="35" fillId="0" borderId="12" xfId="0" applyNumberFormat="1" applyFont="1" applyFill="1" applyBorder="1" applyAlignment="1">
      <alignment horizontal="right" vertical="center" wrapText="1"/>
    </xf>
    <xf numFmtId="4" fontId="35" fillId="0" borderId="12" xfId="0" applyNumberFormat="1" applyFont="1" applyFill="1" applyBorder="1" applyAlignment="1">
      <alignment horizontal="left" vertical="center" wrapText="1"/>
    </xf>
    <xf numFmtId="0" fontId="37" fillId="0" borderId="23" xfId="0" applyFont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left" vertical="center" wrapText="1"/>
    </xf>
    <xf numFmtId="0" fontId="113" fillId="0" borderId="19" xfId="0" applyFont="1" applyFill="1" applyBorder="1" applyAlignment="1">
      <alignment horizontal="center" vertical="center" wrapText="1"/>
    </xf>
    <xf numFmtId="0" fontId="113" fillId="0" borderId="12" xfId="0" applyFont="1" applyFill="1" applyBorder="1" applyAlignment="1">
      <alignment horizontal="center" vertical="center" wrapText="1"/>
    </xf>
    <xf numFmtId="4" fontId="113" fillId="0" borderId="12" xfId="0" applyNumberFormat="1" applyFont="1" applyFill="1" applyBorder="1" applyAlignment="1">
      <alignment horizontal="right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4" fontId="114" fillId="0" borderId="12" xfId="0" applyNumberFormat="1" applyFont="1" applyFill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0" fontId="37" fillId="0" borderId="23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106" fillId="0" borderId="12" xfId="0" applyFont="1" applyBorder="1" applyAlignment="1">
      <alignment vertical="center"/>
    </xf>
    <xf numFmtId="4" fontId="41" fillId="0" borderId="12" xfId="0" applyNumberFormat="1" applyFont="1" applyFill="1" applyBorder="1" applyAlignment="1">
      <alignment horizontal="left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106" fillId="0" borderId="12" xfId="0" applyFont="1" applyBorder="1" applyAlignment="1">
      <alignment vertical="center" wrapText="1"/>
    </xf>
    <xf numFmtId="0" fontId="37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vertical="center" wrapText="1"/>
    </xf>
    <xf numFmtId="4" fontId="35" fillId="0" borderId="12" xfId="0" applyNumberFormat="1" applyFont="1" applyFill="1" applyBorder="1" applyAlignment="1">
      <alignment horizontal="right" vertical="center" wrapText="1"/>
    </xf>
    <xf numFmtId="49" fontId="106" fillId="0" borderId="27" xfId="0" applyNumberFormat="1" applyFont="1" applyBorder="1" applyAlignment="1">
      <alignment horizontal="center" vertical="center" wrapText="1"/>
    </xf>
    <xf numFmtId="49" fontId="106" fillId="0" borderId="20" xfId="0" applyNumberFormat="1" applyFont="1" applyBorder="1" applyAlignment="1">
      <alignment horizontal="center" vertical="center" wrapText="1"/>
    </xf>
    <xf numFmtId="0" fontId="106" fillId="0" borderId="20" xfId="0" applyFont="1" applyBorder="1" applyAlignment="1">
      <alignment vertical="center" wrapText="1"/>
    </xf>
    <xf numFmtId="49" fontId="106" fillId="0" borderId="16" xfId="0" applyNumberFormat="1" applyFont="1" applyBorder="1" applyAlignment="1">
      <alignment horizontal="center" vertical="center" wrapText="1"/>
    </xf>
    <xf numFmtId="165" fontId="37" fillId="0" borderId="12" xfId="0" applyNumberFormat="1" applyFont="1" applyBorder="1" applyAlignment="1">
      <alignment horizontal="center" vertical="center"/>
    </xf>
    <xf numFmtId="0" fontId="39" fillId="0" borderId="12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4" fontId="35" fillId="0" borderId="11" xfId="0" applyNumberFormat="1" applyFont="1" applyFill="1" applyBorder="1" applyAlignment="1">
      <alignment horizontal="right" vertical="center" wrapText="1"/>
    </xf>
    <xf numFmtId="4" fontId="35" fillId="0" borderId="11" xfId="0" applyNumberFormat="1" applyFont="1" applyFill="1" applyBorder="1" applyAlignment="1">
      <alignment horizontal="left" vertical="center" wrapText="1"/>
    </xf>
    <xf numFmtId="0" fontId="37" fillId="0" borderId="38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vertical="center" wrapText="1"/>
    </xf>
    <xf numFmtId="4" fontId="22" fillId="0" borderId="35" xfId="0" applyNumberFormat="1" applyFont="1" applyFill="1" applyBorder="1" applyAlignment="1">
      <alignment horizontal="right" vertical="center" wrapText="1"/>
    </xf>
    <xf numFmtId="4" fontId="22" fillId="0" borderId="35" xfId="0" applyNumberFormat="1" applyFont="1" applyFill="1" applyBorder="1" applyAlignment="1">
      <alignment horizontal="left" vertical="center" wrapText="1"/>
    </xf>
    <xf numFmtId="0" fontId="0" fillId="0" borderId="36" xfId="0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21" fillId="0" borderId="15" xfId="0" applyFont="1" applyFill="1" applyBorder="1" applyAlignment="1">
      <alignment horizontal="left" vertical="center" wrapText="1"/>
    </xf>
    <xf numFmtId="4" fontId="120" fillId="0" borderId="15" xfId="0" applyNumberFormat="1" applyFont="1" applyFill="1" applyBorder="1" applyAlignment="1">
      <alignment horizontal="right" vertical="center" wrapText="1"/>
    </xf>
    <xf numFmtId="4" fontId="42" fillId="0" borderId="15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0" fontId="3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13" fillId="0" borderId="0" xfId="0" applyFont="1" applyAlignment="1">
      <alignment horizontal="right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right" vertical="center"/>
    </xf>
    <xf numFmtId="4" fontId="106" fillId="0" borderId="46" xfId="0" applyNumberFormat="1" applyFont="1" applyBorder="1" applyAlignment="1">
      <alignment vertical="center"/>
    </xf>
    <xf numFmtId="4" fontId="106" fillId="0" borderId="47" xfId="0" applyNumberFormat="1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3" fillId="34" borderId="12" xfId="0" applyFont="1" applyFill="1" applyBorder="1" applyAlignment="1">
      <alignment horizontal="center" vertical="center"/>
    </xf>
    <xf numFmtId="0" fontId="33" fillId="34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122" fillId="0" borderId="55" xfId="0" applyFont="1" applyBorder="1" applyAlignment="1">
      <alignment vertical="center"/>
    </xf>
    <xf numFmtId="4" fontId="122" fillId="0" borderId="56" xfId="0" applyNumberFormat="1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22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58" xfId="5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vertical="center"/>
    </xf>
    <xf numFmtId="4" fontId="22" fillId="0" borderId="58" xfId="0" applyNumberFormat="1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22" fillId="0" borderId="59" xfId="52" applyFont="1" applyBorder="1" applyAlignment="1">
      <alignment horizontal="center" vertical="center"/>
      <protection/>
    </xf>
    <xf numFmtId="0" fontId="1" fillId="0" borderId="59" xfId="52" applyFont="1" applyBorder="1" applyAlignment="1">
      <alignment horizontal="center" vertical="center"/>
      <protection/>
    </xf>
    <xf numFmtId="0" fontId="1" fillId="0" borderId="59" xfId="52" applyFont="1" applyBorder="1" applyAlignment="1">
      <alignment horizontal="left" vertical="center" wrapText="1"/>
      <protection/>
    </xf>
    <xf numFmtId="4" fontId="1" fillId="0" borderId="60" xfId="52" applyNumberFormat="1" applyFont="1" applyBorder="1" applyAlignment="1">
      <alignment vertical="center"/>
      <protection/>
    </xf>
    <xf numFmtId="0" fontId="0" fillId="0" borderId="61" xfId="0" applyBorder="1" applyAlignment="1">
      <alignment vertical="center"/>
    </xf>
    <xf numFmtId="4" fontId="22" fillId="0" borderId="60" xfId="0" applyNumberFormat="1" applyFont="1" applyBorder="1" applyAlignment="1">
      <alignment vertical="center"/>
    </xf>
    <xf numFmtId="4" fontId="122" fillId="0" borderId="55" xfId="0" applyNumberFormat="1" applyFont="1" applyBorder="1" applyAlignment="1">
      <alignment horizontal="right" vertical="center"/>
    </xf>
    <xf numFmtId="0" fontId="0" fillId="0" borderId="62" xfId="0" applyBorder="1" applyAlignment="1">
      <alignment vertical="center"/>
    </xf>
    <xf numFmtId="4" fontId="1" fillId="0" borderId="34" xfId="52" applyNumberFormat="1" applyFont="1" applyBorder="1" applyAlignment="1">
      <alignment vertical="center"/>
      <protection/>
    </xf>
    <xf numFmtId="0" fontId="22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left" vertical="center" wrapText="1"/>
      <protection/>
    </xf>
    <xf numFmtId="4" fontId="1" fillId="0" borderId="32" xfId="52" applyNumberFormat="1" applyFont="1" applyBorder="1" applyAlignment="1">
      <alignment vertical="center"/>
      <protection/>
    </xf>
    <xf numFmtId="4" fontId="22" fillId="0" borderId="63" xfId="0" applyNumberFormat="1" applyFont="1" applyBorder="1" applyAlignment="1">
      <alignment vertical="center"/>
    </xf>
    <xf numFmtId="4" fontId="122" fillId="0" borderId="55" xfId="52" applyNumberFormat="1" applyFont="1" applyBorder="1" applyAlignment="1">
      <alignment vertical="center"/>
      <protection/>
    </xf>
    <xf numFmtId="4" fontId="122" fillId="0" borderId="56" xfId="52" applyNumberFormat="1" applyFont="1" applyBorder="1" applyAlignment="1">
      <alignment vertical="center"/>
      <protection/>
    </xf>
    <xf numFmtId="0" fontId="22" fillId="0" borderId="64" xfId="52" applyFont="1" applyBorder="1" applyAlignment="1">
      <alignment horizontal="center" vertical="center"/>
      <protection/>
    </xf>
    <xf numFmtId="0" fontId="1" fillId="0" borderId="64" xfId="52" applyFont="1" applyBorder="1" applyAlignment="1">
      <alignment horizontal="center" vertical="center"/>
      <protection/>
    </xf>
    <xf numFmtId="0" fontId="1" fillId="0" borderId="64" xfId="52" applyFont="1" applyBorder="1" applyAlignment="1">
      <alignment horizontal="left" vertical="center" wrapText="1"/>
      <protection/>
    </xf>
    <xf numFmtId="4" fontId="1" fillId="0" borderId="65" xfId="52" applyNumberFormat="1" applyFont="1" applyBorder="1" applyAlignment="1">
      <alignment vertical="center"/>
      <protection/>
    </xf>
    <xf numFmtId="0" fontId="0" fillId="0" borderId="59" xfId="0" applyBorder="1" applyAlignment="1">
      <alignment vertical="center"/>
    </xf>
    <xf numFmtId="4" fontId="122" fillId="0" borderId="66" xfId="52" applyNumberFormat="1" applyFont="1" applyBorder="1" applyAlignment="1">
      <alignment vertical="center"/>
      <protection/>
    </xf>
    <xf numFmtId="4" fontId="122" fillId="0" borderId="67" xfId="52" applyNumberFormat="1" applyFont="1" applyBorder="1" applyAlignment="1">
      <alignment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4" fontId="1" fillId="0" borderId="68" xfId="52" applyNumberFormat="1" applyFont="1" applyBorder="1" applyAlignment="1">
      <alignment vertical="center"/>
      <protection/>
    </xf>
    <xf numFmtId="0" fontId="22" fillId="0" borderId="69" xfId="52" applyFont="1" applyBorder="1" applyAlignment="1" quotePrefix="1">
      <alignment horizontal="center" vertical="center"/>
      <protection/>
    </xf>
    <xf numFmtId="0" fontId="1" fillId="0" borderId="69" xfId="52" applyFont="1" applyBorder="1" applyAlignment="1" quotePrefix="1">
      <alignment horizontal="center" vertical="center"/>
      <protection/>
    </xf>
    <xf numFmtId="0" fontId="123" fillId="0" borderId="70" xfId="0" applyFont="1" applyBorder="1" applyAlignment="1">
      <alignment horizontal="center" vertical="center"/>
    </xf>
    <xf numFmtId="0" fontId="1" fillId="0" borderId="71" xfId="52" applyFont="1" applyBorder="1" applyAlignment="1">
      <alignment horizontal="left" vertical="center" wrapText="1"/>
      <protection/>
    </xf>
    <xf numFmtId="4" fontId="1" fillId="0" borderId="31" xfId="52" applyNumberFormat="1" applyFont="1" applyBorder="1" applyAlignment="1">
      <alignment vertical="center"/>
      <protection/>
    </xf>
    <xf numFmtId="4" fontId="22" fillId="0" borderId="12" xfId="0" applyNumberFormat="1" applyFont="1" applyFill="1" applyBorder="1" applyAlignment="1">
      <alignment vertical="center"/>
    </xf>
    <xf numFmtId="4" fontId="1" fillId="0" borderId="34" xfId="52" applyNumberFormat="1" applyFont="1" applyFill="1" applyBorder="1" applyAlignment="1">
      <alignment vertical="center"/>
      <protection/>
    </xf>
    <xf numFmtId="0" fontId="0" fillId="0" borderId="34" xfId="0" applyBorder="1" applyAlignment="1">
      <alignment horizontal="center" vertical="center"/>
    </xf>
    <xf numFmtId="4" fontId="1" fillId="0" borderId="43" xfId="52" applyNumberFormat="1" applyFont="1" applyFill="1" applyBorder="1" applyAlignment="1">
      <alignment vertical="center"/>
      <protection/>
    </xf>
    <xf numFmtId="0" fontId="0" fillId="0" borderId="33" xfId="0" applyBorder="1" applyAlignment="1">
      <alignment horizontal="center" vertical="center"/>
    </xf>
    <xf numFmtId="0" fontId="1" fillId="0" borderId="20" xfId="52" applyFont="1" applyBorder="1" applyAlignment="1">
      <alignment horizontal="left" vertical="center" wrapText="1"/>
      <protection/>
    </xf>
    <xf numFmtId="0" fontId="0" fillId="0" borderId="12" xfId="0" applyFill="1" applyBorder="1" applyAlignment="1">
      <alignment vertical="center"/>
    </xf>
    <xf numFmtId="4" fontId="1" fillId="0" borderId="32" xfId="52" applyNumberFormat="1" applyFont="1" applyFill="1" applyBorder="1" applyAlignment="1">
      <alignment vertical="center"/>
      <protection/>
    </xf>
    <xf numFmtId="4" fontId="22" fillId="0" borderId="11" xfId="0" applyNumberFormat="1" applyFont="1" applyFill="1" applyBorder="1" applyAlignment="1">
      <alignment vertical="center"/>
    </xf>
    <xf numFmtId="4" fontId="1" fillId="0" borderId="68" xfId="52" applyNumberFormat="1" applyFont="1" applyFill="1" applyBorder="1" applyAlignment="1">
      <alignment vertical="center"/>
      <protection/>
    </xf>
    <xf numFmtId="4" fontId="22" fillId="0" borderId="59" xfId="0" applyNumberFormat="1" applyFont="1" applyBorder="1" applyAlignment="1">
      <alignment vertical="center"/>
    </xf>
    <xf numFmtId="4" fontId="122" fillId="0" borderId="55" xfId="52" applyNumberFormat="1" applyFont="1" applyFill="1" applyBorder="1" applyAlignment="1">
      <alignment vertical="center"/>
      <protection/>
    </xf>
    <xf numFmtId="4" fontId="122" fillId="0" borderId="56" xfId="52" applyNumberFormat="1" applyFont="1" applyFill="1" applyBorder="1" applyAlignment="1">
      <alignment vertical="center"/>
      <protection/>
    </xf>
    <xf numFmtId="0" fontId="22" fillId="0" borderId="71" xfId="52" applyFont="1" applyBorder="1" applyAlignment="1" quotePrefix="1">
      <alignment horizontal="center" vertical="center"/>
      <protection/>
    </xf>
    <xf numFmtId="0" fontId="1" fillId="0" borderId="71" xfId="52" applyFont="1" applyBorder="1" applyAlignment="1" quotePrefix="1">
      <alignment horizontal="center" vertical="center"/>
      <protection/>
    </xf>
    <xf numFmtId="4" fontId="1" fillId="0" borderId="33" xfId="52" applyNumberFormat="1" applyFont="1" applyBorder="1" applyAlignment="1">
      <alignment vertical="center"/>
      <protection/>
    </xf>
    <xf numFmtId="2" fontId="22" fillId="0" borderId="12" xfId="0" applyNumberFormat="1" applyFont="1" applyBorder="1" applyAlignment="1">
      <alignment vertical="center"/>
    </xf>
    <xf numFmtId="2" fontId="22" fillId="0" borderId="64" xfId="0" applyNumberFormat="1" applyFont="1" applyBorder="1" applyAlignment="1">
      <alignment vertical="center"/>
    </xf>
    <xf numFmtId="4" fontId="22" fillId="0" borderId="72" xfId="0" applyNumberFormat="1" applyFont="1" applyBorder="1" applyAlignment="1">
      <alignment vertical="center"/>
    </xf>
    <xf numFmtId="8" fontId="1" fillId="0" borderId="59" xfId="52" applyNumberFormat="1" applyFont="1" applyBorder="1" applyAlignment="1">
      <alignment horizontal="center" vertical="center"/>
      <protection/>
    </xf>
    <xf numFmtId="4" fontId="22" fillId="0" borderId="12" xfId="0" applyNumberFormat="1" applyFont="1" applyBorder="1" applyAlignment="1">
      <alignment vertical="center"/>
    </xf>
    <xf numFmtId="8" fontId="1" fillId="0" borderId="11" xfId="52" applyNumberFormat="1" applyFont="1" applyBorder="1" applyAlignment="1">
      <alignment horizontal="center" vertical="center"/>
      <protection/>
    </xf>
    <xf numFmtId="4" fontId="22" fillId="0" borderId="64" xfId="0" applyNumberFormat="1" applyFont="1" applyBorder="1" applyAlignment="1">
      <alignment vertical="center"/>
    </xf>
    <xf numFmtId="0" fontId="122" fillId="0" borderId="33" xfId="0" applyFont="1" applyBorder="1" applyAlignment="1">
      <alignment vertical="center"/>
    </xf>
    <xf numFmtId="4" fontId="122" fillId="0" borderId="33" xfId="52" applyNumberFormat="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4" fontId="122" fillId="0" borderId="73" xfId="52" applyNumberFormat="1" applyFont="1" applyBorder="1" applyAlignment="1">
      <alignment vertical="center"/>
      <protection/>
    </xf>
    <xf numFmtId="0" fontId="4" fillId="0" borderId="31" xfId="52" applyFont="1" applyBorder="1" applyAlignment="1">
      <alignment horizontal="center" vertical="center"/>
      <protection/>
    </xf>
    <xf numFmtId="49" fontId="4" fillId="0" borderId="0" xfId="52" applyNumberFormat="1" applyFont="1" applyBorder="1" applyAlignment="1">
      <alignment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left" vertical="center" wrapText="1"/>
      <protection/>
    </xf>
    <xf numFmtId="4" fontId="1" fillId="0" borderId="0" xfId="52" applyNumberFormat="1" applyFont="1" applyBorder="1" applyAlignment="1">
      <alignment vertical="center"/>
      <protection/>
    </xf>
    <xf numFmtId="0" fontId="124" fillId="0" borderId="25" xfId="52" applyFont="1" applyBorder="1" applyAlignment="1">
      <alignment horizontal="center" vertical="center"/>
      <protection/>
    </xf>
    <xf numFmtId="4" fontId="122" fillId="0" borderId="74" xfId="52" applyNumberFormat="1" applyFont="1" applyBorder="1" applyAlignment="1">
      <alignment vertical="center"/>
      <protection/>
    </xf>
    <xf numFmtId="4" fontId="1" fillId="0" borderId="12" xfId="52" applyNumberFormat="1" applyFont="1" applyBorder="1" applyAlignment="1">
      <alignment vertical="center"/>
      <protection/>
    </xf>
    <xf numFmtId="0" fontId="22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27" xfId="52" applyFont="1" applyBorder="1" applyAlignment="1">
      <alignment horizontal="left" vertical="center" wrapText="1"/>
      <protection/>
    </xf>
    <xf numFmtId="0" fontId="1" fillId="0" borderId="75" xfId="52" applyFont="1" applyBorder="1" applyAlignment="1">
      <alignment horizontal="center" vertical="center"/>
      <protection/>
    </xf>
    <xf numFmtId="0" fontId="123" fillId="0" borderId="76" xfId="0" applyFont="1" applyBorder="1" applyAlignment="1">
      <alignment horizontal="center" vertical="center"/>
    </xf>
    <xf numFmtId="0" fontId="122" fillId="0" borderId="77" xfId="0" applyFont="1" applyBorder="1" applyAlignment="1">
      <alignment vertical="center"/>
    </xf>
    <xf numFmtId="4" fontId="122" fillId="0" borderId="78" xfId="52" applyNumberFormat="1" applyFont="1" applyBorder="1" applyAlignment="1">
      <alignment vertical="center"/>
      <protection/>
    </xf>
    <xf numFmtId="4" fontId="122" fillId="0" borderId="79" xfId="52" applyNumberFormat="1" applyFont="1" applyBorder="1" applyAlignment="1">
      <alignment vertical="center"/>
      <protection/>
    </xf>
    <xf numFmtId="4" fontId="122" fillId="0" borderId="80" xfId="52" applyNumberFormat="1" applyFont="1" applyBorder="1" applyAlignment="1">
      <alignment vertical="center"/>
      <protection/>
    </xf>
    <xf numFmtId="4" fontId="22" fillId="0" borderId="81" xfId="0" applyNumberFormat="1" applyFont="1" applyBorder="1" applyAlignment="1">
      <alignment vertical="center"/>
    </xf>
    <xf numFmtId="0" fontId="22" fillId="0" borderId="82" xfId="52" applyFont="1" applyBorder="1" applyAlignment="1">
      <alignment horizontal="center" vertical="center"/>
      <protection/>
    </xf>
    <xf numFmtId="0" fontId="1" fillId="0" borderId="83" xfId="52" applyFont="1" applyBorder="1" applyAlignment="1">
      <alignment horizontal="center" vertical="center"/>
      <protection/>
    </xf>
    <xf numFmtId="0" fontId="123" fillId="0" borderId="84" xfId="0" applyFont="1" applyBorder="1" applyAlignment="1">
      <alignment horizontal="center" vertical="center"/>
    </xf>
    <xf numFmtId="0" fontId="1" fillId="0" borderId="85" xfId="52" applyFont="1" applyBorder="1" applyAlignment="1">
      <alignment horizontal="left" vertical="center" wrapText="1"/>
      <protection/>
    </xf>
    <xf numFmtId="4" fontId="1" fillId="0" borderId="82" xfId="52" applyNumberFormat="1" applyFont="1" applyBorder="1" applyAlignment="1">
      <alignment vertical="center"/>
      <protection/>
    </xf>
    <xf numFmtId="4" fontId="22" fillId="0" borderId="86" xfId="0" applyNumberFormat="1" applyFont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vertical="center"/>
    </xf>
    <xf numFmtId="4" fontId="22" fillId="0" borderId="20" xfId="0" applyNumberFormat="1" applyFont="1" applyFill="1" applyBorder="1" applyAlignment="1">
      <alignment vertical="center"/>
    </xf>
    <xf numFmtId="4" fontId="22" fillId="0" borderId="82" xfId="0" applyNumberFormat="1" applyFont="1" applyFill="1" applyBorder="1" applyAlignment="1">
      <alignment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22" fillId="0" borderId="87" xfId="0" applyFont="1" applyBorder="1" applyAlignment="1">
      <alignment vertical="center"/>
    </xf>
    <xf numFmtId="4" fontId="122" fillId="0" borderId="87" xfId="52" applyNumberFormat="1" applyFont="1" applyBorder="1" applyAlignment="1">
      <alignment vertical="center"/>
      <protection/>
    </xf>
    <xf numFmtId="4" fontId="122" fillId="0" borderId="88" xfId="52" applyNumberFormat="1" applyFont="1" applyBorder="1" applyAlignment="1">
      <alignment vertical="center"/>
      <protection/>
    </xf>
    <xf numFmtId="4" fontId="22" fillId="0" borderId="89" xfId="0" applyNumberFormat="1" applyFont="1" applyBorder="1" applyAlignment="1">
      <alignment vertical="center"/>
    </xf>
    <xf numFmtId="0" fontId="22" fillId="0" borderId="90" xfId="52" applyFont="1" applyBorder="1" applyAlignment="1">
      <alignment horizontal="center" vertical="center"/>
      <protection/>
    </xf>
    <xf numFmtId="0" fontId="1" fillId="0" borderId="90" xfId="52" applyFont="1" applyBorder="1" applyAlignment="1">
      <alignment horizontal="center" vertical="center"/>
      <protection/>
    </xf>
    <xf numFmtId="0" fontId="1" fillId="0" borderId="90" xfId="52" applyFont="1" applyBorder="1" applyAlignment="1">
      <alignment horizontal="left" vertical="center" wrapText="1"/>
      <protection/>
    </xf>
    <xf numFmtId="4" fontId="1" fillId="0" borderId="91" xfId="52" applyNumberFormat="1" applyFont="1" applyBorder="1" applyAlignment="1">
      <alignment vertical="center"/>
      <protection/>
    </xf>
    <xf numFmtId="4" fontId="22" fillId="0" borderId="92" xfId="0" applyNumberFormat="1" applyFont="1" applyFill="1" applyBorder="1" applyAlignment="1">
      <alignment vertical="center"/>
    </xf>
    <xf numFmtId="4" fontId="22" fillId="0" borderId="93" xfId="0" applyNumberFormat="1" applyFont="1" applyBorder="1" applyAlignment="1">
      <alignment vertical="center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06" fillId="0" borderId="94" xfId="0" applyFont="1" applyBorder="1" applyAlignment="1">
      <alignment horizontal="center" vertical="center"/>
    </xf>
    <xf numFmtId="0" fontId="106" fillId="0" borderId="95" xfId="0" applyFont="1" applyBorder="1" applyAlignment="1">
      <alignment horizontal="center" vertical="center"/>
    </xf>
    <xf numFmtId="0" fontId="106" fillId="0" borderId="96" xfId="0" applyFont="1" applyBorder="1" applyAlignment="1">
      <alignment horizontal="center" vertical="center"/>
    </xf>
    <xf numFmtId="0" fontId="4" fillId="0" borderId="97" xfId="52" applyFont="1" applyBorder="1" applyAlignment="1">
      <alignment horizontal="center" vertical="center"/>
      <protection/>
    </xf>
    <xf numFmtId="0" fontId="4" fillId="0" borderId="98" xfId="52" applyFont="1" applyBorder="1" applyAlignment="1">
      <alignment horizontal="center" vertical="center"/>
      <protection/>
    </xf>
    <xf numFmtId="49" fontId="4" fillId="0" borderId="99" xfId="52" applyNumberFormat="1" applyFont="1" applyBorder="1" applyAlignment="1">
      <alignment vertical="center"/>
      <protection/>
    </xf>
    <xf numFmtId="49" fontId="4" fillId="0" borderId="64" xfId="52" applyNumberFormat="1" applyFont="1" applyBorder="1" applyAlignment="1">
      <alignment vertical="center"/>
      <protection/>
    </xf>
    <xf numFmtId="0" fontId="0" fillId="0" borderId="5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24" fillId="0" borderId="26" xfId="52" applyFont="1" applyBorder="1" applyAlignment="1">
      <alignment horizontal="center" vertical="center"/>
      <protection/>
    </xf>
    <xf numFmtId="0" fontId="124" fillId="0" borderId="14" xfId="52" applyFont="1" applyBorder="1" applyAlignment="1">
      <alignment horizontal="center" vertical="center"/>
      <protection/>
    </xf>
    <xf numFmtId="0" fontId="4" fillId="0" borderId="101" xfId="52" applyFont="1" applyBorder="1" applyAlignment="1">
      <alignment horizontal="center" vertical="center"/>
      <protection/>
    </xf>
    <xf numFmtId="0" fontId="4" fillId="0" borderId="102" xfId="52" applyFont="1" applyBorder="1" applyAlignment="1">
      <alignment horizontal="center" vertical="center"/>
      <protection/>
    </xf>
    <xf numFmtId="0" fontId="4" fillId="0" borderId="103" xfId="52" applyFont="1" applyBorder="1" applyAlignment="1">
      <alignment horizontal="center" vertical="center"/>
      <protection/>
    </xf>
    <xf numFmtId="49" fontId="4" fillId="0" borderId="104" xfId="52" applyNumberFormat="1" applyFont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0" borderId="105" xfId="52" applyNumberFormat="1" applyFont="1" applyBorder="1" applyAlignment="1">
      <alignment horizontal="left" vertical="center"/>
      <protection/>
    </xf>
    <xf numFmtId="0" fontId="4" fillId="0" borderId="106" xfId="52" applyFont="1" applyBorder="1" applyAlignment="1">
      <alignment horizontal="center" vertical="center"/>
      <protection/>
    </xf>
    <xf numFmtId="49" fontId="4" fillId="0" borderId="99" xfId="52" applyNumberFormat="1" applyFont="1" applyBorder="1" applyAlignment="1">
      <alignment horizontal="left" vertical="center"/>
      <protection/>
    </xf>
    <xf numFmtId="49" fontId="4" fillId="0" borderId="64" xfId="52" applyNumberFormat="1" applyFont="1" applyBorder="1" applyAlignment="1">
      <alignment horizontal="left" vertical="center"/>
      <protection/>
    </xf>
    <xf numFmtId="0" fontId="0" fillId="0" borderId="33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49" fontId="4" fillId="0" borderId="99" xfId="52" applyNumberFormat="1" applyFont="1" applyBorder="1" applyAlignment="1">
      <alignment horizontal="left" vertical="center" wrapText="1"/>
      <protection/>
    </xf>
    <xf numFmtId="49" fontId="4" fillId="0" borderId="10" xfId="52" applyNumberFormat="1" applyFont="1" applyBorder="1" applyAlignment="1">
      <alignment horizontal="left" vertical="center" wrapText="1"/>
      <protection/>
    </xf>
    <xf numFmtId="49" fontId="4" fillId="0" borderId="64" xfId="52" applyNumberFormat="1" applyFont="1" applyBorder="1" applyAlignment="1">
      <alignment horizontal="left" vertical="center" wrapText="1"/>
      <protection/>
    </xf>
    <xf numFmtId="0" fontId="0" fillId="0" borderId="87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4" fillId="0" borderId="111" xfId="52" applyFont="1" applyBorder="1" applyAlignment="1">
      <alignment horizontal="center" vertical="center"/>
      <protection/>
    </xf>
    <xf numFmtId="0" fontId="4" fillId="0" borderId="112" xfId="52" applyFont="1" applyBorder="1" applyAlignment="1">
      <alignment horizontal="center" vertical="center"/>
      <protection/>
    </xf>
    <xf numFmtId="0" fontId="4" fillId="0" borderId="113" xfId="52" applyFont="1" applyBorder="1" applyAlignment="1">
      <alignment horizontal="center" vertical="center"/>
      <protection/>
    </xf>
    <xf numFmtId="49" fontId="4" fillId="0" borderId="114" xfId="52" applyNumberFormat="1" applyFont="1" applyBorder="1" applyAlignment="1">
      <alignment horizontal="left" vertical="center"/>
      <protection/>
    </xf>
    <xf numFmtId="49" fontId="4" fillId="0" borderId="92" xfId="52" applyNumberFormat="1" applyFont="1" applyBorder="1" applyAlignment="1">
      <alignment horizontal="left" vertical="center"/>
      <protection/>
    </xf>
    <xf numFmtId="49" fontId="4" fillId="0" borderId="31" xfId="52" applyNumberFormat="1" applyFont="1" applyBorder="1" applyAlignment="1">
      <alignment horizontal="left" vertical="center"/>
      <protection/>
    </xf>
    <xf numFmtId="0" fontId="0" fillId="0" borderId="7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4" fillId="0" borderId="116" xfId="52" applyFont="1" applyBorder="1" applyAlignment="1">
      <alignment horizontal="center" vertical="center"/>
      <protection/>
    </xf>
    <xf numFmtId="0" fontId="4" fillId="0" borderId="117" xfId="52" applyFont="1" applyBorder="1" applyAlignment="1">
      <alignment horizontal="center" vertical="center"/>
      <protection/>
    </xf>
    <xf numFmtId="0" fontId="4" fillId="0" borderId="118" xfId="52" applyFont="1" applyBorder="1" applyAlignment="1">
      <alignment horizontal="center" vertical="center"/>
      <protection/>
    </xf>
    <xf numFmtId="49" fontId="4" fillId="0" borderId="119" xfId="52" applyNumberFormat="1" applyFont="1" applyBorder="1" applyAlignment="1">
      <alignment horizontal="left" vertical="center" wrapText="1"/>
      <protection/>
    </xf>
    <xf numFmtId="49" fontId="4" fillId="0" borderId="30" xfId="52" applyNumberFormat="1" applyFont="1" applyBorder="1" applyAlignment="1">
      <alignment horizontal="left" vertical="center" wrapText="1"/>
      <protection/>
    </xf>
    <xf numFmtId="49" fontId="4" fillId="0" borderId="120" xfId="52" applyNumberFormat="1" applyFont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81"/>
  <sheetViews>
    <sheetView zoomScalePageLayoutView="0" workbookViewId="0" topLeftCell="A127">
      <selection activeCell="L121" sqref="L121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6.28125" style="0" customWidth="1"/>
    <col min="6" max="6" width="17.140625" style="0" customWidth="1"/>
    <col min="7" max="7" width="14.28125" style="0" customWidth="1"/>
    <col min="8" max="8" width="16.421875" style="0" customWidth="1"/>
    <col min="9" max="9" width="38.57421875" style="0" customWidth="1"/>
    <col min="10" max="10" width="0.5625" style="0" customWidth="1"/>
  </cols>
  <sheetData>
    <row r="1" ht="12.75">
      <c r="H1" t="s">
        <v>304</v>
      </c>
    </row>
    <row r="2" spans="2:8" ht="15.75" customHeight="1">
      <c r="B2" s="95"/>
      <c r="E2" s="99"/>
      <c r="H2" s="386" t="s">
        <v>384</v>
      </c>
    </row>
    <row r="3" spans="5:8" ht="12.75">
      <c r="E3" s="99"/>
      <c r="H3" s="99" t="s">
        <v>385</v>
      </c>
    </row>
    <row r="4" ht="18.75">
      <c r="E4" s="94"/>
    </row>
    <row r="5" spans="3:5" ht="18.75" customHeight="1">
      <c r="C5" s="2"/>
      <c r="E5" s="68" t="s">
        <v>387</v>
      </c>
    </row>
    <row r="6" spans="5:9" ht="12" customHeight="1" thickBot="1">
      <c r="E6" s="3"/>
      <c r="F6" s="67"/>
      <c r="I6" s="4"/>
    </row>
    <row r="7" spans="2:9" s="5" customFormat="1" ht="15" customHeight="1">
      <c r="B7" s="865" t="s">
        <v>0</v>
      </c>
      <c r="C7" s="867" t="s">
        <v>1</v>
      </c>
      <c r="D7" s="869" t="s">
        <v>2</v>
      </c>
      <c r="E7" s="871" t="s">
        <v>3</v>
      </c>
      <c r="F7" s="863" t="s">
        <v>288</v>
      </c>
      <c r="G7" s="873" t="s">
        <v>301</v>
      </c>
      <c r="H7" s="859" t="s">
        <v>302</v>
      </c>
      <c r="I7" s="861" t="s">
        <v>303</v>
      </c>
    </row>
    <row r="8" spans="2:9" s="5" customFormat="1" ht="15" customHeight="1" thickBot="1">
      <c r="B8" s="866"/>
      <c r="C8" s="868"/>
      <c r="D8" s="870"/>
      <c r="E8" s="872"/>
      <c r="F8" s="864"/>
      <c r="G8" s="874"/>
      <c r="H8" s="860"/>
      <c r="I8" s="862"/>
    </row>
    <row r="9" spans="2:9" s="7" customFormat="1" ht="9.75" customHeight="1" thickBot="1">
      <c r="B9" s="58">
        <v>1</v>
      </c>
      <c r="C9" s="6">
        <v>2</v>
      </c>
      <c r="D9" s="6">
        <v>3</v>
      </c>
      <c r="E9" s="6">
        <v>4</v>
      </c>
      <c r="F9" s="205">
        <v>5</v>
      </c>
      <c r="G9" s="228">
        <v>6</v>
      </c>
      <c r="H9" s="228">
        <v>7</v>
      </c>
      <c r="I9" s="229">
        <v>8</v>
      </c>
    </row>
    <row r="10" spans="2:9" s="7" customFormat="1" ht="15" customHeight="1" thickBot="1">
      <c r="B10" s="126" t="s">
        <v>69</v>
      </c>
      <c r="C10" s="166"/>
      <c r="D10" s="166"/>
      <c r="E10" s="167" t="s">
        <v>70</v>
      </c>
      <c r="F10" s="206">
        <f>F11+F13</f>
        <v>702600.04</v>
      </c>
      <c r="G10" s="206">
        <f>G11+G13</f>
        <v>210897.91</v>
      </c>
      <c r="H10" s="206">
        <f>H11+H13</f>
        <v>913497.95</v>
      </c>
      <c r="I10" s="204"/>
    </row>
    <row r="11" spans="2:9" s="7" customFormat="1" ht="15" customHeight="1">
      <c r="B11" s="87"/>
      <c r="C11" s="258" t="s">
        <v>71</v>
      </c>
      <c r="D11" s="88"/>
      <c r="E11" s="121" t="s">
        <v>175</v>
      </c>
      <c r="F11" s="259">
        <f>F12</f>
        <v>200000</v>
      </c>
      <c r="G11" s="259">
        <f>G12</f>
        <v>0</v>
      </c>
      <c r="H11" s="259">
        <f>H12</f>
        <v>200000</v>
      </c>
      <c r="I11" s="260"/>
    </row>
    <row r="12" spans="2:9" s="7" customFormat="1" ht="15" customHeight="1">
      <c r="B12" s="388"/>
      <c r="C12" s="230"/>
      <c r="D12" s="15" t="s">
        <v>243</v>
      </c>
      <c r="E12" s="30" t="s">
        <v>287</v>
      </c>
      <c r="F12" s="211">
        <v>200000</v>
      </c>
      <c r="G12" s="841"/>
      <c r="H12" s="234">
        <f>F12+G12</f>
        <v>200000</v>
      </c>
      <c r="I12" s="261"/>
    </row>
    <row r="13" spans="2:9" s="7" customFormat="1" ht="15" customHeight="1">
      <c r="B13" s="388"/>
      <c r="C13" s="107" t="s">
        <v>211</v>
      </c>
      <c r="D13" s="390"/>
      <c r="E13" s="389" t="s">
        <v>43</v>
      </c>
      <c r="F13" s="212">
        <f>F14</f>
        <v>502600.04</v>
      </c>
      <c r="G13" s="212">
        <f>G14</f>
        <v>210897.91</v>
      </c>
      <c r="H13" s="212">
        <f>H14</f>
        <v>713497.95</v>
      </c>
      <c r="I13" s="261"/>
    </row>
    <row r="14" spans="2:9" s="7" customFormat="1" ht="41.25" customHeight="1" thickBot="1">
      <c r="B14" s="58"/>
      <c r="C14" s="6"/>
      <c r="D14" s="17">
        <v>2010</v>
      </c>
      <c r="E14" s="331" t="s">
        <v>282</v>
      </c>
      <c r="F14" s="210">
        <v>502600.04</v>
      </c>
      <c r="G14" s="387">
        <v>210897.91</v>
      </c>
      <c r="H14" s="234">
        <f>F14+G14</f>
        <v>713497.95</v>
      </c>
      <c r="I14" s="385" t="s">
        <v>386</v>
      </c>
    </row>
    <row r="15" spans="2:9" s="7" customFormat="1" ht="14.25" customHeight="1" thickBot="1">
      <c r="B15" s="126" t="s">
        <v>4</v>
      </c>
      <c r="C15" s="127"/>
      <c r="D15" s="127"/>
      <c r="E15" s="128" t="s">
        <v>5</v>
      </c>
      <c r="F15" s="208">
        <f aca="true" t="shared" si="0" ref="F15:H16">F16</f>
        <v>8000</v>
      </c>
      <c r="G15" s="208">
        <f t="shared" si="0"/>
        <v>0</v>
      </c>
      <c r="H15" s="208">
        <f t="shared" si="0"/>
        <v>8000</v>
      </c>
      <c r="I15" s="245"/>
    </row>
    <row r="16" spans="2:11" s="7" customFormat="1" ht="15" customHeight="1">
      <c r="B16" s="59"/>
      <c r="C16" s="107" t="s">
        <v>6</v>
      </c>
      <c r="D16" s="108"/>
      <c r="E16" s="109" t="s">
        <v>7</v>
      </c>
      <c r="F16" s="209">
        <f t="shared" si="0"/>
        <v>8000</v>
      </c>
      <c r="G16" s="209">
        <f t="shared" si="0"/>
        <v>0</v>
      </c>
      <c r="H16" s="209">
        <f t="shared" si="0"/>
        <v>8000</v>
      </c>
      <c r="I16" s="262"/>
      <c r="K16" s="8"/>
    </row>
    <row r="17" spans="2:11" s="7" customFormat="1" ht="27.75" customHeight="1" thickBot="1">
      <c r="B17" s="60"/>
      <c r="C17" s="10"/>
      <c r="D17" s="11" t="s">
        <v>8</v>
      </c>
      <c r="E17" s="12" t="s">
        <v>251</v>
      </c>
      <c r="F17" s="207">
        <v>8000</v>
      </c>
      <c r="G17" s="14"/>
      <c r="H17" s="234">
        <f>F17+G17</f>
        <v>8000</v>
      </c>
      <c r="I17" s="263"/>
      <c r="K17" s="13"/>
    </row>
    <row r="18" spans="2:11" s="7" customFormat="1" ht="15" customHeight="1" thickBot="1">
      <c r="B18" s="139" t="s">
        <v>86</v>
      </c>
      <c r="C18" s="135"/>
      <c r="D18" s="135"/>
      <c r="E18" s="136" t="s">
        <v>72</v>
      </c>
      <c r="F18" s="208">
        <f>F19</f>
        <v>300000</v>
      </c>
      <c r="G18" s="208">
        <f>G19</f>
        <v>0</v>
      </c>
      <c r="H18" s="208">
        <f>H19</f>
        <v>300000</v>
      </c>
      <c r="I18" s="245"/>
      <c r="K18" s="13"/>
    </row>
    <row r="19" spans="2:11" s="7" customFormat="1" ht="15" customHeight="1">
      <c r="B19" s="59"/>
      <c r="C19" s="123" t="s">
        <v>89</v>
      </c>
      <c r="D19" s="122"/>
      <c r="E19" s="125" t="s">
        <v>170</v>
      </c>
      <c r="F19" s="209">
        <f>F20+F21</f>
        <v>300000</v>
      </c>
      <c r="G19" s="209">
        <f>G20+G21</f>
        <v>0</v>
      </c>
      <c r="H19" s="209">
        <f>H20+H21</f>
        <v>300000</v>
      </c>
      <c r="I19" s="262"/>
      <c r="K19" s="13"/>
    </row>
    <row r="20" spans="2:11" s="7" customFormat="1" ht="45" customHeight="1">
      <c r="B20" s="392"/>
      <c r="C20" s="393"/>
      <c r="D20" s="98">
        <v>2710</v>
      </c>
      <c r="E20" s="89" t="s">
        <v>323</v>
      </c>
      <c r="F20" s="211">
        <v>200000</v>
      </c>
      <c r="G20" s="842"/>
      <c r="H20" s="234">
        <f>F20+G20</f>
        <v>200000</v>
      </c>
      <c r="I20" s="368" t="s">
        <v>324</v>
      </c>
      <c r="K20" s="13"/>
    </row>
    <row r="21" spans="2:11" s="7" customFormat="1" ht="39" customHeight="1" thickBot="1">
      <c r="B21" s="168"/>
      <c r="C21" s="169"/>
      <c r="D21" s="20">
        <v>6300</v>
      </c>
      <c r="E21" s="21" t="s">
        <v>331</v>
      </c>
      <c r="F21" s="210">
        <v>100000</v>
      </c>
      <c r="G21" s="391"/>
      <c r="H21" s="234">
        <f>F21+G21</f>
        <v>100000</v>
      </c>
      <c r="I21" s="368" t="s">
        <v>332</v>
      </c>
      <c r="K21" s="13"/>
    </row>
    <row r="22" spans="2:11" s="7" customFormat="1" ht="15" customHeight="1" thickBot="1">
      <c r="B22" s="188">
        <v>630</v>
      </c>
      <c r="C22" s="189"/>
      <c r="D22" s="189"/>
      <c r="E22" s="128" t="s">
        <v>289</v>
      </c>
      <c r="F22" s="208">
        <f aca="true" t="shared" si="1" ref="F22:H23">F23</f>
        <v>25000</v>
      </c>
      <c r="G22" s="208">
        <f t="shared" si="1"/>
        <v>0</v>
      </c>
      <c r="H22" s="208">
        <f t="shared" si="1"/>
        <v>25000</v>
      </c>
      <c r="I22" s="245"/>
      <c r="K22" s="8"/>
    </row>
    <row r="23" spans="2:11" s="7" customFormat="1" ht="15" customHeight="1">
      <c r="B23" s="190"/>
      <c r="C23" s="191">
        <v>63095</v>
      </c>
      <c r="D23" s="192"/>
      <c r="E23" s="389" t="s">
        <v>43</v>
      </c>
      <c r="F23" s="209">
        <f t="shared" si="1"/>
        <v>25000</v>
      </c>
      <c r="G23" s="209">
        <f t="shared" si="1"/>
        <v>0</v>
      </c>
      <c r="H23" s="209">
        <f t="shared" si="1"/>
        <v>25000</v>
      </c>
      <c r="I23" s="262"/>
      <c r="K23" s="8"/>
    </row>
    <row r="24" spans="2:11" s="7" customFormat="1" ht="36.75" thickBot="1">
      <c r="B24" s="168"/>
      <c r="C24" s="169"/>
      <c r="D24" s="175">
        <v>6297</v>
      </c>
      <c r="E24" s="30" t="s">
        <v>284</v>
      </c>
      <c r="F24" s="210">
        <v>25000</v>
      </c>
      <c r="G24" s="14"/>
      <c r="H24" s="234">
        <f>F24+G24</f>
        <v>25000</v>
      </c>
      <c r="I24" s="263"/>
      <c r="K24" s="8"/>
    </row>
    <row r="25" spans="2:11" s="7" customFormat="1" ht="15.75" customHeight="1" thickBot="1">
      <c r="B25" s="129">
        <v>700</v>
      </c>
      <c r="C25" s="127"/>
      <c r="D25" s="127"/>
      <c r="E25" s="128" t="s">
        <v>9</v>
      </c>
      <c r="F25" s="208">
        <f>F26</f>
        <v>212000</v>
      </c>
      <c r="G25" s="208">
        <f>G26</f>
        <v>0</v>
      </c>
      <c r="H25" s="208">
        <f>H26</f>
        <v>212000</v>
      </c>
      <c r="I25" s="245"/>
      <c r="K25" s="8"/>
    </row>
    <row r="26" spans="2:11" s="7" customFormat="1" ht="16.5" customHeight="1">
      <c r="B26" s="59"/>
      <c r="C26" s="110">
        <v>70005</v>
      </c>
      <c r="D26" s="108"/>
      <c r="E26" s="109" t="s">
        <v>10</v>
      </c>
      <c r="F26" s="209">
        <f>F27+F28+F29</f>
        <v>212000</v>
      </c>
      <c r="G26" s="209">
        <f>G27+G28+G29</f>
        <v>0</v>
      </c>
      <c r="H26" s="209">
        <f>H27+H28+H29</f>
        <v>212000</v>
      </c>
      <c r="I26" s="262"/>
      <c r="K26" s="8"/>
    </row>
    <row r="27" spans="2:11" s="7" customFormat="1" ht="24">
      <c r="B27" s="61"/>
      <c r="C27" s="14"/>
      <c r="D27" s="15" t="s">
        <v>11</v>
      </c>
      <c r="E27" s="16" t="s">
        <v>252</v>
      </c>
      <c r="F27" s="211">
        <v>12000</v>
      </c>
      <c r="G27" s="231"/>
      <c r="H27" s="234">
        <f>F27+G27</f>
        <v>12000</v>
      </c>
      <c r="I27" s="263"/>
      <c r="K27" s="8"/>
    </row>
    <row r="28" spans="2:11" s="7" customFormat="1" ht="36">
      <c r="B28" s="61"/>
      <c r="C28" s="14"/>
      <c r="D28" s="15" t="s">
        <v>8</v>
      </c>
      <c r="E28" s="57" t="s">
        <v>254</v>
      </c>
      <c r="F28" s="211">
        <v>80000</v>
      </c>
      <c r="G28" s="232"/>
      <c r="H28" s="234">
        <f>F28+G28</f>
        <v>80000</v>
      </c>
      <c r="I28" s="263"/>
      <c r="K28" s="8"/>
    </row>
    <row r="29" spans="2:11" s="7" customFormat="1" ht="30" customHeight="1" thickBot="1">
      <c r="B29" s="60"/>
      <c r="C29" s="9"/>
      <c r="D29" s="11" t="s">
        <v>237</v>
      </c>
      <c r="E29" s="12" t="s">
        <v>253</v>
      </c>
      <c r="F29" s="207">
        <v>120000</v>
      </c>
      <c r="G29" s="843"/>
      <c r="H29" s="234">
        <f>F29+G29</f>
        <v>120000</v>
      </c>
      <c r="I29" s="264"/>
      <c r="K29" s="18"/>
    </row>
    <row r="30" spans="2:9" s="7" customFormat="1" ht="15" customHeight="1" thickBot="1">
      <c r="B30" s="129">
        <v>750</v>
      </c>
      <c r="C30" s="127"/>
      <c r="D30" s="127"/>
      <c r="E30" s="128" t="s">
        <v>12</v>
      </c>
      <c r="F30" s="208">
        <f>F31+F33</f>
        <v>105186</v>
      </c>
      <c r="G30" s="208">
        <f>G31+G33</f>
        <v>0</v>
      </c>
      <c r="H30" s="208">
        <f>H31+H33</f>
        <v>105186</v>
      </c>
      <c r="I30" s="245"/>
    </row>
    <row r="31" spans="2:9" s="7" customFormat="1" ht="17.25" customHeight="1">
      <c r="B31" s="59"/>
      <c r="C31" s="110">
        <v>75011</v>
      </c>
      <c r="D31" s="108"/>
      <c r="E31" s="109" t="s">
        <v>13</v>
      </c>
      <c r="F31" s="209">
        <f>F32</f>
        <v>68186</v>
      </c>
      <c r="G31" s="209">
        <f>G32</f>
        <v>0</v>
      </c>
      <c r="H31" s="209">
        <f>H32</f>
        <v>68186</v>
      </c>
      <c r="I31" s="262"/>
    </row>
    <row r="32" spans="2:9" s="7" customFormat="1" ht="36">
      <c r="B32" s="61"/>
      <c r="C32" s="14"/>
      <c r="D32" s="17">
        <v>2010</v>
      </c>
      <c r="E32" s="331" t="s">
        <v>255</v>
      </c>
      <c r="F32" s="211">
        <v>68186</v>
      </c>
      <c r="G32" s="14"/>
      <c r="H32" s="234">
        <f>F32+G32</f>
        <v>68186</v>
      </c>
      <c r="I32" s="263"/>
    </row>
    <row r="33" spans="2:9" s="7" customFormat="1" ht="15" customHeight="1">
      <c r="B33" s="61"/>
      <c r="C33" s="111">
        <v>75023</v>
      </c>
      <c r="D33" s="112"/>
      <c r="E33" s="113" t="s">
        <v>14</v>
      </c>
      <c r="F33" s="212">
        <f>F34+F35+F36</f>
        <v>37000</v>
      </c>
      <c r="G33" s="212">
        <f>G34+G35+G36</f>
        <v>0</v>
      </c>
      <c r="H33" s="212">
        <f>H34+H35+H36</f>
        <v>37000</v>
      </c>
      <c r="I33" s="263"/>
    </row>
    <row r="34" spans="2:9" s="7" customFormat="1" ht="30" customHeight="1">
      <c r="B34" s="61"/>
      <c r="C34" s="14"/>
      <c r="D34" s="15" t="s">
        <v>15</v>
      </c>
      <c r="E34" s="16" t="s">
        <v>256</v>
      </c>
      <c r="F34" s="211">
        <v>6000</v>
      </c>
      <c r="G34" s="231"/>
      <c r="H34" s="234">
        <f>F34+G34</f>
        <v>6000</v>
      </c>
      <c r="I34" s="263"/>
    </row>
    <row r="35" spans="2:11" s="7" customFormat="1" ht="15" customHeight="1">
      <c r="B35" s="61"/>
      <c r="C35" s="14"/>
      <c r="D35" s="15" t="s">
        <v>17</v>
      </c>
      <c r="E35" s="16" t="s">
        <v>258</v>
      </c>
      <c r="F35" s="211">
        <v>30000</v>
      </c>
      <c r="G35" s="232"/>
      <c r="H35" s="234">
        <f>F35+G35</f>
        <v>30000</v>
      </c>
      <c r="I35" s="263"/>
      <c r="K35" s="8"/>
    </row>
    <row r="36" spans="2:11" s="7" customFormat="1" ht="15" customHeight="1" thickBot="1">
      <c r="B36" s="193"/>
      <c r="C36" s="194"/>
      <c r="D36" s="11" t="s">
        <v>243</v>
      </c>
      <c r="E36" s="21" t="s">
        <v>287</v>
      </c>
      <c r="F36" s="210">
        <v>1000</v>
      </c>
      <c r="G36" s="9"/>
      <c r="H36" s="234">
        <f>F36+G36</f>
        <v>1000</v>
      </c>
      <c r="I36" s="264"/>
      <c r="K36" s="13"/>
    </row>
    <row r="37" spans="2:9" ht="39.75" customHeight="1" thickBot="1">
      <c r="B37" s="129">
        <v>751</v>
      </c>
      <c r="C37" s="127"/>
      <c r="D37" s="127"/>
      <c r="E37" s="130" t="s">
        <v>218</v>
      </c>
      <c r="F37" s="208">
        <f>F38+F40+F42+F44</f>
        <v>50173</v>
      </c>
      <c r="G37" s="208">
        <f>G38+G40+G42+G44</f>
        <v>0</v>
      </c>
      <c r="H37" s="208">
        <f>H38+H40+H42+H44</f>
        <v>50173</v>
      </c>
      <c r="I37" s="321"/>
    </row>
    <row r="38" spans="2:9" ht="26.25" customHeight="1">
      <c r="B38" s="59"/>
      <c r="C38" s="110">
        <v>75101</v>
      </c>
      <c r="D38" s="108"/>
      <c r="E38" s="114" t="s">
        <v>18</v>
      </c>
      <c r="F38" s="209">
        <f>F39</f>
        <v>1458</v>
      </c>
      <c r="G38" s="209">
        <f>G39</f>
        <v>0</v>
      </c>
      <c r="H38" s="209">
        <f>H39</f>
        <v>1458</v>
      </c>
      <c r="I38" s="322"/>
    </row>
    <row r="39" spans="2:9" ht="37.5" customHeight="1">
      <c r="B39" s="60"/>
      <c r="C39" s="9"/>
      <c r="D39" s="20">
        <v>2010</v>
      </c>
      <c r="E39" s="21" t="s">
        <v>259</v>
      </c>
      <c r="F39" s="207">
        <v>1458</v>
      </c>
      <c r="G39" s="247"/>
      <c r="H39" s="332">
        <f>F39+G39</f>
        <v>1458</v>
      </c>
      <c r="I39" s="323"/>
    </row>
    <row r="40" spans="2:9" ht="16.5" customHeight="1">
      <c r="B40" s="371"/>
      <c r="C40" s="111">
        <v>75107</v>
      </c>
      <c r="D40" s="112"/>
      <c r="E40" s="115" t="s">
        <v>325</v>
      </c>
      <c r="F40" s="212">
        <f>F41</f>
        <v>23101</v>
      </c>
      <c r="G40" s="212">
        <f>G41</f>
        <v>0</v>
      </c>
      <c r="H40" s="212">
        <f>H41</f>
        <v>23101</v>
      </c>
      <c r="I40" s="326"/>
    </row>
    <row r="41" spans="2:9" ht="39.75" customHeight="1">
      <c r="B41" s="371"/>
      <c r="C41" s="14"/>
      <c r="D41" s="17">
        <v>2010</v>
      </c>
      <c r="E41" s="30" t="s">
        <v>326</v>
      </c>
      <c r="F41" s="211">
        <v>23101</v>
      </c>
      <c r="G41" s="213"/>
      <c r="H41" s="234">
        <f>F41+G41</f>
        <v>23101</v>
      </c>
      <c r="I41" s="408" t="s">
        <v>333</v>
      </c>
    </row>
    <row r="42" spans="2:9" ht="16.5" customHeight="1">
      <c r="B42" s="371"/>
      <c r="C42" s="111">
        <v>75108</v>
      </c>
      <c r="D42" s="112"/>
      <c r="E42" s="115" t="s">
        <v>381</v>
      </c>
      <c r="F42" s="212">
        <f>F43</f>
        <v>14293</v>
      </c>
      <c r="G42" s="212">
        <f>G43</f>
        <v>0</v>
      </c>
      <c r="H42" s="212">
        <f>H43</f>
        <v>14293</v>
      </c>
      <c r="I42" s="408"/>
    </row>
    <row r="43" spans="2:9" ht="39.75" customHeight="1">
      <c r="B43" s="371"/>
      <c r="C43" s="14"/>
      <c r="D43" s="17">
        <v>2010</v>
      </c>
      <c r="E43" s="30" t="s">
        <v>326</v>
      </c>
      <c r="F43" s="211">
        <v>14293</v>
      </c>
      <c r="G43" s="213"/>
      <c r="H43" s="234">
        <f>F43+G43</f>
        <v>14293</v>
      </c>
      <c r="I43" s="408" t="s">
        <v>382</v>
      </c>
    </row>
    <row r="44" spans="2:9" ht="16.5" customHeight="1">
      <c r="B44" s="371"/>
      <c r="C44" s="111">
        <v>75110</v>
      </c>
      <c r="D44" s="112"/>
      <c r="E44" s="115" t="s">
        <v>346</v>
      </c>
      <c r="F44" s="212">
        <f>F45</f>
        <v>11321</v>
      </c>
      <c r="G44" s="212">
        <f>G45</f>
        <v>0</v>
      </c>
      <c r="H44" s="212">
        <f>H45</f>
        <v>11321</v>
      </c>
      <c r="I44" s="408"/>
    </row>
    <row r="45" spans="2:9" ht="39.75" customHeight="1" thickBot="1">
      <c r="B45" s="370"/>
      <c r="C45" s="194"/>
      <c r="D45" s="17">
        <v>2010</v>
      </c>
      <c r="E45" s="30" t="s">
        <v>326</v>
      </c>
      <c r="F45" s="210">
        <v>11321</v>
      </c>
      <c r="G45" s="377"/>
      <c r="H45" s="234">
        <f>F45+G45</f>
        <v>11321</v>
      </c>
      <c r="I45" s="408" t="s">
        <v>368</v>
      </c>
    </row>
    <row r="46" spans="2:9" s="23" customFormat="1" ht="25.5" customHeight="1" thickBot="1">
      <c r="B46" s="195" t="s">
        <v>51</v>
      </c>
      <c r="C46" s="135"/>
      <c r="D46" s="164"/>
      <c r="E46" s="130" t="s">
        <v>19</v>
      </c>
      <c r="F46" s="208">
        <f aca="true" t="shared" si="2" ref="F46:H47">F47</f>
        <v>65599</v>
      </c>
      <c r="G46" s="208">
        <f t="shared" si="2"/>
        <v>0</v>
      </c>
      <c r="H46" s="208">
        <f t="shared" si="2"/>
        <v>65599</v>
      </c>
      <c r="I46" s="324"/>
    </row>
    <row r="47" spans="2:9" s="23" customFormat="1" ht="15" customHeight="1">
      <c r="B47" s="59"/>
      <c r="C47" s="154">
        <v>75495</v>
      </c>
      <c r="D47" s="83"/>
      <c r="E47" s="125" t="s">
        <v>43</v>
      </c>
      <c r="F47" s="209">
        <f t="shared" si="2"/>
        <v>65599</v>
      </c>
      <c r="G47" s="209">
        <f t="shared" si="2"/>
        <v>0</v>
      </c>
      <c r="H47" s="209">
        <f t="shared" si="2"/>
        <v>65599</v>
      </c>
      <c r="I47" s="325"/>
    </row>
    <row r="48" spans="2:9" ht="36.75" thickBot="1">
      <c r="B48" s="60"/>
      <c r="C48" s="9"/>
      <c r="D48" s="620">
        <v>6297</v>
      </c>
      <c r="E48" s="21" t="s">
        <v>284</v>
      </c>
      <c r="F48" s="207">
        <v>65599</v>
      </c>
      <c r="G48" s="246"/>
      <c r="H48" s="332">
        <f>F48+G48</f>
        <v>65599</v>
      </c>
      <c r="I48" s="323"/>
    </row>
    <row r="49" spans="2:9" ht="51.75" thickBot="1">
      <c r="B49" s="129">
        <v>756</v>
      </c>
      <c r="C49" s="127"/>
      <c r="D49" s="127"/>
      <c r="E49" s="130" t="s">
        <v>224</v>
      </c>
      <c r="F49" s="208">
        <f>F50+F52+F59+F67+F76</f>
        <v>11260110.469999999</v>
      </c>
      <c r="G49" s="208">
        <f>G50+G52+G59+G67+G76</f>
        <v>28000</v>
      </c>
      <c r="H49" s="208">
        <f>H50+H52+H59+H67+H76</f>
        <v>11288110.469999999</v>
      </c>
      <c r="I49" s="321"/>
    </row>
    <row r="50" spans="2:9" ht="25.5">
      <c r="B50" s="173"/>
      <c r="C50" s="110">
        <v>75601</v>
      </c>
      <c r="D50" s="174"/>
      <c r="E50" s="114" t="s">
        <v>215</v>
      </c>
      <c r="F50" s="209">
        <f>F51</f>
        <v>20000</v>
      </c>
      <c r="G50" s="209">
        <f>G51</f>
        <v>0</v>
      </c>
      <c r="H50" s="209">
        <f>H51</f>
        <v>20000</v>
      </c>
      <c r="I50" s="322"/>
    </row>
    <row r="51" spans="2:9" ht="24">
      <c r="B51" s="100"/>
      <c r="C51" s="101"/>
      <c r="D51" s="15" t="s">
        <v>24</v>
      </c>
      <c r="E51" s="16" t="s">
        <v>260</v>
      </c>
      <c r="F51" s="213">
        <v>20000</v>
      </c>
      <c r="G51" s="235"/>
      <c r="H51" s="234">
        <f>F51+G51</f>
        <v>20000</v>
      </c>
      <c r="I51" s="326"/>
    </row>
    <row r="52" spans="2:9" ht="44.25" customHeight="1">
      <c r="B52" s="64"/>
      <c r="C52" s="111">
        <v>75615</v>
      </c>
      <c r="D52" s="112"/>
      <c r="E52" s="115" t="s">
        <v>219</v>
      </c>
      <c r="F52" s="212">
        <f>F53+F54+F55+F56+F57+F58</f>
        <v>3421000</v>
      </c>
      <c r="G52" s="212">
        <f>G53+G54+G55+G56+G57+G58</f>
        <v>0</v>
      </c>
      <c r="H52" s="212">
        <f>H53+H54+H55+H56+H57+H58</f>
        <v>3421000</v>
      </c>
      <c r="I52" s="326"/>
    </row>
    <row r="53" spans="2:9" s="23" customFormat="1" ht="16.5" customHeight="1">
      <c r="B53" s="62"/>
      <c r="C53" s="24"/>
      <c r="D53" s="15" t="s">
        <v>20</v>
      </c>
      <c r="E53" s="16" t="s">
        <v>261</v>
      </c>
      <c r="F53" s="211">
        <v>3200000</v>
      </c>
      <c r="G53" s="236"/>
      <c r="H53" s="234">
        <f aca="true" t="shared" si="3" ref="H53:H58">F53+G53</f>
        <v>3200000</v>
      </c>
      <c r="I53" s="327"/>
    </row>
    <row r="54" spans="2:10" s="23" customFormat="1" ht="16.5" customHeight="1">
      <c r="B54" s="63"/>
      <c r="C54" s="25"/>
      <c r="D54" s="15" t="s">
        <v>21</v>
      </c>
      <c r="E54" s="26" t="s">
        <v>262</v>
      </c>
      <c r="F54" s="211">
        <v>100000</v>
      </c>
      <c r="G54" s="237"/>
      <c r="H54" s="234">
        <f t="shared" si="3"/>
        <v>100000</v>
      </c>
      <c r="I54" s="327"/>
      <c r="J54" s="27"/>
    </row>
    <row r="55" spans="2:9" ht="16.5" customHeight="1">
      <c r="B55" s="63"/>
      <c r="C55" s="25"/>
      <c r="D55" s="15" t="s">
        <v>22</v>
      </c>
      <c r="E55" s="26" t="s">
        <v>263</v>
      </c>
      <c r="F55" s="211">
        <v>23000</v>
      </c>
      <c r="G55" s="235"/>
      <c r="H55" s="234">
        <f t="shared" si="3"/>
        <v>23000</v>
      </c>
      <c r="I55" s="326"/>
    </row>
    <row r="56" spans="2:9" ht="16.5" customHeight="1">
      <c r="B56" s="63"/>
      <c r="C56" s="25"/>
      <c r="D56" s="15" t="s">
        <v>23</v>
      </c>
      <c r="E56" s="26" t="s">
        <v>264</v>
      </c>
      <c r="F56" s="211">
        <v>90000</v>
      </c>
      <c r="G56" s="235"/>
      <c r="H56" s="234">
        <f t="shared" si="3"/>
        <v>90000</v>
      </c>
      <c r="I56" s="326"/>
    </row>
    <row r="57" spans="2:9" s="23" customFormat="1" ht="16.5" customHeight="1">
      <c r="B57" s="63"/>
      <c r="C57" s="25"/>
      <c r="D57" s="15" t="s">
        <v>26</v>
      </c>
      <c r="E57" s="26" t="s">
        <v>265</v>
      </c>
      <c r="F57" s="211">
        <v>2000</v>
      </c>
      <c r="G57" s="237"/>
      <c r="H57" s="234">
        <f t="shared" si="3"/>
        <v>2000</v>
      </c>
      <c r="I57" s="327"/>
    </row>
    <row r="58" spans="2:9" ht="12.75">
      <c r="B58" s="63"/>
      <c r="C58" s="25"/>
      <c r="D58" s="15" t="s">
        <v>209</v>
      </c>
      <c r="E58" s="26" t="s">
        <v>266</v>
      </c>
      <c r="F58" s="211">
        <v>6000</v>
      </c>
      <c r="G58" s="235"/>
      <c r="H58" s="234">
        <f t="shared" si="3"/>
        <v>6000</v>
      </c>
      <c r="I58" s="326"/>
    </row>
    <row r="59" spans="2:9" ht="38.25">
      <c r="B59" s="64"/>
      <c r="C59" s="111">
        <v>75616</v>
      </c>
      <c r="D59" s="112"/>
      <c r="E59" s="115" t="s">
        <v>220</v>
      </c>
      <c r="F59" s="214">
        <f>F60+F61+F62+F63+F64+F65+F66</f>
        <v>3166000</v>
      </c>
      <c r="G59" s="214">
        <f>G60+G61+G62+G63+G64+G65+G66</f>
        <v>0</v>
      </c>
      <c r="H59" s="214">
        <f>H60+H61+H62+H63+H64+H65+H66</f>
        <v>3166000</v>
      </c>
      <c r="I59" s="326"/>
    </row>
    <row r="60" spans="2:9" ht="16.5" customHeight="1">
      <c r="B60" s="62"/>
      <c r="C60" s="24"/>
      <c r="D60" s="15" t="s">
        <v>20</v>
      </c>
      <c r="E60" s="16" t="s">
        <v>261</v>
      </c>
      <c r="F60" s="211">
        <v>1600000</v>
      </c>
      <c r="G60" s="235"/>
      <c r="H60" s="234">
        <f aca="true" t="shared" si="4" ref="H60:H66">F60+G60</f>
        <v>1600000</v>
      </c>
      <c r="I60" s="326"/>
    </row>
    <row r="61" spans="2:9" s="23" customFormat="1" ht="16.5" customHeight="1">
      <c r="B61" s="63"/>
      <c r="C61" s="25"/>
      <c r="D61" s="15" t="s">
        <v>21</v>
      </c>
      <c r="E61" s="26" t="s">
        <v>262</v>
      </c>
      <c r="F61" s="211">
        <v>1100000</v>
      </c>
      <c r="G61" s="236"/>
      <c r="H61" s="234">
        <f t="shared" si="4"/>
        <v>1100000</v>
      </c>
      <c r="I61" s="327"/>
    </row>
    <row r="62" spans="2:9" s="23" customFormat="1" ht="15.75" customHeight="1">
      <c r="B62" s="63"/>
      <c r="C62" s="25"/>
      <c r="D62" s="15" t="s">
        <v>22</v>
      </c>
      <c r="E62" s="26" t="s">
        <v>263</v>
      </c>
      <c r="F62" s="211">
        <v>4000</v>
      </c>
      <c r="G62" s="237"/>
      <c r="H62" s="234">
        <f t="shared" si="4"/>
        <v>4000</v>
      </c>
      <c r="I62" s="327"/>
    </row>
    <row r="63" spans="2:9" ht="15.75" customHeight="1">
      <c r="B63" s="64"/>
      <c r="C63" s="24"/>
      <c r="D63" s="15" t="s">
        <v>23</v>
      </c>
      <c r="E63" s="26" t="s">
        <v>264</v>
      </c>
      <c r="F63" s="211">
        <v>300000</v>
      </c>
      <c r="G63" s="235"/>
      <c r="H63" s="234">
        <f t="shared" si="4"/>
        <v>300000</v>
      </c>
      <c r="I63" s="326"/>
    </row>
    <row r="64" spans="2:9" s="23" customFormat="1" ht="15" customHeight="1">
      <c r="B64" s="63"/>
      <c r="C64" s="25"/>
      <c r="D64" s="15" t="s">
        <v>25</v>
      </c>
      <c r="E64" s="26" t="s">
        <v>267</v>
      </c>
      <c r="F64" s="211">
        <v>10000</v>
      </c>
      <c r="G64" s="237"/>
      <c r="H64" s="234">
        <f t="shared" si="4"/>
        <v>10000</v>
      </c>
      <c r="I64" s="255"/>
    </row>
    <row r="65" spans="2:9" s="23" customFormat="1" ht="15" customHeight="1">
      <c r="B65" s="63"/>
      <c r="C65" s="25"/>
      <c r="D65" s="15" t="s">
        <v>26</v>
      </c>
      <c r="E65" s="26" t="s">
        <v>265</v>
      </c>
      <c r="F65" s="211">
        <v>150000</v>
      </c>
      <c r="G65" s="237"/>
      <c r="H65" s="234">
        <f t="shared" si="4"/>
        <v>150000</v>
      </c>
      <c r="I65" s="255"/>
    </row>
    <row r="66" spans="2:9" s="23" customFormat="1" ht="15" customHeight="1">
      <c r="B66" s="63"/>
      <c r="C66" s="25"/>
      <c r="D66" s="15" t="s">
        <v>209</v>
      </c>
      <c r="E66" s="26" t="s">
        <v>266</v>
      </c>
      <c r="F66" s="211">
        <v>2000</v>
      </c>
      <c r="G66" s="237"/>
      <c r="H66" s="234">
        <f t="shared" si="4"/>
        <v>2000</v>
      </c>
      <c r="I66" s="255"/>
    </row>
    <row r="67" spans="2:9" s="23" customFormat="1" ht="38.25">
      <c r="B67" s="64"/>
      <c r="C67" s="111">
        <v>75618</v>
      </c>
      <c r="D67" s="112"/>
      <c r="E67" s="115" t="s">
        <v>221</v>
      </c>
      <c r="F67" s="212">
        <f>SUM(F68:F75)</f>
        <v>461000</v>
      </c>
      <c r="G67" s="212">
        <f>SUM(G68:G75)</f>
        <v>28000</v>
      </c>
      <c r="H67" s="212">
        <f>SUM(H68:H75)</f>
        <v>489000</v>
      </c>
      <c r="I67" s="255"/>
    </row>
    <row r="68" spans="2:9" s="23" customFormat="1" ht="17.25" customHeight="1">
      <c r="B68" s="62"/>
      <c r="C68" s="24"/>
      <c r="D68" s="15" t="s">
        <v>27</v>
      </c>
      <c r="E68" s="26" t="s">
        <v>268</v>
      </c>
      <c r="F68" s="211">
        <v>25000</v>
      </c>
      <c r="G68" s="237"/>
      <c r="H68" s="234">
        <f aca="true" t="shared" si="5" ref="H68:H75">F68+G68</f>
        <v>25000</v>
      </c>
      <c r="I68" s="255"/>
    </row>
    <row r="69" spans="2:9" s="23" customFormat="1" ht="16.5" customHeight="1">
      <c r="B69" s="63"/>
      <c r="C69" s="25"/>
      <c r="D69" s="15" t="s">
        <v>28</v>
      </c>
      <c r="E69" s="26" t="s">
        <v>269</v>
      </c>
      <c r="F69" s="211">
        <v>150000</v>
      </c>
      <c r="G69" s="237"/>
      <c r="H69" s="234">
        <f t="shared" si="5"/>
        <v>150000</v>
      </c>
      <c r="I69" s="255"/>
    </row>
    <row r="70" spans="2:9" s="23" customFormat="1" ht="24">
      <c r="B70" s="64"/>
      <c r="C70" s="24"/>
      <c r="D70" s="15" t="s">
        <v>29</v>
      </c>
      <c r="E70" s="16" t="s">
        <v>270</v>
      </c>
      <c r="F70" s="211">
        <v>204000</v>
      </c>
      <c r="G70" s="238">
        <v>28000</v>
      </c>
      <c r="H70" s="234">
        <f t="shared" si="5"/>
        <v>232000</v>
      </c>
      <c r="I70" s="320" t="s">
        <v>376</v>
      </c>
    </row>
    <row r="71" spans="2:9" s="23" customFormat="1" ht="25.5" customHeight="1">
      <c r="B71" s="64"/>
      <c r="C71" s="24"/>
      <c r="D71" s="15" t="s">
        <v>30</v>
      </c>
      <c r="E71" s="16" t="s">
        <v>271</v>
      </c>
      <c r="F71" s="211">
        <v>7000</v>
      </c>
      <c r="G71" s="233"/>
      <c r="H71" s="234">
        <f t="shared" si="5"/>
        <v>7000</v>
      </c>
      <c r="I71" s="255"/>
    </row>
    <row r="72" spans="2:9" ht="24">
      <c r="B72" s="64"/>
      <c r="C72" s="24"/>
      <c r="D72" s="15" t="s">
        <v>30</v>
      </c>
      <c r="E72" s="16" t="s">
        <v>272</v>
      </c>
      <c r="F72" s="211">
        <v>50000</v>
      </c>
      <c r="G72" s="238"/>
      <c r="H72" s="234">
        <f t="shared" si="5"/>
        <v>50000</v>
      </c>
      <c r="I72" s="265"/>
    </row>
    <row r="73" spans="2:9" ht="36">
      <c r="B73" s="64"/>
      <c r="C73" s="24"/>
      <c r="D73" s="15" t="s">
        <v>30</v>
      </c>
      <c r="E73" s="16" t="s">
        <v>273</v>
      </c>
      <c r="F73" s="211">
        <v>13000</v>
      </c>
      <c r="G73" s="239"/>
      <c r="H73" s="234">
        <f t="shared" si="5"/>
        <v>13000</v>
      </c>
      <c r="I73" s="255"/>
    </row>
    <row r="74" spans="2:9" ht="24">
      <c r="B74" s="62"/>
      <c r="C74" s="24"/>
      <c r="D74" s="15" t="s">
        <v>16</v>
      </c>
      <c r="E74" s="16" t="s">
        <v>257</v>
      </c>
      <c r="F74" s="211">
        <v>6000</v>
      </c>
      <c r="G74" s="233"/>
      <c r="H74" s="234">
        <f t="shared" si="5"/>
        <v>6000</v>
      </c>
      <c r="I74" s="255"/>
    </row>
    <row r="75" spans="2:9" s="23" customFormat="1" ht="15.75" customHeight="1">
      <c r="B75" s="62"/>
      <c r="C75" s="24"/>
      <c r="D75" s="15" t="s">
        <v>209</v>
      </c>
      <c r="E75" s="26" t="s">
        <v>266</v>
      </c>
      <c r="F75" s="211">
        <v>6000</v>
      </c>
      <c r="G75" s="241"/>
      <c r="H75" s="234">
        <f t="shared" si="5"/>
        <v>6000</v>
      </c>
      <c r="I75" s="265"/>
    </row>
    <row r="76" spans="2:9" ht="25.5">
      <c r="B76" s="62"/>
      <c r="C76" s="111">
        <v>75621</v>
      </c>
      <c r="D76" s="112"/>
      <c r="E76" s="115" t="s">
        <v>31</v>
      </c>
      <c r="F76" s="212">
        <f>F77+F78</f>
        <v>4192110.4699999997</v>
      </c>
      <c r="G76" s="212">
        <f>G77+G78</f>
        <v>0</v>
      </c>
      <c r="H76" s="212">
        <f>H77+H78</f>
        <v>4192110.4699999997</v>
      </c>
      <c r="I76" s="255"/>
    </row>
    <row r="77" spans="2:9" ht="17.25" customHeight="1">
      <c r="B77" s="63"/>
      <c r="C77" s="25"/>
      <c r="D77" s="15" t="s">
        <v>32</v>
      </c>
      <c r="E77" s="26" t="s">
        <v>275</v>
      </c>
      <c r="F77" s="211">
        <v>3807169</v>
      </c>
      <c r="G77" s="242"/>
      <c r="H77" s="234">
        <f>F77+G77</f>
        <v>3807169</v>
      </c>
      <c r="I77" s="255"/>
    </row>
    <row r="78" spans="2:9" ht="17.25" customHeight="1" thickBot="1">
      <c r="B78" s="65"/>
      <c r="C78" s="28"/>
      <c r="D78" s="11" t="s">
        <v>33</v>
      </c>
      <c r="E78" s="29" t="s">
        <v>276</v>
      </c>
      <c r="F78" s="207">
        <v>384941.47</v>
      </c>
      <c r="G78" s="249"/>
      <c r="H78" s="332">
        <f>F78+G78</f>
        <v>384941.47</v>
      </c>
      <c r="I78" s="600"/>
    </row>
    <row r="79" spans="2:9" ht="18.75" customHeight="1" thickBot="1">
      <c r="B79" s="129">
        <v>758</v>
      </c>
      <c r="C79" s="127"/>
      <c r="D79" s="127"/>
      <c r="E79" s="128" t="s">
        <v>34</v>
      </c>
      <c r="F79" s="208">
        <f>F80+F82+F84</f>
        <v>8956158.53</v>
      </c>
      <c r="G79" s="208">
        <f>G80+G82+G84</f>
        <v>0</v>
      </c>
      <c r="H79" s="208">
        <f>H80+H82+H84</f>
        <v>8956158.53</v>
      </c>
      <c r="I79" s="250"/>
    </row>
    <row r="80" spans="2:9" ht="17.25" customHeight="1">
      <c r="B80" s="66"/>
      <c r="C80" s="110">
        <v>75801</v>
      </c>
      <c r="D80" s="108"/>
      <c r="E80" s="109" t="s">
        <v>35</v>
      </c>
      <c r="F80" s="209">
        <f>F81</f>
        <v>7597477</v>
      </c>
      <c r="G80" s="209">
        <f>G81</f>
        <v>0</v>
      </c>
      <c r="H80" s="209">
        <f>H81</f>
        <v>7597477</v>
      </c>
      <c r="I80" s="254"/>
    </row>
    <row r="81" spans="2:9" ht="17.25" customHeight="1">
      <c r="B81" s="64"/>
      <c r="C81" s="24"/>
      <c r="D81" s="17">
        <v>2920</v>
      </c>
      <c r="E81" s="26" t="s">
        <v>277</v>
      </c>
      <c r="F81" s="211">
        <v>7597477</v>
      </c>
      <c r="G81" s="238"/>
      <c r="H81" s="234">
        <f>F81+G81</f>
        <v>7597477</v>
      </c>
      <c r="I81" s="320" t="s">
        <v>366</v>
      </c>
    </row>
    <row r="82" spans="2:9" ht="17.25" customHeight="1">
      <c r="B82" s="63"/>
      <c r="C82" s="111">
        <v>75807</v>
      </c>
      <c r="D82" s="116"/>
      <c r="E82" s="113" t="s">
        <v>36</v>
      </c>
      <c r="F82" s="212">
        <f>F83</f>
        <v>1221987</v>
      </c>
      <c r="G82" s="212">
        <f>G83</f>
        <v>0</v>
      </c>
      <c r="H82" s="212">
        <f>H83</f>
        <v>1221987</v>
      </c>
      <c r="I82" s="255"/>
    </row>
    <row r="83" spans="2:9" ht="17.25" customHeight="1">
      <c r="B83" s="65"/>
      <c r="C83" s="28"/>
      <c r="D83" s="20">
        <v>2920</v>
      </c>
      <c r="E83" s="29" t="s">
        <v>278</v>
      </c>
      <c r="F83" s="207">
        <v>1221987</v>
      </c>
      <c r="G83" s="400"/>
      <c r="H83" s="234">
        <f>F83+G83</f>
        <v>1221987</v>
      </c>
      <c r="I83" s="255"/>
    </row>
    <row r="84" spans="2:9" ht="17.25" customHeight="1">
      <c r="B84" s="63"/>
      <c r="C84" s="111">
        <v>75814</v>
      </c>
      <c r="D84" s="117"/>
      <c r="E84" s="113" t="s">
        <v>216</v>
      </c>
      <c r="F84" s="215">
        <f>F85+F86+F87</f>
        <v>136694.53</v>
      </c>
      <c r="G84" s="215">
        <f>G85+G86+G87</f>
        <v>0</v>
      </c>
      <c r="H84" s="215">
        <f>H85+H86+H87</f>
        <v>136694.53</v>
      </c>
      <c r="I84" s="255"/>
    </row>
    <row r="85" spans="2:9" ht="35.25" customHeight="1">
      <c r="B85" s="63"/>
      <c r="C85" s="25"/>
      <c r="D85" s="17">
        <v>2030</v>
      </c>
      <c r="E85" s="16" t="s">
        <v>279</v>
      </c>
      <c r="F85" s="211">
        <v>80095.24</v>
      </c>
      <c r="G85" s="238"/>
      <c r="H85" s="234">
        <f>F85+G85</f>
        <v>80095.24</v>
      </c>
      <c r="I85" s="265" t="s">
        <v>372</v>
      </c>
    </row>
    <row r="86" spans="2:9" ht="36">
      <c r="B86" s="65"/>
      <c r="C86" s="28"/>
      <c r="D86" s="17">
        <v>2990</v>
      </c>
      <c r="E86" s="16" t="s">
        <v>336</v>
      </c>
      <c r="F86" s="207">
        <v>38868</v>
      </c>
      <c r="G86" s="249"/>
      <c r="H86" s="234">
        <f>F86+G86</f>
        <v>38868</v>
      </c>
      <c r="I86" s="385" t="s">
        <v>337</v>
      </c>
    </row>
    <row r="87" spans="2:9" ht="36" customHeight="1" thickBot="1">
      <c r="B87" s="65"/>
      <c r="C87" s="28"/>
      <c r="D87" s="185" t="s">
        <v>249</v>
      </c>
      <c r="E87" s="186" t="s">
        <v>250</v>
      </c>
      <c r="F87" s="216">
        <v>17731.29</v>
      </c>
      <c r="G87" s="249"/>
      <c r="H87" s="332">
        <f>F87+G87</f>
        <v>17731.29</v>
      </c>
      <c r="I87" s="265" t="s">
        <v>372</v>
      </c>
    </row>
    <row r="88" spans="2:9" ht="17.25" customHeight="1" thickBot="1">
      <c r="B88" s="129">
        <v>801</v>
      </c>
      <c r="C88" s="127"/>
      <c r="D88" s="127"/>
      <c r="E88" s="128" t="s">
        <v>37</v>
      </c>
      <c r="F88" s="206">
        <f>F89+F92+F94+F98+F100+F102</f>
        <v>579496.06</v>
      </c>
      <c r="G88" s="206">
        <f>G89+G92+G94+G98+G100+G102</f>
        <v>0</v>
      </c>
      <c r="H88" s="206">
        <f>H89+H92+H94+H98+H100+H102</f>
        <v>579496.06</v>
      </c>
      <c r="I88" s="250"/>
    </row>
    <row r="89" spans="2:9" ht="18" customHeight="1">
      <c r="B89" s="354"/>
      <c r="C89" s="355">
        <v>80101</v>
      </c>
      <c r="D89" s="356"/>
      <c r="E89" s="357" t="s">
        <v>38</v>
      </c>
      <c r="F89" s="352">
        <f>F90+F91</f>
        <v>47641.77</v>
      </c>
      <c r="G89" s="352">
        <f>G90+G91</f>
        <v>0</v>
      </c>
      <c r="H89" s="352">
        <f>H90+H91</f>
        <v>47641.77</v>
      </c>
      <c r="I89" s="349"/>
    </row>
    <row r="90" spans="2:9" s="23" customFormat="1" ht="24">
      <c r="B90" s="63"/>
      <c r="C90" s="25"/>
      <c r="D90" s="15" t="s">
        <v>8</v>
      </c>
      <c r="E90" s="16" t="s">
        <v>280</v>
      </c>
      <c r="F90" s="211">
        <v>5000</v>
      </c>
      <c r="G90" s="240"/>
      <c r="H90" s="234">
        <f>F90+G90</f>
        <v>5000</v>
      </c>
      <c r="I90" s="255"/>
    </row>
    <row r="91" spans="2:9" s="23" customFormat="1" ht="36">
      <c r="B91" s="63"/>
      <c r="C91" s="25"/>
      <c r="D91" s="17">
        <v>2010</v>
      </c>
      <c r="E91" s="30" t="s">
        <v>282</v>
      </c>
      <c r="F91" s="587">
        <v>42641.77</v>
      </c>
      <c r="G91" s="588"/>
      <c r="H91" s="234">
        <f>F91+G91</f>
        <v>42641.77</v>
      </c>
      <c r="I91" s="394" t="s">
        <v>365</v>
      </c>
    </row>
    <row r="92" spans="2:9" s="23" customFormat="1" ht="18.75" customHeight="1">
      <c r="B92" s="63"/>
      <c r="C92" s="151" t="s">
        <v>128</v>
      </c>
      <c r="D92" s="150"/>
      <c r="E92" s="119" t="s">
        <v>186</v>
      </c>
      <c r="F92" s="209">
        <f>F93</f>
        <v>145122</v>
      </c>
      <c r="G92" s="209">
        <f>G93</f>
        <v>0</v>
      </c>
      <c r="H92" s="209">
        <f>H93</f>
        <v>145122</v>
      </c>
      <c r="I92" s="255"/>
    </row>
    <row r="93" spans="2:9" s="23" customFormat="1" ht="24">
      <c r="B93" s="63"/>
      <c r="C93" s="25"/>
      <c r="D93" s="17">
        <v>2030</v>
      </c>
      <c r="E93" s="16" t="s">
        <v>279</v>
      </c>
      <c r="F93" s="211">
        <v>145122</v>
      </c>
      <c r="G93" s="314"/>
      <c r="H93" s="234">
        <f>F93+G93</f>
        <v>145122</v>
      </c>
      <c r="I93" s="320" t="s">
        <v>306</v>
      </c>
    </row>
    <row r="94" spans="2:9" ht="14.25" customHeight="1">
      <c r="B94" s="63"/>
      <c r="C94" s="111">
        <v>80104</v>
      </c>
      <c r="D94" s="112"/>
      <c r="E94" s="113" t="s">
        <v>39</v>
      </c>
      <c r="F94" s="212">
        <f>F95+F96+F97</f>
        <v>357057</v>
      </c>
      <c r="G94" s="212">
        <f>G95+G96+G97</f>
        <v>0</v>
      </c>
      <c r="H94" s="212">
        <f>H95+H96+H97</f>
        <v>357057</v>
      </c>
      <c r="I94" s="255"/>
    </row>
    <row r="95" spans="2:9" ht="24">
      <c r="B95" s="65"/>
      <c r="C95" s="104"/>
      <c r="D95" s="15" t="s">
        <v>8</v>
      </c>
      <c r="E95" s="16" t="s">
        <v>280</v>
      </c>
      <c r="F95" s="217">
        <v>16000</v>
      </c>
      <c r="G95" s="238"/>
      <c r="H95" s="234">
        <f>F95+G95</f>
        <v>16000</v>
      </c>
      <c r="I95" s="265"/>
    </row>
    <row r="96" spans="2:9" ht="15" customHeight="1">
      <c r="B96" s="65"/>
      <c r="C96" s="28"/>
      <c r="D96" s="76" t="s">
        <v>163</v>
      </c>
      <c r="E96" s="77" t="s">
        <v>281</v>
      </c>
      <c r="F96" s="207">
        <v>75000</v>
      </c>
      <c r="G96" s="238"/>
      <c r="H96" s="234">
        <f>F96+G96</f>
        <v>75000</v>
      </c>
      <c r="I96" s="265"/>
    </row>
    <row r="97" spans="2:9" ht="24">
      <c r="B97" s="63"/>
      <c r="C97" s="25"/>
      <c r="D97" s="17">
        <v>2030</v>
      </c>
      <c r="E97" s="16" t="s">
        <v>279</v>
      </c>
      <c r="F97" s="211">
        <v>266057</v>
      </c>
      <c r="G97" s="314"/>
      <c r="H97" s="234">
        <f>F97+G97</f>
        <v>266057</v>
      </c>
      <c r="I97" s="320" t="s">
        <v>306</v>
      </c>
    </row>
    <row r="98" spans="2:9" ht="16.5" customHeight="1">
      <c r="B98" s="65"/>
      <c r="C98" s="151" t="s">
        <v>130</v>
      </c>
      <c r="D98" s="150"/>
      <c r="E98" s="119" t="s">
        <v>167</v>
      </c>
      <c r="F98" s="589">
        <f>F99</f>
        <v>26274.31</v>
      </c>
      <c r="G98" s="589">
        <f>G99</f>
        <v>0</v>
      </c>
      <c r="H98" s="589">
        <f>H99</f>
        <v>26274.31</v>
      </c>
      <c r="I98" s="320"/>
    </row>
    <row r="99" spans="2:9" ht="36">
      <c r="B99" s="65"/>
      <c r="C99" s="28"/>
      <c r="D99" s="17">
        <v>2010</v>
      </c>
      <c r="E99" s="30" t="s">
        <v>282</v>
      </c>
      <c r="F99" s="207">
        <v>26274.31</v>
      </c>
      <c r="G99" s="314"/>
      <c r="H99" s="234">
        <f>F99+G99</f>
        <v>26274.31</v>
      </c>
      <c r="I99" s="394" t="s">
        <v>365</v>
      </c>
    </row>
    <row r="100" spans="2:9" ht="15" customHeight="1">
      <c r="B100" s="63"/>
      <c r="C100" s="111">
        <v>80113</v>
      </c>
      <c r="D100" s="118"/>
      <c r="E100" s="119" t="s">
        <v>188</v>
      </c>
      <c r="F100" s="218">
        <f>F101</f>
        <v>3000</v>
      </c>
      <c r="G100" s="218">
        <f>G101</f>
        <v>0</v>
      </c>
      <c r="H100" s="218">
        <f>H101</f>
        <v>3000</v>
      </c>
      <c r="I100" s="255"/>
    </row>
    <row r="101" spans="2:9" ht="15" customHeight="1">
      <c r="B101" s="74"/>
      <c r="C101" s="75"/>
      <c r="D101" s="76" t="s">
        <v>163</v>
      </c>
      <c r="E101" s="77" t="s">
        <v>281</v>
      </c>
      <c r="F101" s="210">
        <v>3000</v>
      </c>
      <c r="G101" s="249"/>
      <c r="H101" s="332">
        <f>F101+G101</f>
        <v>3000</v>
      </c>
      <c r="I101" s="266"/>
    </row>
    <row r="102" spans="2:9" ht="76.5">
      <c r="B102" s="63"/>
      <c r="C102" s="151" t="s">
        <v>320</v>
      </c>
      <c r="D102" s="150"/>
      <c r="E102" s="119" t="s">
        <v>322</v>
      </c>
      <c r="F102" s="212">
        <f>F103</f>
        <v>400.98</v>
      </c>
      <c r="G102" s="212">
        <f>G103</f>
        <v>0</v>
      </c>
      <c r="H102" s="212">
        <f>H103</f>
        <v>400.98</v>
      </c>
      <c r="I102" s="265"/>
    </row>
    <row r="103" spans="2:9" ht="36.75" thickBot="1">
      <c r="B103" s="591"/>
      <c r="C103" s="592"/>
      <c r="D103" s="597">
        <v>2010</v>
      </c>
      <c r="E103" s="361" t="s">
        <v>282</v>
      </c>
      <c r="F103" s="593">
        <v>400.98</v>
      </c>
      <c r="G103" s="594"/>
      <c r="H103" s="598">
        <f>F103+G103</f>
        <v>400.98</v>
      </c>
      <c r="I103" s="599" t="s">
        <v>365</v>
      </c>
    </row>
    <row r="104" spans="2:9" ht="17.25" customHeight="1" thickBot="1">
      <c r="B104" s="129">
        <v>852</v>
      </c>
      <c r="C104" s="127"/>
      <c r="D104" s="127"/>
      <c r="E104" s="128" t="s">
        <v>40</v>
      </c>
      <c r="F104" s="208">
        <f>F105+F107+F110+F113+F115+F117+F119+F122</f>
        <v>2999375</v>
      </c>
      <c r="G104" s="208">
        <f>G105+G107+G110+G113+G115+G117+G119+G122</f>
        <v>44826</v>
      </c>
      <c r="H104" s="208">
        <f>H105+H107+H110+H113+H115+H117+H119+H122</f>
        <v>3044201</v>
      </c>
      <c r="I104" s="251"/>
    </row>
    <row r="105" spans="2:9" ht="17.25" customHeight="1">
      <c r="B105" s="411"/>
      <c r="C105" s="366" t="s">
        <v>236</v>
      </c>
      <c r="D105" s="50"/>
      <c r="E105" s="119" t="s">
        <v>238</v>
      </c>
      <c r="F105" s="413">
        <f>F106</f>
        <v>8250</v>
      </c>
      <c r="G105" s="413">
        <f>G106</f>
        <v>0</v>
      </c>
      <c r="H105" s="413">
        <f>H106</f>
        <v>8250</v>
      </c>
      <c r="I105" s="412"/>
    </row>
    <row r="106" spans="2:9" ht="36" customHeight="1">
      <c r="B106" s="350"/>
      <c r="C106" s="351"/>
      <c r="D106" s="17">
        <v>2030</v>
      </c>
      <c r="E106" s="16" t="s">
        <v>279</v>
      </c>
      <c r="F106" s="213">
        <v>8250</v>
      </c>
      <c r="G106" s="213"/>
      <c r="H106" s="234">
        <f>F106+G106</f>
        <v>8250</v>
      </c>
      <c r="I106" s="385" t="s">
        <v>347</v>
      </c>
    </row>
    <row r="107" spans="2:9" ht="38.25">
      <c r="B107" s="66"/>
      <c r="C107" s="110">
        <v>85212</v>
      </c>
      <c r="D107" s="108"/>
      <c r="E107" s="114" t="s">
        <v>222</v>
      </c>
      <c r="F107" s="209">
        <f>F108+F109</f>
        <v>2699392</v>
      </c>
      <c r="G107" s="209">
        <f>G108+G109</f>
        <v>0</v>
      </c>
      <c r="H107" s="209">
        <f>H108+H109</f>
        <v>2699392</v>
      </c>
      <c r="I107" s="254"/>
    </row>
    <row r="108" spans="2:9" s="23" customFormat="1" ht="36">
      <c r="B108" s="63"/>
      <c r="C108" s="25"/>
      <c r="D108" s="17">
        <v>2010</v>
      </c>
      <c r="E108" s="30" t="s">
        <v>282</v>
      </c>
      <c r="F108" s="211">
        <v>2689392</v>
      </c>
      <c r="G108" s="238"/>
      <c r="H108" s="234">
        <f>F108+G108</f>
        <v>2689392</v>
      </c>
      <c r="I108" s="385" t="s">
        <v>379</v>
      </c>
    </row>
    <row r="109" spans="2:9" s="23" customFormat="1" ht="36">
      <c r="B109" s="63"/>
      <c r="C109" s="25"/>
      <c r="D109" s="17">
        <v>2360</v>
      </c>
      <c r="E109" s="30" t="s">
        <v>283</v>
      </c>
      <c r="F109" s="211">
        <v>10000</v>
      </c>
      <c r="G109" s="238"/>
      <c r="H109" s="234">
        <f>F109+G109</f>
        <v>10000</v>
      </c>
      <c r="I109" s="265"/>
    </row>
    <row r="110" spans="2:9" s="23" customFormat="1" ht="66.75" customHeight="1">
      <c r="B110" s="63"/>
      <c r="C110" s="111">
        <v>85213</v>
      </c>
      <c r="D110" s="112"/>
      <c r="E110" s="115" t="s">
        <v>223</v>
      </c>
      <c r="F110" s="212">
        <f>F111+F112</f>
        <v>26116</v>
      </c>
      <c r="G110" s="212">
        <f>G111+G112</f>
        <v>0</v>
      </c>
      <c r="H110" s="212">
        <f>H111+H112</f>
        <v>26116</v>
      </c>
      <c r="I110" s="265"/>
    </row>
    <row r="111" spans="2:9" ht="36">
      <c r="B111" s="63"/>
      <c r="C111" s="25"/>
      <c r="D111" s="17">
        <v>2010</v>
      </c>
      <c r="E111" s="30" t="s">
        <v>282</v>
      </c>
      <c r="F111" s="211">
        <v>14557</v>
      </c>
      <c r="G111" s="238"/>
      <c r="H111" s="234">
        <f>F111+G111</f>
        <v>14557</v>
      </c>
      <c r="I111" s="394"/>
    </row>
    <row r="112" spans="2:9" ht="33.75">
      <c r="B112" s="63"/>
      <c r="C112" s="25"/>
      <c r="D112" s="17">
        <v>2030</v>
      </c>
      <c r="E112" s="16" t="s">
        <v>279</v>
      </c>
      <c r="F112" s="211">
        <v>11559</v>
      </c>
      <c r="G112" s="238"/>
      <c r="H112" s="234">
        <f>F112+G112</f>
        <v>11559</v>
      </c>
      <c r="I112" s="385" t="s">
        <v>380</v>
      </c>
    </row>
    <row r="113" spans="2:9" ht="27" customHeight="1">
      <c r="B113" s="63"/>
      <c r="C113" s="111">
        <v>85214</v>
      </c>
      <c r="D113" s="112"/>
      <c r="E113" s="115" t="s">
        <v>41</v>
      </c>
      <c r="F113" s="212">
        <f>F114</f>
        <v>48667</v>
      </c>
      <c r="G113" s="212">
        <f>G114</f>
        <v>15000</v>
      </c>
      <c r="H113" s="212">
        <f>H114</f>
        <v>63667</v>
      </c>
      <c r="I113" s="255"/>
    </row>
    <row r="114" spans="2:9" ht="31.5" customHeight="1">
      <c r="B114" s="64"/>
      <c r="C114" s="24"/>
      <c r="D114" s="17">
        <v>2030</v>
      </c>
      <c r="E114" s="16" t="s">
        <v>279</v>
      </c>
      <c r="F114" s="211">
        <v>48667</v>
      </c>
      <c r="G114" s="238">
        <v>15000</v>
      </c>
      <c r="H114" s="234">
        <f>F114+G114</f>
        <v>63667</v>
      </c>
      <c r="I114" s="385" t="s">
        <v>494</v>
      </c>
    </row>
    <row r="115" spans="2:9" ht="16.5" customHeight="1">
      <c r="B115" s="64"/>
      <c r="C115" s="151" t="s">
        <v>142</v>
      </c>
      <c r="D115" s="150"/>
      <c r="E115" s="119" t="s">
        <v>193</v>
      </c>
      <c r="F115" s="212">
        <f>F116</f>
        <v>2000</v>
      </c>
      <c r="G115" s="212">
        <f>G116</f>
        <v>0</v>
      </c>
      <c r="H115" s="212">
        <f>H116</f>
        <v>2000</v>
      </c>
      <c r="I115" s="255"/>
    </row>
    <row r="116" spans="2:9" ht="39" customHeight="1">
      <c r="B116" s="64"/>
      <c r="C116" s="24"/>
      <c r="D116" s="17">
        <v>2010</v>
      </c>
      <c r="E116" s="30" t="s">
        <v>282</v>
      </c>
      <c r="F116" s="211">
        <v>2000</v>
      </c>
      <c r="G116" s="211"/>
      <c r="H116" s="234">
        <f>F116+G116</f>
        <v>2000</v>
      </c>
      <c r="I116" s="385" t="s">
        <v>308</v>
      </c>
    </row>
    <row r="117" spans="2:9" ht="15.75" customHeight="1">
      <c r="B117" s="64"/>
      <c r="C117" s="111">
        <v>85216</v>
      </c>
      <c r="D117" s="117"/>
      <c r="E117" s="120" t="s">
        <v>172</v>
      </c>
      <c r="F117" s="218">
        <f>F118</f>
        <v>131895</v>
      </c>
      <c r="G117" s="218">
        <f>G118</f>
        <v>21105</v>
      </c>
      <c r="H117" s="218">
        <f>H118</f>
        <v>153000</v>
      </c>
      <c r="I117" s="255"/>
    </row>
    <row r="118" spans="2:9" ht="33.75">
      <c r="B118" s="64"/>
      <c r="C118" s="24"/>
      <c r="D118" s="17">
        <v>2030</v>
      </c>
      <c r="E118" s="16" t="s">
        <v>279</v>
      </c>
      <c r="F118" s="211">
        <v>131895</v>
      </c>
      <c r="G118" s="238">
        <v>21105</v>
      </c>
      <c r="H118" s="234">
        <f>F118+G118</f>
        <v>153000</v>
      </c>
      <c r="I118" s="385" t="s">
        <v>498</v>
      </c>
    </row>
    <row r="119" spans="2:9" ht="16.5" customHeight="1">
      <c r="B119" s="63"/>
      <c r="C119" s="111">
        <v>85219</v>
      </c>
      <c r="D119" s="112"/>
      <c r="E119" s="113" t="s">
        <v>42</v>
      </c>
      <c r="F119" s="212">
        <f>F120+F121</f>
        <v>23014</v>
      </c>
      <c r="G119" s="212">
        <f>G120+G121</f>
        <v>8721</v>
      </c>
      <c r="H119" s="212">
        <f>H120+H121</f>
        <v>31735</v>
      </c>
      <c r="I119" s="255"/>
    </row>
    <row r="120" spans="2:9" ht="15" customHeight="1">
      <c r="B120" s="63"/>
      <c r="C120" s="19"/>
      <c r="D120" s="15" t="s">
        <v>17</v>
      </c>
      <c r="E120" s="16" t="s">
        <v>258</v>
      </c>
      <c r="F120" s="211">
        <v>4500</v>
      </c>
      <c r="G120" s="244"/>
      <c r="H120" s="234">
        <f>F120+G120</f>
        <v>4500</v>
      </c>
      <c r="I120" s="255"/>
    </row>
    <row r="121" spans="2:9" s="23" customFormat="1" ht="45">
      <c r="B121" s="65"/>
      <c r="C121" s="28"/>
      <c r="D121" s="20">
        <v>2030</v>
      </c>
      <c r="E121" s="12" t="s">
        <v>279</v>
      </c>
      <c r="F121" s="207">
        <v>18514</v>
      </c>
      <c r="G121" s="249">
        <v>8721</v>
      </c>
      <c r="H121" s="332">
        <f>F121+G121</f>
        <v>27235</v>
      </c>
      <c r="I121" s="385" t="s">
        <v>499</v>
      </c>
    </row>
    <row r="122" spans="2:9" s="23" customFormat="1" ht="17.25" customHeight="1">
      <c r="B122" s="63"/>
      <c r="C122" s="151" t="s">
        <v>146</v>
      </c>
      <c r="D122" s="151"/>
      <c r="E122" s="119" t="s">
        <v>43</v>
      </c>
      <c r="F122" s="212">
        <f>F123+F124+F125</f>
        <v>60041</v>
      </c>
      <c r="G122" s="212">
        <f>G123+G124+G125</f>
        <v>0</v>
      </c>
      <c r="H122" s="212">
        <f>H123+H124+H125</f>
        <v>60041</v>
      </c>
      <c r="I122" s="255"/>
    </row>
    <row r="123" spans="2:9" s="23" customFormat="1" ht="48" customHeight="1">
      <c r="B123" s="74"/>
      <c r="C123" s="75"/>
      <c r="D123" s="20">
        <v>2030</v>
      </c>
      <c r="E123" s="12" t="s">
        <v>279</v>
      </c>
      <c r="F123" s="210">
        <v>57700</v>
      </c>
      <c r="G123" s="377"/>
      <c r="H123" s="332">
        <f>F123+G123</f>
        <v>57700</v>
      </c>
      <c r="I123" s="369" t="s">
        <v>375</v>
      </c>
    </row>
    <row r="124" spans="2:9" s="23" customFormat="1" ht="39.75" customHeight="1">
      <c r="B124" s="63"/>
      <c r="C124" s="25"/>
      <c r="D124" s="17">
        <v>2010</v>
      </c>
      <c r="E124" s="30" t="s">
        <v>282</v>
      </c>
      <c r="F124" s="211">
        <v>1400</v>
      </c>
      <c r="G124" s="213"/>
      <c r="H124" s="332">
        <f>F124+G124</f>
        <v>1400</v>
      </c>
      <c r="I124" s="385" t="s">
        <v>329</v>
      </c>
    </row>
    <row r="125" spans="2:9" s="23" customFormat="1" ht="39.75" customHeight="1" thickBot="1">
      <c r="B125" s="65"/>
      <c r="C125" s="28"/>
      <c r="D125" s="20">
        <v>2010</v>
      </c>
      <c r="E125" s="21" t="s">
        <v>282</v>
      </c>
      <c r="F125" s="207">
        <v>941</v>
      </c>
      <c r="G125" s="217"/>
      <c r="H125" s="332">
        <f>F125+G125</f>
        <v>941</v>
      </c>
      <c r="I125" s="414" t="s">
        <v>330</v>
      </c>
    </row>
    <row r="126" spans="2:9" s="23" customFormat="1" ht="30" customHeight="1" thickBot="1">
      <c r="B126" s="141" t="s">
        <v>147</v>
      </c>
      <c r="C126" s="142"/>
      <c r="D126" s="142"/>
      <c r="E126" s="143" t="s">
        <v>148</v>
      </c>
      <c r="F126" s="208">
        <f aca="true" t="shared" si="6" ref="F126:H127">F127</f>
        <v>5165</v>
      </c>
      <c r="G126" s="208">
        <f t="shared" si="6"/>
        <v>1580</v>
      </c>
      <c r="H126" s="208">
        <f t="shared" si="6"/>
        <v>6745</v>
      </c>
      <c r="I126" s="250"/>
    </row>
    <row r="127" spans="2:9" s="23" customFormat="1" ht="27" customHeight="1">
      <c r="B127" s="198"/>
      <c r="C127" s="191">
        <v>85311</v>
      </c>
      <c r="D127" s="307"/>
      <c r="E127" s="181" t="s">
        <v>246</v>
      </c>
      <c r="F127" s="209">
        <f t="shared" si="6"/>
        <v>5165</v>
      </c>
      <c r="G127" s="209">
        <f t="shared" si="6"/>
        <v>1580</v>
      </c>
      <c r="H127" s="209">
        <f t="shared" si="6"/>
        <v>6745</v>
      </c>
      <c r="I127" s="254"/>
    </row>
    <row r="128" spans="2:9" s="23" customFormat="1" ht="17.25" customHeight="1" thickBot="1">
      <c r="B128" s="74"/>
      <c r="C128" s="75"/>
      <c r="D128" s="11" t="s">
        <v>243</v>
      </c>
      <c r="E128" s="21" t="s">
        <v>287</v>
      </c>
      <c r="F128" s="210">
        <v>5165</v>
      </c>
      <c r="G128" s="336">
        <v>1580</v>
      </c>
      <c r="H128" s="332">
        <f>F128+G128</f>
        <v>6745</v>
      </c>
      <c r="I128" s="346" t="s">
        <v>493</v>
      </c>
    </row>
    <row r="129" spans="2:9" s="23" customFormat="1" ht="21" customHeight="1" thickBot="1">
      <c r="B129" s="139" t="s">
        <v>150</v>
      </c>
      <c r="C129" s="135"/>
      <c r="D129" s="135"/>
      <c r="E129" s="136" t="s">
        <v>151</v>
      </c>
      <c r="F129" s="382">
        <f>F130</f>
        <v>27062</v>
      </c>
      <c r="G129" s="382">
        <f>G130</f>
        <v>24000</v>
      </c>
      <c r="H129" s="382">
        <f>H130</f>
        <v>51062</v>
      </c>
      <c r="I129" s="378"/>
    </row>
    <row r="130" spans="2:9" s="23" customFormat="1" ht="17.25" customHeight="1">
      <c r="B130" s="354"/>
      <c r="C130" s="172" t="s">
        <v>310</v>
      </c>
      <c r="D130" s="379"/>
      <c r="E130" s="121" t="s">
        <v>311</v>
      </c>
      <c r="F130" s="381">
        <f>F131+F132</f>
        <v>27062</v>
      </c>
      <c r="G130" s="381">
        <f>G131+G132</f>
        <v>24000</v>
      </c>
      <c r="H130" s="381">
        <f>H131+H132</f>
        <v>51062</v>
      </c>
      <c r="I130" s="380"/>
    </row>
    <row r="131" spans="2:9" s="23" customFormat="1" ht="45" customHeight="1">
      <c r="B131" s="65"/>
      <c r="C131" s="28"/>
      <c r="D131" s="20">
        <v>2030</v>
      </c>
      <c r="E131" s="12" t="s">
        <v>279</v>
      </c>
      <c r="F131" s="207">
        <v>24000</v>
      </c>
      <c r="G131" s="395">
        <v>24000</v>
      </c>
      <c r="H131" s="332">
        <f>F131+G131</f>
        <v>48000</v>
      </c>
      <c r="I131" s="396" t="s">
        <v>500</v>
      </c>
    </row>
    <row r="132" spans="2:9" s="23" customFormat="1" ht="48.75" customHeight="1" thickBot="1">
      <c r="B132" s="65"/>
      <c r="C132" s="28"/>
      <c r="D132" s="20">
        <v>2040</v>
      </c>
      <c r="E132" s="12" t="s">
        <v>369</v>
      </c>
      <c r="F132" s="207">
        <v>3062</v>
      </c>
      <c r="G132" s="395"/>
      <c r="H132" s="332">
        <f>F132+G132</f>
        <v>3062</v>
      </c>
      <c r="I132" s="396" t="s">
        <v>367</v>
      </c>
    </row>
    <row r="133" spans="2:9" ht="26.25" thickBot="1">
      <c r="B133" s="129">
        <v>900</v>
      </c>
      <c r="C133" s="127"/>
      <c r="D133" s="127"/>
      <c r="E133" s="130" t="s">
        <v>44</v>
      </c>
      <c r="F133" s="219">
        <f>F134+F136</f>
        <v>862776</v>
      </c>
      <c r="G133" s="219">
        <f>G134+G136</f>
        <v>0</v>
      </c>
      <c r="H133" s="219">
        <f>H134+H136</f>
        <v>862776</v>
      </c>
      <c r="I133" s="250"/>
    </row>
    <row r="134" spans="2:9" ht="17.25" customHeight="1">
      <c r="B134" s="347"/>
      <c r="C134" s="172" t="s">
        <v>166</v>
      </c>
      <c r="D134" s="348"/>
      <c r="E134" s="121" t="s">
        <v>196</v>
      </c>
      <c r="F134" s="352">
        <f>F135</f>
        <v>830776</v>
      </c>
      <c r="G134" s="352">
        <f>G135</f>
        <v>0</v>
      </c>
      <c r="H134" s="352">
        <f>H135</f>
        <v>830776</v>
      </c>
      <c r="I134" s="349"/>
    </row>
    <row r="135" spans="2:9" ht="24">
      <c r="B135" s="350"/>
      <c r="C135" s="351"/>
      <c r="D135" s="15" t="s">
        <v>30</v>
      </c>
      <c r="E135" s="16" t="s">
        <v>274</v>
      </c>
      <c r="F135" s="213">
        <v>830776</v>
      </c>
      <c r="G135" s="213"/>
      <c r="H135" s="234">
        <f>F135+G135</f>
        <v>830776</v>
      </c>
      <c r="I135" s="328" t="s">
        <v>318</v>
      </c>
    </row>
    <row r="136" spans="2:9" ht="28.5" customHeight="1">
      <c r="B136" s="173"/>
      <c r="C136" s="110">
        <v>90019</v>
      </c>
      <c r="D136" s="174"/>
      <c r="E136" s="114" t="s">
        <v>202</v>
      </c>
      <c r="F136" s="209">
        <f>F137</f>
        <v>32000</v>
      </c>
      <c r="G136" s="209">
        <f>G137</f>
        <v>0</v>
      </c>
      <c r="H136" s="209">
        <f>H137</f>
        <v>32000</v>
      </c>
      <c r="I136" s="254"/>
    </row>
    <row r="137" spans="2:9" ht="17.25" customHeight="1" thickBot="1">
      <c r="B137" s="100"/>
      <c r="C137" s="101"/>
      <c r="D137" s="15" t="s">
        <v>16</v>
      </c>
      <c r="E137" s="16" t="s">
        <v>285</v>
      </c>
      <c r="F137" s="213">
        <v>32000</v>
      </c>
      <c r="G137" s="313"/>
      <c r="H137" s="234">
        <f>F137+G137</f>
        <v>32000</v>
      </c>
      <c r="I137" s="320"/>
    </row>
    <row r="138" spans="2:9" ht="28.5" customHeight="1" thickBot="1">
      <c r="B138" s="131" t="s">
        <v>75</v>
      </c>
      <c r="C138" s="132"/>
      <c r="D138" s="133"/>
      <c r="E138" s="134" t="s">
        <v>76</v>
      </c>
      <c r="F138" s="220">
        <f>F139</f>
        <v>9800</v>
      </c>
      <c r="G138" s="220">
        <f>G139</f>
        <v>0</v>
      </c>
      <c r="H138" s="220">
        <f>H139</f>
        <v>9800</v>
      </c>
      <c r="I138" s="250"/>
    </row>
    <row r="139" spans="2:9" ht="15" customHeight="1">
      <c r="B139" s="66"/>
      <c r="C139" s="122" t="s">
        <v>160</v>
      </c>
      <c r="D139" s="123"/>
      <c r="E139" s="124" t="s">
        <v>43</v>
      </c>
      <c r="F139" s="221">
        <f>F140+F141+F142</f>
        <v>9800</v>
      </c>
      <c r="G139" s="221">
        <f>G140+G141+G142</f>
        <v>0</v>
      </c>
      <c r="H139" s="221">
        <f>H140+H141+H142</f>
        <v>9800</v>
      </c>
      <c r="I139" s="254"/>
    </row>
    <row r="140" spans="2:9" ht="16.5" customHeight="1">
      <c r="B140" s="63"/>
      <c r="C140" s="151"/>
      <c r="D140" s="15" t="s">
        <v>16</v>
      </c>
      <c r="E140" s="16" t="s">
        <v>285</v>
      </c>
      <c r="F140" s="222">
        <v>2800</v>
      </c>
      <c r="G140" s="243"/>
      <c r="H140" s="234">
        <f>F140+G140</f>
        <v>2800</v>
      </c>
      <c r="I140" s="255"/>
    </row>
    <row r="141" spans="2:9" ht="24">
      <c r="B141" s="63"/>
      <c r="C141" s="151"/>
      <c r="D141" s="15" t="s">
        <v>8</v>
      </c>
      <c r="E141" s="16" t="s">
        <v>280</v>
      </c>
      <c r="F141" s="222">
        <v>6000</v>
      </c>
      <c r="G141" s="243"/>
      <c r="H141" s="234">
        <f>F141+G141</f>
        <v>6000</v>
      </c>
      <c r="I141" s="255"/>
    </row>
    <row r="142" spans="2:9" ht="15" customHeight="1" thickBot="1">
      <c r="B142" s="65"/>
      <c r="C142" s="28"/>
      <c r="D142" s="252" t="s">
        <v>240</v>
      </c>
      <c r="E142" s="21" t="s">
        <v>286</v>
      </c>
      <c r="F142" s="253">
        <v>1000</v>
      </c>
      <c r="G142" s="248"/>
      <c r="H142" s="234">
        <f>F142+G142</f>
        <v>1000</v>
      </c>
      <c r="I142" s="256"/>
    </row>
    <row r="143" spans="2:9" ht="17.25" customHeight="1" thickBot="1">
      <c r="B143" s="131" t="s">
        <v>79</v>
      </c>
      <c r="C143" s="135"/>
      <c r="D143" s="135"/>
      <c r="E143" s="136" t="s">
        <v>210</v>
      </c>
      <c r="F143" s="223">
        <f>F144+F146</f>
        <v>256700</v>
      </c>
      <c r="G143" s="223">
        <f>G144+G146</f>
        <v>0</v>
      </c>
      <c r="H143" s="223">
        <f>H144+H146</f>
        <v>256700</v>
      </c>
      <c r="I143" s="250"/>
    </row>
    <row r="144" spans="2:9" ht="15" customHeight="1">
      <c r="B144" s="178"/>
      <c r="C144" s="122" t="s">
        <v>80</v>
      </c>
      <c r="D144" s="170"/>
      <c r="E144" s="171" t="s">
        <v>201</v>
      </c>
      <c r="F144" s="225">
        <f>F145</f>
        <v>216700</v>
      </c>
      <c r="G144" s="225">
        <f>G145</f>
        <v>0</v>
      </c>
      <c r="H144" s="225">
        <f>H145</f>
        <v>216700</v>
      </c>
      <c r="I144" s="254"/>
    </row>
    <row r="145" spans="2:9" ht="36">
      <c r="B145" s="176"/>
      <c r="C145" s="163"/>
      <c r="D145" s="175">
        <v>6297</v>
      </c>
      <c r="E145" s="30" t="s">
        <v>284</v>
      </c>
      <c r="F145" s="224">
        <v>216700</v>
      </c>
      <c r="G145" s="243"/>
      <c r="H145" s="234">
        <f>F145+G145</f>
        <v>216700</v>
      </c>
      <c r="I145" s="255"/>
    </row>
    <row r="146" spans="2:9" s="23" customFormat="1" ht="15" customHeight="1">
      <c r="B146" s="66"/>
      <c r="C146" s="122" t="s">
        <v>241</v>
      </c>
      <c r="D146" s="170"/>
      <c r="E146" s="171" t="s">
        <v>242</v>
      </c>
      <c r="F146" s="225">
        <f>F147+F148</f>
        <v>40000</v>
      </c>
      <c r="G146" s="225">
        <f>G147+G148</f>
        <v>0</v>
      </c>
      <c r="H146" s="225">
        <f>H147+H148</f>
        <v>40000</v>
      </c>
      <c r="I146" s="255"/>
    </row>
    <row r="147" spans="2:9" s="23" customFormat="1" ht="24">
      <c r="B147" s="66"/>
      <c r="C147" s="122"/>
      <c r="D147" s="15" t="s">
        <v>8</v>
      </c>
      <c r="E147" s="16" t="s">
        <v>280</v>
      </c>
      <c r="F147" s="226">
        <v>20000</v>
      </c>
      <c r="G147" s="240"/>
      <c r="H147" s="234">
        <f>F147+G147</f>
        <v>20000</v>
      </c>
      <c r="I147" s="255"/>
    </row>
    <row r="148" spans="2:9" ht="15" customHeight="1">
      <c r="B148" s="63"/>
      <c r="C148" s="25"/>
      <c r="D148" s="15" t="s">
        <v>243</v>
      </c>
      <c r="E148" s="30" t="s">
        <v>287</v>
      </c>
      <c r="F148" s="222">
        <v>20000</v>
      </c>
      <c r="G148" s="235"/>
      <c r="H148" s="234">
        <f>F148+G148</f>
        <v>20000</v>
      </c>
      <c r="I148" s="326"/>
    </row>
    <row r="149" spans="2:9" ht="4.5" customHeight="1" thickBot="1">
      <c r="B149" s="200"/>
      <c r="C149" s="35"/>
      <c r="D149" s="201"/>
      <c r="E149" s="202"/>
      <c r="F149" s="227"/>
      <c r="G149" s="246"/>
      <c r="H149" s="246"/>
      <c r="I149" s="257"/>
    </row>
    <row r="150" spans="2:9" ht="15.75" thickBot="1">
      <c r="B150" s="138" t="s">
        <v>45</v>
      </c>
      <c r="C150" s="31"/>
      <c r="D150" s="32"/>
      <c r="E150" s="137"/>
      <c r="F150" s="383">
        <f>F10+F15+F18+F22+F25+F30+F37+F46+F49+F79+F88+F104+F126+F129+F133+F138+F143</f>
        <v>26425201.099999998</v>
      </c>
      <c r="G150" s="383">
        <f>G10+G15+G18+G22+G25+G30+G37+G46+G49+G79+G88+G104+G126+G129+G133+G138+G143</f>
        <v>309303.91000000003</v>
      </c>
      <c r="H150" s="383">
        <f>H10+H15+H18+H22+H25+H30+H37+H46+H49+H79+H88+H104+H126+H129+H133+H138+H143</f>
        <v>26734505.009999994</v>
      </c>
      <c r="I150" s="22"/>
    </row>
    <row r="151" spans="3:6" ht="12.75">
      <c r="C151" s="33"/>
      <c r="D151" s="34"/>
      <c r="E151" s="33"/>
      <c r="F151" s="33"/>
    </row>
    <row r="152" spans="3:6" ht="12.75">
      <c r="C152" s="33"/>
      <c r="D152" s="34"/>
      <c r="E152" s="33"/>
      <c r="F152" s="33"/>
    </row>
    <row r="153" spans="3:6" ht="12.75">
      <c r="C153" s="33"/>
      <c r="D153" s="34"/>
      <c r="E153" s="33"/>
      <c r="F153" s="33"/>
    </row>
    <row r="154" spans="3:6" ht="12.75">
      <c r="C154" s="33"/>
      <c r="D154" s="34"/>
      <c r="E154" s="33"/>
      <c r="F154" s="33"/>
    </row>
    <row r="155" spans="3:6" ht="12.75">
      <c r="C155" s="33"/>
      <c r="D155" s="34"/>
      <c r="E155" s="33"/>
      <c r="F155" s="33"/>
    </row>
    <row r="156" spans="3:6" ht="12.75">
      <c r="C156" s="33"/>
      <c r="D156" s="34"/>
      <c r="E156" s="33"/>
      <c r="F156" s="33"/>
    </row>
    <row r="157" spans="3:6" ht="12.75">
      <c r="C157" s="33"/>
      <c r="D157" s="34"/>
      <c r="E157" s="33"/>
      <c r="F157" s="33"/>
    </row>
    <row r="158" spans="3:6" ht="12.75">
      <c r="C158" s="33"/>
      <c r="D158" s="34"/>
      <c r="E158" s="33"/>
      <c r="F158" s="33"/>
    </row>
    <row r="159" spans="3:6" ht="12.75">
      <c r="C159" s="33"/>
      <c r="D159" s="34"/>
      <c r="E159" s="33"/>
      <c r="F159" s="33"/>
    </row>
    <row r="160" spans="3:6" ht="12.75">
      <c r="C160" s="33"/>
      <c r="D160" s="34"/>
      <c r="E160" s="33"/>
      <c r="F160" s="33"/>
    </row>
    <row r="161" spans="3:6" ht="12.75">
      <c r="C161" s="33"/>
      <c r="D161" s="34"/>
      <c r="E161" s="33"/>
      <c r="F161" s="33"/>
    </row>
    <row r="162" spans="3:6" ht="12.75">
      <c r="C162" s="33"/>
      <c r="D162" s="34"/>
      <c r="E162" s="33"/>
      <c r="F162" s="33"/>
    </row>
    <row r="163" spans="3:6" ht="12.75">
      <c r="C163" s="33"/>
      <c r="D163" s="34"/>
      <c r="E163" s="33"/>
      <c r="F163" s="33"/>
    </row>
    <row r="164" spans="3:6" ht="12.75">
      <c r="C164" s="33"/>
      <c r="D164" s="34"/>
      <c r="E164" s="33"/>
      <c r="F164" s="33"/>
    </row>
    <row r="165" spans="3:6" ht="12.75">
      <c r="C165" s="33"/>
      <c r="D165" s="34"/>
      <c r="E165" s="33"/>
      <c r="F165" s="33"/>
    </row>
    <row r="166" spans="3:6" ht="12.75">
      <c r="C166" s="33"/>
      <c r="D166" s="34"/>
      <c r="E166" s="33"/>
      <c r="F166" s="33"/>
    </row>
    <row r="167" spans="3:6" ht="12.75">
      <c r="C167" s="33"/>
      <c r="D167" s="34"/>
      <c r="E167" s="33"/>
      <c r="F167" s="33"/>
    </row>
    <row r="168" spans="3:6" ht="12.75">
      <c r="C168" s="33"/>
      <c r="D168" s="34"/>
      <c r="E168" s="33"/>
      <c r="F168" s="33"/>
    </row>
    <row r="169" spans="3:6" ht="12.75">
      <c r="C169" s="33"/>
      <c r="D169" s="34"/>
      <c r="E169" s="33"/>
      <c r="F169" s="33"/>
    </row>
    <row r="170" spans="3:6" ht="12.75">
      <c r="C170" s="33"/>
      <c r="D170" s="34"/>
      <c r="E170" s="33"/>
      <c r="F170" s="33"/>
    </row>
    <row r="171" spans="3:6" ht="12.75">
      <c r="C171" s="33"/>
      <c r="D171" s="34"/>
      <c r="E171" s="33"/>
      <c r="F171" s="33"/>
    </row>
    <row r="172" spans="3:6" ht="12.75">
      <c r="C172" s="33"/>
      <c r="D172" s="34"/>
      <c r="E172" s="33"/>
      <c r="F172" s="33"/>
    </row>
    <row r="173" spans="3:6" ht="12.75">
      <c r="C173" s="33"/>
      <c r="D173" s="34"/>
      <c r="E173" s="33"/>
      <c r="F173" s="33"/>
    </row>
    <row r="174" spans="3:6" ht="12.75">
      <c r="C174" s="33"/>
      <c r="D174" s="34"/>
      <c r="E174" s="33"/>
      <c r="F174" s="33"/>
    </row>
    <row r="175" spans="3:6" ht="12.75">
      <c r="C175" s="33"/>
      <c r="D175" s="34"/>
      <c r="E175" s="33"/>
      <c r="F175" s="33"/>
    </row>
    <row r="176" spans="3:6" ht="12.75">
      <c r="C176" s="33"/>
      <c r="D176" s="34"/>
      <c r="E176" s="33"/>
      <c r="F176" s="33"/>
    </row>
    <row r="177" spans="3:6" ht="12.75">
      <c r="C177" s="33"/>
      <c r="D177" s="34"/>
      <c r="E177" s="33"/>
      <c r="F177" s="33"/>
    </row>
    <row r="178" spans="3:6" ht="12.75">
      <c r="C178" s="33"/>
      <c r="D178" s="34"/>
      <c r="E178" s="33"/>
      <c r="F178" s="33"/>
    </row>
    <row r="179" spans="3:6" ht="12.75">
      <c r="C179" s="33"/>
      <c r="D179" s="34"/>
      <c r="E179" s="33"/>
      <c r="F179" s="33"/>
    </row>
    <row r="180" spans="3:6" ht="12.75">
      <c r="C180" s="33"/>
      <c r="D180" s="34"/>
      <c r="E180" s="33"/>
      <c r="F180" s="33"/>
    </row>
    <row r="181" spans="3:6" ht="12.75">
      <c r="C181" s="33"/>
      <c r="D181" s="34"/>
      <c r="E181" s="33"/>
      <c r="F181" s="33"/>
    </row>
  </sheetData>
  <sheetProtection/>
  <mergeCells count="8">
    <mergeCell ref="H7:H8"/>
    <mergeCell ref="I7:I8"/>
    <mergeCell ref="F7:F8"/>
    <mergeCell ref="B7:B8"/>
    <mergeCell ref="C7:C8"/>
    <mergeCell ref="D7:D8"/>
    <mergeCell ref="E7:E8"/>
    <mergeCell ref="G7:G8"/>
  </mergeCells>
  <printOptions/>
  <pageMargins left="0" right="0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8"/>
  <sheetViews>
    <sheetView zoomScalePageLayoutView="0" workbookViewId="0" topLeftCell="A433">
      <selection activeCell="H472" sqref="H472"/>
    </sheetView>
  </sheetViews>
  <sheetFormatPr defaultColWidth="9.140625" defaultRowHeight="12.75"/>
  <cols>
    <col min="1" max="1" width="2.421875" style="33" customWidth="1"/>
    <col min="2" max="2" width="5.00390625" style="33" customWidth="1"/>
    <col min="3" max="3" width="7.00390625" style="33" customWidth="1"/>
    <col min="4" max="4" width="6.140625" style="33" customWidth="1"/>
    <col min="5" max="5" width="44.28125" style="33" customWidth="1"/>
    <col min="6" max="6" width="18.28125" style="33" customWidth="1"/>
    <col min="7" max="7" width="15.00390625" style="33" customWidth="1"/>
    <col min="8" max="8" width="18.57421875" style="33" customWidth="1"/>
    <col min="9" max="9" width="37.140625" style="33" customWidth="1"/>
    <col min="10" max="16384" width="9.140625" style="33" customWidth="1"/>
  </cols>
  <sheetData>
    <row r="1" ht="12.75">
      <c r="H1" t="s">
        <v>305</v>
      </c>
    </row>
    <row r="2" spans="3:8" ht="12.75">
      <c r="C2" s="96"/>
      <c r="E2"/>
      <c r="H2" s="386" t="s">
        <v>384</v>
      </c>
    </row>
    <row r="3" spans="5:8" ht="12.75">
      <c r="E3"/>
      <c r="H3" s="99" t="s">
        <v>385</v>
      </c>
    </row>
    <row r="4" ht="18.75">
      <c r="E4" s="94"/>
    </row>
    <row r="5" ht="13.5" customHeight="1">
      <c r="E5" s="97"/>
    </row>
    <row r="6" ht="18">
      <c r="E6" s="68" t="s">
        <v>388</v>
      </c>
    </row>
    <row r="7" ht="10.5" customHeight="1" thickBot="1">
      <c r="F7" s="67"/>
    </row>
    <row r="8" spans="2:12" ht="25.5" customHeight="1" thickBot="1">
      <c r="B8" s="272" t="s">
        <v>0</v>
      </c>
      <c r="C8" s="273" t="s">
        <v>1</v>
      </c>
      <c r="D8" s="37" t="s">
        <v>2</v>
      </c>
      <c r="E8" s="38" t="s">
        <v>46</v>
      </c>
      <c r="F8" s="274" t="s">
        <v>288</v>
      </c>
      <c r="G8" s="275" t="s">
        <v>301</v>
      </c>
      <c r="H8" s="276" t="s">
        <v>302</v>
      </c>
      <c r="I8" s="277" t="s">
        <v>303</v>
      </c>
      <c r="J8" s="36"/>
      <c r="K8" s="36"/>
      <c r="L8" s="36"/>
    </row>
    <row r="9" spans="2:12" ht="8.25" customHeight="1" thickBot="1">
      <c r="B9" s="267">
        <v>1</v>
      </c>
      <c r="C9" s="268">
        <v>2</v>
      </c>
      <c r="D9" s="269">
        <v>3</v>
      </c>
      <c r="E9" s="270">
        <v>4</v>
      </c>
      <c r="F9" s="271">
        <v>5</v>
      </c>
      <c r="G9" s="299">
        <v>6</v>
      </c>
      <c r="H9" s="300">
        <v>7</v>
      </c>
      <c r="I9" s="301">
        <v>8</v>
      </c>
      <c r="J9" s="36"/>
      <c r="K9" s="36"/>
      <c r="L9" s="36"/>
    </row>
    <row r="10" spans="2:12" ht="15.75" customHeight="1" thickBot="1">
      <c r="B10" s="139" t="s">
        <v>69</v>
      </c>
      <c r="C10" s="135"/>
      <c r="D10" s="135"/>
      <c r="E10" s="136" t="s">
        <v>70</v>
      </c>
      <c r="F10" s="278">
        <f>F11+F14+F17+F19</f>
        <v>957600.04</v>
      </c>
      <c r="G10" s="278">
        <f>G11+G14+G17+G19</f>
        <v>210897.91</v>
      </c>
      <c r="H10" s="278">
        <f>H11+H14+H17+H19</f>
        <v>1168497.9500000002</v>
      </c>
      <c r="I10" s="302"/>
      <c r="J10" s="36"/>
      <c r="K10" s="36"/>
      <c r="L10" s="36"/>
    </row>
    <row r="11" spans="2:12" ht="15" customHeight="1">
      <c r="B11" s="197"/>
      <c r="C11" s="308" t="s">
        <v>164</v>
      </c>
      <c r="D11" s="172"/>
      <c r="E11" s="121" t="s">
        <v>225</v>
      </c>
      <c r="F11" s="309">
        <f>F12+F13</f>
        <v>63000</v>
      </c>
      <c r="G11" s="309">
        <f>G12+G13</f>
        <v>0</v>
      </c>
      <c r="H11" s="309">
        <f>H12+H13</f>
        <v>63000</v>
      </c>
      <c r="I11" s="310"/>
      <c r="J11" s="36"/>
      <c r="K11" s="36"/>
      <c r="L11" s="36"/>
    </row>
    <row r="12" spans="2:12" ht="23.25">
      <c r="B12" s="78"/>
      <c r="C12" s="149"/>
      <c r="D12" s="42" t="s">
        <v>110</v>
      </c>
      <c r="E12" s="85" t="s">
        <v>292</v>
      </c>
      <c r="F12" s="280">
        <v>20000</v>
      </c>
      <c r="G12" s="315"/>
      <c r="H12" s="333">
        <f>F12+G12</f>
        <v>20000</v>
      </c>
      <c r="I12" s="329"/>
      <c r="J12" s="36"/>
      <c r="K12" s="36"/>
      <c r="L12" s="36"/>
    </row>
    <row r="13" spans="2:12" ht="15.75">
      <c r="B13" s="79"/>
      <c r="C13" s="80"/>
      <c r="D13" s="42" t="s">
        <v>56</v>
      </c>
      <c r="E13" s="30" t="s">
        <v>342</v>
      </c>
      <c r="F13" s="280">
        <v>43000</v>
      </c>
      <c r="G13" s="315"/>
      <c r="H13" s="333">
        <f>F13+G13</f>
        <v>43000</v>
      </c>
      <c r="I13" s="329"/>
      <c r="J13" s="36"/>
      <c r="K13" s="36"/>
      <c r="L13" s="36"/>
    </row>
    <row r="14" spans="2:12" ht="15" customHeight="1">
      <c r="B14" s="71"/>
      <c r="C14" s="150" t="s">
        <v>71</v>
      </c>
      <c r="D14" s="151"/>
      <c r="E14" s="119" t="s">
        <v>175</v>
      </c>
      <c r="F14" s="279">
        <f>F15+F16</f>
        <v>360101</v>
      </c>
      <c r="G14" s="279">
        <f>G15+G16</f>
        <v>0</v>
      </c>
      <c r="H14" s="279">
        <f>H15+H16</f>
        <v>360101</v>
      </c>
      <c r="I14" s="93"/>
      <c r="J14" s="36"/>
      <c r="K14" s="36"/>
      <c r="L14" s="36"/>
    </row>
    <row r="15" spans="2:12" ht="15" customHeight="1">
      <c r="B15" s="71"/>
      <c r="C15" s="150"/>
      <c r="D15" s="42" t="s">
        <v>56</v>
      </c>
      <c r="E15" s="30" t="s">
        <v>57</v>
      </c>
      <c r="F15" s="281">
        <v>19101</v>
      </c>
      <c r="G15" s="315"/>
      <c r="H15" s="333">
        <f>F15+G15</f>
        <v>19101</v>
      </c>
      <c r="I15" s="329"/>
      <c r="J15" s="36"/>
      <c r="K15" s="36"/>
      <c r="L15" s="36"/>
    </row>
    <row r="16" spans="2:12" ht="15" customHeight="1">
      <c r="B16" s="70"/>
      <c r="C16" s="41"/>
      <c r="D16" s="42" t="s">
        <v>81</v>
      </c>
      <c r="E16" s="30" t="s">
        <v>82</v>
      </c>
      <c r="F16" s="281">
        <v>341000</v>
      </c>
      <c r="G16" s="315"/>
      <c r="H16" s="333">
        <f>F16+G16</f>
        <v>341000</v>
      </c>
      <c r="I16" s="329"/>
      <c r="J16" s="36"/>
      <c r="K16" s="36"/>
      <c r="L16" s="36"/>
    </row>
    <row r="17" spans="2:12" ht="15" customHeight="1">
      <c r="B17" s="71"/>
      <c r="C17" s="151" t="s">
        <v>83</v>
      </c>
      <c r="D17" s="151"/>
      <c r="E17" s="119" t="s">
        <v>176</v>
      </c>
      <c r="F17" s="282">
        <f>F18</f>
        <v>24000</v>
      </c>
      <c r="G17" s="282">
        <f>G18</f>
        <v>0</v>
      </c>
      <c r="H17" s="282">
        <f>H18</f>
        <v>24000</v>
      </c>
      <c r="I17" s="93"/>
      <c r="J17" s="36"/>
      <c r="K17" s="36"/>
      <c r="L17" s="36"/>
    </row>
    <row r="18" spans="2:12" ht="24">
      <c r="B18" s="72"/>
      <c r="C18" s="44"/>
      <c r="D18" s="44">
        <v>2850</v>
      </c>
      <c r="E18" s="21" t="s">
        <v>84</v>
      </c>
      <c r="F18" s="283">
        <v>24000</v>
      </c>
      <c r="G18" s="315"/>
      <c r="H18" s="333">
        <f>F18+G18</f>
        <v>24000</v>
      </c>
      <c r="I18" s="93"/>
      <c r="J18" s="36"/>
      <c r="K18" s="36"/>
      <c r="L18" s="36"/>
    </row>
    <row r="19" spans="2:12" ht="15" customHeight="1">
      <c r="B19" s="70"/>
      <c r="C19" s="152" t="s">
        <v>211</v>
      </c>
      <c r="D19" s="151"/>
      <c r="E19" s="119" t="s">
        <v>43</v>
      </c>
      <c r="F19" s="282">
        <f>SUM(F20:F27)</f>
        <v>510499.04000000004</v>
      </c>
      <c r="G19" s="282">
        <f>SUM(G20:G27)</f>
        <v>210897.91</v>
      </c>
      <c r="H19" s="282">
        <f>SUM(H20:H27)</f>
        <v>721396.9500000001</v>
      </c>
      <c r="I19" s="93"/>
      <c r="J19" s="36"/>
      <c r="K19" s="36"/>
      <c r="L19" s="36"/>
    </row>
    <row r="20" spans="2:12" ht="24">
      <c r="B20" s="70"/>
      <c r="C20" s="152"/>
      <c r="D20" s="98">
        <v>2910</v>
      </c>
      <c r="E20" s="30" t="s">
        <v>309</v>
      </c>
      <c r="F20" s="281">
        <v>3070</v>
      </c>
      <c r="G20" s="281"/>
      <c r="H20" s="333">
        <f aca="true" t="shared" si="0" ref="H20:H27">F20+G20</f>
        <v>3070</v>
      </c>
      <c r="I20" s="329"/>
      <c r="J20" s="36"/>
      <c r="K20" s="36"/>
      <c r="L20" s="36"/>
    </row>
    <row r="21" spans="2:12" ht="15" customHeight="1">
      <c r="B21" s="70"/>
      <c r="C21" s="152"/>
      <c r="D21" s="42" t="s">
        <v>98</v>
      </c>
      <c r="E21" s="30" t="s">
        <v>99</v>
      </c>
      <c r="F21" s="281">
        <v>6600</v>
      </c>
      <c r="G21" s="281">
        <v>2300</v>
      </c>
      <c r="H21" s="333">
        <f t="shared" si="0"/>
        <v>8900</v>
      </c>
      <c r="I21" s="329" t="s">
        <v>376</v>
      </c>
      <c r="J21" s="36"/>
      <c r="K21" s="36"/>
      <c r="L21" s="36"/>
    </row>
    <row r="22" spans="2:12" ht="15" customHeight="1">
      <c r="B22" s="70"/>
      <c r="C22" s="152"/>
      <c r="D22" s="42" t="s">
        <v>100</v>
      </c>
      <c r="E22" s="30" t="s">
        <v>101</v>
      </c>
      <c r="F22" s="281">
        <v>1129</v>
      </c>
      <c r="G22" s="281">
        <v>393.3</v>
      </c>
      <c r="H22" s="333">
        <f t="shared" si="0"/>
        <v>1522.3</v>
      </c>
      <c r="I22" s="329" t="s">
        <v>376</v>
      </c>
      <c r="J22" s="36"/>
      <c r="K22" s="36"/>
      <c r="L22" s="36"/>
    </row>
    <row r="23" spans="2:12" ht="15" customHeight="1">
      <c r="B23" s="70"/>
      <c r="C23" s="152"/>
      <c r="D23" s="42" t="s">
        <v>102</v>
      </c>
      <c r="E23" s="30" t="s">
        <v>103</v>
      </c>
      <c r="F23" s="281">
        <v>0</v>
      </c>
      <c r="G23" s="281"/>
      <c r="H23" s="333">
        <f t="shared" si="0"/>
        <v>0</v>
      </c>
      <c r="I23" s="329"/>
      <c r="J23" s="36"/>
      <c r="K23" s="36"/>
      <c r="L23" s="36"/>
    </row>
    <row r="24" spans="2:12" ht="15" customHeight="1">
      <c r="B24" s="70"/>
      <c r="C24" s="152"/>
      <c r="D24" s="42" t="s">
        <v>85</v>
      </c>
      <c r="E24" s="30" t="s">
        <v>293</v>
      </c>
      <c r="F24" s="281">
        <v>355.45</v>
      </c>
      <c r="G24" s="281">
        <v>93.3</v>
      </c>
      <c r="H24" s="333">
        <f t="shared" si="0"/>
        <v>448.75</v>
      </c>
      <c r="I24" s="329" t="s">
        <v>376</v>
      </c>
      <c r="J24" s="36"/>
      <c r="K24" s="36"/>
      <c r="L24" s="36"/>
    </row>
    <row r="25" spans="2:12" ht="15" customHeight="1">
      <c r="B25" s="70"/>
      <c r="C25" s="152"/>
      <c r="D25" s="42" t="s">
        <v>56</v>
      </c>
      <c r="E25" s="30" t="s">
        <v>57</v>
      </c>
      <c r="F25" s="281">
        <v>1770.45</v>
      </c>
      <c r="G25" s="281">
        <v>1348.65</v>
      </c>
      <c r="H25" s="333">
        <f t="shared" si="0"/>
        <v>3119.1000000000004</v>
      </c>
      <c r="I25" s="329" t="s">
        <v>376</v>
      </c>
      <c r="J25" s="36"/>
      <c r="K25" s="36"/>
      <c r="L25" s="36"/>
    </row>
    <row r="26" spans="2:12" ht="16.5" customHeight="1">
      <c r="B26" s="70"/>
      <c r="C26" s="41"/>
      <c r="D26" s="42" t="s">
        <v>90</v>
      </c>
      <c r="E26" s="30" t="s">
        <v>67</v>
      </c>
      <c r="F26" s="281">
        <v>497287.14</v>
      </c>
      <c r="G26" s="315">
        <v>206762.66</v>
      </c>
      <c r="H26" s="333">
        <f t="shared" si="0"/>
        <v>704049.8</v>
      </c>
      <c r="I26" s="329" t="s">
        <v>376</v>
      </c>
      <c r="J26" s="36"/>
      <c r="K26" s="36"/>
      <c r="L26" s="36"/>
    </row>
    <row r="27" spans="2:12" ht="16.5" customHeight="1" thickBot="1">
      <c r="B27" s="73"/>
      <c r="C27" s="46"/>
      <c r="D27" s="398">
        <v>4580</v>
      </c>
      <c r="E27" s="47" t="s">
        <v>258</v>
      </c>
      <c r="F27" s="284">
        <v>287</v>
      </c>
      <c r="G27" s="337"/>
      <c r="H27" s="397">
        <f t="shared" si="0"/>
        <v>287</v>
      </c>
      <c r="I27" s="329"/>
      <c r="J27" s="36"/>
      <c r="K27" s="36"/>
      <c r="L27" s="36"/>
    </row>
    <row r="28" spans="2:12" ht="15" customHeight="1" thickBot="1">
      <c r="B28" s="139" t="s">
        <v>86</v>
      </c>
      <c r="C28" s="135"/>
      <c r="D28" s="135"/>
      <c r="E28" s="136" t="s">
        <v>72</v>
      </c>
      <c r="F28" s="285">
        <f>F29+F31+F34</f>
        <v>1869377.75</v>
      </c>
      <c r="G28" s="285">
        <f>G29+G31+G34</f>
        <v>-9100</v>
      </c>
      <c r="H28" s="285">
        <f>H29+H31+H34</f>
        <v>1860277.75</v>
      </c>
      <c r="I28" s="302"/>
      <c r="J28" s="36"/>
      <c r="K28" s="36"/>
      <c r="L28" s="36"/>
    </row>
    <row r="29" spans="2:12" ht="15" customHeight="1">
      <c r="B29" s="69"/>
      <c r="C29" s="123" t="s">
        <v>87</v>
      </c>
      <c r="D29" s="122"/>
      <c r="E29" s="125" t="s">
        <v>177</v>
      </c>
      <c r="F29" s="286">
        <f>F30</f>
        <v>210000</v>
      </c>
      <c r="G29" s="286">
        <f>G30</f>
        <v>0</v>
      </c>
      <c r="H29" s="286">
        <f>H30</f>
        <v>210000</v>
      </c>
      <c r="I29" s="311"/>
      <c r="J29" s="36"/>
      <c r="K29" s="36"/>
      <c r="L29" s="36"/>
    </row>
    <row r="30" spans="2:12" ht="15" customHeight="1">
      <c r="B30" s="71"/>
      <c r="C30" s="41"/>
      <c r="D30" s="42" t="s">
        <v>56</v>
      </c>
      <c r="E30" s="30" t="s">
        <v>57</v>
      </c>
      <c r="F30" s="281">
        <v>210000</v>
      </c>
      <c r="G30" s="315"/>
      <c r="H30" s="333">
        <f>F30+G30</f>
        <v>210000</v>
      </c>
      <c r="I30" s="93"/>
      <c r="J30" s="36"/>
      <c r="K30" s="36"/>
      <c r="L30" s="36"/>
    </row>
    <row r="31" spans="2:12" ht="14.25">
      <c r="B31" s="71"/>
      <c r="C31" s="151" t="s">
        <v>88</v>
      </c>
      <c r="D31" s="150"/>
      <c r="E31" s="119" t="s">
        <v>73</v>
      </c>
      <c r="F31" s="282">
        <f>F32+F33</f>
        <v>415000</v>
      </c>
      <c r="G31" s="282">
        <f>G32+G33</f>
        <v>0</v>
      </c>
      <c r="H31" s="282">
        <f>H32+H33</f>
        <v>415000</v>
      </c>
      <c r="I31" s="93"/>
      <c r="J31" s="36"/>
      <c r="K31" s="36"/>
      <c r="L31" s="36"/>
    </row>
    <row r="32" spans="2:12" ht="36">
      <c r="B32" s="71"/>
      <c r="C32" s="151"/>
      <c r="D32" s="98">
        <v>2710</v>
      </c>
      <c r="E32" s="89" t="s">
        <v>341</v>
      </c>
      <c r="F32" s="281">
        <v>210000</v>
      </c>
      <c r="G32" s="281"/>
      <c r="H32" s="333">
        <f>F32+G32</f>
        <v>210000</v>
      </c>
      <c r="I32" s="329"/>
      <c r="J32" s="36"/>
      <c r="K32" s="36"/>
      <c r="L32" s="36"/>
    </row>
    <row r="33" spans="2:12" ht="48">
      <c r="B33" s="71"/>
      <c r="C33" s="41"/>
      <c r="D33" s="86" t="s">
        <v>290</v>
      </c>
      <c r="E33" s="89" t="s">
        <v>291</v>
      </c>
      <c r="F33" s="281">
        <v>205000</v>
      </c>
      <c r="G33" s="315"/>
      <c r="H33" s="333">
        <f>F33+G33</f>
        <v>205000</v>
      </c>
      <c r="I33" s="329"/>
      <c r="J33" s="36"/>
      <c r="K33" s="36"/>
      <c r="L33" s="36"/>
    </row>
    <row r="34" spans="2:12" ht="17.25" customHeight="1">
      <c r="B34" s="71"/>
      <c r="C34" s="150" t="s">
        <v>89</v>
      </c>
      <c r="D34" s="151"/>
      <c r="E34" s="119" t="s">
        <v>170</v>
      </c>
      <c r="F34" s="282">
        <f>SUM(F35:F41)</f>
        <v>1244377.75</v>
      </c>
      <c r="G34" s="282">
        <f>SUM(G35:G41)</f>
        <v>-9100</v>
      </c>
      <c r="H34" s="282">
        <f>SUM(H35:H41)</f>
        <v>1235277.75</v>
      </c>
      <c r="I34" s="93"/>
      <c r="J34" s="36"/>
      <c r="K34" s="36"/>
      <c r="L34" s="36"/>
    </row>
    <row r="35" spans="2:12" ht="15" customHeight="1">
      <c r="B35" s="71"/>
      <c r="C35" s="150"/>
      <c r="D35" s="41">
        <v>4170</v>
      </c>
      <c r="E35" s="30" t="s">
        <v>62</v>
      </c>
      <c r="F35" s="287">
        <v>5000</v>
      </c>
      <c r="G35" s="315"/>
      <c r="H35" s="333">
        <f aca="true" t="shared" si="1" ref="H35:H41">F35+G35</f>
        <v>5000</v>
      </c>
      <c r="I35" s="93"/>
      <c r="J35" s="36"/>
      <c r="K35" s="36"/>
      <c r="L35" s="36"/>
    </row>
    <row r="36" spans="2:12" ht="15" customHeight="1">
      <c r="B36" s="71"/>
      <c r="C36" s="48"/>
      <c r="D36" s="42" t="s">
        <v>85</v>
      </c>
      <c r="E36" s="30" t="s">
        <v>293</v>
      </c>
      <c r="F36" s="287">
        <v>40000</v>
      </c>
      <c r="G36" s="315"/>
      <c r="H36" s="333">
        <f t="shared" si="1"/>
        <v>40000</v>
      </c>
      <c r="I36" s="329"/>
      <c r="J36" s="36"/>
      <c r="K36" s="36"/>
      <c r="L36" s="36"/>
    </row>
    <row r="37" spans="2:12" ht="23.25">
      <c r="B37" s="71"/>
      <c r="C37" s="48"/>
      <c r="D37" s="42" t="s">
        <v>110</v>
      </c>
      <c r="E37" s="85" t="s">
        <v>344</v>
      </c>
      <c r="F37" s="287">
        <v>617920.75</v>
      </c>
      <c r="G37" s="317"/>
      <c r="H37" s="333">
        <f t="shared" si="1"/>
        <v>617920.75</v>
      </c>
      <c r="I37" s="329"/>
      <c r="J37" s="36"/>
      <c r="K37" s="36"/>
      <c r="L37" s="36"/>
    </row>
    <row r="38" spans="2:12" ht="15" customHeight="1">
      <c r="B38" s="71"/>
      <c r="C38" s="48"/>
      <c r="D38" s="42" t="s">
        <v>56</v>
      </c>
      <c r="E38" s="30" t="s">
        <v>57</v>
      </c>
      <c r="F38" s="287">
        <v>58000</v>
      </c>
      <c r="G38" s="317"/>
      <c r="H38" s="333">
        <f t="shared" si="1"/>
        <v>58000</v>
      </c>
      <c r="I38" s="329"/>
      <c r="J38" s="36"/>
      <c r="K38" s="36"/>
      <c r="L38" s="36"/>
    </row>
    <row r="39" spans="2:12" ht="15" customHeight="1">
      <c r="B39" s="70"/>
      <c r="C39" s="41"/>
      <c r="D39" s="42" t="s">
        <v>90</v>
      </c>
      <c r="E39" s="30" t="s">
        <v>67</v>
      </c>
      <c r="F39" s="281">
        <v>46000</v>
      </c>
      <c r="G39" s="315"/>
      <c r="H39" s="333">
        <f t="shared" si="1"/>
        <v>46000</v>
      </c>
      <c r="I39" s="329"/>
      <c r="J39" s="36"/>
      <c r="K39" s="36"/>
      <c r="L39" s="36"/>
    </row>
    <row r="40" spans="2:12" ht="15" customHeight="1">
      <c r="B40" s="70"/>
      <c r="C40" s="41"/>
      <c r="D40" s="50">
        <v>4480</v>
      </c>
      <c r="E40" s="30" t="s">
        <v>214</v>
      </c>
      <c r="F40" s="281">
        <v>296337</v>
      </c>
      <c r="G40" s="315"/>
      <c r="H40" s="333">
        <f t="shared" si="1"/>
        <v>296337</v>
      </c>
      <c r="I40" s="329"/>
      <c r="J40" s="36"/>
      <c r="K40" s="36"/>
      <c r="L40" s="36"/>
    </row>
    <row r="41" spans="2:12" ht="24" thickBot="1">
      <c r="B41" s="72"/>
      <c r="C41" s="44"/>
      <c r="D41" s="45" t="s">
        <v>81</v>
      </c>
      <c r="E41" s="21" t="s">
        <v>505</v>
      </c>
      <c r="F41" s="283">
        <v>181120</v>
      </c>
      <c r="G41" s="316">
        <v>-9100</v>
      </c>
      <c r="H41" s="334">
        <f t="shared" si="1"/>
        <v>172020</v>
      </c>
      <c r="I41" s="329" t="s">
        <v>495</v>
      </c>
      <c r="J41" s="36"/>
      <c r="K41" s="36"/>
      <c r="L41" s="36"/>
    </row>
    <row r="42" spans="2:12" ht="14.25" customHeight="1" thickBot="1">
      <c r="B42" s="139" t="s">
        <v>91</v>
      </c>
      <c r="C42" s="135"/>
      <c r="D42" s="135"/>
      <c r="E42" s="128" t="s">
        <v>9</v>
      </c>
      <c r="F42" s="285">
        <f>F43</f>
        <v>173000</v>
      </c>
      <c r="G42" s="285">
        <f>G43</f>
        <v>0</v>
      </c>
      <c r="H42" s="285">
        <f>H43</f>
        <v>173000</v>
      </c>
      <c r="I42" s="302"/>
      <c r="J42" s="36"/>
      <c r="K42" s="36"/>
      <c r="L42" s="36"/>
    </row>
    <row r="43" spans="2:12" ht="15" customHeight="1">
      <c r="B43" s="69"/>
      <c r="C43" s="123" t="s">
        <v>92</v>
      </c>
      <c r="D43" s="122"/>
      <c r="E43" s="125" t="s">
        <v>10</v>
      </c>
      <c r="F43" s="286">
        <f>F44+F45+F46</f>
        <v>173000</v>
      </c>
      <c r="G43" s="286">
        <f>G44+G45+G46</f>
        <v>0</v>
      </c>
      <c r="H43" s="286">
        <f>H44+H45+H46</f>
        <v>173000</v>
      </c>
      <c r="I43" s="311"/>
      <c r="J43" s="36"/>
      <c r="K43" s="36"/>
      <c r="L43" s="36"/>
    </row>
    <row r="44" spans="2:12" ht="15" customHeight="1">
      <c r="B44" s="71"/>
      <c r="C44" s="49"/>
      <c r="D44" s="42" t="s">
        <v>93</v>
      </c>
      <c r="E44" s="30" t="s">
        <v>94</v>
      </c>
      <c r="F44" s="287">
        <v>70000</v>
      </c>
      <c r="G44" s="317"/>
      <c r="H44" s="333">
        <f>F44+G44</f>
        <v>70000</v>
      </c>
      <c r="I44" s="93"/>
      <c r="J44" s="36"/>
      <c r="K44" s="36"/>
      <c r="L44" s="36"/>
    </row>
    <row r="45" spans="2:12" ht="15" customHeight="1">
      <c r="B45" s="196"/>
      <c r="C45" s="49"/>
      <c r="D45" s="42" t="s">
        <v>109</v>
      </c>
      <c r="E45" s="30" t="s">
        <v>63</v>
      </c>
      <c r="F45" s="288">
        <v>8000</v>
      </c>
      <c r="G45" s="317"/>
      <c r="H45" s="333">
        <f>F45+G45</f>
        <v>8000</v>
      </c>
      <c r="I45" s="93"/>
      <c r="J45" s="36"/>
      <c r="K45" s="36"/>
      <c r="L45" s="36"/>
    </row>
    <row r="46" spans="2:12" ht="18" customHeight="1" thickBot="1">
      <c r="B46" s="72"/>
      <c r="C46" s="44"/>
      <c r="D46" s="45" t="s">
        <v>56</v>
      </c>
      <c r="E46" s="21" t="s">
        <v>57</v>
      </c>
      <c r="F46" s="288">
        <v>95000</v>
      </c>
      <c r="G46" s="353"/>
      <c r="H46" s="333">
        <f>F46+G46</f>
        <v>95000</v>
      </c>
      <c r="I46" s="312"/>
      <c r="J46" s="36"/>
      <c r="K46" s="36"/>
      <c r="L46" s="36"/>
    </row>
    <row r="47" spans="2:12" ht="15" customHeight="1" thickBot="1">
      <c r="B47" s="139" t="s">
        <v>95</v>
      </c>
      <c r="C47" s="164"/>
      <c r="D47" s="135"/>
      <c r="E47" s="165" t="s">
        <v>96</v>
      </c>
      <c r="F47" s="285">
        <f aca="true" t="shared" si="2" ref="F47:H48">F48</f>
        <v>121000</v>
      </c>
      <c r="G47" s="285">
        <f t="shared" si="2"/>
        <v>0</v>
      </c>
      <c r="H47" s="285">
        <f t="shared" si="2"/>
        <v>121000</v>
      </c>
      <c r="I47" s="302"/>
      <c r="J47" s="36"/>
      <c r="K47" s="36"/>
      <c r="L47" s="36"/>
    </row>
    <row r="48" spans="2:12" ht="15" customHeight="1">
      <c r="B48" s="69"/>
      <c r="C48" s="123" t="s">
        <v>97</v>
      </c>
      <c r="D48" s="122"/>
      <c r="E48" s="125" t="s">
        <v>178</v>
      </c>
      <c r="F48" s="286">
        <f t="shared" si="2"/>
        <v>121000</v>
      </c>
      <c r="G48" s="286">
        <f t="shared" si="2"/>
        <v>0</v>
      </c>
      <c r="H48" s="286">
        <f t="shared" si="2"/>
        <v>121000</v>
      </c>
      <c r="I48" s="311"/>
      <c r="J48" s="36"/>
      <c r="K48" s="36"/>
      <c r="L48" s="36"/>
    </row>
    <row r="49" spans="2:12" ht="17.25" customHeight="1" thickBot="1">
      <c r="B49" s="72"/>
      <c r="C49" s="44"/>
      <c r="D49" s="45" t="s">
        <v>56</v>
      </c>
      <c r="E49" s="21" t="s">
        <v>57</v>
      </c>
      <c r="F49" s="283">
        <v>121000</v>
      </c>
      <c r="G49" s="316"/>
      <c r="H49" s="333">
        <f>F49+G49</f>
        <v>121000</v>
      </c>
      <c r="I49" s="345"/>
      <c r="J49" s="36"/>
      <c r="K49" s="36"/>
      <c r="L49" s="36"/>
    </row>
    <row r="50" spans="2:12" ht="15" customHeight="1" thickBot="1">
      <c r="B50" s="139" t="s">
        <v>47</v>
      </c>
      <c r="C50" s="135"/>
      <c r="D50" s="135"/>
      <c r="E50" s="128" t="s">
        <v>12</v>
      </c>
      <c r="F50" s="285">
        <f>F51+F55+F63+F87+F90</f>
        <v>2694802</v>
      </c>
      <c r="G50" s="285">
        <f>G51+G55+G63+G87+G90</f>
        <v>4200</v>
      </c>
      <c r="H50" s="285">
        <f>H51+H55+H63+H87+H90</f>
        <v>2699002</v>
      </c>
      <c r="I50" s="302"/>
      <c r="J50" s="36"/>
      <c r="K50" s="36"/>
      <c r="L50" s="36"/>
    </row>
    <row r="51" spans="2:12" ht="15" customHeight="1">
      <c r="B51" s="69"/>
      <c r="C51" s="123" t="s">
        <v>48</v>
      </c>
      <c r="D51" s="122"/>
      <c r="E51" s="125" t="s">
        <v>179</v>
      </c>
      <c r="F51" s="286">
        <f>F52+F53+F54</f>
        <v>68186</v>
      </c>
      <c r="G51" s="286">
        <f>G52+G53+G54</f>
        <v>0</v>
      </c>
      <c r="H51" s="286">
        <f>H52+H53+H54</f>
        <v>68186</v>
      </c>
      <c r="I51" s="311"/>
      <c r="J51" s="36"/>
      <c r="K51" s="36"/>
      <c r="L51" s="36"/>
    </row>
    <row r="52" spans="2:12" ht="15" customHeight="1">
      <c r="B52" s="70"/>
      <c r="C52" s="41"/>
      <c r="D52" s="42" t="s">
        <v>98</v>
      </c>
      <c r="E52" s="30" t="s">
        <v>99</v>
      </c>
      <c r="F52" s="289">
        <v>55900</v>
      </c>
      <c r="G52" s="315"/>
      <c r="H52" s="333">
        <f>F52+G52</f>
        <v>55900</v>
      </c>
      <c r="I52" s="93"/>
      <c r="J52" s="36"/>
      <c r="K52" s="36"/>
      <c r="L52" s="36"/>
    </row>
    <row r="53" spans="2:12" ht="15" customHeight="1">
      <c r="B53" s="70"/>
      <c r="C53" s="41"/>
      <c r="D53" s="42" t="s">
        <v>100</v>
      </c>
      <c r="E53" s="30" t="s">
        <v>101</v>
      </c>
      <c r="F53" s="289">
        <v>10600</v>
      </c>
      <c r="G53" s="315"/>
      <c r="H53" s="333">
        <f>F53+G53</f>
        <v>10600</v>
      </c>
      <c r="I53" s="93"/>
      <c r="J53" s="36"/>
      <c r="K53" s="36"/>
      <c r="L53" s="36"/>
    </row>
    <row r="54" spans="2:12" ht="15" customHeight="1">
      <c r="B54" s="70"/>
      <c r="C54" s="41"/>
      <c r="D54" s="42" t="s">
        <v>102</v>
      </c>
      <c r="E54" s="30" t="s">
        <v>103</v>
      </c>
      <c r="F54" s="289">
        <v>1686</v>
      </c>
      <c r="G54" s="315"/>
      <c r="H54" s="333">
        <f>F54+G54</f>
        <v>1686</v>
      </c>
      <c r="I54" s="93"/>
      <c r="J54" s="36"/>
      <c r="K54" s="36"/>
      <c r="L54" s="36"/>
    </row>
    <row r="55" spans="2:12" ht="15" customHeight="1">
      <c r="B55" s="71"/>
      <c r="C55" s="150" t="s">
        <v>104</v>
      </c>
      <c r="D55" s="151"/>
      <c r="E55" s="119" t="s">
        <v>180</v>
      </c>
      <c r="F55" s="282">
        <f>SUM(F56:F62)</f>
        <v>134082</v>
      </c>
      <c r="G55" s="282">
        <f>SUM(G56:G62)</f>
        <v>0</v>
      </c>
      <c r="H55" s="282">
        <f>SUM(H56:H62)</f>
        <v>134082</v>
      </c>
      <c r="I55" s="93"/>
      <c r="J55" s="36"/>
      <c r="K55" s="36"/>
      <c r="L55" s="36"/>
    </row>
    <row r="56" spans="2:12" ht="15" customHeight="1">
      <c r="B56" s="70"/>
      <c r="C56" s="41"/>
      <c r="D56" s="42" t="s">
        <v>93</v>
      </c>
      <c r="E56" s="30" t="s">
        <v>94</v>
      </c>
      <c r="F56" s="281">
        <v>111204</v>
      </c>
      <c r="G56" s="315"/>
      <c r="H56" s="333">
        <f aca="true" t="shared" si="3" ref="H56:H62">F56+G56</f>
        <v>111204</v>
      </c>
      <c r="I56" s="93"/>
      <c r="J56" s="36"/>
      <c r="K56" s="36"/>
      <c r="L56" s="36"/>
    </row>
    <row r="57" spans="2:12" ht="15" customHeight="1">
      <c r="B57" s="70"/>
      <c r="C57" s="41"/>
      <c r="D57" s="42" t="s">
        <v>85</v>
      </c>
      <c r="E57" s="30" t="s">
        <v>58</v>
      </c>
      <c r="F57" s="281">
        <v>6678</v>
      </c>
      <c r="G57" s="315"/>
      <c r="H57" s="333">
        <f t="shared" si="3"/>
        <v>6678</v>
      </c>
      <c r="I57" s="93"/>
      <c r="J57" s="36"/>
      <c r="K57" s="36"/>
      <c r="L57" s="36"/>
    </row>
    <row r="58" spans="2:12" ht="15" customHeight="1">
      <c r="B58" s="70"/>
      <c r="C58" s="41"/>
      <c r="D58" s="50">
        <v>4220</v>
      </c>
      <c r="E58" s="30" t="s">
        <v>138</v>
      </c>
      <c r="F58" s="281">
        <v>2000</v>
      </c>
      <c r="G58" s="315"/>
      <c r="H58" s="333">
        <f t="shared" si="3"/>
        <v>2000</v>
      </c>
      <c r="I58" s="93"/>
      <c r="J58" s="36"/>
      <c r="K58" s="36"/>
      <c r="L58" s="36"/>
    </row>
    <row r="59" spans="2:12" ht="15" customHeight="1">
      <c r="B59" s="70"/>
      <c r="C59" s="41"/>
      <c r="D59" s="42" t="s">
        <v>56</v>
      </c>
      <c r="E59" s="30" t="s">
        <v>57</v>
      </c>
      <c r="F59" s="281">
        <v>2400</v>
      </c>
      <c r="G59" s="315"/>
      <c r="H59" s="333">
        <f t="shared" si="3"/>
        <v>2400</v>
      </c>
      <c r="I59" s="93"/>
      <c r="J59" s="36"/>
      <c r="K59" s="36"/>
      <c r="L59" s="36"/>
    </row>
    <row r="60" spans="2:12" ht="15" customHeight="1">
      <c r="B60" s="70"/>
      <c r="C60" s="41"/>
      <c r="D60" s="42" t="s">
        <v>105</v>
      </c>
      <c r="E60" s="30" t="s">
        <v>66</v>
      </c>
      <c r="F60" s="281">
        <v>800</v>
      </c>
      <c r="G60" s="315"/>
      <c r="H60" s="333">
        <f t="shared" si="3"/>
        <v>800</v>
      </c>
      <c r="I60" s="93"/>
      <c r="J60" s="36"/>
      <c r="K60" s="36"/>
      <c r="L60" s="36"/>
    </row>
    <row r="61" spans="2:12" ht="12.75">
      <c r="B61" s="70"/>
      <c r="C61" s="41"/>
      <c r="D61" s="50">
        <v>4420</v>
      </c>
      <c r="E61" s="30" t="s">
        <v>106</v>
      </c>
      <c r="F61" s="281">
        <v>4000</v>
      </c>
      <c r="G61" s="315"/>
      <c r="H61" s="333">
        <f t="shared" si="3"/>
        <v>4000</v>
      </c>
      <c r="I61" s="93"/>
      <c r="J61" s="36"/>
      <c r="K61" s="36"/>
      <c r="L61" s="36"/>
    </row>
    <row r="62" spans="2:12" ht="15" customHeight="1">
      <c r="B62" s="70"/>
      <c r="C62" s="41"/>
      <c r="D62" s="50">
        <v>4700</v>
      </c>
      <c r="E62" s="30" t="s">
        <v>217</v>
      </c>
      <c r="F62" s="281">
        <v>7000</v>
      </c>
      <c r="G62" s="315"/>
      <c r="H62" s="333">
        <f t="shared" si="3"/>
        <v>7000</v>
      </c>
      <c r="I62" s="93"/>
      <c r="J62" s="36"/>
      <c r="K62" s="36"/>
      <c r="L62" s="36"/>
    </row>
    <row r="63" spans="2:12" ht="14.25" customHeight="1">
      <c r="B63" s="71"/>
      <c r="C63" s="150" t="s">
        <v>107</v>
      </c>
      <c r="D63" s="151"/>
      <c r="E63" s="119" t="s">
        <v>74</v>
      </c>
      <c r="F63" s="282">
        <f>SUM(F64:F86)</f>
        <v>2388474</v>
      </c>
      <c r="G63" s="282">
        <f>SUM(G64:G86)</f>
        <v>4200</v>
      </c>
      <c r="H63" s="282">
        <f>SUM(H64:H86)</f>
        <v>2392674</v>
      </c>
      <c r="I63" s="93"/>
      <c r="J63" s="36"/>
      <c r="K63" s="36"/>
      <c r="L63" s="36"/>
    </row>
    <row r="64" spans="2:12" ht="14.25" customHeight="1">
      <c r="B64" s="70"/>
      <c r="C64" s="41"/>
      <c r="D64" s="41">
        <v>3020</v>
      </c>
      <c r="E64" s="30" t="s">
        <v>226</v>
      </c>
      <c r="F64" s="281">
        <v>4000</v>
      </c>
      <c r="G64" s="315"/>
      <c r="H64" s="333">
        <f aca="true" t="shared" si="4" ref="H64:H86">F64+G64</f>
        <v>4000</v>
      </c>
      <c r="I64" s="93"/>
      <c r="J64" s="36"/>
      <c r="K64" s="36"/>
      <c r="L64" s="36"/>
    </row>
    <row r="65" spans="2:12" ht="14.25" customHeight="1">
      <c r="B65" s="70"/>
      <c r="C65" s="41"/>
      <c r="D65" s="42" t="s">
        <v>98</v>
      </c>
      <c r="E65" s="30" t="s">
        <v>99</v>
      </c>
      <c r="F65" s="281">
        <v>1300000</v>
      </c>
      <c r="G65" s="315"/>
      <c r="H65" s="333">
        <f t="shared" si="4"/>
        <v>1300000</v>
      </c>
      <c r="I65" s="93"/>
      <c r="J65" s="36"/>
      <c r="K65" s="36"/>
      <c r="L65" s="36"/>
    </row>
    <row r="66" spans="2:12" ht="14.25" customHeight="1">
      <c r="B66" s="70"/>
      <c r="C66" s="41"/>
      <c r="D66" s="42" t="s">
        <v>108</v>
      </c>
      <c r="E66" s="30" t="s">
        <v>61</v>
      </c>
      <c r="F66" s="281">
        <v>96000</v>
      </c>
      <c r="G66" s="315"/>
      <c r="H66" s="333">
        <f t="shared" si="4"/>
        <v>96000</v>
      </c>
      <c r="I66" s="93"/>
      <c r="J66" s="36"/>
      <c r="K66" s="36"/>
      <c r="L66" s="36"/>
    </row>
    <row r="67" spans="2:12" ht="14.25" customHeight="1">
      <c r="B67" s="70"/>
      <c r="C67" s="41"/>
      <c r="D67" s="42" t="s">
        <v>100</v>
      </c>
      <c r="E67" s="30" t="s">
        <v>101</v>
      </c>
      <c r="F67" s="281">
        <v>238000</v>
      </c>
      <c r="G67" s="315"/>
      <c r="H67" s="333">
        <f t="shared" si="4"/>
        <v>238000</v>
      </c>
      <c r="I67" s="93"/>
      <c r="J67" s="36"/>
      <c r="K67" s="36"/>
      <c r="L67" s="36"/>
    </row>
    <row r="68" spans="2:12" ht="14.25" customHeight="1">
      <c r="B68" s="70"/>
      <c r="C68" s="41"/>
      <c r="D68" s="42" t="s">
        <v>102</v>
      </c>
      <c r="E68" s="30" t="s">
        <v>103</v>
      </c>
      <c r="F68" s="281">
        <v>34000</v>
      </c>
      <c r="G68" s="315"/>
      <c r="H68" s="333">
        <f t="shared" si="4"/>
        <v>34000</v>
      </c>
      <c r="I68" s="93"/>
      <c r="J68" s="36"/>
      <c r="K68" s="36"/>
      <c r="L68" s="36"/>
    </row>
    <row r="69" spans="2:12" ht="14.25" customHeight="1">
      <c r="B69" s="70"/>
      <c r="C69" s="41"/>
      <c r="D69" s="98">
        <v>4140</v>
      </c>
      <c r="E69" s="30" t="s">
        <v>298</v>
      </c>
      <c r="F69" s="281">
        <v>4000</v>
      </c>
      <c r="G69" s="315"/>
      <c r="H69" s="333">
        <f t="shared" si="4"/>
        <v>4000</v>
      </c>
      <c r="I69" s="93"/>
      <c r="J69" s="36"/>
      <c r="K69" s="36"/>
      <c r="L69" s="36"/>
    </row>
    <row r="70" spans="2:12" ht="14.25" customHeight="1">
      <c r="B70" s="70"/>
      <c r="C70" s="41"/>
      <c r="D70" s="41">
        <v>4170</v>
      </c>
      <c r="E70" s="30" t="s">
        <v>62</v>
      </c>
      <c r="F70" s="281">
        <v>80000</v>
      </c>
      <c r="G70" s="315"/>
      <c r="H70" s="333">
        <f t="shared" si="4"/>
        <v>80000</v>
      </c>
      <c r="I70" s="329"/>
      <c r="J70" s="36"/>
      <c r="K70" s="36"/>
      <c r="L70" s="36"/>
    </row>
    <row r="71" spans="2:12" ht="14.25" customHeight="1">
      <c r="B71" s="70"/>
      <c r="C71" s="41"/>
      <c r="D71" s="42" t="s">
        <v>85</v>
      </c>
      <c r="E71" s="30" t="s">
        <v>58</v>
      </c>
      <c r="F71" s="281">
        <v>137121</v>
      </c>
      <c r="G71" s="315"/>
      <c r="H71" s="333">
        <f t="shared" si="4"/>
        <v>137121</v>
      </c>
      <c r="I71" s="93"/>
      <c r="J71" s="36"/>
      <c r="K71" s="36"/>
      <c r="L71" s="36"/>
    </row>
    <row r="72" spans="2:12" ht="14.25" customHeight="1">
      <c r="B72" s="70"/>
      <c r="C72" s="41"/>
      <c r="D72" s="50">
        <v>4220</v>
      </c>
      <c r="E72" s="30" t="s">
        <v>138</v>
      </c>
      <c r="F72" s="281">
        <v>5150</v>
      </c>
      <c r="G72" s="315"/>
      <c r="H72" s="333">
        <f t="shared" si="4"/>
        <v>5150</v>
      </c>
      <c r="I72" s="93"/>
      <c r="J72" s="36"/>
      <c r="K72" s="36"/>
      <c r="L72" s="36"/>
    </row>
    <row r="73" spans="2:12" ht="14.25" customHeight="1">
      <c r="B73" s="70"/>
      <c r="C73" s="41"/>
      <c r="D73" s="42" t="s">
        <v>109</v>
      </c>
      <c r="E73" s="30" t="s">
        <v>63</v>
      </c>
      <c r="F73" s="281">
        <v>34000</v>
      </c>
      <c r="G73" s="315"/>
      <c r="H73" s="333">
        <f t="shared" si="4"/>
        <v>34000</v>
      </c>
      <c r="I73" s="93"/>
      <c r="J73" s="36"/>
      <c r="K73" s="36"/>
      <c r="L73" s="36"/>
    </row>
    <row r="74" spans="2:12" ht="14.25" customHeight="1">
      <c r="B74" s="70"/>
      <c r="C74" s="41"/>
      <c r="D74" s="42" t="s">
        <v>110</v>
      </c>
      <c r="E74" s="30" t="s">
        <v>64</v>
      </c>
      <c r="F74" s="281">
        <v>15000</v>
      </c>
      <c r="G74" s="315"/>
      <c r="H74" s="333">
        <f t="shared" si="4"/>
        <v>15000</v>
      </c>
      <c r="I74" s="93"/>
      <c r="J74" s="36"/>
      <c r="K74" s="36"/>
      <c r="L74" s="36"/>
    </row>
    <row r="75" spans="2:12" ht="14.25" customHeight="1">
      <c r="B75" s="70"/>
      <c r="C75" s="41"/>
      <c r="D75" s="41" t="s">
        <v>140</v>
      </c>
      <c r="E75" s="30" t="s">
        <v>65</v>
      </c>
      <c r="F75" s="281">
        <v>2000</v>
      </c>
      <c r="G75" s="315"/>
      <c r="H75" s="333">
        <f t="shared" si="4"/>
        <v>2000</v>
      </c>
      <c r="I75" s="93"/>
      <c r="J75" s="36"/>
      <c r="K75" s="36"/>
      <c r="L75" s="36"/>
    </row>
    <row r="76" spans="2:12" ht="14.25" customHeight="1">
      <c r="B76" s="70"/>
      <c r="C76" s="41"/>
      <c r="D76" s="42" t="s">
        <v>56</v>
      </c>
      <c r="E76" s="30" t="s">
        <v>57</v>
      </c>
      <c r="F76" s="281">
        <v>282200</v>
      </c>
      <c r="G76" s="315"/>
      <c r="H76" s="333">
        <f t="shared" si="4"/>
        <v>282200</v>
      </c>
      <c r="I76" s="329"/>
      <c r="J76" s="36"/>
      <c r="K76" s="36"/>
      <c r="L76" s="36"/>
    </row>
    <row r="77" spans="2:12" ht="14.25" customHeight="1">
      <c r="B77" s="70"/>
      <c r="C77" s="41"/>
      <c r="D77" s="50">
        <v>4360</v>
      </c>
      <c r="E77" s="30" t="s">
        <v>307</v>
      </c>
      <c r="F77" s="281">
        <v>21000</v>
      </c>
      <c r="G77" s="315"/>
      <c r="H77" s="333">
        <f t="shared" si="4"/>
        <v>21000</v>
      </c>
      <c r="I77" s="329"/>
      <c r="J77" s="36"/>
      <c r="K77" s="36"/>
      <c r="L77" s="36"/>
    </row>
    <row r="78" spans="2:12" ht="24">
      <c r="B78" s="70"/>
      <c r="C78" s="41"/>
      <c r="D78" s="50">
        <v>4390</v>
      </c>
      <c r="E78" s="30" t="s">
        <v>227</v>
      </c>
      <c r="F78" s="281">
        <v>20000</v>
      </c>
      <c r="G78" s="315"/>
      <c r="H78" s="333">
        <f t="shared" si="4"/>
        <v>20000</v>
      </c>
      <c r="I78" s="93"/>
      <c r="J78" s="36"/>
      <c r="K78" s="36"/>
      <c r="L78" s="36"/>
    </row>
    <row r="79" spans="2:12" ht="14.25" customHeight="1">
      <c r="B79" s="70"/>
      <c r="C79" s="41"/>
      <c r="D79" s="42" t="s">
        <v>105</v>
      </c>
      <c r="E79" s="30" t="s">
        <v>66</v>
      </c>
      <c r="F79" s="281">
        <v>16000</v>
      </c>
      <c r="G79" s="315"/>
      <c r="H79" s="333">
        <f t="shared" si="4"/>
        <v>16000</v>
      </c>
      <c r="I79" s="93"/>
      <c r="J79" s="36"/>
      <c r="K79" s="36"/>
      <c r="L79" s="36"/>
    </row>
    <row r="80" spans="2:12" ht="14.25" customHeight="1">
      <c r="B80" s="70"/>
      <c r="C80" s="41"/>
      <c r="D80" s="50">
        <v>4420</v>
      </c>
      <c r="E80" s="30" t="s">
        <v>106</v>
      </c>
      <c r="F80" s="281">
        <v>4000</v>
      </c>
      <c r="G80" s="315"/>
      <c r="H80" s="333">
        <f t="shared" si="4"/>
        <v>4000</v>
      </c>
      <c r="I80" s="329"/>
      <c r="J80" s="36"/>
      <c r="K80" s="36"/>
      <c r="L80" s="36"/>
    </row>
    <row r="81" spans="2:12" ht="14.25" customHeight="1">
      <c r="B81" s="70"/>
      <c r="C81" s="41"/>
      <c r="D81" s="42" t="s">
        <v>90</v>
      </c>
      <c r="E81" s="30" t="s">
        <v>67</v>
      </c>
      <c r="F81" s="281">
        <v>28000</v>
      </c>
      <c r="G81" s="315"/>
      <c r="H81" s="333">
        <f t="shared" si="4"/>
        <v>28000</v>
      </c>
      <c r="I81" s="329"/>
      <c r="J81" s="36"/>
      <c r="K81" s="36"/>
      <c r="L81" s="36"/>
    </row>
    <row r="82" spans="2:12" ht="14.25" customHeight="1">
      <c r="B82" s="81"/>
      <c r="C82" s="41"/>
      <c r="D82" s="42" t="s">
        <v>111</v>
      </c>
      <c r="E82" s="30" t="s">
        <v>112</v>
      </c>
      <c r="F82" s="281">
        <v>26000</v>
      </c>
      <c r="G82" s="315"/>
      <c r="H82" s="333">
        <f t="shared" si="4"/>
        <v>26000</v>
      </c>
      <c r="I82" s="93"/>
      <c r="J82" s="36"/>
      <c r="K82" s="36"/>
      <c r="L82" s="36"/>
    </row>
    <row r="83" spans="2:12" ht="15" customHeight="1">
      <c r="B83" s="81"/>
      <c r="C83" s="41"/>
      <c r="D83" s="98">
        <v>4480</v>
      </c>
      <c r="E83" s="30" t="s">
        <v>214</v>
      </c>
      <c r="F83" s="281">
        <v>1003</v>
      </c>
      <c r="G83" s="315"/>
      <c r="H83" s="333">
        <f t="shared" si="4"/>
        <v>1003</v>
      </c>
      <c r="I83" s="329"/>
      <c r="J83" s="36"/>
      <c r="K83" s="36"/>
      <c r="L83" s="36"/>
    </row>
    <row r="84" spans="2:12" ht="15" customHeight="1">
      <c r="B84" s="70"/>
      <c r="C84" s="41"/>
      <c r="D84" s="50">
        <v>4610</v>
      </c>
      <c r="E84" s="30" t="s">
        <v>228</v>
      </c>
      <c r="F84" s="281">
        <v>8000</v>
      </c>
      <c r="G84" s="315">
        <v>-2800</v>
      </c>
      <c r="H84" s="333">
        <f t="shared" si="4"/>
        <v>5200</v>
      </c>
      <c r="I84" s="329" t="s">
        <v>495</v>
      </c>
      <c r="J84" s="36"/>
      <c r="K84" s="36"/>
      <c r="L84" s="36"/>
    </row>
    <row r="85" spans="2:12" ht="15" customHeight="1">
      <c r="B85" s="70"/>
      <c r="C85" s="41"/>
      <c r="D85" s="50">
        <v>4700</v>
      </c>
      <c r="E85" s="30" t="s">
        <v>113</v>
      </c>
      <c r="F85" s="281">
        <v>18000</v>
      </c>
      <c r="G85" s="315">
        <v>2000</v>
      </c>
      <c r="H85" s="333">
        <f t="shared" si="4"/>
        <v>20000</v>
      </c>
      <c r="I85" s="329" t="s">
        <v>495</v>
      </c>
      <c r="J85" s="36"/>
      <c r="K85" s="36"/>
      <c r="L85" s="36"/>
    </row>
    <row r="86" spans="2:12" ht="15" customHeight="1">
      <c r="B86" s="70"/>
      <c r="C86" s="41"/>
      <c r="D86" s="50">
        <v>6060</v>
      </c>
      <c r="E86" s="30" t="s">
        <v>68</v>
      </c>
      <c r="F86" s="281">
        <v>15000</v>
      </c>
      <c r="G86" s="315">
        <v>5000</v>
      </c>
      <c r="H86" s="333">
        <f t="shared" si="4"/>
        <v>20000</v>
      </c>
      <c r="I86" s="329" t="s">
        <v>495</v>
      </c>
      <c r="J86" s="36"/>
      <c r="K86" s="36"/>
      <c r="L86" s="36"/>
    </row>
    <row r="87" spans="2:12" ht="15" customHeight="1">
      <c r="B87" s="70"/>
      <c r="C87" s="151" t="s">
        <v>114</v>
      </c>
      <c r="D87" s="150"/>
      <c r="E87" s="119" t="s">
        <v>181</v>
      </c>
      <c r="F87" s="282">
        <f>F88+F89</f>
        <v>50000</v>
      </c>
      <c r="G87" s="282">
        <f>G88+G89</f>
        <v>0</v>
      </c>
      <c r="H87" s="282">
        <f>H88+H89</f>
        <v>50000</v>
      </c>
      <c r="I87" s="93"/>
      <c r="J87" s="36"/>
      <c r="K87" s="36"/>
      <c r="L87" s="36"/>
    </row>
    <row r="88" spans="2:12" ht="15" customHeight="1">
      <c r="B88" s="70"/>
      <c r="C88" s="41"/>
      <c r="D88" s="50">
        <v>4210</v>
      </c>
      <c r="E88" s="30" t="s">
        <v>58</v>
      </c>
      <c r="F88" s="281">
        <v>10000</v>
      </c>
      <c r="G88" s="315"/>
      <c r="H88" s="333">
        <f>F88+G88</f>
        <v>10000</v>
      </c>
      <c r="I88" s="93"/>
      <c r="J88" s="36"/>
      <c r="K88" s="36"/>
      <c r="L88" s="36"/>
    </row>
    <row r="89" spans="2:12" ht="15" customHeight="1">
      <c r="B89" s="70"/>
      <c r="C89" s="41"/>
      <c r="D89" s="50">
        <v>4300</v>
      </c>
      <c r="E89" s="30" t="s">
        <v>57</v>
      </c>
      <c r="F89" s="281">
        <v>40000</v>
      </c>
      <c r="G89" s="315"/>
      <c r="H89" s="333">
        <f>F89+G89</f>
        <v>40000</v>
      </c>
      <c r="I89" s="329"/>
      <c r="J89" s="36"/>
      <c r="K89" s="36"/>
      <c r="L89" s="36"/>
    </row>
    <row r="90" spans="2:12" ht="15.75" customHeight="1">
      <c r="B90" s="70"/>
      <c r="C90" s="151" t="s">
        <v>212</v>
      </c>
      <c r="D90" s="153"/>
      <c r="E90" s="119" t="s">
        <v>43</v>
      </c>
      <c r="F90" s="282">
        <f>F91</f>
        <v>54060</v>
      </c>
      <c r="G90" s="282">
        <f>G91</f>
        <v>0</v>
      </c>
      <c r="H90" s="282">
        <f>H91</f>
        <v>54060</v>
      </c>
      <c r="I90" s="93"/>
      <c r="J90" s="36"/>
      <c r="K90" s="36"/>
      <c r="L90" s="36"/>
    </row>
    <row r="91" spans="2:12" ht="16.5" customHeight="1" thickBot="1">
      <c r="B91" s="70"/>
      <c r="C91" s="92"/>
      <c r="D91" s="42" t="s">
        <v>93</v>
      </c>
      <c r="E91" s="30" t="s">
        <v>94</v>
      </c>
      <c r="F91" s="281">
        <v>54060</v>
      </c>
      <c r="G91" s="315"/>
      <c r="H91" s="333">
        <f>F91+G91</f>
        <v>54060</v>
      </c>
      <c r="I91" s="93"/>
      <c r="J91" s="36"/>
      <c r="K91" s="36"/>
      <c r="L91" s="36"/>
    </row>
    <row r="92" spans="2:12" ht="39" thickBot="1">
      <c r="B92" s="139" t="s">
        <v>49</v>
      </c>
      <c r="C92" s="135"/>
      <c r="D92" s="135"/>
      <c r="E92" s="130" t="s">
        <v>218</v>
      </c>
      <c r="F92" s="285">
        <f>F93+F95+F103+F111</f>
        <v>50173</v>
      </c>
      <c r="G92" s="285">
        <f>G93+G95+G103+G111</f>
        <v>0</v>
      </c>
      <c r="H92" s="285">
        <f>H93+H95+H103+H111</f>
        <v>50173</v>
      </c>
      <c r="I92" s="302"/>
      <c r="J92" s="36"/>
      <c r="K92" s="36"/>
      <c r="L92" s="36"/>
    </row>
    <row r="93" spans="2:12" ht="25.5">
      <c r="B93" s="373"/>
      <c r="C93" s="348" t="s">
        <v>50</v>
      </c>
      <c r="D93" s="172"/>
      <c r="E93" s="121" t="s">
        <v>182</v>
      </c>
      <c r="F93" s="374">
        <f>SUM(F94:F94)</f>
        <v>1458</v>
      </c>
      <c r="G93" s="374">
        <f>SUM(G94:G94)</f>
        <v>0</v>
      </c>
      <c r="H93" s="374">
        <f>SUM(H94:H94)</f>
        <v>1458</v>
      </c>
      <c r="I93" s="310"/>
      <c r="J93" s="36"/>
      <c r="K93" s="36"/>
      <c r="L93" s="36"/>
    </row>
    <row r="94" spans="2:12" ht="15" customHeight="1">
      <c r="B94" s="72"/>
      <c r="C94" s="41"/>
      <c r="D94" s="86" t="s">
        <v>56</v>
      </c>
      <c r="E94" s="85" t="s">
        <v>115</v>
      </c>
      <c r="F94" s="290">
        <v>1458</v>
      </c>
      <c r="G94" s="316"/>
      <c r="H94" s="334">
        <f>F94+G94</f>
        <v>1458</v>
      </c>
      <c r="I94" s="312"/>
      <c r="J94" s="36"/>
      <c r="K94" s="36"/>
      <c r="L94" s="36"/>
    </row>
    <row r="95" spans="2:12" ht="15" customHeight="1">
      <c r="B95" s="70"/>
      <c r="C95" s="122">
        <v>75107</v>
      </c>
      <c r="D95" s="122"/>
      <c r="E95" s="125" t="s">
        <v>325</v>
      </c>
      <c r="F95" s="375">
        <f>SUM(F96:F102)</f>
        <v>23101</v>
      </c>
      <c r="G95" s="375">
        <f>SUM(G96:G102)</f>
        <v>0</v>
      </c>
      <c r="H95" s="375">
        <f>SUM(H96:H102)</f>
        <v>23101</v>
      </c>
      <c r="I95" s="93"/>
      <c r="J95" s="36"/>
      <c r="K95" s="36"/>
      <c r="L95" s="36"/>
    </row>
    <row r="96" spans="2:12" ht="15" customHeight="1">
      <c r="B96" s="70"/>
      <c r="C96" s="41"/>
      <c r="D96" s="42" t="s">
        <v>93</v>
      </c>
      <c r="E96" s="30" t="s">
        <v>94</v>
      </c>
      <c r="F96" s="372">
        <v>11800</v>
      </c>
      <c r="G96" s="315"/>
      <c r="H96" s="334">
        <f aca="true" t="shared" si="5" ref="H96:H117">F96+G96</f>
        <v>11800</v>
      </c>
      <c r="I96" s="329"/>
      <c r="J96" s="36"/>
      <c r="K96" s="36"/>
      <c r="L96" s="36"/>
    </row>
    <row r="97" spans="2:12" ht="15" customHeight="1">
      <c r="B97" s="70"/>
      <c r="C97" s="41"/>
      <c r="D97" s="42" t="s">
        <v>100</v>
      </c>
      <c r="E97" s="30" t="s">
        <v>101</v>
      </c>
      <c r="F97" s="372">
        <v>1189</v>
      </c>
      <c r="G97" s="317"/>
      <c r="H97" s="334">
        <f t="shared" si="5"/>
        <v>1189</v>
      </c>
      <c r="I97" s="329"/>
      <c r="J97" s="36"/>
      <c r="K97" s="36"/>
      <c r="L97" s="36"/>
    </row>
    <row r="98" spans="2:12" ht="15" customHeight="1">
      <c r="B98" s="70"/>
      <c r="C98" s="41"/>
      <c r="D98" s="42" t="s">
        <v>102</v>
      </c>
      <c r="E98" s="30" t="s">
        <v>103</v>
      </c>
      <c r="F98" s="372">
        <v>118</v>
      </c>
      <c r="G98" s="317"/>
      <c r="H98" s="334">
        <f t="shared" si="5"/>
        <v>118</v>
      </c>
      <c r="I98" s="329"/>
      <c r="J98" s="36"/>
      <c r="K98" s="36"/>
      <c r="L98" s="36"/>
    </row>
    <row r="99" spans="2:12" ht="15" customHeight="1">
      <c r="B99" s="70"/>
      <c r="C99" s="41"/>
      <c r="D99" s="41">
        <v>4170</v>
      </c>
      <c r="E99" s="30" t="s">
        <v>62</v>
      </c>
      <c r="F99" s="372">
        <v>7550</v>
      </c>
      <c r="G99" s="317"/>
      <c r="H99" s="334">
        <f t="shared" si="5"/>
        <v>7550</v>
      </c>
      <c r="I99" s="329"/>
      <c r="J99" s="36"/>
      <c r="K99" s="36"/>
      <c r="L99" s="36"/>
    </row>
    <row r="100" spans="2:12" ht="15" customHeight="1">
      <c r="B100" s="70"/>
      <c r="C100" s="41"/>
      <c r="D100" s="42" t="s">
        <v>85</v>
      </c>
      <c r="E100" s="30" t="s">
        <v>58</v>
      </c>
      <c r="F100" s="372">
        <v>1331</v>
      </c>
      <c r="G100" s="317"/>
      <c r="H100" s="334">
        <f t="shared" si="5"/>
        <v>1331</v>
      </c>
      <c r="I100" s="329"/>
      <c r="J100" s="36"/>
      <c r="K100" s="36"/>
      <c r="L100" s="36"/>
    </row>
    <row r="101" spans="2:12" ht="15" customHeight="1">
      <c r="B101" s="70"/>
      <c r="C101" s="41"/>
      <c r="D101" s="42" t="s">
        <v>56</v>
      </c>
      <c r="E101" s="30" t="s">
        <v>57</v>
      </c>
      <c r="F101" s="372">
        <v>578</v>
      </c>
      <c r="G101" s="317"/>
      <c r="H101" s="334">
        <f t="shared" si="5"/>
        <v>578</v>
      </c>
      <c r="I101" s="329"/>
      <c r="J101" s="36"/>
      <c r="K101" s="36"/>
      <c r="L101" s="36"/>
    </row>
    <row r="102" spans="2:12" ht="15" customHeight="1">
      <c r="B102" s="72"/>
      <c r="C102" s="44"/>
      <c r="D102" s="45" t="s">
        <v>105</v>
      </c>
      <c r="E102" s="21" t="s">
        <v>66</v>
      </c>
      <c r="F102" s="376">
        <v>535</v>
      </c>
      <c r="G102" s="353"/>
      <c r="H102" s="334">
        <f t="shared" si="5"/>
        <v>535</v>
      </c>
      <c r="I102" s="345"/>
      <c r="J102" s="36"/>
      <c r="K102" s="36"/>
      <c r="L102" s="36"/>
    </row>
    <row r="103" spans="2:12" ht="15" customHeight="1">
      <c r="B103" s="72"/>
      <c r="C103" s="111">
        <v>75108</v>
      </c>
      <c r="D103" s="112"/>
      <c r="E103" s="115" t="s">
        <v>381</v>
      </c>
      <c r="F103" s="410">
        <f>SUM(F104:F110)</f>
        <v>14293</v>
      </c>
      <c r="G103" s="410">
        <f>SUM(G104:G110)</f>
        <v>0</v>
      </c>
      <c r="H103" s="410">
        <f>SUM(H104:H110)</f>
        <v>14293</v>
      </c>
      <c r="I103" s="345"/>
      <c r="J103" s="36"/>
      <c r="K103" s="36"/>
      <c r="L103" s="36"/>
    </row>
    <row r="104" spans="2:12" ht="15" customHeight="1">
      <c r="B104" s="72"/>
      <c r="C104" s="44"/>
      <c r="D104" s="42" t="s">
        <v>93</v>
      </c>
      <c r="E104" s="30" t="s">
        <v>94</v>
      </c>
      <c r="F104" s="290">
        <v>6540</v>
      </c>
      <c r="G104" s="409"/>
      <c r="H104" s="334">
        <f t="shared" si="5"/>
        <v>6540</v>
      </c>
      <c r="I104" s="345"/>
      <c r="J104" s="36"/>
      <c r="K104" s="36"/>
      <c r="L104" s="36"/>
    </row>
    <row r="105" spans="2:12" ht="15" customHeight="1">
      <c r="B105" s="72"/>
      <c r="C105" s="44"/>
      <c r="D105" s="42" t="s">
        <v>100</v>
      </c>
      <c r="E105" s="30" t="s">
        <v>101</v>
      </c>
      <c r="F105" s="290">
        <v>600</v>
      </c>
      <c r="G105" s="409"/>
      <c r="H105" s="334">
        <f t="shared" si="5"/>
        <v>600</v>
      </c>
      <c r="I105" s="345"/>
      <c r="J105" s="36"/>
      <c r="K105" s="36"/>
      <c r="L105" s="36"/>
    </row>
    <row r="106" spans="2:12" ht="15" customHeight="1">
      <c r="B106" s="70"/>
      <c r="C106" s="41"/>
      <c r="D106" s="42" t="s">
        <v>102</v>
      </c>
      <c r="E106" s="30" t="s">
        <v>103</v>
      </c>
      <c r="F106" s="289">
        <v>80</v>
      </c>
      <c r="G106" s="224"/>
      <c r="H106" s="333">
        <f t="shared" si="5"/>
        <v>80</v>
      </c>
      <c r="I106" s="329"/>
      <c r="J106" s="36"/>
      <c r="K106" s="36"/>
      <c r="L106" s="36"/>
    </row>
    <row r="107" spans="2:12" ht="15" customHeight="1">
      <c r="B107" s="72"/>
      <c r="C107" s="44"/>
      <c r="D107" s="41">
        <v>4170</v>
      </c>
      <c r="E107" s="30" t="s">
        <v>62</v>
      </c>
      <c r="F107" s="290">
        <v>4755</v>
      </c>
      <c r="G107" s="409"/>
      <c r="H107" s="334">
        <f t="shared" si="5"/>
        <v>4755</v>
      </c>
      <c r="I107" s="345"/>
      <c r="J107" s="36"/>
      <c r="K107" s="36"/>
      <c r="L107" s="36"/>
    </row>
    <row r="108" spans="2:12" ht="15" customHeight="1">
      <c r="B108" s="72"/>
      <c r="C108" s="44"/>
      <c r="D108" s="42" t="s">
        <v>85</v>
      </c>
      <c r="E108" s="30" t="s">
        <v>58</v>
      </c>
      <c r="F108" s="290">
        <v>1100</v>
      </c>
      <c r="G108" s="409"/>
      <c r="H108" s="334">
        <f t="shared" si="5"/>
        <v>1100</v>
      </c>
      <c r="I108" s="345"/>
      <c r="J108" s="36"/>
      <c r="K108" s="36"/>
      <c r="L108" s="36"/>
    </row>
    <row r="109" spans="2:12" ht="15" customHeight="1">
      <c r="B109" s="72"/>
      <c r="C109" s="44"/>
      <c r="D109" s="42" t="s">
        <v>56</v>
      </c>
      <c r="E109" s="30" t="s">
        <v>57</v>
      </c>
      <c r="F109" s="290">
        <v>568</v>
      </c>
      <c r="G109" s="409"/>
      <c r="H109" s="334">
        <f t="shared" si="5"/>
        <v>568</v>
      </c>
      <c r="I109" s="345"/>
      <c r="J109" s="36"/>
      <c r="K109" s="36"/>
      <c r="L109" s="36"/>
    </row>
    <row r="110" spans="2:12" ht="15" customHeight="1">
      <c r="B110" s="72"/>
      <c r="C110" s="44"/>
      <c r="D110" s="45" t="s">
        <v>105</v>
      </c>
      <c r="E110" s="21" t="s">
        <v>66</v>
      </c>
      <c r="F110" s="290">
        <v>650</v>
      </c>
      <c r="G110" s="409"/>
      <c r="H110" s="334">
        <f t="shared" si="5"/>
        <v>650</v>
      </c>
      <c r="I110" s="345"/>
      <c r="J110" s="36"/>
      <c r="K110" s="36"/>
      <c r="L110" s="36"/>
    </row>
    <row r="111" spans="2:12" ht="15" customHeight="1">
      <c r="B111" s="72"/>
      <c r="C111" s="111">
        <v>75110</v>
      </c>
      <c r="D111" s="112"/>
      <c r="E111" s="115" t="s">
        <v>346</v>
      </c>
      <c r="F111" s="410">
        <f>SUM(F112:F118)</f>
        <v>11321</v>
      </c>
      <c r="G111" s="410">
        <f>SUM(G112:G118)</f>
        <v>0</v>
      </c>
      <c r="H111" s="410">
        <f>SUM(H112:H118)</f>
        <v>11321</v>
      </c>
      <c r="I111" s="345"/>
      <c r="J111" s="36"/>
      <c r="K111" s="36"/>
      <c r="L111" s="36"/>
    </row>
    <row r="112" spans="2:12" ht="15" customHeight="1">
      <c r="B112" s="72"/>
      <c r="C112" s="595"/>
      <c r="D112" s="42" t="s">
        <v>93</v>
      </c>
      <c r="E112" s="30" t="s">
        <v>94</v>
      </c>
      <c r="F112" s="290">
        <v>4920</v>
      </c>
      <c r="G112" s="290"/>
      <c r="H112" s="618">
        <f t="shared" si="5"/>
        <v>4920</v>
      </c>
      <c r="I112" s="345"/>
      <c r="J112" s="36"/>
      <c r="K112" s="36"/>
      <c r="L112" s="36"/>
    </row>
    <row r="113" spans="2:12" ht="15" customHeight="1">
      <c r="B113" s="72"/>
      <c r="C113" s="595"/>
      <c r="D113" s="42" t="s">
        <v>100</v>
      </c>
      <c r="E113" s="30" t="s">
        <v>101</v>
      </c>
      <c r="F113" s="290">
        <v>486</v>
      </c>
      <c r="G113" s="290"/>
      <c r="H113" s="618">
        <f t="shared" si="5"/>
        <v>486</v>
      </c>
      <c r="I113" s="345"/>
      <c r="J113" s="36"/>
      <c r="K113" s="36"/>
      <c r="L113" s="36"/>
    </row>
    <row r="114" spans="2:12" ht="15" customHeight="1">
      <c r="B114" s="72"/>
      <c r="C114" s="595"/>
      <c r="D114" s="42" t="s">
        <v>102</v>
      </c>
      <c r="E114" s="30" t="s">
        <v>103</v>
      </c>
      <c r="F114" s="290">
        <v>54</v>
      </c>
      <c r="G114" s="290"/>
      <c r="H114" s="618">
        <f t="shared" si="5"/>
        <v>54</v>
      </c>
      <c r="I114" s="345"/>
      <c r="J114" s="36"/>
      <c r="K114" s="36"/>
      <c r="L114" s="36"/>
    </row>
    <row r="115" spans="2:12" ht="15" customHeight="1">
      <c r="B115" s="72"/>
      <c r="C115" s="44"/>
      <c r="D115" s="41">
        <v>4170</v>
      </c>
      <c r="E115" s="30" t="s">
        <v>62</v>
      </c>
      <c r="F115" s="290">
        <v>3621</v>
      </c>
      <c r="G115" s="409"/>
      <c r="H115" s="618">
        <f t="shared" si="5"/>
        <v>3621</v>
      </c>
      <c r="I115" s="345"/>
      <c r="J115" s="36"/>
      <c r="K115" s="36"/>
      <c r="L115" s="36"/>
    </row>
    <row r="116" spans="2:12" ht="15" customHeight="1">
      <c r="B116" s="70"/>
      <c r="C116" s="41"/>
      <c r="D116" s="42" t="s">
        <v>85</v>
      </c>
      <c r="E116" s="30" t="s">
        <v>58</v>
      </c>
      <c r="F116" s="289">
        <v>1090</v>
      </c>
      <c r="G116" s="224"/>
      <c r="H116" s="402">
        <f t="shared" si="5"/>
        <v>1090</v>
      </c>
      <c r="I116" s="345"/>
      <c r="J116" s="36"/>
      <c r="K116" s="36"/>
      <c r="L116" s="36"/>
    </row>
    <row r="117" spans="2:12" ht="15" customHeight="1">
      <c r="B117" s="70"/>
      <c r="C117" s="41"/>
      <c r="D117" s="42" t="s">
        <v>56</v>
      </c>
      <c r="E117" s="30" t="s">
        <v>57</v>
      </c>
      <c r="F117" s="289">
        <v>568</v>
      </c>
      <c r="G117" s="224"/>
      <c r="H117" s="402">
        <f t="shared" si="5"/>
        <v>568</v>
      </c>
      <c r="I117" s="345"/>
      <c r="J117" s="36"/>
      <c r="K117" s="36"/>
      <c r="L117" s="36"/>
    </row>
    <row r="118" spans="2:12" ht="15" customHeight="1" thickBot="1">
      <c r="B118" s="358"/>
      <c r="C118" s="359"/>
      <c r="D118" s="404" t="s">
        <v>105</v>
      </c>
      <c r="E118" s="361" t="s">
        <v>66</v>
      </c>
      <c r="F118" s="415">
        <v>582</v>
      </c>
      <c r="G118" s="416"/>
      <c r="H118" s="619">
        <f>F118+G118</f>
        <v>582</v>
      </c>
      <c r="I118" s="345"/>
      <c r="J118" s="36"/>
      <c r="K118" s="36"/>
      <c r="L118" s="36"/>
    </row>
    <row r="119" spans="2:12" ht="26.25" thickBot="1">
      <c r="B119" s="139" t="s">
        <v>51</v>
      </c>
      <c r="C119" s="135"/>
      <c r="D119" s="135"/>
      <c r="E119" s="130" t="s">
        <v>19</v>
      </c>
      <c r="F119" s="285">
        <f>F120+F122+F133</f>
        <v>274453</v>
      </c>
      <c r="G119" s="285">
        <f>G120+G122+G133</f>
        <v>-3545</v>
      </c>
      <c r="H119" s="285">
        <f>H120+H122+H133</f>
        <v>270908</v>
      </c>
      <c r="I119" s="302"/>
      <c r="J119" s="36"/>
      <c r="K119" s="36"/>
      <c r="L119" s="36"/>
    </row>
    <row r="120" spans="2:12" ht="15.75" customHeight="1">
      <c r="B120" s="342"/>
      <c r="C120" s="154">
        <v>75403</v>
      </c>
      <c r="D120" s="122"/>
      <c r="E120" s="125" t="s">
        <v>340</v>
      </c>
      <c r="F120" s="343">
        <f>F121</f>
        <v>4500</v>
      </c>
      <c r="G120" s="343">
        <f>G121</f>
        <v>0</v>
      </c>
      <c r="H120" s="343">
        <f>H121</f>
        <v>4500</v>
      </c>
      <c r="I120" s="310"/>
      <c r="J120" s="36"/>
      <c r="K120" s="36"/>
      <c r="L120" s="36"/>
    </row>
    <row r="121" spans="2:12" ht="15.75" customHeight="1">
      <c r="B121" s="162"/>
      <c r="C121" s="163"/>
      <c r="D121" s="42" t="s">
        <v>85</v>
      </c>
      <c r="E121" s="30" t="s">
        <v>58</v>
      </c>
      <c r="F121" s="294">
        <v>4500</v>
      </c>
      <c r="G121" s="294"/>
      <c r="H121" s="402">
        <f aca="true" t="shared" si="6" ref="H121:H136">F121+G121</f>
        <v>4500</v>
      </c>
      <c r="I121" s="329"/>
      <c r="J121" s="36"/>
      <c r="K121" s="36"/>
      <c r="L121" s="36"/>
    </row>
    <row r="122" spans="2:12" ht="14.25">
      <c r="B122" s="71"/>
      <c r="C122" s="150" t="s">
        <v>116</v>
      </c>
      <c r="D122" s="151"/>
      <c r="E122" s="119" t="s">
        <v>183</v>
      </c>
      <c r="F122" s="282">
        <f>SUM(F123:F132)</f>
        <v>212953</v>
      </c>
      <c r="G122" s="282">
        <f>SUM(G123:G132)</f>
        <v>-3545</v>
      </c>
      <c r="H122" s="282">
        <f>SUM(H123:H132)</f>
        <v>209408</v>
      </c>
      <c r="I122" s="93"/>
      <c r="J122" s="36"/>
      <c r="K122" s="36"/>
      <c r="L122" s="36"/>
    </row>
    <row r="123" spans="2:12" ht="36">
      <c r="B123" s="69"/>
      <c r="C123" s="123"/>
      <c r="D123" s="184" t="s">
        <v>247</v>
      </c>
      <c r="E123" s="84" t="s">
        <v>248</v>
      </c>
      <c r="F123" s="291">
        <v>11500</v>
      </c>
      <c r="G123" s="315">
        <v>2500</v>
      </c>
      <c r="H123" s="333">
        <f t="shared" si="6"/>
        <v>14000</v>
      </c>
      <c r="I123" s="329" t="s">
        <v>495</v>
      </c>
      <c r="J123" s="36"/>
      <c r="K123" s="36"/>
      <c r="L123" s="36"/>
    </row>
    <row r="124" spans="2:12" ht="16.5" customHeight="1">
      <c r="B124" s="71"/>
      <c r="C124" s="393"/>
      <c r="D124" s="86" t="s">
        <v>59</v>
      </c>
      <c r="E124" s="30" t="s">
        <v>226</v>
      </c>
      <c r="F124" s="281">
        <v>18000</v>
      </c>
      <c r="G124" s="315"/>
      <c r="H124" s="333">
        <f t="shared" si="6"/>
        <v>18000</v>
      </c>
      <c r="I124" s="93"/>
      <c r="J124" s="36"/>
      <c r="K124" s="36"/>
      <c r="L124" s="36"/>
    </row>
    <row r="125" spans="2:12" ht="23.25">
      <c r="B125" s="71"/>
      <c r="C125" s="393"/>
      <c r="D125" s="42" t="s">
        <v>85</v>
      </c>
      <c r="E125" s="30" t="s">
        <v>502</v>
      </c>
      <c r="F125" s="281">
        <v>42453</v>
      </c>
      <c r="G125" s="315">
        <v>3000</v>
      </c>
      <c r="H125" s="333">
        <f t="shared" si="6"/>
        <v>45453</v>
      </c>
      <c r="I125" s="329" t="s">
        <v>495</v>
      </c>
      <c r="J125" s="36"/>
      <c r="K125" s="36"/>
      <c r="L125" s="36"/>
    </row>
    <row r="126" spans="2:12" ht="16.5" customHeight="1">
      <c r="B126" s="71"/>
      <c r="C126" s="393"/>
      <c r="D126" s="42" t="s">
        <v>109</v>
      </c>
      <c r="E126" s="30" t="s">
        <v>63</v>
      </c>
      <c r="F126" s="281">
        <v>24000</v>
      </c>
      <c r="G126" s="315"/>
      <c r="H126" s="333">
        <f t="shared" si="6"/>
        <v>24000</v>
      </c>
      <c r="I126" s="93"/>
      <c r="J126" s="36"/>
      <c r="K126" s="36"/>
      <c r="L126" s="36"/>
    </row>
    <row r="127" spans="2:12" ht="23.25">
      <c r="B127" s="71"/>
      <c r="C127" s="393"/>
      <c r="D127" s="42" t="s">
        <v>110</v>
      </c>
      <c r="E127" s="30" t="s">
        <v>294</v>
      </c>
      <c r="F127" s="281">
        <v>18000</v>
      </c>
      <c r="G127" s="315"/>
      <c r="H127" s="333">
        <f t="shared" si="6"/>
        <v>18000</v>
      </c>
      <c r="I127" s="329"/>
      <c r="J127" s="36"/>
      <c r="K127" s="36"/>
      <c r="L127" s="36"/>
    </row>
    <row r="128" spans="2:12" ht="14.25">
      <c r="B128" s="71"/>
      <c r="C128" s="393"/>
      <c r="D128" s="41" t="s">
        <v>140</v>
      </c>
      <c r="E128" s="30" t="s">
        <v>65</v>
      </c>
      <c r="F128" s="281">
        <v>2000</v>
      </c>
      <c r="G128" s="315"/>
      <c r="H128" s="333">
        <f t="shared" si="6"/>
        <v>2000</v>
      </c>
      <c r="I128" s="329"/>
      <c r="J128" s="36"/>
      <c r="K128" s="36"/>
      <c r="L128" s="36"/>
    </row>
    <row r="129" spans="2:12" ht="15.75" customHeight="1">
      <c r="B129" s="70"/>
      <c r="C129" s="41"/>
      <c r="D129" s="42" t="s">
        <v>56</v>
      </c>
      <c r="E129" s="30" t="s">
        <v>57</v>
      </c>
      <c r="F129" s="281">
        <v>17000</v>
      </c>
      <c r="G129" s="315"/>
      <c r="H129" s="333">
        <f t="shared" si="6"/>
        <v>17000</v>
      </c>
      <c r="I129" s="329"/>
      <c r="J129" s="36"/>
      <c r="K129" s="36"/>
      <c r="L129" s="36"/>
    </row>
    <row r="130" spans="2:12" ht="15.75" customHeight="1">
      <c r="B130" s="70"/>
      <c r="C130" s="41"/>
      <c r="D130" s="42" t="s">
        <v>90</v>
      </c>
      <c r="E130" s="30" t="s">
        <v>67</v>
      </c>
      <c r="F130" s="281">
        <v>29000</v>
      </c>
      <c r="G130" s="315">
        <v>-2500</v>
      </c>
      <c r="H130" s="333">
        <f t="shared" si="6"/>
        <v>26500</v>
      </c>
      <c r="I130" s="329" t="s">
        <v>495</v>
      </c>
      <c r="J130" s="36"/>
      <c r="K130" s="36"/>
      <c r="L130" s="36"/>
    </row>
    <row r="131" spans="2:12" ht="23.25">
      <c r="B131" s="70"/>
      <c r="C131" s="41"/>
      <c r="D131" s="42" t="s">
        <v>81</v>
      </c>
      <c r="E131" s="30" t="s">
        <v>503</v>
      </c>
      <c r="F131" s="281">
        <v>17000</v>
      </c>
      <c r="G131" s="315">
        <v>-6545</v>
      </c>
      <c r="H131" s="333">
        <f t="shared" si="6"/>
        <v>10455</v>
      </c>
      <c r="I131" s="329" t="s">
        <v>495</v>
      </c>
      <c r="J131" s="36"/>
      <c r="K131" s="36"/>
      <c r="L131" s="36"/>
    </row>
    <row r="132" spans="2:12" ht="48">
      <c r="B132" s="70"/>
      <c r="C132" s="41"/>
      <c r="D132" s="98">
        <v>6230</v>
      </c>
      <c r="E132" s="602" t="s">
        <v>378</v>
      </c>
      <c r="F132" s="281">
        <v>34000</v>
      </c>
      <c r="G132" s="319"/>
      <c r="H132" s="335">
        <f t="shared" si="6"/>
        <v>34000</v>
      </c>
      <c r="I132" s="329"/>
      <c r="J132" s="36"/>
      <c r="K132" s="36"/>
      <c r="L132" s="36"/>
    </row>
    <row r="133" spans="2:12" ht="16.5" customHeight="1">
      <c r="B133" s="70"/>
      <c r="C133" s="203">
        <v>75421</v>
      </c>
      <c r="D133" s="155"/>
      <c r="E133" s="119" t="s">
        <v>229</v>
      </c>
      <c r="F133" s="282">
        <f>SUM(F134:F137)</f>
        <v>57000</v>
      </c>
      <c r="G133" s="282">
        <f>SUM(G134:G137)</f>
        <v>0</v>
      </c>
      <c r="H133" s="282">
        <f>SUM(H134:H137)</f>
        <v>57000</v>
      </c>
      <c r="I133" s="93"/>
      <c r="J133" s="36"/>
      <c r="K133" s="36"/>
      <c r="L133" s="36"/>
    </row>
    <row r="134" spans="2:12" ht="16.5" customHeight="1">
      <c r="B134" s="72"/>
      <c r="C134" s="344"/>
      <c r="D134" s="42" t="s">
        <v>85</v>
      </c>
      <c r="E134" s="30" t="s">
        <v>58</v>
      </c>
      <c r="F134" s="283">
        <v>5000</v>
      </c>
      <c r="G134" s="283"/>
      <c r="H134" s="333">
        <f t="shared" si="6"/>
        <v>5000</v>
      </c>
      <c r="I134" s="345"/>
      <c r="J134" s="36"/>
      <c r="K134" s="36"/>
      <c r="L134" s="36"/>
    </row>
    <row r="135" spans="2:12" ht="16.5" customHeight="1">
      <c r="B135" s="72"/>
      <c r="C135" s="344"/>
      <c r="D135" s="42" t="s">
        <v>109</v>
      </c>
      <c r="E135" s="30" t="s">
        <v>63</v>
      </c>
      <c r="F135" s="283">
        <v>1000</v>
      </c>
      <c r="G135" s="283"/>
      <c r="H135" s="333">
        <f t="shared" si="6"/>
        <v>1000</v>
      </c>
      <c r="I135" s="345"/>
      <c r="J135" s="36"/>
      <c r="K135" s="36"/>
      <c r="L135" s="36"/>
    </row>
    <row r="136" spans="2:12" ht="24">
      <c r="B136" s="72"/>
      <c r="C136" s="344"/>
      <c r="D136" s="50">
        <v>4400</v>
      </c>
      <c r="E136" s="85" t="s">
        <v>230</v>
      </c>
      <c r="F136" s="283">
        <v>500</v>
      </c>
      <c r="G136" s="283"/>
      <c r="H136" s="333">
        <f t="shared" si="6"/>
        <v>500</v>
      </c>
      <c r="I136" s="345"/>
      <c r="J136" s="36"/>
      <c r="K136" s="36"/>
      <c r="L136" s="36"/>
    </row>
    <row r="137" spans="2:12" ht="16.5" customHeight="1" thickBot="1">
      <c r="B137" s="72"/>
      <c r="C137" s="44"/>
      <c r="D137" s="45" t="s">
        <v>122</v>
      </c>
      <c r="E137" s="21" t="s">
        <v>123</v>
      </c>
      <c r="F137" s="283">
        <v>50500</v>
      </c>
      <c r="G137" s="316"/>
      <c r="H137" s="334">
        <f>F137+G137</f>
        <v>50500</v>
      </c>
      <c r="I137" s="345"/>
      <c r="J137" s="36"/>
      <c r="K137" s="36"/>
      <c r="L137" s="36"/>
    </row>
    <row r="138" spans="2:12" ht="64.5" thickBot="1">
      <c r="B138" s="129">
        <v>756</v>
      </c>
      <c r="C138" s="127"/>
      <c r="D138" s="127"/>
      <c r="E138" s="130" t="s">
        <v>224</v>
      </c>
      <c r="F138" s="285">
        <f>F139+F141</f>
        <v>8400</v>
      </c>
      <c r="G138" s="285">
        <f>G139+G141</f>
        <v>0</v>
      </c>
      <c r="H138" s="285">
        <f>H139+H141</f>
        <v>8400</v>
      </c>
      <c r="I138" s="302"/>
      <c r="J138" s="36"/>
      <c r="K138" s="36"/>
      <c r="L138" s="36"/>
    </row>
    <row r="139" spans="2:12" ht="53.25" customHeight="1">
      <c r="B139" s="105"/>
      <c r="C139" s="110">
        <v>75615</v>
      </c>
      <c r="D139" s="108"/>
      <c r="E139" s="114" t="s">
        <v>219</v>
      </c>
      <c r="F139" s="286">
        <f>F140</f>
        <v>1400</v>
      </c>
      <c r="G139" s="286">
        <f>G140</f>
        <v>0</v>
      </c>
      <c r="H139" s="286">
        <f>H140</f>
        <v>1400</v>
      </c>
      <c r="I139" s="311"/>
      <c r="J139" s="36"/>
      <c r="K139" s="36"/>
      <c r="L139" s="36"/>
    </row>
    <row r="140" spans="2:12" ht="16.5" customHeight="1">
      <c r="B140" s="70"/>
      <c r="C140" s="41"/>
      <c r="D140" s="50">
        <v>4610</v>
      </c>
      <c r="E140" s="30" t="s">
        <v>228</v>
      </c>
      <c r="F140" s="281">
        <v>1400</v>
      </c>
      <c r="G140" s="315"/>
      <c r="H140" s="333">
        <f>F140+G140</f>
        <v>1400</v>
      </c>
      <c r="I140" s="93"/>
      <c r="J140" s="36"/>
      <c r="K140" s="36"/>
      <c r="L140" s="36"/>
    </row>
    <row r="141" spans="2:12" ht="53.25" customHeight="1">
      <c r="B141" s="70"/>
      <c r="C141" s="111">
        <v>75616</v>
      </c>
      <c r="D141" s="112"/>
      <c r="E141" s="115" t="s">
        <v>220</v>
      </c>
      <c r="F141" s="282">
        <f>F142</f>
        <v>7000</v>
      </c>
      <c r="G141" s="282">
        <f>G142</f>
        <v>0</v>
      </c>
      <c r="H141" s="282">
        <f>H142</f>
        <v>7000</v>
      </c>
      <c r="I141" s="93"/>
      <c r="J141" s="36"/>
      <c r="K141" s="36"/>
      <c r="L141" s="36"/>
    </row>
    <row r="142" spans="2:12" ht="18" customHeight="1" thickBot="1">
      <c r="B142" s="72"/>
      <c r="C142" s="44"/>
      <c r="D142" s="417">
        <v>4610</v>
      </c>
      <c r="E142" s="21" t="s">
        <v>228</v>
      </c>
      <c r="F142" s="283">
        <v>7000</v>
      </c>
      <c r="G142" s="316"/>
      <c r="H142" s="334">
        <f>F142+G142</f>
        <v>7000</v>
      </c>
      <c r="I142" s="329"/>
      <c r="J142" s="36"/>
      <c r="K142" s="36"/>
      <c r="L142" s="36"/>
    </row>
    <row r="143" spans="2:12" ht="18.75" customHeight="1" thickBot="1">
      <c r="B143" s="139" t="s">
        <v>117</v>
      </c>
      <c r="C143" s="135"/>
      <c r="D143" s="135"/>
      <c r="E143" s="136" t="s">
        <v>118</v>
      </c>
      <c r="F143" s="285">
        <f aca="true" t="shared" si="7" ref="F143:H144">F144</f>
        <v>300000</v>
      </c>
      <c r="G143" s="285">
        <f t="shared" si="7"/>
        <v>0</v>
      </c>
      <c r="H143" s="285">
        <f t="shared" si="7"/>
        <v>300000</v>
      </c>
      <c r="I143" s="302"/>
      <c r="J143" s="36"/>
      <c r="K143" s="36"/>
      <c r="L143" s="36"/>
    </row>
    <row r="144" spans="2:12" ht="25.5">
      <c r="B144" s="69"/>
      <c r="C144" s="123" t="s">
        <v>119</v>
      </c>
      <c r="D144" s="122"/>
      <c r="E144" s="125" t="s">
        <v>184</v>
      </c>
      <c r="F144" s="286">
        <f t="shared" si="7"/>
        <v>300000</v>
      </c>
      <c r="G144" s="286">
        <f t="shared" si="7"/>
        <v>0</v>
      </c>
      <c r="H144" s="286">
        <f t="shared" si="7"/>
        <v>300000</v>
      </c>
      <c r="I144" s="311"/>
      <c r="J144" s="36"/>
      <c r="K144" s="36"/>
      <c r="L144" s="36"/>
    </row>
    <row r="145" spans="2:12" ht="24.75" thickBot="1">
      <c r="B145" s="72"/>
      <c r="C145" s="44"/>
      <c r="D145" s="44" t="s">
        <v>203</v>
      </c>
      <c r="E145" s="47" t="s">
        <v>204</v>
      </c>
      <c r="F145" s="283">
        <v>300000</v>
      </c>
      <c r="G145" s="316"/>
      <c r="H145" s="333">
        <f>F145+G145</f>
        <v>300000</v>
      </c>
      <c r="I145" s="312"/>
      <c r="J145" s="36"/>
      <c r="K145" s="36"/>
      <c r="L145" s="36"/>
    </row>
    <row r="146" spans="2:12" ht="15" customHeight="1" thickBot="1">
      <c r="B146" s="139" t="s">
        <v>120</v>
      </c>
      <c r="C146" s="135"/>
      <c r="D146" s="135"/>
      <c r="E146" s="128" t="s">
        <v>34</v>
      </c>
      <c r="F146" s="285">
        <f aca="true" t="shared" si="8" ref="F146:H147">F147</f>
        <v>27000</v>
      </c>
      <c r="G146" s="285">
        <f t="shared" si="8"/>
        <v>0</v>
      </c>
      <c r="H146" s="285">
        <f t="shared" si="8"/>
        <v>27000</v>
      </c>
      <c r="I146" s="302"/>
      <c r="J146" s="36"/>
      <c r="K146" s="36"/>
      <c r="L146" s="36"/>
    </row>
    <row r="147" spans="2:12" ht="15" customHeight="1">
      <c r="B147" s="69"/>
      <c r="C147" s="123" t="s">
        <v>121</v>
      </c>
      <c r="D147" s="122"/>
      <c r="E147" s="125" t="s">
        <v>185</v>
      </c>
      <c r="F147" s="286">
        <f t="shared" si="8"/>
        <v>27000</v>
      </c>
      <c r="G147" s="286">
        <f t="shared" si="8"/>
        <v>0</v>
      </c>
      <c r="H147" s="286">
        <f t="shared" si="8"/>
        <v>27000</v>
      </c>
      <c r="I147" s="311"/>
      <c r="J147" s="36"/>
      <c r="K147" s="36"/>
      <c r="L147" s="36"/>
    </row>
    <row r="148" spans="2:12" ht="15" customHeight="1" thickBot="1">
      <c r="B148" s="358"/>
      <c r="C148" s="403"/>
      <c r="D148" s="404" t="s">
        <v>122</v>
      </c>
      <c r="E148" s="361" t="s">
        <v>123</v>
      </c>
      <c r="F148" s="362">
        <v>27000</v>
      </c>
      <c r="G148" s="405"/>
      <c r="H148" s="406">
        <f>F148+G148</f>
        <v>27000</v>
      </c>
      <c r="I148" s="407"/>
      <c r="J148" s="36"/>
      <c r="K148" s="36"/>
      <c r="L148" s="36"/>
    </row>
    <row r="149" spans="2:12" ht="15" customHeight="1" thickBot="1">
      <c r="B149" s="139" t="s">
        <v>124</v>
      </c>
      <c r="C149" s="135"/>
      <c r="D149" s="140"/>
      <c r="E149" s="128" t="s">
        <v>37</v>
      </c>
      <c r="F149" s="285">
        <f>F150+F170+F188+F210+F229+F243+F259+F261+F270+F275+F283</f>
        <v>13652365.059999999</v>
      </c>
      <c r="G149" s="285">
        <f>G150+G170+G188+G210+G229+G243+G259+G261+G270+G275+G283</f>
        <v>7895</v>
      </c>
      <c r="H149" s="285">
        <f>H150+H170+H188+H210+H229+H243+H259+H261+H270+H275+H283</f>
        <v>13660260.059999999</v>
      </c>
      <c r="I149" s="302"/>
      <c r="J149" s="36"/>
      <c r="K149" s="36"/>
      <c r="L149" s="36"/>
    </row>
    <row r="150" spans="2:12" ht="15" customHeight="1">
      <c r="B150" s="69"/>
      <c r="C150" s="122" t="s">
        <v>125</v>
      </c>
      <c r="D150" s="304"/>
      <c r="E150" s="125" t="s">
        <v>38</v>
      </c>
      <c r="F150" s="286">
        <f>SUM(F151:F169)</f>
        <v>4349585.77</v>
      </c>
      <c r="G150" s="286">
        <f>SUM(G151:G169)</f>
        <v>-11105</v>
      </c>
      <c r="H150" s="286">
        <f>SUM(H151:H169)</f>
        <v>4338480.77</v>
      </c>
      <c r="I150" s="311"/>
      <c r="J150" s="36"/>
      <c r="K150" s="36"/>
      <c r="L150" s="36"/>
    </row>
    <row r="151" spans="2:12" ht="15" customHeight="1">
      <c r="B151" s="70"/>
      <c r="C151" s="41"/>
      <c r="D151" s="42" t="s">
        <v>59</v>
      </c>
      <c r="E151" s="30" t="s">
        <v>226</v>
      </c>
      <c r="F151" s="224">
        <v>184800</v>
      </c>
      <c r="G151" s="315"/>
      <c r="H151" s="333">
        <f aca="true" t="shared" si="9" ref="H151:H169">F151+G151</f>
        <v>184800</v>
      </c>
      <c r="I151" s="93"/>
      <c r="J151" s="36"/>
      <c r="K151" s="36"/>
      <c r="L151" s="36"/>
    </row>
    <row r="152" spans="2:12" ht="15" customHeight="1">
      <c r="B152" s="70"/>
      <c r="C152" s="41"/>
      <c r="D152" s="42" t="s">
        <v>98</v>
      </c>
      <c r="E152" s="30" t="s">
        <v>99</v>
      </c>
      <c r="F152" s="224">
        <v>2609395</v>
      </c>
      <c r="G152" s="315">
        <v>5000</v>
      </c>
      <c r="H152" s="333">
        <f t="shared" si="9"/>
        <v>2614395</v>
      </c>
      <c r="I152" s="329" t="s">
        <v>495</v>
      </c>
      <c r="J152" s="36"/>
      <c r="K152" s="36"/>
      <c r="L152" s="36"/>
    </row>
    <row r="153" spans="2:12" ht="15" customHeight="1">
      <c r="B153" s="70"/>
      <c r="C153" s="41"/>
      <c r="D153" s="42" t="s">
        <v>108</v>
      </c>
      <c r="E153" s="30" t="s">
        <v>61</v>
      </c>
      <c r="F153" s="224">
        <v>226337</v>
      </c>
      <c r="G153" s="315"/>
      <c r="H153" s="333">
        <f t="shared" si="9"/>
        <v>226337</v>
      </c>
      <c r="I153" s="329"/>
      <c r="J153" s="36"/>
      <c r="K153" s="36"/>
      <c r="L153" s="36"/>
    </row>
    <row r="154" spans="2:12" ht="15" customHeight="1">
      <c r="B154" s="70"/>
      <c r="C154" s="41"/>
      <c r="D154" s="42" t="s">
        <v>100</v>
      </c>
      <c r="E154" s="30" t="s">
        <v>101</v>
      </c>
      <c r="F154" s="224">
        <v>510787</v>
      </c>
      <c r="G154" s="315">
        <v>-905</v>
      </c>
      <c r="H154" s="333">
        <f t="shared" si="9"/>
        <v>509882</v>
      </c>
      <c r="I154" s="329" t="s">
        <v>495</v>
      </c>
      <c r="J154" s="36"/>
      <c r="K154" s="36"/>
      <c r="L154" s="36"/>
    </row>
    <row r="155" spans="2:12" ht="15" customHeight="1">
      <c r="B155" s="70"/>
      <c r="C155" s="41"/>
      <c r="D155" s="42" t="s">
        <v>102</v>
      </c>
      <c r="E155" s="30" t="s">
        <v>103</v>
      </c>
      <c r="F155" s="224">
        <v>72783</v>
      </c>
      <c r="G155" s="315"/>
      <c r="H155" s="333">
        <f t="shared" si="9"/>
        <v>72783</v>
      </c>
      <c r="I155" s="329"/>
      <c r="J155" s="36"/>
      <c r="K155" s="36"/>
      <c r="L155" s="36"/>
    </row>
    <row r="156" spans="2:12" ht="15" customHeight="1">
      <c r="B156" s="70"/>
      <c r="C156" s="41"/>
      <c r="D156" s="41">
        <v>4170</v>
      </c>
      <c r="E156" s="30" t="s">
        <v>62</v>
      </c>
      <c r="F156" s="224">
        <v>23917.19</v>
      </c>
      <c r="G156" s="315"/>
      <c r="H156" s="333">
        <f t="shared" si="9"/>
        <v>23917.19</v>
      </c>
      <c r="I156" s="329"/>
      <c r="J156" s="36"/>
      <c r="K156" s="36"/>
      <c r="L156" s="36"/>
    </row>
    <row r="157" spans="2:12" ht="15" customHeight="1">
      <c r="B157" s="70"/>
      <c r="C157" s="41"/>
      <c r="D157" s="42" t="s">
        <v>85</v>
      </c>
      <c r="E157" s="30" t="s">
        <v>58</v>
      </c>
      <c r="F157" s="224">
        <v>143428</v>
      </c>
      <c r="G157" s="317">
        <v>-5200</v>
      </c>
      <c r="H157" s="333">
        <f t="shared" si="9"/>
        <v>138228</v>
      </c>
      <c r="I157" s="329" t="s">
        <v>495</v>
      </c>
      <c r="J157" s="36"/>
      <c r="K157" s="36"/>
      <c r="L157" s="36"/>
    </row>
    <row r="158" spans="2:12" ht="15" customHeight="1">
      <c r="B158" s="70"/>
      <c r="C158" s="41"/>
      <c r="D158" s="50">
        <v>4220</v>
      </c>
      <c r="E158" s="30" t="s">
        <v>138</v>
      </c>
      <c r="F158" s="224">
        <v>2000</v>
      </c>
      <c r="G158" s="315"/>
      <c r="H158" s="333">
        <f t="shared" si="9"/>
        <v>2000</v>
      </c>
      <c r="I158" s="93"/>
      <c r="J158" s="36"/>
      <c r="K158" s="36"/>
      <c r="L158" s="36"/>
    </row>
    <row r="159" spans="2:12" ht="15" customHeight="1">
      <c r="B159" s="70"/>
      <c r="C159" s="41"/>
      <c r="D159" s="42" t="s">
        <v>126</v>
      </c>
      <c r="E159" s="30" t="s">
        <v>127</v>
      </c>
      <c r="F159" s="224">
        <v>54219.58</v>
      </c>
      <c r="G159" s="315"/>
      <c r="H159" s="333">
        <f t="shared" si="9"/>
        <v>54219.58</v>
      </c>
      <c r="I159" s="329"/>
      <c r="J159" s="36"/>
      <c r="K159" s="36"/>
      <c r="L159" s="36"/>
    </row>
    <row r="160" spans="2:12" ht="15" customHeight="1">
      <c r="B160" s="70"/>
      <c r="C160" s="41"/>
      <c r="D160" s="42" t="s">
        <v>109</v>
      </c>
      <c r="E160" s="30" t="s">
        <v>63</v>
      </c>
      <c r="F160" s="224">
        <v>104900</v>
      </c>
      <c r="G160" s="315"/>
      <c r="H160" s="333">
        <f t="shared" si="9"/>
        <v>104900</v>
      </c>
      <c r="I160" s="329"/>
      <c r="J160" s="36"/>
      <c r="K160" s="36"/>
      <c r="L160" s="36"/>
    </row>
    <row r="161" spans="2:12" ht="15" customHeight="1">
      <c r="B161" s="70"/>
      <c r="C161" s="41"/>
      <c r="D161" s="42" t="s">
        <v>110</v>
      </c>
      <c r="E161" s="30" t="s">
        <v>64</v>
      </c>
      <c r="F161" s="224">
        <v>171683</v>
      </c>
      <c r="G161" s="315"/>
      <c r="H161" s="333">
        <f t="shared" si="9"/>
        <v>171683</v>
      </c>
      <c r="I161" s="329"/>
      <c r="J161" s="36"/>
      <c r="K161" s="36"/>
      <c r="L161" s="36"/>
    </row>
    <row r="162" spans="2:12" ht="15" customHeight="1">
      <c r="B162" s="70"/>
      <c r="C162" s="41"/>
      <c r="D162" s="41" t="s">
        <v>140</v>
      </c>
      <c r="E162" s="30" t="s">
        <v>65</v>
      </c>
      <c r="F162" s="224">
        <v>3600</v>
      </c>
      <c r="G162" s="315"/>
      <c r="H162" s="333">
        <f t="shared" si="9"/>
        <v>3600</v>
      </c>
      <c r="I162" s="93"/>
      <c r="J162" s="36"/>
      <c r="K162" s="36"/>
      <c r="L162" s="36"/>
    </row>
    <row r="163" spans="2:12" ht="16.5" customHeight="1">
      <c r="B163" s="70"/>
      <c r="C163" s="41"/>
      <c r="D163" s="42" t="s">
        <v>56</v>
      </c>
      <c r="E163" s="30" t="s">
        <v>57</v>
      </c>
      <c r="F163" s="224">
        <v>52151</v>
      </c>
      <c r="G163" s="315">
        <v>-10000</v>
      </c>
      <c r="H163" s="333">
        <f t="shared" si="9"/>
        <v>42151</v>
      </c>
      <c r="I163" s="329" t="s">
        <v>495</v>
      </c>
      <c r="J163" s="36"/>
      <c r="K163" s="36"/>
      <c r="L163" s="36"/>
    </row>
    <row r="164" spans="2:12" ht="15" customHeight="1">
      <c r="B164" s="70"/>
      <c r="C164" s="41"/>
      <c r="D164" s="50">
        <v>4360</v>
      </c>
      <c r="E164" s="30" t="s">
        <v>307</v>
      </c>
      <c r="F164" s="224">
        <v>12700</v>
      </c>
      <c r="G164" s="315"/>
      <c r="H164" s="333">
        <f t="shared" si="9"/>
        <v>12700</v>
      </c>
      <c r="I164" s="329"/>
      <c r="J164" s="36"/>
      <c r="K164" s="36"/>
      <c r="L164" s="36"/>
    </row>
    <row r="165" spans="2:12" ht="15" customHeight="1">
      <c r="B165" s="70"/>
      <c r="C165" s="41"/>
      <c r="D165" s="42" t="s">
        <v>105</v>
      </c>
      <c r="E165" s="30" t="s">
        <v>66</v>
      </c>
      <c r="F165" s="224">
        <v>2200</v>
      </c>
      <c r="G165" s="315"/>
      <c r="H165" s="333">
        <f t="shared" si="9"/>
        <v>2200</v>
      </c>
      <c r="I165" s="93"/>
      <c r="J165" s="36"/>
      <c r="K165" s="36"/>
      <c r="L165" s="36"/>
    </row>
    <row r="166" spans="2:12" ht="15" customHeight="1">
      <c r="B166" s="70"/>
      <c r="C166" s="41"/>
      <c r="D166" s="42" t="s">
        <v>90</v>
      </c>
      <c r="E166" s="30" t="s">
        <v>67</v>
      </c>
      <c r="F166" s="224">
        <v>7462</v>
      </c>
      <c r="G166" s="315"/>
      <c r="H166" s="333">
        <f t="shared" si="9"/>
        <v>7462</v>
      </c>
      <c r="I166" s="329"/>
      <c r="J166" s="36"/>
      <c r="K166" s="36"/>
      <c r="L166" s="36"/>
    </row>
    <row r="167" spans="2:12" ht="15" customHeight="1">
      <c r="B167" s="70"/>
      <c r="C167" s="41"/>
      <c r="D167" s="42" t="s">
        <v>111</v>
      </c>
      <c r="E167" s="30" t="s">
        <v>112</v>
      </c>
      <c r="F167" s="224">
        <v>165800</v>
      </c>
      <c r="G167" s="315"/>
      <c r="H167" s="333">
        <f t="shared" si="9"/>
        <v>165800</v>
      </c>
      <c r="I167" s="93"/>
      <c r="J167" s="36"/>
      <c r="K167" s="36"/>
      <c r="L167" s="36"/>
    </row>
    <row r="168" spans="2:12" ht="15" customHeight="1">
      <c r="B168" s="70"/>
      <c r="C168" s="41"/>
      <c r="D168" s="50">
        <v>4480</v>
      </c>
      <c r="E168" s="30" t="s">
        <v>214</v>
      </c>
      <c r="F168" s="224">
        <v>423</v>
      </c>
      <c r="G168" s="315"/>
      <c r="H168" s="333">
        <f t="shared" si="9"/>
        <v>423</v>
      </c>
      <c r="I168" s="329"/>
      <c r="J168" s="36"/>
      <c r="K168" s="36"/>
      <c r="L168" s="36"/>
    </row>
    <row r="169" spans="2:12" ht="15" customHeight="1">
      <c r="B169" s="70"/>
      <c r="C169" s="41"/>
      <c r="D169" s="50">
        <v>4700</v>
      </c>
      <c r="E169" s="30" t="s">
        <v>113</v>
      </c>
      <c r="F169" s="224">
        <v>1000</v>
      </c>
      <c r="G169" s="315"/>
      <c r="H169" s="333">
        <f t="shared" si="9"/>
        <v>1000</v>
      </c>
      <c r="I169" s="93"/>
      <c r="J169" s="36"/>
      <c r="K169" s="36"/>
      <c r="L169" s="36"/>
    </row>
    <row r="170" spans="2:12" ht="24.75" customHeight="1">
      <c r="B170" s="70"/>
      <c r="C170" s="151" t="s">
        <v>128</v>
      </c>
      <c r="D170" s="150"/>
      <c r="E170" s="119" t="s">
        <v>186</v>
      </c>
      <c r="F170" s="282">
        <f>SUM(F171:F187)</f>
        <v>553127</v>
      </c>
      <c r="G170" s="282">
        <f>SUM(G171:G187)</f>
        <v>-10000</v>
      </c>
      <c r="H170" s="282">
        <f>SUM(H171:H187)</f>
        <v>543127</v>
      </c>
      <c r="I170" s="93"/>
      <c r="J170" s="36"/>
      <c r="K170" s="36"/>
      <c r="L170" s="36"/>
    </row>
    <row r="171" spans="2:12" ht="24.75" customHeight="1">
      <c r="B171" s="70"/>
      <c r="C171" s="151"/>
      <c r="D171" s="98">
        <v>2910</v>
      </c>
      <c r="E171" s="30" t="s">
        <v>309</v>
      </c>
      <c r="F171" s="281">
        <v>2794</v>
      </c>
      <c r="G171" s="281"/>
      <c r="H171" s="333">
        <f aca="true" t="shared" si="10" ref="H171:H187">F171+G171</f>
        <v>2794</v>
      </c>
      <c r="I171" s="329"/>
      <c r="J171" s="36"/>
      <c r="K171" s="36"/>
      <c r="L171" s="36"/>
    </row>
    <row r="172" spans="2:12" ht="15" customHeight="1">
      <c r="B172" s="70"/>
      <c r="C172" s="41"/>
      <c r="D172" s="42" t="s">
        <v>59</v>
      </c>
      <c r="E172" s="30" t="s">
        <v>226</v>
      </c>
      <c r="F172" s="224">
        <v>20843</v>
      </c>
      <c r="G172" s="315"/>
      <c r="H172" s="333">
        <f t="shared" si="10"/>
        <v>20843</v>
      </c>
      <c r="I172" s="329"/>
      <c r="J172" s="36"/>
      <c r="K172" s="36"/>
      <c r="L172" s="36"/>
    </row>
    <row r="173" spans="2:12" ht="15" customHeight="1">
      <c r="B173" s="70"/>
      <c r="C173" s="41"/>
      <c r="D173" s="42" t="s">
        <v>98</v>
      </c>
      <c r="E173" s="30" t="s">
        <v>99</v>
      </c>
      <c r="F173" s="224">
        <v>325939</v>
      </c>
      <c r="G173" s="317">
        <v>-10000</v>
      </c>
      <c r="H173" s="333">
        <f t="shared" si="10"/>
        <v>315939</v>
      </c>
      <c r="I173" s="329" t="s">
        <v>495</v>
      </c>
      <c r="J173" s="36"/>
      <c r="K173" s="36"/>
      <c r="L173" s="36"/>
    </row>
    <row r="174" spans="2:12" ht="15" customHeight="1">
      <c r="B174" s="70"/>
      <c r="C174" s="41"/>
      <c r="D174" s="42" t="s">
        <v>108</v>
      </c>
      <c r="E174" s="30" t="s">
        <v>61</v>
      </c>
      <c r="F174" s="224">
        <v>24843</v>
      </c>
      <c r="G174" s="315">
        <v>490</v>
      </c>
      <c r="H174" s="333">
        <f t="shared" si="10"/>
        <v>25333</v>
      </c>
      <c r="I174" s="329" t="s">
        <v>495</v>
      </c>
      <c r="J174" s="36"/>
      <c r="K174" s="36"/>
      <c r="L174" s="36"/>
    </row>
    <row r="175" spans="2:12" ht="15" customHeight="1">
      <c r="B175" s="70"/>
      <c r="C175" s="41"/>
      <c r="D175" s="42" t="s">
        <v>100</v>
      </c>
      <c r="E175" s="30" t="s">
        <v>101</v>
      </c>
      <c r="F175" s="224">
        <v>62655</v>
      </c>
      <c r="G175" s="315"/>
      <c r="H175" s="333">
        <f t="shared" si="10"/>
        <v>62655</v>
      </c>
      <c r="I175" s="329"/>
      <c r="J175" s="36"/>
      <c r="K175" s="36"/>
      <c r="L175" s="36"/>
    </row>
    <row r="176" spans="2:12" ht="15" customHeight="1">
      <c r="B176" s="70"/>
      <c r="C176" s="41"/>
      <c r="D176" s="42" t="s">
        <v>102</v>
      </c>
      <c r="E176" s="30" t="s">
        <v>103</v>
      </c>
      <c r="F176" s="224">
        <v>8876</v>
      </c>
      <c r="G176" s="315"/>
      <c r="H176" s="333">
        <f t="shared" si="10"/>
        <v>8876</v>
      </c>
      <c r="I176" s="329"/>
      <c r="J176" s="36"/>
      <c r="K176" s="36"/>
      <c r="L176" s="36"/>
    </row>
    <row r="177" spans="2:12" ht="15" customHeight="1">
      <c r="B177" s="70"/>
      <c r="C177" s="41"/>
      <c r="D177" s="41">
        <v>4170</v>
      </c>
      <c r="E177" s="30" t="s">
        <v>62</v>
      </c>
      <c r="F177" s="224">
        <v>7000</v>
      </c>
      <c r="G177" s="315"/>
      <c r="H177" s="333">
        <f t="shared" si="10"/>
        <v>7000</v>
      </c>
      <c r="I177" s="93"/>
      <c r="J177" s="36"/>
      <c r="K177" s="36"/>
      <c r="L177" s="36"/>
    </row>
    <row r="178" spans="2:12" ht="15" customHeight="1">
      <c r="B178" s="70"/>
      <c r="C178" s="41"/>
      <c r="D178" s="42" t="s">
        <v>85</v>
      </c>
      <c r="E178" s="30" t="s">
        <v>58</v>
      </c>
      <c r="F178" s="224">
        <v>7000</v>
      </c>
      <c r="G178" s="315"/>
      <c r="H178" s="333">
        <f t="shared" si="10"/>
        <v>7000</v>
      </c>
      <c r="I178" s="93"/>
      <c r="J178" s="36"/>
      <c r="K178" s="36"/>
      <c r="L178" s="36"/>
    </row>
    <row r="179" spans="2:12" ht="23.25">
      <c r="B179" s="70"/>
      <c r="C179" s="41"/>
      <c r="D179" s="42" t="s">
        <v>85</v>
      </c>
      <c r="E179" s="30" t="s">
        <v>345</v>
      </c>
      <c r="F179" s="224">
        <v>250</v>
      </c>
      <c r="G179" s="315"/>
      <c r="H179" s="333">
        <f t="shared" si="10"/>
        <v>250</v>
      </c>
      <c r="I179" s="329"/>
      <c r="J179" s="36"/>
      <c r="K179" s="36"/>
      <c r="L179" s="36"/>
    </row>
    <row r="180" spans="2:12" ht="15" customHeight="1">
      <c r="B180" s="70"/>
      <c r="C180" s="41"/>
      <c r="D180" s="42" t="s">
        <v>126</v>
      </c>
      <c r="E180" s="30" t="s">
        <v>127</v>
      </c>
      <c r="F180" s="224">
        <v>1800</v>
      </c>
      <c r="G180" s="315"/>
      <c r="H180" s="333">
        <f t="shared" si="10"/>
        <v>1800</v>
      </c>
      <c r="I180" s="93"/>
      <c r="J180" s="36"/>
      <c r="K180" s="36"/>
      <c r="L180" s="36"/>
    </row>
    <row r="181" spans="2:12" ht="15" customHeight="1">
      <c r="B181" s="70"/>
      <c r="C181" s="41"/>
      <c r="D181" s="42" t="s">
        <v>109</v>
      </c>
      <c r="E181" s="30" t="s">
        <v>63</v>
      </c>
      <c r="F181" s="224">
        <v>24000</v>
      </c>
      <c r="G181" s="315">
        <v>-490</v>
      </c>
      <c r="H181" s="333">
        <f t="shared" si="10"/>
        <v>23510</v>
      </c>
      <c r="I181" s="329" t="s">
        <v>495</v>
      </c>
      <c r="J181" s="36"/>
      <c r="K181" s="36"/>
      <c r="L181" s="36"/>
    </row>
    <row r="182" spans="2:12" ht="15" customHeight="1">
      <c r="B182" s="70"/>
      <c r="C182" s="41"/>
      <c r="D182" s="42" t="s">
        <v>110</v>
      </c>
      <c r="E182" s="30" t="s">
        <v>64</v>
      </c>
      <c r="F182" s="224">
        <v>19200</v>
      </c>
      <c r="G182" s="315"/>
      <c r="H182" s="333">
        <f t="shared" si="10"/>
        <v>19200</v>
      </c>
      <c r="I182" s="329"/>
      <c r="J182" s="36"/>
      <c r="K182" s="36"/>
      <c r="L182" s="36"/>
    </row>
    <row r="183" spans="2:12" ht="15" customHeight="1">
      <c r="B183" s="70"/>
      <c r="C183" s="41"/>
      <c r="D183" s="41" t="s">
        <v>140</v>
      </c>
      <c r="E183" s="30" t="s">
        <v>65</v>
      </c>
      <c r="F183" s="224">
        <v>600</v>
      </c>
      <c r="G183" s="315"/>
      <c r="H183" s="333">
        <f t="shared" si="10"/>
        <v>600</v>
      </c>
      <c r="I183" s="93"/>
      <c r="J183" s="36"/>
      <c r="K183" s="36"/>
      <c r="L183" s="36"/>
    </row>
    <row r="184" spans="2:12" ht="15" customHeight="1">
      <c r="B184" s="70"/>
      <c r="C184" s="41"/>
      <c r="D184" s="42" t="s">
        <v>56</v>
      </c>
      <c r="E184" s="30" t="s">
        <v>57</v>
      </c>
      <c r="F184" s="224">
        <v>21000</v>
      </c>
      <c r="G184" s="315"/>
      <c r="H184" s="333">
        <f t="shared" si="10"/>
        <v>21000</v>
      </c>
      <c r="I184" s="93"/>
      <c r="J184" s="36"/>
      <c r="K184" s="36"/>
      <c r="L184" s="36"/>
    </row>
    <row r="185" spans="2:10" ht="15" customHeight="1">
      <c r="B185" s="70"/>
      <c r="C185" s="41"/>
      <c r="D185" s="50">
        <v>4360</v>
      </c>
      <c r="E185" s="30" t="s">
        <v>307</v>
      </c>
      <c r="F185" s="224">
        <v>1500</v>
      </c>
      <c r="G185" s="315"/>
      <c r="H185" s="333">
        <f t="shared" si="10"/>
        <v>1500</v>
      </c>
      <c r="I185" s="329"/>
      <c r="J185" s="36"/>
    </row>
    <row r="186" spans="2:12" ht="15" customHeight="1">
      <c r="B186" s="70"/>
      <c r="C186" s="41"/>
      <c r="D186" s="42" t="s">
        <v>90</v>
      </c>
      <c r="E186" s="30" t="s">
        <v>67</v>
      </c>
      <c r="F186" s="224">
        <v>827</v>
      </c>
      <c r="G186" s="315"/>
      <c r="H186" s="333">
        <f t="shared" si="10"/>
        <v>827</v>
      </c>
      <c r="I186" s="329"/>
      <c r="J186" s="36"/>
      <c r="K186" s="36"/>
      <c r="L186" s="36"/>
    </row>
    <row r="187" spans="2:12" ht="15" customHeight="1">
      <c r="B187" s="70"/>
      <c r="C187" s="41"/>
      <c r="D187" s="42" t="s">
        <v>111</v>
      </c>
      <c r="E187" s="30" t="s">
        <v>112</v>
      </c>
      <c r="F187" s="224">
        <v>24000</v>
      </c>
      <c r="G187" s="315"/>
      <c r="H187" s="333">
        <f t="shared" si="10"/>
        <v>24000</v>
      </c>
      <c r="I187" s="93"/>
      <c r="J187" s="36"/>
      <c r="K187" s="36"/>
      <c r="L187" s="36"/>
    </row>
    <row r="188" spans="2:12" ht="18.75" customHeight="1">
      <c r="B188" s="71"/>
      <c r="C188" s="151" t="s">
        <v>129</v>
      </c>
      <c r="D188" s="150"/>
      <c r="E188" s="119" t="s">
        <v>187</v>
      </c>
      <c r="F188" s="282">
        <f>SUM(F189:F209)</f>
        <v>5050483</v>
      </c>
      <c r="G188" s="282">
        <f>SUM(G189:G209)</f>
        <v>-5000</v>
      </c>
      <c r="H188" s="282">
        <f>SUM(H189:H209)</f>
        <v>5045483</v>
      </c>
      <c r="I188" s="93"/>
      <c r="J188" s="36"/>
      <c r="K188" s="36"/>
      <c r="L188" s="36"/>
    </row>
    <row r="189" spans="2:12" ht="27.75" customHeight="1">
      <c r="B189" s="71"/>
      <c r="C189" s="92"/>
      <c r="D189" s="330">
        <v>2310</v>
      </c>
      <c r="E189" s="199" t="s">
        <v>299</v>
      </c>
      <c r="F189" s="224">
        <v>125000</v>
      </c>
      <c r="G189" s="315"/>
      <c r="H189" s="333">
        <f aca="true" t="shared" si="11" ref="H189:H209">F189+G189</f>
        <v>125000</v>
      </c>
      <c r="I189" s="93"/>
      <c r="J189" s="36"/>
      <c r="K189" s="36"/>
      <c r="L189" s="36"/>
    </row>
    <row r="190" spans="2:12" ht="15" customHeight="1">
      <c r="B190" s="70"/>
      <c r="C190" s="41"/>
      <c r="D190" s="42" t="s">
        <v>59</v>
      </c>
      <c r="E190" s="30" t="s">
        <v>226</v>
      </c>
      <c r="F190" s="224">
        <v>41600</v>
      </c>
      <c r="G190" s="315"/>
      <c r="H190" s="333">
        <f t="shared" si="11"/>
        <v>41600</v>
      </c>
      <c r="I190" s="93"/>
      <c r="J190" s="36"/>
      <c r="K190" s="36"/>
      <c r="L190" s="36"/>
    </row>
    <row r="191" spans="2:12" ht="15" customHeight="1">
      <c r="B191" s="70"/>
      <c r="C191" s="41"/>
      <c r="D191" s="42" t="s">
        <v>98</v>
      </c>
      <c r="E191" s="30" t="s">
        <v>99</v>
      </c>
      <c r="F191" s="224">
        <v>729348</v>
      </c>
      <c r="G191" s="317"/>
      <c r="H191" s="333">
        <f t="shared" si="11"/>
        <v>729348</v>
      </c>
      <c r="I191" s="329"/>
      <c r="J191" s="36"/>
      <c r="K191" s="36"/>
      <c r="L191" s="36"/>
    </row>
    <row r="192" spans="2:12" ht="15" customHeight="1">
      <c r="B192" s="70"/>
      <c r="C192" s="41"/>
      <c r="D192" s="42" t="s">
        <v>108</v>
      </c>
      <c r="E192" s="30" t="s">
        <v>61</v>
      </c>
      <c r="F192" s="224">
        <v>55916</v>
      </c>
      <c r="G192" s="315"/>
      <c r="H192" s="333">
        <f t="shared" si="11"/>
        <v>55916</v>
      </c>
      <c r="I192" s="329"/>
      <c r="J192" s="36"/>
      <c r="K192" s="36"/>
      <c r="L192" s="36"/>
    </row>
    <row r="193" spans="2:12" ht="15" customHeight="1">
      <c r="B193" s="70"/>
      <c r="C193" s="41"/>
      <c r="D193" s="42" t="s">
        <v>100</v>
      </c>
      <c r="E193" s="30" t="s">
        <v>101</v>
      </c>
      <c r="F193" s="224">
        <v>140331</v>
      </c>
      <c r="G193" s="315"/>
      <c r="H193" s="333">
        <f t="shared" si="11"/>
        <v>140331</v>
      </c>
      <c r="I193" s="329"/>
      <c r="J193" s="36"/>
      <c r="K193" s="36"/>
      <c r="L193" s="36"/>
    </row>
    <row r="194" spans="2:12" ht="15" customHeight="1">
      <c r="B194" s="70"/>
      <c r="C194" s="41"/>
      <c r="D194" s="42" t="s">
        <v>102</v>
      </c>
      <c r="E194" s="30" t="s">
        <v>103</v>
      </c>
      <c r="F194" s="224">
        <v>19919</v>
      </c>
      <c r="G194" s="315"/>
      <c r="H194" s="333">
        <f t="shared" si="11"/>
        <v>19919</v>
      </c>
      <c r="I194" s="329"/>
      <c r="J194" s="36"/>
      <c r="K194" s="36"/>
      <c r="L194" s="36"/>
    </row>
    <row r="195" spans="2:12" ht="15" customHeight="1">
      <c r="B195" s="70"/>
      <c r="C195" s="41"/>
      <c r="D195" s="41">
        <v>4170</v>
      </c>
      <c r="E195" s="30" t="s">
        <v>62</v>
      </c>
      <c r="F195" s="224">
        <v>7000</v>
      </c>
      <c r="G195" s="315"/>
      <c r="H195" s="333">
        <f t="shared" si="11"/>
        <v>7000</v>
      </c>
      <c r="I195" s="329"/>
      <c r="J195" s="36"/>
      <c r="K195" s="36"/>
      <c r="L195" s="36"/>
    </row>
    <row r="196" spans="2:12" ht="15" customHeight="1">
      <c r="B196" s="70"/>
      <c r="C196" s="41"/>
      <c r="D196" s="42" t="s">
        <v>85</v>
      </c>
      <c r="E196" s="30" t="s">
        <v>58</v>
      </c>
      <c r="F196" s="224">
        <v>25000</v>
      </c>
      <c r="G196" s="315"/>
      <c r="H196" s="333">
        <f t="shared" si="11"/>
        <v>25000</v>
      </c>
      <c r="I196" s="329"/>
      <c r="J196" s="36"/>
      <c r="K196" s="36"/>
      <c r="L196" s="36"/>
    </row>
    <row r="197" spans="2:12" ht="15" customHeight="1">
      <c r="B197" s="70"/>
      <c r="C197" s="41"/>
      <c r="D197" s="50">
        <v>4220</v>
      </c>
      <c r="E197" s="30" t="s">
        <v>138</v>
      </c>
      <c r="F197" s="224">
        <v>0</v>
      </c>
      <c r="G197" s="315"/>
      <c r="H197" s="333">
        <f t="shared" si="11"/>
        <v>0</v>
      </c>
      <c r="I197" s="329"/>
      <c r="J197" s="36"/>
      <c r="K197" s="36"/>
      <c r="L197" s="36"/>
    </row>
    <row r="198" spans="2:12" ht="15" customHeight="1">
      <c r="B198" s="70"/>
      <c r="C198" s="41"/>
      <c r="D198" s="42" t="s">
        <v>126</v>
      </c>
      <c r="E198" s="30" t="s">
        <v>127</v>
      </c>
      <c r="F198" s="224">
        <v>4060</v>
      </c>
      <c r="G198" s="315"/>
      <c r="H198" s="333">
        <f t="shared" si="11"/>
        <v>4060</v>
      </c>
      <c r="I198" s="329"/>
      <c r="J198" s="36"/>
      <c r="K198" s="36"/>
      <c r="L198" s="36"/>
    </row>
    <row r="199" spans="2:12" ht="15" customHeight="1">
      <c r="B199" s="70"/>
      <c r="C199" s="41"/>
      <c r="D199" s="42" t="s">
        <v>109</v>
      </c>
      <c r="E199" s="30" t="s">
        <v>63</v>
      </c>
      <c r="F199" s="224">
        <v>65000</v>
      </c>
      <c r="G199" s="315"/>
      <c r="H199" s="333">
        <f t="shared" si="11"/>
        <v>65000</v>
      </c>
      <c r="I199" s="93"/>
      <c r="J199" s="36"/>
      <c r="K199" s="36"/>
      <c r="L199" s="36"/>
    </row>
    <row r="200" spans="2:12" ht="15" customHeight="1">
      <c r="B200" s="70"/>
      <c r="C200" s="41"/>
      <c r="D200" s="42" t="s">
        <v>110</v>
      </c>
      <c r="E200" s="30" t="s">
        <v>64</v>
      </c>
      <c r="F200" s="224">
        <v>50000</v>
      </c>
      <c r="G200" s="315"/>
      <c r="H200" s="333">
        <f t="shared" si="11"/>
        <v>50000</v>
      </c>
      <c r="I200" s="93"/>
      <c r="J200" s="36"/>
      <c r="K200" s="36"/>
      <c r="L200" s="36"/>
    </row>
    <row r="201" spans="2:12" ht="15" customHeight="1">
      <c r="B201" s="70"/>
      <c r="C201" s="41"/>
      <c r="D201" s="41" t="s">
        <v>140</v>
      </c>
      <c r="E201" s="30" t="s">
        <v>65</v>
      </c>
      <c r="F201" s="224">
        <v>2100</v>
      </c>
      <c r="G201" s="315"/>
      <c r="H201" s="333">
        <f t="shared" si="11"/>
        <v>2100</v>
      </c>
      <c r="I201" s="329"/>
      <c r="J201" s="36"/>
      <c r="K201" s="36"/>
      <c r="L201" s="36"/>
    </row>
    <row r="202" spans="2:12" ht="15" customHeight="1">
      <c r="B202" s="70"/>
      <c r="C202" s="41"/>
      <c r="D202" s="42" t="s">
        <v>56</v>
      </c>
      <c r="E202" s="30" t="s">
        <v>57</v>
      </c>
      <c r="F202" s="224">
        <v>70000</v>
      </c>
      <c r="G202" s="315"/>
      <c r="H202" s="333">
        <f t="shared" si="11"/>
        <v>70000</v>
      </c>
      <c r="I202" s="93"/>
      <c r="J202" s="36"/>
      <c r="K202" s="36"/>
      <c r="L202" s="36"/>
    </row>
    <row r="203" spans="2:12" ht="15" customHeight="1">
      <c r="B203" s="70"/>
      <c r="C203" s="41"/>
      <c r="D203" s="50">
        <v>4360</v>
      </c>
      <c r="E203" s="30" t="s">
        <v>307</v>
      </c>
      <c r="F203" s="224">
        <v>7700</v>
      </c>
      <c r="G203" s="315"/>
      <c r="H203" s="333">
        <f t="shared" si="11"/>
        <v>7700</v>
      </c>
      <c r="I203" s="329"/>
      <c r="J203" s="36"/>
      <c r="K203" s="36"/>
      <c r="L203" s="36"/>
    </row>
    <row r="204" spans="2:12" ht="15" customHeight="1">
      <c r="B204" s="70"/>
      <c r="C204" s="41"/>
      <c r="D204" s="42" t="s">
        <v>105</v>
      </c>
      <c r="E204" s="30" t="s">
        <v>66</v>
      </c>
      <c r="F204" s="224">
        <v>2100</v>
      </c>
      <c r="G204" s="315"/>
      <c r="H204" s="333">
        <f t="shared" si="11"/>
        <v>2100</v>
      </c>
      <c r="I204" s="93"/>
      <c r="J204" s="36"/>
      <c r="K204" s="36"/>
      <c r="L204" s="36"/>
    </row>
    <row r="205" spans="2:12" ht="15" customHeight="1">
      <c r="B205" s="70"/>
      <c r="C205" s="41"/>
      <c r="D205" s="41">
        <v>4430</v>
      </c>
      <c r="E205" s="30" t="s">
        <v>67</v>
      </c>
      <c r="F205" s="224">
        <v>2084</v>
      </c>
      <c r="G205" s="315"/>
      <c r="H205" s="333">
        <f t="shared" si="11"/>
        <v>2084</v>
      </c>
      <c r="I205" s="329"/>
      <c r="J205" s="36"/>
      <c r="K205" s="36"/>
      <c r="L205" s="36"/>
    </row>
    <row r="206" spans="2:12" ht="15" customHeight="1">
      <c r="B206" s="70"/>
      <c r="C206" s="41"/>
      <c r="D206" s="42" t="s">
        <v>111</v>
      </c>
      <c r="E206" s="30" t="s">
        <v>112</v>
      </c>
      <c r="F206" s="224">
        <v>46500</v>
      </c>
      <c r="G206" s="315"/>
      <c r="H206" s="333">
        <f t="shared" si="11"/>
        <v>46500</v>
      </c>
      <c r="I206" s="329"/>
      <c r="J206" s="36"/>
      <c r="K206" s="36"/>
      <c r="L206" s="36"/>
    </row>
    <row r="207" spans="2:12" ht="15" customHeight="1">
      <c r="B207" s="70"/>
      <c r="C207" s="41"/>
      <c r="D207" s="50">
        <v>4480</v>
      </c>
      <c r="E207" s="30" t="s">
        <v>214</v>
      </c>
      <c r="F207" s="224">
        <v>100</v>
      </c>
      <c r="G207" s="315"/>
      <c r="H207" s="333">
        <f t="shared" si="11"/>
        <v>100</v>
      </c>
      <c r="I207" s="93"/>
      <c r="J207" s="36"/>
      <c r="K207" s="36"/>
      <c r="L207" s="36"/>
    </row>
    <row r="208" spans="2:12" ht="15" customHeight="1">
      <c r="B208" s="70"/>
      <c r="C208" s="41"/>
      <c r="D208" s="106" t="s">
        <v>81</v>
      </c>
      <c r="E208" s="47" t="s">
        <v>213</v>
      </c>
      <c r="F208" s="224">
        <v>3500000</v>
      </c>
      <c r="G208" s="315">
        <v>-5000</v>
      </c>
      <c r="H208" s="333">
        <f t="shared" si="11"/>
        <v>3495000</v>
      </c>
      <c r="I208" s="329" t="s">
        <v>495</v>
      </c>
      <c r="J208" s="36"/>
      <c r="K208" s="36"/>
      <c r="L208" s="36"/>
    </row>
    <row r="209" spans="2:12" ht="15" customHeight="1">
      <c r="B209" s="70"/>
      <c r="C209" s="41"/>
      <c r="D209" s="50">
        <v>6060</v>
      </c>
      <c r="E209" s="30" t="s">
        <v>68</v>
      </c>
      <c r="F209" s="224">
        <v>156725</v>
      </c>
      <c r="G209" s="319"/>
      <c r="H209" s="335">
        <f t="shared" si="11"/>
        <v>156725</v>
      </c>
      <c r="I209" s="329"/>
      <c r="J209" s="36"/>
      <c r="K209" s="36"/>
      <c r="L209" s="36"/>
    </row>
    <row r="210" spans="2:12" ht="17.25" customHeight="1">
      <c r="B210" s="71"/>
      <c r="C210" s="151" t="s">
        <v>130</v>
      </c>
      <c r="D210" s="150"/>
      <c r="E210" s="119" t="s">
        <v>167</v>
      </c>
      <c r="F210" s="282">
        <f>SUM(F211:F228)</f>
        <v>2119280.3099999996</v>
      </c>
      <c r="G210" s="282">
        <f>SUM(G211:G228)</f>
        <v>34000</v>
      </c>
      <c r="H210" s="282">
        <f>SUM(H211:H228)</f>
        <v>2153280.3099999996</v>
      </c>
      <c r="I210" s="93"/>
      <c r="J210" s="36"/>
      <c r="K210" s="36"/>
      <c r="L210" s="36"/>
    </row>
    <row r="211" spans="2:12" ht="16.5" customHeight="1">
      <c r="B211" s="70"/>
      <c r="C211" s="41"/>
      <c r="D211" s="42" t="s">
        <v>59</v>
      </c>
      <c r="E211" s="30" t="s">
        <v>226</v>
      </c>
      <c r="F211" s="224">
        <v>82200</v>
      </c>
      <c r="G211" s="315"/>
      <c r="H211" s="333">
        <f aca="true" t="shared" si="12" ref="H211:H228">F211+G211</f>
        <v>82200</v>
      </c>
      <c r="I211" s="93"/>
      <c r="J211" s="36"/>
      <c r="K211" s="36"/>
      <c r="L211" s="36"/>
    </row>
    <row r="212" spans="2:12" ht="16.5" customHeight="1">
      <c r="B212" s="70"/>
      <c r="C212" s="41"/>
      <c r="D212" s="42" t="s">
        <v>98</v>
      </c>
      <c r="E212" s="30" t="s">
        <v>99</v>
      </c>
      <c r="F212" s="224">
        <v>1243394</v>
      </c>
      <c r="G212" s="315"/>
      <c r="H212" s="333">
        <f t="shared" si="12"/>
        <v>1243394</v>
      </c>
      <c r="I212" s="329"/>
      <c r="J212" s="36"/>
      <c r="K212" s="36"/>
      <c r="L212" s="36"/>
    </row>
    <row r="213" spans="2:12" ht="16.5" customHeight="1">
      <c r="B213" s="70"/>
      <c r="C213" s="41"/>
      <c r="D213" s="42" t="s">
        <v>108</v>
      </c>
      <c r="E213" s="30" t="s">
        <v>61</v>
      </c>
      <c r="F213" s="224">
        <v>108713</v>
      </c>
      <c r="G213" s="315"/>
      <c r="H213" s="333">
        <f t="shared" si="12"/>
        <v>108713</v>
      </c>
      <c r="I213" s="329"/>
      <c r="J213" s="36"/>
      <c r="K213" s="36"/>
      <c r="L213" s="36"/>
    </row>
    <row r="214" spans="2:12" ht="16.5" customHeight="1">
      <c r="B214" s="70"/>
      <c r="C214" s="41"/>
      <c r="D214" s="42" t="s">
        <v>100</v>
      </c>
      <c r="E214" s="30" t="s">
        <v>101</v>
      </c>
      <c r="F214" s="224">
        <v>245985</v>
      </c>
      <c r="G214" s="315"/>
      <c r="H214" s="333">
        <f t="shared" si="12"/>
        <v>245985</v>
      </c>
      <c r="I214" s="329"/>
      <c r="J214" s="36"/>
      <c r="K214" s="36"/>
      <c r="L214" s="36"/>
    </row>
    <row r="215" spans="2:12" ht="16.5" customHeight="1">
      <c r="B215" s="70"/>
      <c r="C215" s="41"/>
      <c r="D215" s="42" t="s">
        <v>102</v>
      </c>
      <c r="E215" s="30" t="s">
        <v>103</v>
      </c>
      <c r="F215" s="224">
        <v>32833</v>
      </c>
      <c r="G215" s="315">
        <v>-1500</v>
      </c>
      <c r="H215" s="333">
        <f t="shared" si="12"/>
        <v>31333</v>
      </c>
      <c r="I215" s="329" t="s">
        <v>495</v>
      </c>
      <c r="J215" s="36"/>
      <c r="K215" s="36"/>
      <c r="L215" s="36"/>
    </row>
    <row r="216" spans="2:12" ht="16.5" customHeight="1">
      <c r="B216" s="70"/>
      <c r="C216" s="41"/>
      <c r="D216" s="41">
        <v>4170</v>
      </c>
      <c r="E216" s="30" t="s">
        <v>62</v>
      </c>
      <c r="F216" s="224">
        <v>14260.14</v>
      </c>
      <c r="G216" s="315"/>
      <c r="H216" s="333">
        <f t="shared" si="12"/>
        <v>14260.14</v>
      </c>
      <c r="I216" s="329"/>
      <c r="J216" s="36"/>
      <c r="K216" s="36"/>
      <c r="L216" s="36"/>
    </row>
    <row r="217" spans="2:12" ht="16.5" customHeight="1">
      <c r="B217" s="70"/>
      <c r="C217" s="41"/>
      <c r="D217" s="42" t="s">
        <v>85</v>
      </c>
      <c r="E217" s="30" t="s">
        <v>58</v>
      </c>
      <c r="F217" s="224">
        <v>33140</v>
      </c>
      <c r="G217" s="315">
        <v>35500</v>
      </c>
      <c r="H217" s="333">
        <f t="shared" si="12"/>
        <v>68640</v>
      </c>
      <c r="I217" s="329" t="s">
        <v>495</v>
      </c>
      <c r="J217" s="36"/>
      <c r="K217" s="36"/>
      <c r="L217" s="36"/>
    </row>
    <row r="218" spans="2:12" ht="16.5" customHeight="1">
      <c r="B218" s="70"/>
      <c r="C218" s="41"/>
      <c r="D218" s="42" t="s">
        <v>126</v>
      </c>
      <c r="E218" s="30" t="s">
        <v>127</v>
      </c>
      <c r="F218" s="224">
        <v>32014.17</v>
      </c>
      <c r="G218" s="315"/>
      <c r="H218" s="333">
        <f t="shared" si="12"/>
        <v>32014.17</v>
      </c>
      <c r="I218" s="329"/>
      <c r="J218" s="36"/>
      <c r="K218" s="36"/>
      <c r="L218" s="36"/>
    </row>
    <row r="219" spans="2:12" ht="16.5" customHeight="1">
      <c r="B219" s="70"/>
      <c r="C219" s="41"/>
      <c r="D219" s="42" t="s">
        <v>109</v>
      </c>
      <c r="E219" s="30" t="s">
        <v>63</v>
      </c>
      <c r="F219" s="224">
        <v>120500</v>
      </c>
      <c r="G219" s="315"/>
      <c r="H219" s="333">
        <f t="shared" si="12"/>
        <v>120500</v>
      </c>
      <c r="I219" s="329"/>
      <c r="J219" s="36"/>
      <c r="K219" s="36"/>
      <c r="L219" s="36"/>
    </row>
    <row r="220" spans="2:12" ht="16.5" customHeight="1">
      <c r="B220" s="70"/>
      <c r="C220" s="41"/>
      <c r="D220" s="42" t="s">
        <v>110</v>
      </c>
      <c r="E220" s="30" t="s">
        <v>64</v>
      </c>
      <c r="F220" s="224">
        <v>54129</v>
      </c>
      <c r="G220" s="315"/>
      <c r="H220" s="333">
        <f t="shared" si="12"/>
        <v>54129</v>
      </c>
      <c r="I220" s="329"/>
      <c r="J220" s="36"/>
      <c r="K220" s="36"/>
      <c r="L220" s="36"/>
    </row>
    <row r="221" spans="2:12" ht="16.5" customHeight="1">
      <c r="B221" s="70"/>
      <c r="C221" s="41"/>
      <c r="D221" s="41" t="s">
        <v>140</v>
      </c>
      <c r="E221" s="30" t="s">
        <v>65</v>
      </c>
      <c r="F221" s="224">
        <v>2800</v>
      </c>
      <c r="G221" s="315"/>
      <c r="H221" s="333">
        <f t="shared" si="12"/>
        <v>2800</v>
      </c>
      <c r="I221" s="93"/>
      <c r="J221" s="36"/>
      <c r="K221" s="36"/>
      <c r="L221" s="36"/>
    </row>
    <row r="222" spans="2:12" ht="16.5" customHeight="1">
      <c r="B222" s="70"/>
      <c r="C222" s="41"/>
      <c r="D222" s="42" t="s">
        <v>56</v>
      </c>
      <c r="E222" s="30" t="s">
        <v>57</v>
      </c>
      <c r="F222" s="224">
        <v>33562</v>
      </c>
      <c r="G222" s="315"/>
      <c r="H222" s="333">
        <f t="shared" si="12"/>
        <v>33562</v>
      </c>
      <c r="I222" s="329"/>
      <c r="J222" s="36"/>
      <c r="K222" s="36"/>
      <c r="L222" s="36"/>
    </row>
    <row r="223" spans="2:12" ht="16.5" customHeight="1">
      <c r="B223" s="70"/>
      <c r="C223" s="41"/>
      <c r="D223" s="50">
        <v>4360</v>
      </c>
      <c r="E223" s="30" t="s">
        <v>307</v>
      </c>
      <c r="F223" s="224">
        <v>9100</v>
      </c>
      <c r="G223" s="315"/>
      <c r="H223" s="333">
        <f t="shared" si="12"/>
        <v>9100</v>
      </c>
      <c r="I223" s="329"/>
      <c r="J223" s="36"/>
      <c r="K223" s="36"/>
      <c r="L223" s="36"/>
    </row>
    <row r="224" spans="2:12" ht="16.5" customHeight="1">
      <c r="B224" s="70"/>
      <c r="C224" s="41"/>
      <c r="D224" s="42" t="s">
        <v>105</v>
      </c>
      <c r="E224" s="30" t="s">
        <v>66</v>
      </c>
      <c r="F224" s="224">
        <v>9600</v>
      </c>
      <c r="G224" s="315"/>
      <c r="H224" s="333">
        <f t="shared" si="12"/>
        <v>9600</v>
      </c>
      <c r="I224" s="329"/>
      <c r="J224" s="36"/>
      <c r="K224" s="36"/>
      <c r="L224" s="36"/>
    </row>
    <row r="225" spans="2:12" ht="16.5" customHeight="1">
      <c r="B225" s="70"/>
      <c r="C225" s="41"/>
      <c r="D225" s="50">
        <v>4420</v>
      </c>
      <c r="E225" s="30" t="s">
        <v>106</v>
      </c>
      <c r="F225" s="224">
        <v>600</v>
      </c>
      <c r="G225" s="315">
        <v>-31</v>
      </c>
      <c r="H225" s="333">
        <f t="shared" si="12"/>
        <v>569</v>
      </c>
      <c r="I225" s="329" t="s">
        <v>495</v>
      </c>
      <c r="J225" s="36"/>
      <c r="K225" s="36"/>
      <c r="L225" s="36"/>
    </row>
    <row r="226" spans="2:12" ht="16.5" customHeight="1">
      <c r="B226" s="70"/>
      <c r="C226" s="41"/>
      <c r="D226" s="42" t="s">
        <v>90</v>
      </c>
      <c r="E226" s="30" t="s">
        <v>67</v>
      </c>
      <c r="F226" s="224">
        <v>4350</v>
      </c>
      <c r="G226" s="315">
        <v>31</v>
      </c>
      <c r="H226" s="333">
        <f t="shared" si="12"/>
        <v>4381</v>
      </c>
      <c r="I226" s="329" t="s">
        <v>495</v>
      </c>
      <c r="J226" s="36"/>
      <c r="K226" s="36"/>
      <c r="L226" s="36"/>
    </row>
    <row r="227" spans="2:12" ht="16.5" customHeight="1">
      <c r="B227" s="70"/>
      <c r="C227" s="41"/>
      <c r="D227" s="42" t="s">
        <v>111</v>
      </c>
      <c r="E227" s="30" t="s">
        <v>112</v>
      </c>
      <c r="F227" s="224">
        <v>91500</v>
      </c>
      <c r="G227" s="315"/>
      <c r="H227" s="333">
        <f t="shared" si="12"/>
        <v>91500</v>
      </c>
      <c r="I227" s="329"/>
      <c r="J227" s="36"/>
      <c r="K227" s="36"/>
      <c r="L227" s="36"/>
    </row>
    <row r="228" spans="2:12" ht="16.5" customHeight="1">
      <c r="B228" s="70"/>
      <c r="C228" s="41"/>
      <c r="D228" s="50">
        <v>4700</v>
      </c>
      <c r="E228" s="30" t="s">
        <v>113</v>
      </c>
      <c r="F228" s="224">
        <v>600</v>
      </c>
      <c r="G228" s="315"/>
      <c r="H228" s="333">
        <f t="shared" si="12"/>
        <v>600</v>
      </c>
      <c r="I228" s="93"/>
      <c r="J228" s="36"/>
      <c r="K228" s="36"/>
      <c r="L228" s="36"/>
    </row>
    <row r="229" spans="2:12" ht="18" customHeight="1">
      <c r="B229" s="71"/>
      <c r="C229" s="151" t="s">
        <v>131</v>
      </c>
      <c r="D229" s="150"/>
      <c r="E229" s="119" t="s">
        <v>188</v>
      </c>
      <c r="F229" s="282">
        <f>SUM(F230:F242)</f>
        <v>549800</v>
      </c>
      <c r="G229" s="282">
        <f>SUM(G230:G242)</f>
        <v>0</v>
      </c>
      <c r="H229" s="282">
        <f>SUM(H230:H242)</f>
        <v>549800</v>
      </c>
      <c r="I229" s="93"/>
      <c r="J229" s="36"/>
      <c r="K229" s="36"/>
      <c r="L229" s="36"/>
    </row>
    <row r="230" spans="2:12" ht="15.75" customHeight="1">
      <c r="B230" s="71"/>
      <c r="C230" s="43"/>
      <c r="D230" s="42" t="s">
        <v>59</v>
      </c>
      <c r="E230" s="30" t="s">
        <v>226</v>
      </c>
      <c r="F230" s="224">
        <v>200</v>
      </c>
      <c r="G230" s="315"/>
      <c r="H230" s="333">
        <f aca="true" t="shared" si="13" ref="H230:H242">F230+G230</f>
        <v>200</v>
      </c>
      <c r="I230" s="93"/>
      <c r="J230" s="36"/>
      <c r="K230" s="36"/>
      <c r="L230" s="36"/>
    </row>
    <row r="231" spans="2:12" ht="15.75" customHeight="1">
      <c r="B231" s="71"/>
      <c r="C231" s="43"/>
      <c r="D231" s="42" t="s">
        <v>98</v>
      </c>
      <c r="E231" s="30" t="s">
        <v>99</v>
      </c>
      <c r="F231" s="224">
        <v>109400</v>
      </c>
      <c r="G231" s="315"/>
      <c r="H231" s="333">
        <f t="shared" si="13"/>
        <v>109400</v>
      </c>
      <c r="I231" s="93"/>
      <c r="J231" s="36"/>
      <c r="K231" s="36"/>
      <c r="L231" s="36"/>
    </row>
    <row r="232" spans="2:12" ht="15.75" customHeight="1">
      <c r="B232" s="71"/>
      <c r="C232" s="43"/>
      <c r="D232" s="42" t="s">
        <v>108</v>
      </c>
      <c r="E232" s="30" t="s">
        <v>61</v>
      </c>
      <c r="F232" s="224">
        <v>8100</v>
      </c>
      <c r="G232" s="315"/>
      <c r="H232" s="333">
        <f t="shared" si="13"/>
        <v>8100</v>
      </c>
      <c r="I232" s="93"/>
      <c r="J232" s="36"/>
      <c r="K232" s="36"/>
      <c r="L232" s="36"/>
    </row>
    <row r="233" spans="2:12" ht="15.75" customHeight="1">
      <c r="B233" s="70"/>
      <c r="C233" s="41"/>
      <c r="D233" s="42" t="s">
        <v>100</v>
      </c>
      <c r="E233" s="30" t="s">
        <v>101</v>
      </c>
      <c r="F233" s="224">
        <v>19300</v>
      </c>
      <c r="G233" s="315"/>
      <c r="H233" s="333">
        <f t="shared" si="13"/>
        <v>19300</v>
      </c>
      <c r="I233" s="93"/>
      <c r="J233" s="36"/>
      <c r="K233" s="36"/>
      <c r="L233" s="36"/>
    </row>
    <row r="234" spans="2:12" ht="15.75" customHeight="1">
      <c r="B234" s="70"/>
      <c r="C234" s="41"/>
      <c r="D234" s="42" t="s">
        <v>102</v>
      </c>
      <c r="E234" s="30" t="s">
        <v>103</v>
      </c>
      <c r="F234" s="224">
        <v>2800</v>
      </c>
      <c r="G234" s="315"/>
      <c r="H234" s="333">
        <f t="shared" si="13"/>
        <v>2800</v>
      </c>
      <c r="I234" s="93"/>
      <c r="J234" s="36"/>
      <c r="K234" s="36"/>
      <c r="L234" s="36"/>
    </row>
    <row r="235" spans="2:12" ht="15.75" customHeight="1">
      <c r="B235" s="70"/>
      <c r="C235" s="41"/>
      <c r="D235" s="41">
        <v>4170</v>
      </c>
      <c r="E235" s="30" t="s">
        <v>62</v>
      </c>
      <c r="F235" s="224">
        <v>3000</v>
      </c>
      <c r="G235" s="315"/>
      <c r="H235" s="333">
        <f t="shared" si="13"/>
        <v>3000</v>
      </c>
      <c r="I235" s="93"/>
      <c r="J235" s="36"/>
      <c r="K235" s="36"/>
      <c r="L235" s="36"/>
    </row>
    <row r="236" spans="2:12" ht="15.75" customHeight="1">
      <c r="B236" s="70"/>
      <c r="C236" s="41"/>
      <c r="D236" s="41" t="s">
        <v>85</v>
      </c>
      <c r="E236" s="30" t="s">
        <v>58</v>
      </c>
      <c r="F236" s="224">
        <v>60000</v>
      </c>
      <c r="G236" s="315"/>
      <c r="H236" s="333">
        <f t="shared" si="13"/>
        <v>60000</v>
      </c>
      <c r="I236" s="93"/>
      <c r="J236" s="36"/>
      <c r="K236" s="36"/>
      <c r="L236" s="36"/>
    </row>
    <row r="237" spans="2:12" ht="15.75" customHeight="1">
      <c r="B237" s="70"/>
      <c r="C237" s="41"/>
      <c r="D237" s="42" t="s">
        <v>110</v>
      </c>
      <c r="E237" s="30" t="s">
        <v>64</v>
      </c>
      <c r="F237" s="224">
        <v>20000</v>
      </c>
      <c r="G237" s="315"/>
      <c r="H237" s="333">
        <f t="shared" si="13"/>
        <v>20000</v>
      </c>
      <c r="I237" s="93"/>
      <c r="J237" s="36"/>
      <c r="K237" s="36"/>
      <c r="L237" s="36"/>
    </row>
    <row r="238" spans="2:12" ht="15.75" customHeight="1">
      <c r="B238" s="70"/>
      <c r="C238" s="41"/>
      <c r="D238" s="41" t="s">
        <v>140</v>
      </c>
      <c r="E238" s="30" t="s">
        <v>65</v>
      </c>
      <c r="F238" s="224">
        <v>500</v>
      </c>
      <c r="G238" s="315"/>
      <c r="H238" s="333">
        <f t="shared" si="13"/>
        <v>500</v>
      </c>
      <c r="I238" s="93"/>
      <c r="J238" s="36"/>
      <c r="K238" s="36"/>
      <c r="L238" s="36"/>
    </row>
    <row r="239" spans="2:12" ht="15.75" customHeight="1">
      <c r="B239" s="70"/>
      <c r="C239" s="41"/>
      <c r="D239" s="42" t="s">
        <v>56</v>
      </c>
      <c r="E239" s="30" t="s">
        <v>57</v>
      </c>
      <c r="F239" s="224">
        <v>314000</v>
      </c>
      <c r="G239" s="315"/>
      <c r="H239" s="333">
        <f t="shared" si="13"/>
        <v>314000</v>
      </c>
      <c r="I239" s="93"/>
      <c r="J239" s="36"/>
      <c r="K239" s="36"/>
      <c r="L239" s="36"/>
    </row>
    <row r="240" spans="2:12" ht="15.75" customHeight="1">
      <c r="B240" s="70"/>
      <c r="C240" s="41"/>
      <c r="D240" s="42" t="s">
        <v>90</v>
      </c>
      <c r="E240" s="30" t="s">
        <v>67</v>
      </c>
      <c r="F240" s="224">
        <v>7000</v>
      </c>
      <c r="G240" s="315"/>
      <c r="H240" s="333">
        <f t="shared" si="13"/>
        <v>7000</v>
      </c>
      <c r="I240" s="93"/>
      <c r="J240" s="36"/>
      <c r="K240" s="36"/>
      <c r="L240" s="36"/>
    </row>
    <row r="241" spans="2:12" ht="15.75" customHeight="1">
      <c r="B241" s="70"/>
      <c r="C241" s="41"/>
      <c r="D241" s="42" t="s">
        <v>111</v>
      </c>
      <c r="E241" s="30" t="s">
        <v>112</v>
      </c>
      <c r="F241" s="224">
        <v>3300</v>
      </c>
      <c r="G241" s="315"/>
      <c r="H241" s="333">
        <f t="shared" si="13"/>
        <v>3300</v>
      </c>
      <c r="I241" s="93"/>
      <c r="J241" s="36"/>
      <c r="K241" s="36"/>
      <c r="L241" s="36"/>
    </row>
    <row r="242" spans="2:12" ht="15.75" customHeight="1">
      <c r="B242" s="70"/>
      <c r="C242" s="41"/>
      <c r="D242" s="98">
        <v>4500</v>
      </c>
      <c r="E242" s="30" t="s">
        <v>205</v>
      </c>
      <c r="F242" s="224">
        <v>2200</v>
      </c>
      <c r="G242" s="315"/>
      <c r="H242" s="333">
        <f t="shared" si="13"/>
        <v>2200</v>
      </c>
      <c r="I242" s="93"/>
      <c r="J242" s="36"/>
      <c r="K242" s="36"/>
      <c r="L242" s="36"/>
    </row>
    <row r="243" spans="2:12" ht="28.5" customHeight="1">
      <c r="B243" s="71"/>
      <c r="C243" s="151" t="s">
        <v>132</v>
      </c>
      <c r="D243" s="150"/>
      <c r="E243" s="119" t="s">
        <v>189</v>
      </c>
      <c r="F243" s="282">
        <f>SUM(F244:F258)</f>
        <v>344600</v>
      </c>
      <c r="G243" s="282">
        <f>SUM(G244:G258)</f>
        <v>0</v>
      </c>
      <c r="H243" s="282">
        <f>SUM(H244:H258)</f>
        <v>344600</v>
      </c>
      <c r="I243" s="93"/>
      <c r="J243" s="36"/>
      <c r="K243" s="36"/>
      <c r="L243" s="36"/>
    </row>
    <row r="244" spans="2:12" ht="15" customHeight="1">
      <c r="B244" s="70"/>
      <c r="C244" s="41"/>
      <c r="D244" s="42" t="s">
        <v>59</v>
      </c>
      <c r="E244" s="30" t="s">
        <v>226</v>
      </c>
      <c r="F244" s="224">
        <v>2000</v>
      </c>
      <c r="G244" s="315"/>
      <c r="H244" s="333">
        <f aca="true" t="shared" si="14" ref="H244:H258">F244+G244</f>
        <v>2000</v>
      </c>
      <c r="I244" s="93"/>
      <c r="J244" s="36"/>
      <c r="K244" s="36"/>
      <c r="L244" s="36"/>
    </row>
    <row r="245" spans="2:12" ht="15" customHeight="1">
      <c r="B245" s="70"/>
      <c r="C245" s="41"/>
      <c r="D245" s="42" t="s">
        <v>98</v>
      </c>
      <c r="E245" s="30" t="s">
        <v>99</v>
      </c>
      <c r="F245" s="224">
        <v>215000</v>
      </c>
      <c r="G245" s="315"/>
      <c r="H245" s="333">
        <f t="shared" si="14"/>
        <v>215000</v>
      </c>
      <c r="I245" s="93"/>
      <c r="J245" s="36"/>
      <c r="K245" s="36"/>
      <c r="L245" s="36"/>
    </row>
    <row r="246" spans="2:12" ht="15" customHeight="1">
      <c r="B246" s="70"/>
      <c r="C246" s="41"/>
      <c r="D246" s="42" t="s">
        <v>108</v>
      </c>
      <c r="E246" s="30" t="s">
        <v>61</v>
      </c>
      <c r="F246" s="224">
        <v>18000</v>
      </c>
      <c r="G246" s="315"/>
      <c r="H246" s="333">
        <f t="shared" si="14"/>
        <v>18000</v>
      </c>
      <c r="I246" s="93"/>
      <c r="J246" s="36"/>
      <c r="K246" s="36"/>
      <c r="L246" s="36"/>
    </row>
    <row r="247" spans="2:12" ht="15" customHeight="1">
      <c r="B247" s="70"/>
      <c r="C247" s="41"/>
      <c r="D247" s="42" t="s">
        <v>100</v>
      </c>
      <c r="E247" s="30" t="s">
        <v>101</v>
      </c>
      <c r="F247" s="224">
        <v>38200</v>
      </c>
      <c r="G247" s="315"/>
      <c r="H247" s="333">
        <f t="shared" si="14"/>
        <v>38200</v>
      </c>
      <c r="I247" s="93"/>
      <c r="J247" s="36"/>
      <c r="K247" s="36"/>
      <c r="L247" s="36"/>
    </row>
    <row r="248" spans="2:12" ht="15" customHeight="1">
      <c r="B248" s="70"/>
      <c r="C248" s="41"/>
      <c r="D248" s="42" t="s">
        <v>102</v>
      </c>
      <c r="E248" s="30" t="s">
        <v>103</v>
      </c>
      <c r="F248" s="224">
        <v>5400</v>
      </c>
      <c r="G248" s="315"/>
      <c r="H248" s="333">
        <f t="shared" si="14"/>
        <v>5400</v>
      </c>
      <c r="I248" s="93"/>
      <c r="J248" s="36"/>
      <c r="K248" s="36"/>
      <c r="L248" s="36"/>
    </row>
    <row r="249" spans="2:12" ht="15" customHeight="1">
      <c r="B249" s="70"/>
      <c r="C249" s="41"/>
      <c r="D249" s="41">
        <v>4170</v>
      </c>
      <c r="E249" s="30" t="s">
        <v>62</v>
      </c>
      <c r="F249" s="224">
        <v>10000</v>
      </c>
      <c r="G249" s="317"/>
      <c r="H249" s="333">
        <f t="shared" si="14"/>
        <v>10000</v>
      </c>
      <c r="I249" s="329"/>
      <c r="J249" s="36"/>
      <c r="K249" s="36"/>
      <c r="L249" s="36"/>
    </row>
    <row r="250" spans="2:12" ht="15" customHeight="1">
      <c r="B250" s="70"/>
      <c r="C250" s="41"/>
      <c r="D250" s="42" t="s">
        <v>85</v>
      </c>
      <c r="E250" s="30" t="s">
        <v>58</v>
      </c>
      <c r="F250" s="224">
        <v>12600</v>
      </c>
      <c r="G250" s="315"/>
      <c r="H250" s="333">
        <f t="shared" si="14"/>
        <v>12600</v>
      </c>
      <c r="I250" s="93"/>
      <c r="J250" s="36"/>
      <c r="K250" s="36"/>
      <c r="L250" s="36"/>
    </row>
    <row r="251" spans="2:12" ht="16.5" customHeight="1">
      <c r="B251" s="70"/>
      <c r="C251" s="41"/>
      <c r="D251" s="41" t="s">
        <v>140</v>
      </c>
      <c r="E251" s="30" t="s">
        <v>65</v>
      </c>
      <c r="F251" s="224">
        <v>400</v>
      </c>
      <c r="G251" s="315"/>
      <c r="H251" s="333">
        <f t="shared" si="14"/>
        <v>400</v>
      </c>
      <c r="I251" s="93"/>
      <c r="J251" s="36"/>
      <c r="K251" s="36"/>
      <c r="L251" s="36"/>
    </row>
    <row r="252" spans="2:12" ht="16.5" customHeight="1">
      <c r="B252" s="70"/>
      <c r="C252" s="41"/>
      <c r="D252" s="42" t="s">
        <v>56</v>
      </c>
      <c r="E252" s="30" t="s">
        <v>57</v>
      </c>
      <c r="F252" s="224">
        <v>11800</v>
      </c>
      <c r="G252" s="315"/>
      <c r="H252" s="333">
        <f t="shared" si="14"/>
        <v>11800</v>
      </c>
      <c r="I252" s="93"/>
      <c r="J252" s="36"/>
      <c r="K252" s="36"/>
      <c r="L252" s="36"/>
    </row>
    <row r="253" spans="2:12" ht="16.5" customHeight="1">
      <c r="B253" s="70"/>
      <c r="C253" s="41"/>
      <c r="D253" s="50">
        <v>4360</v>
      </c>
      <c r="E253" s="30" t="s">
        <v>307</v>
      </c>
      <c r="F253" s="224">
        <v>2700</v>
      </c>
      <c r="G253" s="315"/>
      <c r="H253" s="333">
        <f t="shared" si="14"/>
        <v>2700</v>
      </c>
      <c r="I253" s="329"/>
      <c r="J253" s="36"/>
      <c r="K253" s="36"/>
      <c r="L253" s="36"/>
    </row>
    <row r="254" spans="2:12" ht="16.5" customHeight="1">
      <c r="B254" s="70"/>
      <c r="C254" s="41"/>
      <c r="D254" s="42" t="s">
        <v>105</v>
      </c>
      <c r="E254" s="30" t="s">
        <v>66</v>
      </c>
      <c r="F254" s="224">
        <v>3800</v>
      </c>
      <c r="G254" s="315"/>
      <c r="H254" s="333">
        <f t="shared" si="14"/>
        <v>3800</v>
      </c>
      <c r="I254" s="93"/>
      <c r="J254" s="36"/>
      <c r="K254" s="36"/>
      <c r="L254" s="36"/>
    </row>
    <row r="255" spans="2:12" ht="16.5" customHeight="1">
      <c r="B255" s="70"/>
      <c r="C255" s="41"/>
      <c r="D255" s="41">
        <v>4430</v>
      </c>
      <c r="E255" s="30" t="s">
        <v>67</v>
      </c>
      <c r="F255" s="224">
        <v>500</v>
      </c>
      <c r="G255" s="315"/>
      <c r="H255" s="333">
        <f t="shared" si="14"/>
        <v>500</v>
      </c>
      <c r="I255" s="93"/>
      <c r="J255" s="36"/>
      <c r="K255" s="36"/>
      <c r="L255" s="36"/>
    </row>
    <row r="256" spans="2:12" ht="16.5" customHeight="1">
      <c r="B256" s="70"/>
      <c r="C256" s="41"/>
      <c r="D256" s="42" t="s">
        <v>111</v>
      </c>
      <c r="E256" s="30" t="s">
        <v>112</v>
      </c>
      <c r="F256" s="224">
        <v>5500</v>
      </c>
      <c r="G256" s="315"/>
      <c r="H256" s="333">
        <f t="shared" si="14"/>
        <v>5500</v>
      </c>
      <c r="I256" s="93"/>
      <c r="J256" s="36"/>
      <c r="K256" s="36"/>
      <c r="L256" s="36"/>
    </row>
    <row r="257" spans="2:12" ht="16.5" customHeight="1">
      <c r="B257" s="70"/>
      <c r="C257" s="41"/>
      <c r="D257" s="50">
        <v>4700</v>
      </c>
      <c r="E257" s="30" t="s">
        <v>113</v>
      </c>
      <c r="F257" s="224">
        <v>5000</v>
      </c>
      <c r="G257" s="315"/>
      <c r="H257" s="333">
        <f t="shared" si="14"/>
        <v>5000</v>
      </c>
      <c r="I257" s="93"/>
      <c r="J257" s="36"/>
      <c r="K257" s="36"/>
      <c r="L257" s="36"/>
    </row>
    <row r="258" spans="2:12" ht="16.5" customHeight="1">
      <c r="B258" s="70"/>
      <c r="C258" s="41"/>
      <c r="D258" s="50">
        <v>6060</v>
      </c>
      <c r="E258" s="30" t="s">
        <v>68</v>
      </c>
      <c r="F258" s="224">
        <v>13700</v>
      </c>
      <c r="G258" s="315"/>
      <c r="H258" s="333">
        <f t="shared" si="14"/>
        <v>13700</v>
      </c>
      <c r="I258" s="329"/>
      <c r="J258" s="36"/>
      <c r="K258" s="36"/>
      <c r="L258" s="36"/>
    </row>
    <row r="259" spans="2:12" ht="16.5" customHeight="1">
      <c r="B259" s="71"/>
      <c r="C259" s="151" t="s">
        <v>133</v>
      </c>
      <c r="D259" s="150"/>
      <c r="E259" s="119" t="s">
        <v>190</v>
      </c>
      <c r="F259" s="282">
        <f>SUM(F260:F260)</f>
        <v>46000</v>
      </c>
      <c r="G259" s="282">
        <f>SUM(G260:G260)</f>
        <v>0</v>
      </c>
      <c r="H259" s="282">
        <f>SUM(H260:H260)</f>
        <v>46000</v>
      </c>
      <c r="I259" s="93"/>
      <c r="J259" s="36"/>
      <c r="K259" s="36"/>
      <c r="L259" s="36"/>
    </row>
    <row r="260" spans="2:12" ht="16.5" customHeight="1">
      <c r="B260" s="70"/>
      <c r="C260" s="41"/>
      <c r="D260" s="50">
        <v>4700</v>
      </c>
      <c r="E260" s="30" t="s">
        <v>113</v>
      </c>
      <c r="F260" s="281">
        <v>46000</v>
      </c>
      <c r="G260" s="315"/>
      <c r="H260" s="333">
        <f>F260+G260</f>
        <v>46000</v>
      </c>
      <c r="I260" s="93"/>
      <c r="J260" s="36"/>
      <c r="K260" s="36"/>
      <c r="L260" s="36"/>
    </row>
    <row r="261" spans="2:12" ht="16.5" customHeight="1">
      <c r="B261" s="70"/>
      <c r="C261" s="151" t="s">
        <v>334</v>
      </c>
      <c r="D261" s="150"/>
      <c r="E261" s="119" t="s">
        <v>335</v>
      </c>
      <c r="F261" s="282">
        <f>SUM(F262:F269)</f>
        <v>82600</v>
      </c>
      <c r="G261" s="282">
        <f>SUM(G262:G269)</f>
        <v>0</v>
      </c>
      <c r="H261" s="282">
        <f>SUM(H262:H269)</f>
        <v>82600</v>
      </c>
      <c r="I261" s="93"/>
      <c r="J261" s="36"/>
      <c r="K261" s="36"/>
      <c r="L261" s="36"/>
    </row>
    <row r="262" spans="2:12" ht="16.5" customHeight="1">
      <c r="B262" s="70"/>
      <c r="C262" s="41"/>
      <c r="D262" s="42" t="s">
        <v>98</v>
      </c>
      <c r="E262" s="30" t="s">
        <v>99</v>
      </c>
      <c r="F262" s="281">
        <v>31000</v>
      </c>
      <c r="G262" s="319"/>
      <c r="H262" s="333">
        <f aca="true" t="shared" si="15" ref="H262:H269">F262+G262</f>
        <v>31000</v>
      </c>
      <c r="I262" s="329"/>
      <c r="J262" s="36"/>
      <c r="K262" s="36"/>
      <c r="L262" s="36"/>
    </row>
    <row r="263" spans="2:12" ht="16.5" customHeight="1">
      <c r="B263" s="70"/>
      <c r="C263" s="41"/>
      <c r="D263" s="42" t="s">
        <v>100</v>
      </c>
      <c r="E263" s="30" t="s">
        <v>101</v>
      </c>
      <c r="F263" s="281">
        <v>5400</v>
      </c>
      <c r="G263" s="319"/>
      <c r="H263" s="333">
        <f t="shared" si="15"/>
        <v>5400</v>
      </c>
      <c r="I263" s="329"/>
      <c r="J263" s="36"/>
      <c r="K263" s="36"/>
      <c r="L263" s="36"/>
    </row>
    <row r="264" spans="2:12" ht="16.5" customHeight="1">
      <c r="B264" s="70"/>
      <c r="C264" s="41"/>
      <c r="D264" s="42" t="s">
        <v>102</v>
      </c>
      <c r="E264" s="30" t="s">
        <v>103</v>
      </c>
      <c r="F264" s="281">
        <v>800</v>
      </c>
      <c r="G264" s="319"/>
      <c r="H264" s="333">
        <f t="shared" si="15"/>
        <v>800</v>
      </c>
      <c r="I264" s="329"/>
      <c r="J264" s="36"/>
      <c r="K264" s="36"/>
      <c r="L264" s="36"/>
    </row>
    <row r="265" spans="2:12" ht="16.5" customHeight="1">
      <c r="B265" s="70"/>
      <c r="C265" s="41"/>
      <c r="D265" s="41">
        <v>4170</v>
      </c>
      <c r="E265" s="30" t="s">
        <v>62</v>
      </c>
      <c r="F265" s="281">
        <v>1000</v>
      </c>
      <c r="G265" s="319"/>
      <c r="H265" s="333">
        <f t="shared" si="15"/>
        <v>1000</v>
      </c>
      <c r="I265" s="329"/>
      <c r="J265" s="36"/>
      <c r="K265" s="36"/>
      <c r="L265" s="36"/>
    </row>
    <row r="266" spans="2:12" ht="16.5" customHeight="1">
      <c r="B266" s="70"/>
      <c r="C266" s="41"/>
      <c r="D266" s="41" t="s">
        <v>85</v>
      </c>
      <c r="E266" s="30" t="s">
        <v>58</v>
      </c>
      <c r="F266" s="281">
        <v>3000</v>
      </c>
      <c r="G266" s="319"/>
      <c r="H266" s="333">
        <f t="shared" si="15"/>
        <v>3000</v>
      </c>
      <c r="I266" s="329"/>
      <c r="J266" s="36"/>
      <c r="K266" s="36"/>
      <c r="L266" s="36"/>
    </row>
    <row r="267" spans="2:12" ht="16.5" customHeight="1">
      <c r="B267" s="70"/>
      <c r="C267" s="41"/>
      <c r="D267" s="50">
        <v>4220</v>
      </c>
      <c r="E267" s="30" t="s">
        <v>138</v>
      </c>
      <c r="F267" s="281">
        <v>40000</v>
      </c>
      <c r="G267" s="319"/>
      <c r="H267" s="333">
        <f t="shared" si="15"/>
        <v>40000</v>
      </c>
      <c r="I267" s="329"/>
      <c r="J267" s="36"/>
      <c r="K267" s="36"/>
      <c r="L267" s="36"/>
    </row>
    <row r="268" spans="2:12" ht="16.5" customHeight="1">
      <c r="B268" s="70"/>
      <c r="C268" s="41"/>
      <c r="D268" s="41" t="s">
        <v>140</v>
      </c>
      <c r="E268" s="30" t="s">
        <v>65</v>
      </c>
      <c r="F268" s="281">
        <v>300</v>
      </c>
      <c r="G268" s="319"/>
      <c r="H268" s="333">
        <f t="shared" si="15"/>
        <v>300</v>
      </c>
      <c r="I268" s="329"/>
      <c r="J268" s="36"/>
      <c r="K268" s="36"/>
      <c r="L268" s="36"/>
    </row>
    <row r="269" spans="2:12" ht="16.5" customHeight="1">
      <c r="B269" s="70"/>
      <c r="C269" s="41"/>
      <c r="D269" s="42" t="s">
        <v>111</v>
      </c>
      <c r="E269" s="30" t="s">
        <v>112</v>
      </c>
      <c r="F269" s="281">
        <v>1100</v>
      </c>
      <c r="G269" s="319"/>
      <c r="H269" s="333">
        <f t="shared" si="15"/>
        <v>1100</v>
      </c>
      <c r="I269" s="329"/>
      <c r="J269" s="36"/>
      <c r="K269" s="36"/>
      <c r="L269" s="36"/>
    </row>
    <row r="270" spans="2:12" ht="66.75" customHeight="1">
      <c r="B270" s="70"/>
      <c r="C270" s="151" t="s">
        <v>319</v>
      </c>
      <c r="D270" s="150"/>
      <c r="E270" s="119" t="s">
        <v>321</v>
      </c>
      <c r="F270" s="282">
        <f>SUM(F271:F274)</f>
        <v>25401</v>
      </c>
      <c r="G270" s="282">
        <f>SUM(G271:G274)</f>
        <v>0</v>
      </c>
      <c r="H270" s="282">
        <f>SUM(H271:H274)</f>
        <v>25401</v>
      </c>
      <c r="I270" s="93"/>
      <c r="J270" s="36"/>
      <c r="K270" s="36"/>
      <c r="L270" s="36"/>
    </row>
    <row r="271" spans="2:12" ht="15.75" customHeight="1">
      <c r="B271" s="70"/>
      <c r="C271" s="41"/>
      <c r="D271" s="42" t="s">
        <v>98</v>
      </c>
      <c r="E271" s="30" t="s">
        <v>99</v>
      </c>
      <c r="F271" s="281">
        <v>19392</v>
      </c>
      <c r="G271" s="319"/>
      <c r="H271" s="333">
        <f>F271+G271</f>
        <v>19392</v>
      </c>
      <c r="I271" s="329"/>
      <c r="J271" s="36"/>
      <c r="K271" s="36"/>
      <c r="L271" s="36"/>
    </row>
    <row r="272" spans="2:12" ht="15.75" customHeight="1">
      <c r="B272" s="70"/>
      <c r="C272" s="41"/>
      <c r="D272" s="42" t="s">
        <v>100</v>
      </c>
      <c r="E272" s="30" t="s">
        <v>101</v>
      </c>
      <c r="F272" s="281">
        <v>3334</v>
      </c>
      <c r="G272" s="319"/>
      <c r="H272" s="333">
        <f>F272+G272</f>
        <v>3334</v>
      </c>
      <c r="I272" s="329"/>
      <c r="J272" s="36"/>
      <c r="K272" s="36"/>
      <c r="L272" s="36"/>
    </row>
    <row r="273" spans="2:12" ht="15.75" customHeight="1">
      <c r="B273" s="70"/>
      <c r="C273" s="41"/>
      <c r="D273" s="42" t="s">
        <v>102</v>
      </c>
      <c r="E273" s="30" t="s">
        <v>103</v>
      </c>
      <c r="F273" s="281">
        <v>475</v>
      </c>
      <c r="G273" s="319"/>
      <c r="H273" s="333">
        <f>F273+G273</f>
        <v>475</v>
      </c>
      <c r="I273" s="329"/>
      <c r="J273" s="36"/>
      <c r="K273" s="36"/>
      <c r="L273" s="36"/>
    </row>
    <row r="274" spans="2:12" ht="15.75" customHeight="1">
      <c r="B274" s="70"/>
      <c r="C274" s="41"/>
      <c r="D274" s="42" t="s">
        <v>126</v>
      </c>
      <c r="E274" s="30" t="s">
        <v>127</v>
      </c>
      <c r="F274" s="281">
        <v>2200</v>
      </c>
      <c r="G274" s="319"/>
      <c r="H274" s="333">
        <f>F274+G274</f>
        <v>2200</v>
      </c>
      <c r="I274" s="329"/>
      <c r="J274" s="36"/>
      <c r="K274" s="36"/>
      <c r="L274" s="36"/>
    </row>
    <row r="275" spans="2:12" ht="76.5">
      <c r="B275" s="70"/>
      <c r="C275" s="151" t="s">
        <v>320</v>
      </c>
      <c r="D275" s="150"/>
      <c r="E275" s="119" t="s">
        <v>322</v>
      </c>
      <c r="F275" s="282">
        <f>SUM(F276:F282)</f>
        <v>468387.98</v>
      </c>
      <c r="G275" s="282">
        <f>SUM(G276:G282)</f>
        <v>0</v>
      </c>
      <c r="H275" s="282">
        <f>SUM(H276:H282)</f>
        <v>468387.98</v>
      </c>
      <c r="I275" s="93"/>
      <c r="J275" s="36"/>
      <c r="K275" s="36"/>
      <c r="L275" s="36"/>
    </row>
    <row r="276" spans="2:12" ht="15.75" customHeight="1">
      <c r="B276" s="70"/>
      <c r="C276" s="41"/>
      <c r="D276" s="42" t="s">
        <v>98</v>
      </c>
      <c r="E276" s="30" t="s">
        <v>99</v>
      </c>
      <c r="F276" s="281">
        <v>351046</v>
      </c>
      <c r="G276" s="319"/>
      <c r="H276" s="333">
        <f aca="true" t="shared" si="16" ref="H276:H282">F276+G276</f>
        <v>351046</v>
      </c>
      <c r="I276" s="329"/>
      <c r="J276" s="36"/>
      <c r="K276" s="36"/>
      <c r="L276" s="36"/>
    </row>
    <row r="277" spans="2:12" ht="15.75" customHeight="1">
      <c r="B277" s="70"/>
      <c r="C277" s="41"/>
      <c r="D277" s="42" t="s">
        <v>108</v>
      </c>
      <c r="E277" s="30" t="s">
        <v>61</v>
      </c>
      <c r="F277" s="281">
        <v>20000</v>
      </c>
      <c r="G277" s="319"/>
      <c r="H277" s="333">
        <f t="shared" si="16"/>
        <v>20000</v>
      </c>
      <c r="I277" s="329"/>
      <c r="J277" s="36"/>
      <c r="K277" s="36"/>
      <c r="L277" s="36"/>
    </row>
    <row r="278" spans="2:12" ht="15.75" customHeight="1">
      <c r="B278" s="70"/>
      <c r="C278" s="41"/>
      <c r="D278" s="42" t="s">
        <v>100</v>
      </c>
      <c r="E278" s="30" t="s">
        <v>101</v>
      </c>
      <c r="F278" s="281">
        <v>60517</v>
      </c>
      <c r="G278" s="319"/>
      <c r="H278" s="333">
        <f t="shared" si="16"/>
        <v>60517</v>
      </c>
      <c r="I278" s="329"/>
      <c r="J278" s="36"/>
      <c r="K278" s="36"/>
      <c r="L278" s="36"/>
    </row>
    <row r="279" spans="2:12" ht="15.75" customHeight="1">
      <c r="B279" s="70"/>
      <c r="C279" s="41"/>
      <c r="D279" s="42" t="s">
        <v>102</v>
      </c>
      <c r="E279" s="30" t="s">
        <v>103</v>
      </c>
      <c r="F279" s="281">
        <v>8625</v>
      </c>
      <c r="G279" s="319"/>
      <c r="H279" s="333">
        <f t="shared" si="16"/>
        <v>8625</v>
      </c>
      <c r="I279" s="329"/>
      <c r="J279" s="36"/>
      <c r="K279" s="36"/>
      <c r="L279" s="36"/>
    </row>
    <row r="280" spans="2:12" ht="15.75" customHeight="1">
      <c r="B280" s="70"/>
      <c r="C280" s="41"/>
      <c r="D280" s="41">
        <v>4170</v>
      </c>
      <c r="E280" s="30" t="s">
        <v>62</v>
      </c>
      <c r="F280" s="281">
        <v>3.97</v>
      </c>
      <c r="G280" s="319"/>
      <c r="H280" s="333">
        <f t="shared" si="16"/>
        <v>3.97</v>
      </c>
      <c r="I280" s="329"/>
      <c r="J280" s="36"/>
      <c r="K280" s="36"/>
      <c r="L280" s="36"/>
    </row>
    <row r="281" spans="2:12" ht="15.75" customHeight="1">
      <c r="B281" s="70"/>
      <c r="C281" s="41"/>
      <c r="D281" s="42" t="s">
        <v>126</v>
      </c>
      <c r="E281" s="30" t="s">
        <v>127</v>
      </c>
      <c r="F281" s="281">
        <v>26196.01</v>
      </c>
      <c r="G281" s="319"/>
      <c r="H281" s="333">
        <f t="shared" si="16"/>
        <v>26196.01</v>
      </c>
      <c r="I281" s="329"/>
      <c r="J281" s="36"/>
      <c r="K281" s="36"/>
      <c r="L281" s="36"/>
    </row>
    <row r="282" spans="2:12" ht="15.75" customHeight="1">
      <c r="B282" s="70"/>
      <c r="C282" s="41"/>
      <c r="D282" s="42" t="s">
        <v>105</v>
      </c>
      <c r="E282" s="30" t="s">
        <v>66</v>
      </c>
      <c r="F282" s="281">
        <v>2000</v>
      </c>
      <c r="G282" s="319"/>
      <c r="H282" s="333">
        <f t="shared" si="16"/>
        <v>2000</v>
      </c>
      <c r="I282" s="329"/>
      <c r="J282" s="36"/>
      <c r="K282" s="36"/>
      <c r="L282" s="36"/>
    </row>
    <row r="283" spans="2:12" ht="15.75" customHeight="1">
      <c r="B283" s="71"/>
      <c r="C283" s="151" t="s">
        <v>134</v>
      </c>
      <c r="D283" s="150"/>
      <c r="E283" s="119" t="s">
        <v>43</v>
      </c>
      <c r="F283" s="282">
        <f>SUM(F284:F285)</f>
        <v>63100</v>
      </c>
      <c r="G283" s="282">
        <f>SUM(G284:G285)</f>
        <v>0</v>
      </c>
      <c r="H283" s="282">
        <f>SUM(H284:H285)</f>
        <v>63100</v>
      </c>
      <c r="I283" s="93"/>
      <c r="J283" s="36"/>
      <c r="K283" s="36"/>
      <c r="L283" s="36"/>
    </row>
    <row r="284" spans="2:12" ht="15.75" customHeight="1">
      <c r="B284" s="70"/>
      <c r="C284" s="41"/>
      <c r="D284" s="42" t="s">
        <v>59</v>
      </c>
      <c r="E284" s="30" t="s">
        <v>226</v>
      </c>
      <c r="F284" s="281">
        <v>4600</v>
      </c>
      <c r="G284" s="315"/>
      <c r="H284" s="333">
        <f>F284+G284</f>
        <v>4600</v>
      </c>
      <c r="I284" s="93"/>
      <c r="J284" s="36"/>
      <c r="K284" s="36"/>
      <c r="L284" s="36"/>
    </row>
    <row r="285" spans="2:12" ht="15.75" customHeight="1" thickBot="1">
      <c r="B285" s="72"/>
      <c r="C285" s="44"/>
      <c r="D285" s="45" t="s">
        <v>111</v>
      </c>
      <c r="E285" s="21" t="s">
        <v>112</v>
      </c>
      <c r="F285" s="283">
        <v>58500</v>
      </c>
      <c r="G285" s="316"/>
      <c r="H285" s="333">
        <f>F285+G285</f>
        <v>58500</v>
      </c>
      <c r="I285" s="312"/>
      <c r="J285" s="36"/>
      <c r="K285" s="36"/>
      <c r="L285" s="36"/>
    </row>
    <row r="286" spans="2:12" ht="15.75" customHeight="1" thickBot="1">
      <c r="B286" s="139" t="s">
        <v>135</v>
      </c>
      <c r="C286" s="135"/>
      <c r="D286" s="135"/>
      <c r="E286" s="136" t="s">
        <v>136</v>
      </c>
      <c r="F286" s="285">
        <f>F287+F289+F299</f>
        <v>205100</v>
      </c>
      <c r="G286" s="285">
        <f>G287+G289+G299</f>
        <v>28000</v>
      </c>
      <c r="H286" s="285">
        <f>H287+H289+H299</f>
        <v>233100</v>
      </c>
      <c r="I286" s="302"/>
      <c r="J286" s="36"/>
      <c r="K286" s="36"/>
      <c r="L286" s="36"/>
    </row>
    <row r="287" spans="2:12" ht="15.75" customHeight="1">
      <c r="B287" s="78"/>
      <c r="C287" s="156" t="s">
        <v>165</v>
      </c>
      <c r="D287" s="157"/>
      <c r="E287" s="158" t="s">
        <v>191</v>
      </c>
      <c r="F287" s="292">
        <f>F288</f>
        <v>1000</v>
      </c>
      <c r="G287" s="292">
        <f>G288</f>
        <v>0</v>
      </c>
      <c r="H287" s="292">
        <f>H288</f>
        <v>1000</v>
      </c>
      <c r="I287" s="311"/>
      <c r="J287" s="36"/>
      <c r="K287" s="36"/>
      <c r="L287" s="36"/>
    </row>
    <row r="288" spans="2:12" ht="15.75" customHeight="1">
      <c r="B288" s="79"/>
      <c r="C288" s="80"/>
      <c r="D288" s="42" t="s">
        <v>85</v>
      </c>
      <c r="E288" s="30" t="s">
        <v>58</v>
      </c>
      <c r="F288" s="293">
        <v>1000</v>
      </c>
      <c r="G288" s="315"/>
      <c r="H288" s="333">
        <f>F288+G288</f>
        <v>1000</v>
      </c>
      <c r="I288" s="93"/>
      <c r="J288" s="36"/>
      <c r="K288" s="36"/>
      <c r="L288" s="36"/>
    </row>
    <row r="289" spans="2:12" ht="14.25">
      <c r="B289" s="69"/>
      <c r="C289" s="122" t="s">
        <v>137</v>
      </c>
      <c r="D289" s="123"/>
      <c r="E289" s="125" t="s">
        <v>192</v>
      </c>
      <c r="F289" s="286">
        <f>SUM(F290:F298)</f>
        <v>203000</v>
      </c>
      <c r="G289" s="286">
        <f>SUM(G290:G298)</f>
        <v>28000</v>
      </c>
      <c r="H289" s="286">
        <f>SUM(H290:H298)</f>
        <v>231000</v>
      </c>
      <c r="I289" s="93"/>
      <c r="J289" s="36"/>
      <c r="K289" s="36"/>
      <c r="L289" s="36"/>
    </row>
    <row r="290" spans="2:12" ht="48">
      <c r="B290" s="71"/>
      <c r="C290" s="92"/>
      <c r="D290" s="86" t="s">
        <v>233</v>
      </c>
      <c r="E290" s="30" t="s">
        <v>234</v>
      </c>
      <c r="F290" s="287">
        <v>40000</v>
      </c>
      <c r="G290" s="317"/>
      <c r="H290" s="333">
        <f aca="true" t="shared" si="17" ref="H290:H298">F290+G290</f>
        <v>40000</v>
      </c>
      <c r="I290" s="93"/>
      <c r="J290" s="36"/>
      <c r="K290" s="36"/>
      <c r="L290" s="36"/>
    </row>
    <row r="291" spans="2:12" ht="16.5" customHeight="1">
      <c r="B291" s="71"/>
      <c r="C291" s="51"/>
      <c r="D291" s="42" t="s">
        <v>93</v>
      </c>
      <c r="E291" s="30" t="s">
        <v>94</v>
      </c>
      <c r="F291" s="287">
        <v>18100</v>
      </c>
      <c r="G291" s="315"/>
      <c r="H291" s="333">
        <f t="shared" si="17"/>
        <v>18100</v>
      </c>
      <c r="I291" s="93"/>
      <c r="J291" s="36"/>
      <c r="K291" s="36"/>
      <c r="L291" s="36"/>
    </row>
    <row r="292" spans="2:12" ht="16.5" customHeight="1">
      <c r="B292" s="70"/>
      <c r="C292" s="41"/>
      <c r="D292" s="41">
        <v>4170</v>
      </c>
      <c r="E292" s="30" t="s">
        <v>62</v>
      </c>
      <c r="F292" s="281">
        <v>16500</v>
      </c>
      <c r="G292" s="315">
        <v>5000</v>
      </c>
      <c r="H292" s="333">
        <f t="shared" si="17"/>
        <v>21500</v>
      </c>
      <c r="I292" s="329" t="s">
        <v>376</v>
      </c>
      <c r="J292" s="36"/>
      <c r="K292" s="36"/>
      <c r="L292" s="36"/>
    </row>
    <row r="293" spans="2:12" ht="16.5" customHeight="1">
      <c r="B293" s="70"/>
      <c r="C293" s="41"/>
      <c r="D293" s="42" t="s">
        <v>85</v>
      </c>
      <c r="E293" s="30" t="s">
        <v>58</v>
      </c>
      <c r="F293" s="281">
        <v>24100</v>
      </c>
      <c r="G293" s="315">
        <v>5000</v>
      </c>
      <c r="H293" s="333">
        <f t="shared" si="17"/>
        <v>29100</v>
      </c>
      <c r="I293" s="329" t="s">
        <v>376</v>
      </c>
      <c r="J293" s="36"/>
      <c r="K293" s="36"/>
      <c r="L293" s="36"/>
    </row>
    <row r="294" spans="2:12" ht="16.5" customHeight="1">
      <c r="B294" s="70"/>
      <c r="C294" s="41"/>
      <c r="D294" s="50">
        <v>4220</v>
      </c>
      <c r="E294" s="30" t="s">
        <v>138</v>
      </c>
      <c r="F294" s="281">
        <v>4000</v>
      </c>
      <c r="G294" s="315"/>
      <c r="H294" s="333">
        <f t="shared" si="17"/>
        <v>4000</v>
      </c>
      <c r="I294" s="93"/>
      <c r="J294" s="36"/>
      <c r="K294" s="36"/>
      <c r="L294" s="36"/>
    </row>
    <row r="295" spans="2:12" ht="16.5" customHeight="1">
      <c r="B295" s="70"/>
      <c r="C295" s="41"/>
      <c r="D295" s="42" t="s">
        <v>110</v>
      </c>
      <c r="E295" s="30" t="s">
        <v>64</v>
      </c>
      <c r="F295" s="281">
        <v>66000</v>
      </c>
      <c r="G295" s="315"/>
      <c r="H295" s="333">
        <f t="shared" si="17"/>
        <v>66000</v>
      </c>
      <c r="I295" s="329"/>
      <c r="J295" s="36"/>
      <c r="K295" s="36"/>
      <c r="L295" s="36"/>
    </row>
    <row r="296" spans="2:12" ht="16.5" customHeight="1">
      <c r="B296" s="70"/>
      <c r="C296" s="41"/>
      <c r="D296" s="42" t="s">
        <v>56</v>
      </c>
      <c r="E296" s="30" t="s">
        <v>57</v>
      </c>
      <c r="F296" s="281">
        <v>29900</v>
      </c>
      <c r="G296" s="315">
        <v>15000</v>
      </c>
      <c r="H296" s="333">
        <f t="shared" si="17"/>
        <v>44900</v>
      </c>
      <c r="I296" s="329" t="s">
        <v>376</v>
      </c>
      <c r="J296" s="36"/>
      <c r="K296" s="36"/>
      <c r="L296" s="36"/>
    </row>
    <row r="297" spans="2:12" ht="16.5" customHeight="1">
      <c r="B297" s="72"/>
      <c r="C297" s="44"/>
      <c r="D297" s="50">
        <v>4610</v>
      </c>
      <c r="E297" s="30" t="s">
        <v>228</v>
      </c>
      <c r="F297" s="283">
        <v>900</v>
      </c>
      <c r="G297" s="315"/>
      <c r="H297" s="333">
        <f t="shared" si="17"/>
        <v>900</v>
      </c>
      <c r="I297" s="93"/>
      <c r="J297" s="36"/>
      <c r="K297" s="36"/>
      <c r="L297" s="36"/>
    </row>
    <row r="298" spans="2:12" ht="16.5" customHeight="1">
      <c r="B298" s="70"/>
      <c r="C298" s="41"/>
      <c r="D298" s="50">
        <v>4700</v>
      </c>
      <c r="E298" s="30" t="s">
        <v>113</v>
      </c>
      <c r="F298" s="281">
        <v>3500</v>
      </c>
      <c r="G298" s="315">
        <v>3000</v>
      </c>
      <c r="H298" s="333">
        <f t="shared" si="17"/>
        <v>6500</v>
      </c>
      <c r="I298" s="329" t="s">
        <v>376</v>
      </c>
      <c r="J298" s="36"/>
      <c r="K298" s="36"/>
      <c r="L298" s="36"/>
    </row>
    <row r="299" spans="2:12" ht="17.25" customHeight="1">
      <c r="B299" s="70"/>
      <c r="C299" s="151" t="s">
        <v>208</v>
      </c>
      <c r="D299" s="150"/>
      <c r="E299" s="119" t="s">
        <v>43</v>
      </c>
      <c r="F299" s="282">
        <f>F300</f>
        <v>1100</v>
      </c>
      <c r="G299" s="282">
        <f>G300</f>
        <v>0</v>
      </c>
      <c r="H299" s="282">
        <f>H300</f>
        <v>1100</v>
      </c>
      <c r="I299" s="93"/>
      <c r="J299" s="36"/>
      <c r="K299" s="36"/>
      <c r="L299" s="36"/>
    </row>
    <row r="300" spans="2:12" ht="48.75" thickBot="1">
      <c r="B300" s="72"/>
      <c r="C300" s="44"/>
      <c r="D300" s="90" t="s">
        <v>233</v>
      </c>
      <c r="E300" s="21" t="s">
        <v>234</v>
      </c>
      <c r="F300" s="283">
        <v>1100</v>
      </c>
      <c r="G300" s="353"/>
      <c r="H300" s="334">
        <f>F300+G300</f>
        <v>1100</v>
      </c>
      <c r="I300" s="345"/>
      <c r="J300" s="36"/>
      <c r="K300" s="36"/>
      <c r="L300" s="36"/>
    </row>
    <row r="301" spans="2:12" ht="15.75" customHeight="1" thickBot="1">
      <c r="B301" s="139" t="s">
        <v>52</v>
      </c>
      <c r="C301" s="135"/>
      <c r="D301" s="135"/>
      <c r="E301" s="128" t="s">
        <v>40</v>
      </c>
      <c r="F301" s="285">
        <f>F302+F304+F310+F306+F314+F332+F334+F338+F341+F343+F361+F364</f>
        <v>4176311</v>
      </c>
      <c r="G301" s="285">
        <f>G302+G304+G310+G306+G314+G332+G334+G338+G341+G343+G361+G364</f>
        <v>42726</v>
      </c>
      <c r="H301" s="285">
        <f>H302+H304+H310+H306+H314+H332+H334+H338+H341+H343+H361+H364</f>
        <v>4219037</v>
      </c>
      <c r="I301" s="302"/>
      <c r="J301" s="36"/>
      <c r="K301" s="36"/>
      <c r="L301" s="36"/>
    </row>
    <row r="302" spans="2:12" ht="15.75" customHeight="1">
      <c r="B302" s="305"/>
      <c r="C302" s="148" t="s">
        <v>244</v>
      </c>
      <c r="D302" s="306"/>
      <c r="E302" s="109" t="s">
        <v>245</v>
      </c>
      <c r="F302" s="295">
        <f>F303</f>
        <v>84000</v>
      </c>
      <c r="G302" s="295">
        <f>G303</f>
        <v>0</v>
      </c>
      <c r="H302" s="295">
        <f>H303</f>
        <v>84000</v>
      </c>
      <c r="I302" s="311"/>
      <c r="J302" s="36"/>
      <c r="K302" s="36"/>
      <c r="L302" s="36"/>
    </row>
    <row r="303" spans="2:12" ht="24">
      <c r="B303" s="162"/>
      <c r="C303" s="163"/>
      <c r="D303" s="50">
        <v>4330</v>
      </c>
      <c r="E303" s="30" t="s">
        <v>141</v>
      </c>
      <c r="F303" s="294">
        <v>84000</v>
      </c>
      <c r="G303" s="315"/>
      <c r="H303" s="333">
        <f>F303+G303</f>
        <v>84000</v>
      </c>
      <c r="I303" s="93"/>
      <c r="J303" s="36"/>
      <c r="K303" s="36"/>
      <c r="L303" s="36"/>
    </row>
    <row r="304" spans="2:12" ht="15.75" customHeight="1">
      <c r="B304" s="187"/>
      <c r="C304" s="366" t="s">
        <v>235</v>
      </c>
      <c r="D304" s="366"/>
      <c r="E304" s="113" t="s">
        <v>239</v>
      </c>
      <c r="F304" s="367">
        <f>F305</f>
        <v>11000</v>
      </c>
      <c r="G304" s="367">
        <f>G305</f>
        <v>0</v>
      </c>
      <c r="H304" s="367">
        <f>H305</f>
        <v>11000</v>
      </c>
      <c r="I304" s="93"/>
      <c r="J304" s="36"/>
      <c r="K304" s="36"/>
      <c r="L304" s="36"/>
    </row>
    <row r="305" spans="2:12" ht="24">
      <c r="B305" s="102"/>
      <c r="C305" s="103"/>
      <c r="D305" s="50">
        <v>4330</v>
      </c>
      <c r="E305" s="30" t="s">
        <v>141</v>
      </c>
      <c r="F305" s="296">
        <v>11000</v>
      </c>
      <c r="G305" s="315"/>
      <c r="H305" s="333">
        <f>F305+G305</f>
        <v>11000</v>
      </c>
      <c r="I305" s="329"/>
      <c r="J305" s="36"/>
      <c r="K305" s="36"/>
      <c r="L305" s="36"/>
    </row>
    <row r="306" spans="2:12" ht="25.5">
      <c r="B306" s="187"/>
      <c r="C306" s="151" t="s">
        <v>206</v>
      </c>
      <c r="D306" s="603"/>
      <c r="E306" s="119" t="s">
        <v>207</v>
      </c>
      <c r="F306" s="367">
        <f>SUM(F307:F309)</f>
        <v>3000</v>
      </c>
      <c r="G306" s="367">
        <f>SUM(G307:G309)</f>
        <v>0</v>
      </c>
      <c r="H306" s="367">
        <f>SUM(H307:H309)</f>
        <v>3000</v>
      </c>
      <c r="I306" s="93"/>
      <c r="J306" s="36"/>
      <c r="K306" s="36"/>
      <c r="L306" s="36"/>
    </row>
    <row r="307" spans="2:12" ht="15.75" customHeight="1">
      <c r="B307" s="102"/>
      <c r="C307" s="103"/>
      <c r="D307" s="42" t="s">
        <v>85</v>
      </c>
      <c r="E307" s="30" t="s">
        <v>58</v>
      </c>
      <c r="F307" s="296">
        <v>1000</v>
      </c>
      <c r="G307" s="315"/>
      <c r="H307" s="333">
        <f>F307+G307</f>
        <v>1000</v>
      </c>
      <c r="I307" s="93"/>
      <c r="J307" s="36"/>
      <c r="K307" s="36"/>
      <c r="L307" s="36"/>
    </row>
    <row r="308" spans="2:12" ht="15" customHeight="1">
      <c r="B308" s="187"/>
      <c r="C308" s="177"/>
      <c r="D308" s="42" t="s">
        <v>105</v>
      </c>
      <c r="E308" s="30" t="s">
        <v>66</v>
      </c>
      <c r="F308" s="294">
        <v>300</v>
      </c>
      <c r="G308" s="315"/>
      <c r="H308" s="333">
        <f>F308+G308</f>
        <v>300</v>
      </c>
      <c r="I308" s="93"/>
      <c r="J308" s="36"/>
      <c r="K308" s="36"/>
      <c r="L308" s="36"/>
    </row>
    <row r="309" spans="2:12" ht="15.75" customHeight="1">
      <c r="B309" s="187"/>
      <c r="C309" s="177"/>
      <c r="D309" s="50">
        <v>4700</v>
      </c>
      <c r="E309" s="30" t="s">
        <v>113</v>
      </c>
      <c r="F309" s="294">
        <v>1700</v>
      </c>
      <c r="G309" s="315"/>
      <c r="H309" s="333">
        <f>F309+G309</f>
        <v>1700</v>
      </c>
      <c r="I309" s="93"/>
      <c r="J309" s="36"/>
      <c r="K309" s="36"/>
      <c r="L309" s="36"/>
    </row>
    <row r="310" spans="2:12" ht="15.75" customHeight="1">
      <c r="B310" s="187"/>
      <c r="C310" s="366" t="s">
        <v>236</v>
      </c>
      <c r="D310" s="50"/>
      <c r="E310" s="119" t="s">
        <v>238</v>
      </c>
      <c r="F310" s="367">
        <f>SUM(F311:F313)</f>
        <v>40450</v>
      </c>
      <c r="G310" s="367">
        <f>SUM(G311:G313)</f>
        <v>0</v>
      </c>
      <c r="H310" s="367">
        <f>SUM(H311:H313)</f>
        <v>40450</v>
      </c>
      <c r="I310" s="93"/>
      <c r="J310" s="36"/>
      <c r="K310" s="36"/>
      <c r="L310" s="36"/>
    </row>
    <row r="311" spans="2:12" ht="15.75" customHeight="1">
      <c r="B311" s="187"/>
      <c r="C311" s="177"/>
      <c r="D311" s="42" t="s">
        <v>100</v>
      </c>
      <c r="E311" s="30" t="s">
        <v>101</v>
      </c>
      <c r="F311" s="294">
        <v>4100</v>
      </c>
      <c r="G311" s="317"/>
      <c r="H311" s="333">
        <f>F311+G311</f>
        <v>4100</v>
      </c>
      <c r="I311" s="93"/>
      <c r="J311" s="36"/>
      <c r="K311" s="36"/>
      <c r="L311" s="36"/>
    </row>
    <row r="312" spans="2:12" ht="15.75" customHeight="1">
      <c r="B312" s="187"/>
      <c r="C312" s="177"/>
      <c r="D312" s="41" t="s">
        <v>102</v>
      </c>
      <c r="E312" s="30" t="s">
        <v>103</v>
      </c>
      <c r="F312" s="294">
        <v>700</v>
      </c>
      <c r="G312" s="317"/>
      <c r="H312" s="333">
        <f>F312+G312</f>
        <v>700</v>
      </c>
      <c r="I312" s="93"/>
      <c r="J312" s="36"/>
      <c r="K312" s="36"/>
      <c r="L312" s="36"/>
    </row>
    <row r="313" spans="2:12" ht="15.75" customHeight="1">
      <c r="B313" s="102"/>
      <c r="C313" s="103"/>
      <c r="D313" s="41">
        <v>4170</v>
      </c>
      <c r="E313" s="30" t="s">
        <v>62</v>
      </c>
      <c r="F313" s="296">
        <v>35650</v>
      </c>
      <c r="G313" s="317"/>
      <c r="H313" s="333">
        <f>F313+G313</f>
        <v>35650</v>
      </c>
      <c r="I313" s="329"/>
      <c r="J313" s="36"/>
      <c r="K313" s="36"/>
      <c r="L313" s="36"/>
    </row>
    <row r="314" spans="2:12" ht="38.25">
      <c r="B314" s="69"/>
      <c r="C314" s="122" t="s">
        <v>53</v>
      </c>
      <c r="D314" s="159"/>
      <c r="E314" s="114" t="s">
        <v>222</v>
      </c>
      <c r="F314" s="286">
        <f>SUM(F315:F331)</f>
        <v>2699042</v>
      </c>
      <c r="G314" s="286">
        <f>SUM(G315:G331)</f>
        <v>800</v>
      </c>
      <c r="H314" s="286">
        <f>SUM(H315:H331)</f>
        <v>2699842</v>
      </c>
      <c r="I314" s="93"/>
      <c r="J314" s="36"/>
      <c r="K314" s="36"/>
      <c r="L314" s="36"/>
    </row>
    <row r="315" spans="2:12" ht="15.75" customHeight="1">
      <c r="B315" s="69"/>
      <c r="C315" s="122"/>
      <c r="D315" s="42" t="s">
        <v>59</v>
      </c>
      <c r="E315" s="30" t="s">
        <v>226</v>
      </c>
      <c r="F315" s="291">
        <v>450</v>
      </c>
      <c r="G315" s="317"/>
      <c r="H315" s="333">
        <f aca="true" t="shared" si="18" ref="H315:H331">F315+G315</f>
        <v>450</v>
      </c>
      <c r="I315" s="93"/>
      <c r="J315" s="36"/>
      <c r="K315" s="36"/>
      <c r="L315" s="36"/>
    </row>
    <row r="316" spans="2:12" ht="15.75" customHeight="1">
      <c r="B316" s="70"/>
      <c r="C316" s="41"/>
      <c r="D316" s="41" t="s">
        <v>139</v>
      </c>
      <c r="E316" s="30" t="s">
        <v>60</v>
      </c>
      <c r="F316" s="281">
        <v>2485792</v>
      </c>
      <c r="G316" s="317">
        <v>-4000</v>
      </c>
      <c r="H316" s="333">
        <f t="shared" si="18"/>
        <v>2481792</v>
      </c>
      <c r="I316" s="329" t="s">
        <v>495</v>
      </c>
      <c r="J316" s="36"/>
      <c r="K316" s="36"/>
      <c r="L316" s="36"/>
    </row>
    <row r="317" spans="2:12" ht="15.75" customHeight="1">
      <c r="B317" s="70"/>
      <c r="C317" s="41"/>
      <c r="D317" s="41" t="s">
        <v>98</v>
      </c>
      <c r="E317" s="30" t="s">
        <v>99</v>
      </c>
      <c r="F317" s="281">
        <v>64000</v>
      </c>
      <c r="G317" s="317"/>
      <c r="H317" s="333">
        <f t="shared" si="18"/>
        <v>64000</v>
      </c>
      <c r="I317" s="93"/>
      <c r="J317" s="36"/>
      <c r="K317" s="36"/>
      <c r="L317" s="36"/>
    </row>
    <row r="318" spans="2:12" ht="15.75" customHeight="1">
      <c r="B318" s="70"/>
      <c r="C318" s="41"/>
      <c r="D318" s="42" t="s">
        <v>108</v>
      </c>
      <c r="E318" s="30" t="s">
        <v>61</v>
      </c>
      <c r="F318" s="281">
        <v>3640</v>
      </c>
      <c r="G318" s="317"/>
      <c r="H318" s="333">
        <f t="shared" si="18"/>
        <v>3640</v>
      </c>
      <c r="I318" s="329"/>
      <c r="J318" s="36"/>
      <c r="K318" s="36"/>
      <c r="L318" s="36"/>
    </row>
    <row r="319" spans="2:12" ht="15.75" customHeight="1">
      <c r="B319" s="70"/>
      <c r="C319" s="41"/>
      <c r="D319" s="41" t="s">
        <v>100</v>
      </c>
      <c r="E319" s="30" t="s">
        <v>101</v>
      </c>
      <c r="F319" s="281">
        <v>124000</v>
      </c>
      <c r="G319" s="317"/>
      <c r="H319" s="333">
        <f t="shared" si="18"/>
        <v>124000</v>
      </c>
      <c r="I319" s="329"/>
      <c r="J319" s="36"/>
      <c r="K319" s="36"/>
      <c r="L319" s="36"/>
    </row>
    <row r="320" spans="2:12" ht="12.75">
      <c r="B320" s="70"/>
      <c r="C320" s="41"/>
      <c r="D320" s="41">
        <v>4170</v>
      </c>
      <c r="E320" s="30" t="s">
        <v>62</v>
      </c>
      <c r="F320" s="281">
        <v>850</v>
      </c>
      <c r="G320" s="317"/>
      <c r="H320" s="333">
        <f t="shared" si="18"/>
        <v>850</v>
      </c>
      <c r="I320" s="329"/>
      <c r="J320" s="36"/>
      <c r="K320" s="36"/>
      <c r="L320" s="36"/>
    </row>
    <row r="321" spans="2:12" ht="15.75" customHeight="1">
      <c r="B321" s="70"/>
      <c r="C321" s="41"/>
      <c r="D321" s="41" t="s">
        <v>85</v>
      </c>
      <c r="E321" s="30" t="s">
        <v>58</v>
      </c>
      <c r="F321" s="281">
        <v>2200</v>
      </c>
      <c r="G321" s="317">
        <v>4000</v>
      </c>
      <c r="H321" s="333">
        <f t="shared" si="18"/>
        <v>6200</v>
      </c>
      <c r="I321" s="329" t="s">
        <v>495</v>
      </c>
      <c r="J321" s="36"/>
      <c r="K321" s="36"/>
      <c r="L321" s="36"/>
    </row>
    <row r="322" spans="2:12" ht="15.75" customHeight="1">
      <c r="B322" s="70"/>
      <c r="C322" s="41"/>
      <c r="D322" s="42" t="s">
        <v>109</v>
      </c>
      <c r="E322" s="30" t="s">
        <v>63</v>
      </c>
      <c r="F322" s="281">
        <v>1010</v>
      </c>
      <c r="G322" s="317"/>
      <c r="H322" s="333">
        <f t="shared" si="18"/>
        <v>1010</v>
      </c>
      <c r="I322" s="329"/>
      <c r="J322" s="36"/>
      <c r="K322" s="36"/>
      <c r="L322" s="36"/>
    </row>
    <row r="323" spans="2:12" ht="15.75" customHeight="1">
      <c r="B323" s="70"/>
      <c r="C323" s="41"/>
      <c r="D323" s="42" t="s">
        <v>110</v>
      </c>
      <c r="E323" s="30" t="s">
        <v>64</v>
      </c>
      <c r="F323" s="281">
        <v>1000</v>
      </c>
      <c r="G323" s="317"/>
      <c r="H323" s="333">
        <f t="shared" si="18"/>
        <v>1000</v>
      </c>
      <c r="I323" s="93"/>
      <c r="J323" s="36"/>
      <c r="K323" s="36"/>
      <c r="L323" s="36"/>
    </row>
    <row r="324" spans="2:12" ht="15.75" customHeight="1">
      <c r="B324" s="70"/>
      <c r="C324" s="41"/>
      <c r="D324" s="41" t="s">
        <v>140</v>
      </c>
      <c r="E324" s="30" t="s">
        <v>65</v>
      </c>
      <c r="F324" s="281">
        <v>200</v>
      </c>
      <c r="G324" s="315"/>
      <c r="H324" s="333">
        <f t="shared" si="18"/>
        <v>200</v>
      </c>
      <c r="I324" s="93"/>
      <c r="J324" s="36"/>
      <c r="K324" s="36"/>
      <c r="L324" s="36"/>
    </row>
    <row r="325" spans="2:12" ht="16.5" customHeight="1">
      <c r="B325" s="70"/>
      <c r="C325" s="41"/>
      <c r="D325" s="41" t="s">
        <v>56</v>
      </c>
      <c r="E325" s="30" t="s">
        <v>57</v>
      </c>
      <c r="F325" s="281">
        <v>10000</v>
      </c>
      <c r="G325" s="315"/>
      <c r="H325" s="333">
        <f t="shared" si="18"/>
        <v>10000</v>
      </c>
      <c r="I325" s="93"/>
      <c r="J325" s="36"/>
      <c r="K325" s="36"/>
      <c r="L325" s="36"/>
    </row>
    <row r="326" spans="2:12" ht="24">
      <c r="B326" s="70"/>
      <c r="C326" s="41"/>
      <c r="D326" s="50">
        <v>4400</v>
      </c>
      <c r="E326" s="85" t="s">
        <v>230</v>
      </c>
      <c r="F326" s="281">
        <v>1600</v>
      </c>
      <c r="G326" s="315"/>
      <c r="H326" s="333">
        <f t="shared" si="18"/>
        <v>1600</v>
      </c>
      <c r="I326" s="93"/>
      <c r="J326" s="36"/>
      <c r="K326" s="36"/>
      <c r="L326" s="36"/>
    </row>
    <row r="327" spans="2:12" ht="15.75" customHeight="1">
      <c r="B327" s="70"/>
      <c r="C327" s="41"/>
      <c r="D327" s="41" t="s">
        <v>105</v>
      </c>
      <c r="E327" s="30" t="s">
        <v>66</v>
      </c>
      <c r="F327" s="281">
        <v>500</v>
      </c>
      <c r="G327" s="315"/>
      <c r="H327" s="333">
        <f t="shared" si="18"/>
        <v>500</v>
      </c>
      <c r="I327" s="93"/>
      <c r="J327" s="36"/>
      <c r="K327" s="36"/>
      <c r="L327" s="36"/>
    </row>
    <row r="328" spans="2:12" ht="16.5" customHeight="1">
      <c r="B328" s="70"/>
      <c r="C328" s="41"/>
      <c r="D328" s="41">
        <v>4430</v>
      </c>
      <c r="E328" s="30" t="s">
        <v>67</v>
      </c>
      <c r="F328" s="281">
        <v>150</v>
      </c>
      <c r="G328" s="315"/>
      <c r="H328" s="333">
        <f t="shared" si="18"/>
        <v>150</v>
      </c>
      <c r="I328" s="93"/>
      <c r="J328" s="36"/>
      <c r="K328" s="36"/>
      <c r="L328" s="36"/>
    </row>
    <row r="329" spans="2:12" ht="15" customHeight="1">
      <c r="B329" s="70"/>
      <c r="C329" s="41"/>
      <c r="D329" s="41" t="s">
        <v>111</v>
      </c>
      <c r="E329" s="30" t="s">
        <v>112</v>
      </c>
      <c r="F329" s="281">
        <v>1250</v>
      </c>
      <c r="G329" s="315"/>
      <c r="H329" s="333">
        <f t="shared" si="18"/>
        <v>1250</v>
      </c>
      <c r="I329" s="329"/>
      <c r="J329" s="36"/>
      <c r="K329" s="36"/>
      <c r="L329" s="36"/>
    </row>
    <row r="330" spans="2:12" ht="15.75" customHeight="1">
      <c r="B330" s="70"/>
      <c r="C330" s="41"/>
      <c r="D330" s="50">
        <v>4610</v>
      </c>
      <c r="E330" s="30" t="s">
        <v>377</v>
      </c>
      <c r="F330" s="281">
        <v>400</v>
      </c>
      <c r="G330" s="317">
        <v>800</v>
      </c>
      <c r="H330" s="333">
        <f t="shared" si="18"/>
        <v>1200</v>
      </c>
      <c r="I330" s="329" t="s">
        <v>495</v>
      </c>
      <c r="J330" s="36"/>
      <c r="K330" s="36"/>
      <c r="L330" s="36"/>
    </row>
    <row r="331" spans="2:12" ht="15.75" customHeight="1">
      <c r="B331" s="70"/>
      <c r="C331" s="41"/>
      <c r="D331" s="50">
        <v>4700</v>
      </c>
      <c r="E331" s="30" t="s">
        <v>113</v>
      </c>
      <c r="F331" s="281">
        <v>2000</v>
      </c>
      <c r="G331" s="315"/>
      <c r="H331" s="333">
        <f t="shared" si="18"/>
        <v>2000</v>
      </c>
      <c r="I331" s="93"/>
      <c r="J331" s="36"/>
      <c r="K331" s="36"/>
      <c r="L331" s="36"/>
    </row>
    <row r="332" spans="2:12" ht="63.75">
      <c r="B332" s="71"/>
      <c r="C332" s="151" t="s">
        <v>54</v>
      </c>
      <c r="D332" s="150"/>
      <c r="E332" s="115" t="s">
        <v>223</v>
      </c>
      <c r="F332" s="282">
        <f>F333</f>
        <v>30116</v>
      </c>
      <c r="G332" s="282">
        <f>G333</f>
        <v>0</v>
      </c>
      <c r="H332" s="282">
        <f>H333</f>
        <v>30116</v>
      </c>
      <c r="I332" s="93"/>
      <c r="J332" s="36"/>
      <c r="K332" s="36"/>
      <c r="L332" s="36"/>
    </row>
    <row r="333" spans="2:12" ht="15.75" customHeight="1">
      <c r="B333" s="70"/>
      <c r="C333" s="41"/>
      <c r="D333" s="41">
        <v>4130</v>
      </c>
      <c r="E333" s="30" t="s">
        <v>174</v>
      </c>
      <c r="F333" s="281">
        <v>30116</v>
      </c>
      <c r="G333" s="315"/>
      <c r="H333" s="333">
        <f>F333+G333</f>
        <v>30116</v>
      </c>
      <c r="I333" s="329"/>
      <c r="J333" s="36"/>
      <c r="K333" s="36"/>
      <c r="L333" s="36"/>
    </row>
    <row r="334" spans="2:12" ht="25.5">
      <c r="B334" s="71"/>
      <c r="C334" s="151" t="s">
        <v>55</v>
      </c>
      <c r="D334" s="150"/>
      <c r="E334" s="115" t="s">
        <v>41</v>
      </c>
      <c r="F334" s="282">
        <f>SUM(F335:F337)</f>
        <v>263517</v>
      </c>
      <c r="G334" s="282">
        <f>SUM(G335:G337)</f>
        <v>15000</v>
      </c>
      <c r="H334" s="282">
        <f>SUM(H335:H337)</f>
        <v>278517</v>
      </c>
      <c r="I334" s="93"/>
      <c r="J334" s="36"/>
      <c r="K334" s="36"/>
      <c r="L334" s="36"/>
    </row>
    <row r="335" spans="2:12" ht="15.75" customHeight="1">
      <c r="B335" s="70"/>
      <c r="C335" s="41"/>
      <c r="D335" s="42" t="s">
        <v>139</v>
      </c>
      <c r="E335" s="85" t="s">
        <v>143</v>
      </c>
      <c r="F335" s="281">
        <v>250517</v>
      </c>
      <c r="G335" s="315">
        <v>15000</v>
      </c>
      <c r="H335" s="333">
        <f>F335+G335</f>
        <v>265517</v>
      </c>
      <c r="I335" s="329" t="s">
        <v>376</v>
      </c>
      <c r="J335" s="36"/>
      <c r="K335" s="36"/>
      <c r="L335" s="36"/>
    </row>
    <row r="336" spans="2:12" ht="15.75" customHeight="1">
      <c r="B336" s="70"/>
      <c r="C336" s="41"/>
      <c r="D336" s="41" t="s">
        <v>100</v>
      </c>
      <c r="E336" s="30" t="s">
        <v>101</v>
      </c>
      <c r="F336" s="281">
        <v>3000</v>
      </c>
      <c r="G336" s="315"/>
      <c r="H336" s="333">
        <f>F336+G336</f>
        <v>3000</v>
      </c>
      <c r="I336" s="93"/>
      <c r="J336" s="36"/>
      <c r="K336" s="36"/>
      <c r="L336" s="36"/>
    </row>
    <row r="337" spans="2:12" ht="24">
      <c r="B337" s="70"/>
      <c r="C337" s="41"/>
      <c r="D337" s="50">
        <v>4330</v>
      </c>
      <c r="E337" s="30" t="s">
        <v>141</v>
      </c>
      <c r="F337" s="281">
        <v>10000</v>
      </c>
      <c r="G337" s="319"/>
      <c r="H337" s="333">
        <f>F337+G337</f>
        <v>10000</v>
      </c>
      <c r="I337" s="329"/>
      <c r="J337" s="36"/>
      <c r="K337" s="36"/>
      <c r="L337" s="36"/>
    </row>
    <row r="338" spans="2:12" ht="15.75" customHeight="1">
      <c r="B338" s="71"/>
      <c r="C338" s="151" t="s">
        <v>142</v>
      </c>
      <c r="D338" s="150"/>
      <c r="E338" s="119" t="s">
        <v>193</v>
      </c>
      <c r="F338" s="282">
        <f>F339+F340</f>
        <v>56000</v>
      </c>
      <c r="G338" s="282">
        <f>G339+G340</f>
        <v>0</v>
      </c>
      <c r="H338" s="282">
        <f>H339+H340</f>
        <v>56000</v>
      </c>
      <c r="I338" s="93"/>
      <c r="J338" s="36"/>
      <c r="K338" s="36"/>
      <c r="L338" s="36"/>
    </row>
    <row r="339" spans="2:12" ht="15.75" customHeight="1">
      <c r="B339" s="70"/>
      <c r="C339" s="41"/>
      <c r="D339" s="42" t="s">
        <v>139</v>
      </c>
      <c r="E339" s="30" t="s">
        <v>143</v>
      </c>
      <c r="F339" s="281">
        <v>55960</v>
      </c>
      <c r="G339" s="315"/>
      <c r="H339" s="333">
        <f>F339+G339</f>
        <v>55960</v>
      </c>
      <c r="I339" s="329"/>
      <c r="J339" s="36"/>
      <c r="K339" s="36"/>
      <c r="L339" s="36"/>
    </row>
    <row r="340" spans="2:12" ht="15.75" customHeight="1">
      <c r="B340" s="70"/>
      <c r="C340" s="41"/>
      <c r="D340" s="41" t="s">
        <v>85</v>
      </c>
      <c r="E340" s="30" t="s">
        <v>58</v>
      </c>
      <c r="F340" s="281">
        <v>40</v>
      </c>
      <c r="G340" s="319"/>
      <c r="H340" s="333">
        <f>F340+G340</f>
        <v>40</v>
      </c>
      <c r="I340" s="329"/>
      <c r="J340" s="36"/>
      <c r="K340" s="36"/>
      <c r="L340" s="36"/>
    </row>
    <row r="341" spans="2:12" ht="15.75" customHeight="1">
      <c r="B341" s="70"/>
      <c r="C341" s="151" t="s">
        <v>171</v>
      </c>
      <c r="D341" s="155"/>
      <c r="E341" s="119" t="s">
        <v>172</v>
      </c>
      <c r="F341" s="282">
        <f>F342</f>
        <v>151895</v>
      </c>
      <c r="G341" s="282">
        <f>G342</f>
        <v>21105</v>
      </c>
      <c r="H341" s="282">
        <f>H342</f>
        <v>173000</v>
      </c>
      <c r="I341" s="93"/>
      <c r="J341" s="36"/>
      <c r="K341" s="36"/>
      <c r="L341" s="36"/>
    </row>
    <row r="342" spans="2:12" ht="15.75" customHeight="1">
      <c r="B342" s="70"/>
      <c r="C342" s="151"/>
      <c r="D342" s="42" t="s">
        <v>139</v>
      </c>
      <c r="E342" s="85" t="s">
        <v>143</v>
      </c>
      <c r="F342" s="281">
        <v>151895</v>
      </c>
      <c r="G342" s="281">
        <v>21105</v>
      </c>
      <c r="H342" s="333">
        <f>F342+G342</f>
        <v>173000</v>
      </c>
      <c r="I342" s="329" t="s">
        <v>376</v>
      </c>
      <c r="J342" s="36"/>
      <c r="K342" s="36"/>
      <c r="L342" s="36"/>
    </row>
    <row r="343" spans="2:12" ht="15.75" customHeight="1">
      <c r="B343" s="71"/>
      <c r="C343" s="151" t="s">
        <v>144</v>
      </c>
      <c r="D343" s="150"/>
      <c r="E343" s="119" t="s">
        <v>42</v>
      </c>
      <c r="F343" s="282">
        <f>SUM(F344:F360)</f>
        <v>676850</v>
      </c>
      <c r="G343" s="282">
        <f>SUM(G344:G360)</f>
        <v>5821</v>
      </c>
      <c r="H343" s="282">
        <f>SUM(H344:H360)</f>
        <v>682671</v>
      </c>
      <c r="I343" s="93"/>
      <c r="J343" s="36"/>
      <c r="K343" s="36"/>
      <c r="L343" s="36"/>
    </row>
    <row r="344" spans="2:12" ht="15.75" customHeight="1">
      <c r="B344" s="71"/>
      <c r="C344" s="151"/>
      <c r="D344" s="42" t="s">
        <v>59</v>
      </c>
      <c r="E344" s="30" t="s">
        <v>226</v>
      </c>
      <c r="F344" s="281">
        <v>1800</v>
      </c>
      <c r="G344" s="315"/>
      <c r="H344" s="333">
        <f aca="true" t="shared" si="19" ref="H344:H360">F344+G344</f>
        <v>1800</v>
      </c>
      <c r="I344" s="93"/>
      <c r="J344" s="36"/>
      <c r="K344" s="36"/>
      <c r="L344" s="36"/>
    </row>
    <row r="345" spans="2:12" ht="15.75" customHeight="1">
      <c r="B345" s="70"/>
      <c r="C345" s="41"/>
      <c r="D345" s="42" t="s">
        <v>98</v>
      </c>
      <c r="E345" s="30" t="s">
        <v>99</v>
      </c>
      <c r="F345" s="281">
        <v>450000</v>
      </c>
      <c r="G345" s="315">
        <v>8721</v>
      </c>
      <c r="H345" s="333">
        <f t="shared" si="19"/>
        <v>458721</v>
      </c>
      <c r="I345" s="329" t="s">
        <v>376</v>
      </c>
      <c r="J345" s="36"/>
      <c r="K345" s="36"/>
      <c r="L345" s="36"/>
    </row>
    <row r="346" spans="2:12" ht="15.75" customHeight="1">
      <c r="B346" s="70"/>
      <c r="C346" s="41"/>
      <c r="D346" s="42" t="s">
        <v>108</v>
      </c>
      <c r="E346" s="30" t="s">
        <v>61</v>
      </c>
      <c r="F346" s="281">
        <v>28600</v>
      </c>
      <c r="G346" s="315"/>
      <c r="H346" s="333">
        <f t="shared" si="19"/>
        <v>28600</v>
      </c>
      <c r="I346" s="329"/>
      <c r="J346" s="36"/>
      <c r="K346" s="36"/>
      <c r="L346" s="36"/>
    </row>
    <row r="347" spans="2:12" ht="15.75" customHeight="1">
      <c r="B347" s="70"/>
      <c r="C347" s="41"/>
      <c r="D347" s="42" t="s">
        <v>100</v>
      </c>
      <c r="E347" s="30" t="s">
        <v>101</v>
      </c>
      <c r="F347" s="281">
        <v>77000</v>
      </c>
      <c r="G347" s="315"/>
      <c r="H347" s="333">
        <f t="shared" si="19"/>
        <v>77000</v>
      </c>
      <c r="I347" s="329"/>
      <c r="J347" s="36"/>
      <c r="K347" s="36"/>
      <c r="L347" s="36"/>
    </row>
    <row r="348" spans="2:12" ht="15.75" customHeight="1">
      <c r="B348" s="70"/>
      <c r="C348" s="41"/>
      <c r="D348" s="42" t="s">
        <v>102</v>
      </c>
      <c r="E348" s="30" t="s">
        <v>103</v>
      </c>
      <c r="F348" s="281">
        <v>11000</v>
      </c>
      <c r="G348" s="315"/>
      <c r="H348" s="333">
        <f t="shared" si="19"/>
        <v>11000</v>
      </c>
      <c r="I348" s="329"/>
      <c r="J348" s="36"/>
      <c r="K348" s="36"/>
      <c r="L348" s="36"/>
    </row>
    <row r="349" spans="2:12" ht="15.75" customHeight="1">
      <c r="B349" s="70"/>
      <c r="C349" s="41"/>
      <c r="D349" s="41">
        <v>4170</v>
      </c>
      <c r="E349" s="30" t="s">
        <v>62</v>
      </c>
      <c r="F349" s="281">
        <v>5000</v>
      </c>
      <c r="G349" s="315"/>
      <c r="H349" s="333">
        <f t="shared" si="19"/>
        <v>5000</v>
      </c>
      <c r="I349" s="329"/>
      <c r="J349" s="36"/>
      <c r="K349" s="36"/>
      <c r="L349" s="36"/>
    </row>
    <row r="350" spans="2:12" ht="15.75" customHeight="1">
      <c r="B350" s="70"/>
      <c r="C350" s="41"/>
      <c r="D350" s="42" t="s">
        <v>85</v>
      </c>
      <c r="E350" s="30" t="s">
        <v>58</v>
      </c>
      <c r="F350" s="281">
        <v>25700</v>
      </c>
      <c r="G350" s="315"/>
      <c r="H350" s="333">
        <f t="shared" si="19"/>
        <v>25700</v>
      </c>
      <c r="I350" s="329"/>
      <c r="J350" s="36"/>
      <c r="K350" s="36"/>
      <c r="L350" s="36"/>
    </row>
    <row r="351" spans="2:12" ht="12.75">
      <c r="B351" s="70"/>
      <c r="C351" s="41"/>
      <c r="D351" s="42" t="s">
        <v>109</v>
      </c>
      <c r="E351" s="30" t="s">
        <v>63</v>
      </c>
      <c r="F351" s="281">
        <v>7300</v>
      </c>
      <c r="G351" s="315"/>
      <c r="H351" s="333">
        <f t="shared" si="19"/>
        <v>7300</v>
      </c>
      <c r="I351" s="329"/>
      <c r="J351" s="36"/>
      <c r="K351" s="36"/>
      <c r="L351" s="36"/>
    </row>
    <row r="352" spans="2:12" ht="15.75" customHeight="1">
      <c r="B352" s="70"/>
      <c r="C352" s="41"/>
      <c r="D352" s="42" t="s">
        <v>110</v>
      </c>
      <c r="E352" s="30" t="s">
        <v>64</v>
      </c>
      <c r="F352" s="281">
        <v>5100</v>
      </c>
      <c r="G352" s="315"/>
      <c r="H352" s="333">
        <f t="shared" si="19"/>
        <v>5100</v>
      </c>
      <c r="I352" s="93"/>
      <c r="J352" s="36"/>
      <c r="K352" s="36"/>
      <c r="L352" s="36"/>
    </row>
    <row r="353" spans="2:12" ht="15.75" customHeight="1">
      <c r="B353" s="70"/>
      <c r="C353" s="41"/>
      <c r="D353" s="41" t="s">
        <v>140</v>
      </c>
      <c r="E353" s="30" t="s">
        <v>65</v>
      </c>
      <c r="F353" s="281">
        <v>500</v>
      </c>
      <c r="G353" s="315"/>
      <c r="H353" s="333">
        <f t="shared" si="19"/>
        <v>500</v>
      </c>
      <c r="I353" s="93"/>
      <c r="J353" s="36"/>
      <c r="K353" s="36"/>
      <c r="L353" s="36"/>
    </row>
    <row r="354" spans="2:12" ht="15.75" customHeight="1">
      <c r="B354" s="70"/>
      <c r="C354" s="41"/>
      <c r="D354" s="42" t="s">
        <v>56</v>
      </c>
      <c r="E354" s="30" t="s">
        <v>57</v>
      </c>
      <c r="F354" s="281">
        <v>23300</v>
      </c>
      <c r="G354" s="315">
        <v>-2900</v>
      </c>
      <c r="H354" s="333">
        <f t="shared" si="19"/>
        <v>20400</v>
      </c>
      <c r="I354" s="329" t="s">
        <v>495</v>
      </c>
      <c r="J354" s="36"/>
      <c r="K354" s="36"/>
      <c r="L354" s="36"/>
    </row>
    <row r="355" spans="2:12" ht="19.5" customHeight="1">
      <c r="B355" s="70"/>
      <c r="C355" s="41"/>
      <c r="D355" s="50">
        <v>4360</v>
      </c>
      <c r="E355" s="30" t="s">
        <v>307</v>
      </c>
      <c r="F355" s="281">
        <v>8800</v>
      </c>
      <c r="G355" s="315"/>
      <c r="H355" s="333">
        <f t="shared" si="19"/>
        <v>8800</v>
      </c>
      <c r="I355" s="329"/>
      <c r="J355" s="36"/>
      <c r="K355" s="36"/>
      <c r="L355" s="36"/>
    </row>
    <row r="356" spans="2:12" ht="24">
      <c r="B356" s="70"/>
      <c r="C356" s="41"/>
      <c r="D356" s="50">
        <v>4400</v>
      </c>
      <c r="E356" s="85" t="s">
        <v>230</v>
      </c>
      <c r="F356" s="281">
        <v>13000</v>
      </c>
      <c r="G356" s="315"/>
      <c r="H356" s="333">
        <f t="shared" si="19"/>
        <v>13000</v>
      </c>
      <c r="I356" s="93"/>
      <c r="J356" s="36"/>
      <c r="K356" s="36"/>
      <c r="L356" s="36"/>
    </row>
    <row r="357" spans="2:12" ht="15.75" customHeight="1">
      <c r="B357" s="70"/>
      <c r="C357" s="41"/>
      <c r="D357" s="42" t="s">
        <v>105</v>
      </c>
      <c r="E357" s="30" t="s">
        <v>66</v>
      </c>
      <c r="F357" s="281">
        <v>1000</v>
      </c>
      <c r="G357" s="315">
        <v>1000</v>
      </c>
      <c r="H357" s="333">
        <f t="shared" si="19"/>
        <v>2000</v>
      </c>
      <c r="I357" s="329" t="s">
        <v>495</v>
      </c>
      <c r="J357" s="36"/>
      <c r="K357" s="36"/>
      <c r="L357" s="36"/>
    </row>
    <row r="358" spans="2:12" ht="15.75" customHeight="1">
      <c r="B358" s="70"/>
      <c r="C358" s="41"/>
      <c r="D358" s="42" t="s">
        <v>90</v>
      </c>
      <c r="E358" s="30" t="s">
        <v>67</v>
      </c>
      <c r="F358" s="281">
        <v>2100</v>
      </c>
      <c r="G358" s="315"/>
      <c r="H358" s="333">
        <f t="shared" si="19"/>
        <v>2100</v>
      </c>
      <c r="I358" s="93"/>
      <c r="J358" s="36"/>
      <c r="K358" s="36"/>
      <c r="L358" s="36"/>
    </row>
    <row r="359" spans="2:12" ht="15.75" customHeight="1">
      <c r="B359" s="70"/>
      <c r="C359" s="41"/>
      <c r="D359" s="42" t="s">
        <v>111</v>
      </c>
      <c r="E359" s="30" t="s">
        <v>112</v>
      </c>
      <c r="F359" s="281">
        <v>11650</v>
      </c>
      <c r="G359" s="315"/>
      <c r="H359" s="333">
        <f t="shared" si="19"/>
        <v>11650</v>
      </c>
      <c r="I359" s="93"/>
      <c r="J359" s="36"/>
      <c r="K359" s="36"/>
      <c r="L359" s="36"/>
    </row>
    <row r="360" spans="2:12" ht="15.75" customHeight="1">
      <c r="B360" s="70"/>
      <c r="C360" s="41"/>
      <c r="D360" s="50">
        <v>4700</v>
      </c>
      <c r="E360" s="30" t="s">
        <v>113</v>
      </c>
      <c r="F360" s="281">
        <v>5000</v>
      </c>
      <c r="G360" s="315">
        <v>-1000</v>
      </c>
      <c r="H360" s="333">
        <f t="shared" si="19"/>
        <v>4000</v>
      </c>
      <c r="I360" s="329" t="s">
        <v>495</v>
      </c>
      <c r="J360" s="36"/>
      <c r="K360" s="36"/>
      <c r="L360" s="36"/>
    </row>
    <row r="361" spans="2:12" ht="25.5">
      <c r="B361" s="71"/>
      <c r="C361" s="151" t="s">
        <v>145</v>
      </c>
      <c r="D361" s="150"/>
      <c r="E361" s="119" t="s">
        <v>194</v>
      </c>
      <c r="F361" s="282">
        <f>SUM(F362:F363)</f>
        <v>30400</v>
      </c>
      <c r="G361" s="282">
        <f>SUM(G362:G363)</f>
        <v>0</v>
      </c>
      <c r="H361" s="282">
        <f>SUM(H362:H363)</f>
        <v>30400</v>
      </c>
      <c r="I361" s="93"/>
      <c r="J361" s="36"/>
      <c r="K361" s="36"/>
      <c r="L361" s="36"/>
    </row>
    <row r="362" spans="2:12" ht="16.5" customHeight="1">
      <c r="B362" s="70"/>
      <c r="C362" s="41"/>
      <c r="D362" s="42" t="s">
        <v>100</v>
      </c>
      <c r="E362" s="30" t="s">
        <v>101</v>
      </c>
      <c r="F362" s="281">
        <v>5400</v>
      </c>
      <c r="G362" s="315"/>
      <c r="H362" s="333">
        <f>F362+G362</f>
        <v>5400</v>
      </c>
      <c r="I362" s="93"/>
      <c r="J362" s="36"/>
      <c r="K362" s="36"/>
      <c r="L362" s="36"/>
    </row>
    <row r="363" spans="2:12" ht="15.75" customHeight="1">
      <c r="B363" s="70"/>
      <c r="C363" s="41"/>
      <c r="D363" s="41">
        <v>4170</v>
      </c>
      <c r="E363" s="30" t="s">
        <v>62</v>
      </c>
      <c r="F363" s="281">
        <v>25000</v>
      </c>
      <c r="G363" s="315"/>
      <c r="H363" s="333">
        <f>F363+G363</f>
        <v>25000</v>
      </c>
      <c r="I363" s="329"/>
      <c r="J363" s="36"/>
      <c r="K363" s="36"/>
      <c r="L363" s="36"/>
    </row>
    <row r="364" spans="2:12" ht="18" customHeight="1">
      <c r="B364" s="71"/>
      <c r="C364" s="151" t="s">
        <v>146</v>
      </c>
      <c r="D364" s="151"/>
      <c r="E364" s="119" t="s">
        <v>43</v>
      </c>
      <c r="F364" s="282">
        <f>SUM(F365:F369)</f>
        <v>130041</v>
      </c>
      <c r="G364" s="282">
        <f>SUM(G365:G369)</f>
        <v>0</v>
      </c>
      <c r="H364" s="282">
        <f>SUM(H365:H369)</f>
        <v>130041</v>
      </c>
      <c r="I364" s="93"/>
      <c r="J364" s="36"/>
      <c r="K364" s="36"/>
      <c r="L364" s="36"/>
    </row>
    <row r="365" spans="2:12" ht="16.5" customHeight="1">
      <c r="B365" s="70"/>
      <c r="C365" s="41"/>
      <c r="D365" s="41" t="s">
        <v>139</v>
      </c>
      <c r="E365" s="85" t="s">
        <v>297</v>
      </c>
      <c r="F365" s="281">
        <v>116100</v>
      </c>
      <c r="G365" s="317"/>
      <c r="H365" s="333">
        <f>F365+G365</f>
        <v>116100</v>
      </c>
      <c r="I365" s="329"/>
      <c r="J365" s="36"/>
      <c r="K365" s="36"/>
      <c r="L365" s="36"/>
    </row>
    <row r="366" spans="2:12" ht="18.75" customHeight="1">
      <c r="B366" s="72"/>
      <c r="C366" s="44"/>
      <c r="D366" s="42" t="s">
        <v>85</v>
      </c>
      <c r="E366" s="30" t="s">
        <v>58</v>
      </c>
      <c r="F366" s="283">
        <v>3000</v>
      </c>
      <c r="G366" s="315"/>
      <c r="H366" s="333">
        <f>F366+G366</f>
        <v>3000</v>
      </c>
      <c r="I366" s="93"/>
      <c r="J366" s="36"/>
      <c r="K366" s="36"/>
      <c r="L366" s="36"/>
    </row>
    <row r="367" spans="2:12" ht="18.75" customHeight="1">
      <c r="B367" s="72"/>
      <c r="C367" s="44"/>
      <c r="D367" s="42" t="s">
        <v>85</v>
      </c>
      <c r="E367" s="30" t="s">
        <v>328</v>
      </c>
      <c r="F367" s="283">
        <v>541</v>
      </c>
      <c r="G367" s="316"/>
      <c r="H367" s="333">
        <f>F367+G367</f>
        <v>541</v>
      </c>
      <c r="I367" s="329"/>
      <c r="J367" s="36"/>
      <c r="K367" s="36"/>
      <c r="L367" s="36"/>
    </row>
    <row r="368" spans="2:12" ht="15.75" customHeight="1">
      <c r="B368" s="70"/>
      <c r="C368" s="41"/>
      <c r="D368" s="42" t="s">
        <v>56</v>
      </c>
      <c r="E368" s="30" t="s">
        <v>57</v>
      </c>
      <c r="F368" s="281">
        <v>10000</v>
      </c>
      <c r="G368" s="315"/>
      <c r="H368" s="333">
        <f>F368+G368</f>
        <v>10000</v>
      </c>
      <c r="I368" s="93"/>
      <c r="J368" s="36"/>
      <c r="K368" s="36"/>
      <c r="L368" s="36"/>
    </row>
    <row r="369" spans="2:12" ht="15.75" customHeight="1" thickBot="1">
      <c r="B369" s="358"/>
      <c r="C369" s="359"/>
      <c r="D369" s="384">
        <v>4700</v>
      </c>
      <c r="E369" s="361" t="s">
        <v>327</v>
      </c>
      <c r="F369" s="362">
        <v>400</v>
      </c>
      <c r="G369" s="363"/>
      <c r="H369" s="364">
        <f>F369+G369</f>
        <v>400</v>
      </c>
      <c r="I369" s="329"/>
      <c r="J369" s="36"/>
      <c r="K369" s="36"/>
      <c r="L369" s="36"/>
    </row>
    <row r="370" spans="2:12" ht="26.25" thickBot="1">
      <c r="B370" s="141" t="s">
        <v>147</v>
      </c>
      <c r="C370" s="142"/>
      <c r="D370" s="142"/>
      <c r="E370" s="143" t="s">
        <v>148</v>
      </c>
      <c r="F370" s="297">
        <f>F371+F378</f>
        <v>43590</v>
      </c>
      <c r="G370" s="297">
        <f>G371+G378</f>
        <v>4480</v>
      </c>
      <c r="H370" s="297">
        <f>H371+H378</f>
        <v>48070</v>
      </c>
      <c r="I370" s="302"/>
      <c r="J370" s="36"/>
      <c r="K370" s="36"/>
      <c r="L370" s="36"/>
    </row>
    <row r="371" spans="2:12" ht="25.5">
      <c r="B371" s="198"/>
      <c r="C371" s="191">
        <v>85311</v>
      </c>
      <c r="D371" s="307"/>
      <c r="E371" s="181" t="s">
        <v>246</v>
      </c>
      <c r="F371" s="286">
        <f>SUM(F372:F377)</f>
        <v>36590</v>
      </c>
      <c r="G371" s="286">
        <f>SUM(G372:G377)</f>
        <v>4480</v>
      </c>
      <c r="H371" s="286">
        <f>SUM(H372:H377)</f>
        <v>41070</v>
      </c>
      <c r="I371" s="311"/>
      <c r="J371" s="36"/>
      <c r="K371" s="36"/>
      <c r="L371" s="36"/>
    </row>
    <row r="372" spans="2:12" ht="15.75" customHeight="1">
      <c r="B372" s="198"/>
      <c r="C372" s="191"/>
      <c r="D372" s="42" t="s">
        <v>108</v>
      </c>
      <c r="E372" s="30" t="s">
        <v>61</v>
      </c>
      <c r="F372" s="291">
        <v>17670</v>
      </c>
      <c r="G372" s="291"/>
      <c r="H372" s="333">
        <f aca="true" t="shared" si="20" ref="H372:H377">F372+G372</f>
        <v>17670</v>
      </c>
      <c r="I372" s="329"/>
      <c r="J372" s="36"/>
      <c r="K372" s="36"/>
      <c r="L372" s="36"/>
    </row>
    <row r="373" spans="2:12" ht="15.75" customHeight="1">
      <c r="B373" s="198"/>
      <c r="C373" s="191"/>
      <c r="D373" s="42" t="s">
        <v>100</v>
      </c>
      <c r="E373" s="30" t="s">
        <v>101</v>
      </c>
      <c r="F373" s="291">
        <v>3045</v>
      </c>
      <c r="G373" s="291">
        <v>450</v>
      </c>
      <c r="H373" s="333">
        <f t="shared" si="20"/>
        <v>3495</v>
      </c>
      <c r="I373" s="329" t="s">
        <v>495</v>
      </c>
      <c r="J373" s="36"/>
      <c r="K373" s="36"/>
      <c r="L373" s="36"/>
    </row>
    <row r="374" spans="2:12" ht="15.75" customHeight="1">
      <c r="B374" s="198"/>
      <c r="C374" s="191"/>
      <c r="D374" s="42" t="s">
        <v>102</v>
      </c>
      <c r="E374" s="30" t="s">
        <v>103</v>
      </c>
      <c r="F374" s="291">
        <v>435</v>
      </c>
      <c r="G374" s="291">
        <v>50</v>
      </c>
      <c r="H374" s="333">
        <f t="shared" si="20"/>
        <v>485</v>
      </c>
      <c r="I374" s="329" t="s">
        <v>495</v>
      </c>
      <c r="J374" s="36"/>
      <c r="K374" s="36"/>
      <c r="L374" s="36"/>
    </row>
    <row r="375" spans="2:12" ht="15.75" customHeight="1">
      <c r="B375" s="198"/>
      <c r="C375" s="191"/>
      <c r="D375" s="41">
        <v>4170</v>
      </c>
      <c r="E375" s="30" t="s">
        <v>62</v>
      </c>
      <c r="F375" s="291">
        <v>0</v>
      </c>
      <c r="G375" s="291">
        <v>2400</v>
      </c>
      <c r="H375" s="333">
        <f t="shared" si="20"/>
        <v>2400</v>
      </c>
      <c r="I375" s="329" t="s">
        <v>495</v>
      </c>
      <c r="J375" s="36"/>
      <c r="K375" s="36"/>
      <c r="L375" s="36"/>
    </row>
    <row r="376" spans="2:12" ht="15.75" customHeight="1">
      <c r="B376" s="198"/>
      <c r="C376" s="191"/>
      <c r="D376" s="42" t="s">
        <v>85</v>
      </c>
      <c r="E376" s="30" t="s">
        <v>58</v>
      </c>
      <c r="F376" s="291">
        <v>1200</v>
      </c>
      <c r="G376" s="291"/>
      <c r="H376" s="333">
        <f t="shared" si="20"/>
        <v>1200</v>
      </c>
      <c r="I376" s="329"/>
      <c r="J376" s="36"/>
      <c r="K376" s="36"/>
      <c r="L376" s="36"/>
    </row>
    <row r="377" spans="2:12" ht="16.5" customHeight="1">
      <c r="B377" s="179"/>
      <c r="C377" s="180"/>
      <c r="D377" s="42" t="s">
        <v>56</v>
      </c>
      <c r="E377" s="30" t="s">
        <v>57</v>
      </c>
      <c r="F377" s="281">
        <v>14240</v>
      </c>
      <c r="G377" s="315">
        <v>1580</v>
      </c>
      <c r="H377" s="333">
        <f t="shared" si="20"/>
        <v>15820</v>
      </c>
      <c r="I377" s="329" t="s">
        <v>376</v>
      </c>
      <c r="J377" s="36"/>
      <c r="K377" s="36"/>
      <c r="L377" s="36"/>
    </row>
    <row r="378" spans="2:12" ht="18" customHeight="1">
      <c r="B378" s="105"/>
      <c r="C378" s="122" t="s">
        <v>149</v>
      </c>
      <c r="D378" s="122"/>
      <c r="E378" s="125" t="s">
        <v>43</v>
      </c>
      <c r="F378" s="286">
        <f>SUM(F379:F379)</f>
        <v>7000</v>
      </c>
      <c r="G378" s="286">
        <f>SUM(G379:G379)</f>
        <v>0</v>
      </c>
      <c r="H378" s="286">
        <f>SUM(H379:H379)</f>
        <v>7000</v>
      </c>
      <c r="I378" s="93"/>
      <c r="J378" s="36"/>
      <c r="K378" s="36"/>
      <c r="L378" s="36"/>
    </row>
    <row r="379" spans="2:12" ht="51.75" customHeight="1" thickBot="1">
      <c r="B379" s="72"/>
      <c r="C379" s="44"/>
      <c r="D379" s="90" t="s">
        <v>233</v>
      </c>
      <c r="E379" s="21" t="s">
        <v>234</v>
      </c>
      <c r="F379" s="283">
        <v>7000</v>
      </c>
      <c r="G379" s="353"/>
      <c r="H379" s="333">
        <f>F379+G379</f>
        <v>7000</v>
      </c>
      <c r="I379" s="312"/>
      <c r="J379" s="36"/>
      <c r="K379" s="36"/>
      <c r="L379" s="36"/>
    </row>
    <row r="380" spans="2:12" ht="18.75" customHeight="1" thickBot="1">
      <c r="B380" s="139" t="s">
        <v>150</v>
      </c>
      <c r="C380" s="135"/>
      <c r="D380" s="135"/>
      <c r="E380" s="136" t="s">
        <v>151</v>
      </c>
      <c r="F380" s="285">
        <f>F381+F389</f>
        <v>174962</v>
      </c>
      <c r="G380" s="285">
        <f>G381+G389</f>
        <v>11105</v>
      </c>
      <c r="H380" s="285">
        <f>H381+H389</f>
        <v>186067</v>
      </c>
      <c r="I380" s="302"/>
      <c r="J380" s="36"/>
      <c r="K380" s="36"/>
      <c r="L380" s="36"/>
    </row>
    <row r="381" spans="2:12" ht="15.75" customHeight="1">
      <c r="B381" s="69"/>
      <c r="C381" s="122" t="s">
        <v>152</v>
      </c>
      <c r="D381" s="123"/>
      <c r="E381" s="125" t="s">
        <v>195</v>
      </c>
      <c r="F381" s="286">
        <f>SUM(F382:F388)</f>
        <v>135900</v>
      </c>
      <c r="G381" s="286">
        <f>SUM(G382:G388)</f>
        <v>-12895</v>
      </c>
      <c r="H381" s="286">
        <f>SUM(H382:H388)</f>
        <v>123005</v>
      </c>
      <c r="I381" s="311"/>
      <c r="J381" s="36"/>
      <c r="K381" s="36"/>
      <c r="L381" s="36"/>
    </row>
    <row r="382" spans="2:12" ht="16.5" customHeight="1">
      <c r="B382" s="70"/>
      <c r="C382" s="41"/>
      <c r="D382" s="42" t="s">
        <v>59</v>
      </c>
      <c r="E382" s="30" t="s">
        <v>226</v>
      </c>
      <c r="F382" s="281">
        <v>7400</v>
      </c>
      <c r="G382" s="315">
        <v>-180</v>
      </c>
      <c r="H382" s="333">
        <f aca="true" t="shared" si="21" ref="H382:H388">F382+G382</f>
        <v>7220</v>
      </c>
      <c r="I382" s="329" t="s">
        <v>495</v>
      </c>
      <c r="J382" s="36"/>
      <c r="K382" s="36"/>
      <c r="L382" s="36"/>
    </row>
    <row r="383" spans="2:12" ht="16.5" customHeight="1">
      <c r="B383" s="70"/>
      <c r="C383" s="41"/>
      <c r="D383" s="42" t="s">
        <v>98</v>
      </c>
      <c r="E383" s="30" t="s">
        <v>99</v>
      </c>
      <c r="F383" s="281">
        <v>92800</v>
      </c>
      <c r="G383" s="315">
        <v>-10000</v>
      </c>
      <c r="H383" s="333">
        <f t="shared" si="21"/>
        <v>82800</v>
      </c>
      <c r="I383" s="329" t="s">
        <v>495</v>
      </c>
      <c r="J383" s="36"/>
      <c r="K383" s="36"/>
      <c r="L383" s="36"/>
    </row>
    <row r="384" spans="2:12" ht="16.5" customHeight="1">
      <c r="B384" s="70"/>
      <c r="C384" s="41"/>
      <c r="D384" s="42" t="s">
        <v>108</v>
      </c>
      <c r="E384" s="30" t="s">
        <v>61</v>
      </c>
      <c r="F384" s="281">
        <v>7800</v>
      </c>
      <c r="G384" s="315">
        <v>-215</v>
      </c>
      <c r="H384" s="333">
        <f t="shared" si="21"/>
        <v>7585</v>
      </c>
      <c r="I384" s="329" t="s">
        <v>495</v>
      </c>
      <c r="J384" s="36"/>
      <c r="K384" s="36"/>
      <c r="L384" s="36"/>
    </row>
    <row r="385" spans="2:12" ht="16.5" customHeight="1">
      <c r="B385" s="70"/>
      <c r="C385" s="41"/>
      <c r="D385" s="42" t="s">
        <v>100</v>
      </c>
      <c r="E385" s="30" t="s">
        <v>101</v>
      </c>
      <c r="F385" s="281">
        <v>18600</v>
      </c>
      <c r="G385" s="315">
        <v>-1800</v>
      </c>
      <c r="H385" s="333">
        <f t="shared" si="21"/>
        <v>16800</v>
      </c>
      <c r="I385" s="329" t="s">
        <v>495</v>
      </c>
      <c r="J385" s="36"/>
      <c r="K385" s="36"/>
      <c r="L385" s="36"/>
    </row>
    <row r="386" spans="2:12" ht="16.5" customHeight="1">
      <c r="B386" s="70"/>
      <c r="C386" s="41"/>
      <c r="D386" s="42" t="s">
        <v>102</v>
      </c>
      <c r="E386" s="30" t="s">
        <v>103</v>
      </c>
      <c r="F386" s="281">
        <v>2700</v>
      </c>
      <c r="G386" s="315">
        <v>-300</v>
      </c>
      <c r="H386" s="333">
        <f t="shared" si="21"/>
        <v>2400</v>
      </c>
      <c r="I386" s="329" t="s">
        <v>495</v>
      </c>
      <c r="J386" s="36"/>
      <c r="K386" s="36"/>
      <c r="L386" s="36"/>
    </row>
    <row r="387" spans="2:12" ht="16.5" customHeight="1">
      <c r="B387" s="70"/>
      <c r="C387" s="41"/>
      <c r="D387" s="41" t="s">
        <v>140</v>
      </c>
      <c r="E387" s="30" t="s">
        <v>65</v>
      </c>
      <c r="F387" s="281">
        <v>800</v>
      </c>
      <c r="G387" s="315">
        <v>-400</v>
      </c>
      <c r="H387" s="333">
        <f t="shared" si="21"/>
        <v>400</v>
      </c>
      <c r="I387" s="329" t="s">
        <v>495</v>
      </c>
      <c r="J387" s="36"/>
      <c r="K387" s="36"/>
      <c r="L387" s="36"/>
    </row>
    <row r="388" spans="2:12" ht="16.5" customHeight="1">
      <c r="B388" s="72"/>
      <c r="C388" s="44"/>
      <c r="D388" s="45" t="s">
        <v>111</v>
      </c>
      <c r="E388" s="21" t="s">
        <v>112</v>
      </c>
      <c r="F388" s="283">
        <v>5800</v>
      </c>
      <c r="G388" s="316"/>
      <c r="H388" s="334">
        <f t="shared" si="21"/>
        <v>5800</v>
      </c>
      <c r="I388" s="312"/>
      <c r="J388" s="36"/>
      <c r="K388" s="36"/>
      <c r="L388" s="36"/>
    </row>
    <row r="389" spans="2:12" ht="16.5" customHeight="1">
      <c r="B389" s="70"/>
      <c r="C389" s="338" t="s">
        <v>310</v>
      </c>
      <c r="D389" s="339"/>
      <c r="E389" s="119" t="s">
        <v>311</v>
      </c>
      <c r="F389" s="282">
        <f>F390+F391</f>
        <v>39062</v>
      </c>
      <c r="G389" s="282">
        <f>G390+G391</f>
        <v>24000</v>
      </c>
      <c r="H389" s="282">
        <f>H390+H391</f>
        <v>63062</v>
      </c>
      <c r="I389" s="93"/>
      <c r="J389" s="36"/>
      <c r="K389" s="36"/>
      <c r="L389" s="36"/>
    </row>
    <row r="390" spans="2:12" ht="16.5" customHeight="1">
      <c r="B390" s="70"/>
      <c r="C390" s="41"/>
      <c r="D390" s="340" t="s">
        <v>312</v>
      </c>
      <c r="E390" s="341" t="s">
        <v>313</v>
      </c>
      <c r="F390" s="281">
        <v>36000</v>
      </c>
      <c r="G390" s="315">
        <v>24000</v>
      </c>
      <c r="H390" s="333">
        <f>F390+G390</f>
        <v>60000</v>
      </c>
      <c r="I390" s="329" t="s">
        <v>376</v>
      </c>
      <c r="J390" s="36"/>
      <c r="K390" s="36"/>
      <c r="L390" s="36"/>
    </row>
    <row r="391" spans="2:12" ht="16.5" customHeight="1" thickBot="1">
      <c r="B391" s="72"/>
      <c r="C391" s="44"/>
      <c r="D391" s="621" t="s">
        <v>370</v>
      </c>
      <c r="E391" s="622" t="s">
        <v>371</v>
      </c>
      <c r="F391" s="283">
        <v>3062</v>
      </c>
      <c r="G391" s="623"/>
      <c r="H391" s="617">
        <f>F391+G391</f>
        <v>3062</v>
      </c>
      <c r="I391" s="345"/>
      <c r="J391" s="36"/>
      <c r="K391" s="36"/>
      <c r="L391" s="36"/>
    </row>
    <row r="392" spans="2:12" ht="29.25" customHeight="1" thickBot="1">
      <c r="B392" s="139" t="s">
        <v>153</v>
      </c>
      <c r="C392" s="135"/>
      <c r="D392" s="135"/>
      <c r="E392" s="130" t="s">
        <v>44</v>
      </c>
      <c r="F392" s="285">
        <f>F393+F395+F405+F408+F413+F415+F417+F422</f>
        <v>1434606</v>
      </c>
      <c r="G392" s="285">
        <f>G393+G395+G405+G408+G413+G415+G417+G422</f>
        <v>6000</v>
      </c>
      <c r="H392" s="285">
        <f>H393+H395+H405+H408+H413+H415+H417+H422</f>
        <v>1440606</v>
      </c>
      <c r="I392" s="302"/>
      <c r="J392" s="36"/>
      <c r="K392" s="36"/>
      <c r="L392" s="36"/>
    </row>
    <row r="393" spans="2:12" ht="19.5" customHeight="1">
      <c r="B393" s="342"/>
      <c r="C393" s="122" t="s">
        <v>314</v>
      </c>
      <c r="D393" s="123"/>
      <c r="E393" s="125" t="s">
        <v>315</v>
      </c>
      <c r="F393" s="343">
        <f>F394</f>
        <v>36000</v>
      </c>
      <c r="G393" s="343">
        <f>G394</f>
        <v>0</v>
      </c>
      <c r="H393" s="343">
        <f>H394</f>
        <v>36000</v>
      </c>
      <c r="I393" s="310"/>
      <c r="J393" s="36"/>
      <c r="K393" s="36"/>
      <c r="L393" s="36"/>
    </row>
    <row r="394" spans="2:12" ht="37.5" customHeight="1">
      <c r="B394" s="162"/>
      <c r="C394" s="163"/>
      <c r="D394" s="50">
        <v>6210</v>
      </c>
      <c r="E394" s="85" t="s">
        <v>316</v>
      </c>
      <c r="F394" s="294">
        <v>36000</v>
      </c>
      <c r="G394" s="294"/>
      <c r="H394" s="333">
        <f aca="true" t="shared" si="22" ref="H394:H404">F394+G394</f>
        <v>36000</v>
      </c>
      <c r="I394" s="329"/>
      <c r="J394" s="36"/>
      <c r="K394" s="36"/>
      <c r="L394" s="36"/>
    </row>
    <row r="395" spans="2:12" ht="21" customHeight="1">
      <c r="B395" s="79"/>
      <c r="C395" s="151" t="s">
        <v>166</v>
      </c>
      <c r="D395" s="150"/>
      <c r="E395" s="119" t="s">
        <v>196</v>
      </c>
      <c r="F395" s="367">
        <f>SUM(F396:F404)</f>
        <v>830776</v>
      </c>
      <c r="G395" s="367">
        <f>SUM(G396:G404)</f>
        <v>0</v>
      </c>
      <c r="H395" s="367">
        <f>SUM(H396:H404)</f>
        <v>830776</v>
      </c>
      <c r="I395" s="93"/>
      <c r="J395" s="36"/>
      <c r="K395" s="36"/>
      <c r="L395" s="36"/>
    </row>
    <row r="396" spans="2:12" ht="16.5" customHeight="1">
      <c r="B396" s="82"/>
      <c r="C396" s="91"/>
      <c r="D396" s="42" t="s">
        <v>98</v>
      </c>
      <c r="E396" s="30" t="s">
        <v>99</v>
      </c>
      <c r="F396" s="296">
        <v>106000</v>
      </c>
      <c r="G396" s="315"/>
      <c r="H396" s="333">
        <f t="shared" si="22"/>
        <v>106000</v>
      </c>
      <c r="I396" s="329"/>
      <c r="J396" s="36"/>
      <c r="K396" s="36"/>
      <c r="L396" s="36"/>
    </row>
    <row r="397" spans="2:12" ht="16.5" customHeight="1">
      <c r="B397" s="82"/>
      <c r="C397" s="91"/>
      <c r="D397" s="42" t="s">
        <v>108</v>
      </c>
      <c r="E397" s="30" t="s">
        <v>61</v>
      </c>
      <c r="F397" s="296">
        <v>7300</v>
      </c>
      <c r="G397" s="315"/>
      <c r="H397" s="333">
        <f t="shared" si="22"/>
        <v>7300</v>
      </c>
      <c r="I397" s="329"/>
      <c r="J397" s="36"/>
      <c r="K397" s="36"/>
      <c r="L397" s="36"/>
    </row>
    <row r="398" spans="2:12" ht="16.5" customHeight="1">
      <c r="B398" s="79"/>
      <c r="C398" s="80"/>
      <c r="D398" s="42" t="s">
        <v>100</v>
      </c>
      <c r="E398" s="30" t="s">
        <v>101</v>
      </c>
      <c r="F398" s="293">
        <v>14000</v>
      </c>
      <c r="G398" s="315"/>
      <c r="H398" s="333">
        <f t="shared" si="22"/>
        <v>14000</v>
      </c>
      <c r="I398" s="93"/>
      <c r="J398" s="36"/>
      <c r="K398" s="36"/>
      <c r="L398" s="36"/>
    </row>
    <row r="399" spans="2:12" ht="16.5" customHeight="1">
      <c r="B399" s="79"/>
      <c r="C399" s="80"/>
      <c r="D399" s="42" t="s">
        <v>102</v>
      </c>
      <c r="E399" s="30" t="s">
        <v>103</v>
      </c>
      <c r="F399" s="293">
        <v>2000</v>
      </c>
      <c r="G399" s="315"/>
      <c r="H399" s="333">
        <f t="shared" si="22"/>
        <v>2000</v>
      </c>
      <c r="I399" s="93"/>
      <c r="J399" s="36"/>
      <c r="K399" s="36"/>
      <c r="L399" s="36"/>
    </row>
    <row r="400" spans="2:12" ht="16.5" customHeight="1">
      <c r="B400" s="79"/>
      <c r="C400" s="80"/>
      <c r="D400" s="42" t="s">
        <v>85</v>
      </c>
      <c r="E400" s="30" t="s">
        <v>58</v>
      </c>
      <c r="F400" s="293">
        <v>20000</v>
      </c>
      <c r="G400" s="315"/>
      <c r="H400" s="333">
        <f t="shared" si="22"/>
        <v>20000</v>
      </c>
      <c r="I400" s="329"/>
      <c r="J400" s="36"/>
      <c r="K400" s="36"/>
      <c r="L400" s="36"/>
    </row>
    <row r="401" spans="2:12" ht="16.5" customHeight="1">
      <c r="B401" s="79"/>
      <c r="C401" s="80"/>
      <c r="D401" s="42" t="s">
        <v>56</v>
      </c>
      <c r="E401" s="30" t="s">
        <v>57</v>
      </c>
      <c r="F401" s="293">
        <v>672276</v>
      </c>
      <c r="G401" s="315"/>
      <c r="H401" s="333">
        <f t="shared" si="22"/>
        <v>672276</v>
      </c>
      <c r="I401" s="329"/>
      <c r="J401" s="36"/>
      <c r="K401" s="36"/>
      <c r="L401" s="36"/>
    </row>
    <row r="402" spans="2:12" ht="16.5" customHeight="1">
      <c r="B402" s="79"/>
      <c r="C402" s="80"/>
      <c r="D402" s="42" t="s">
        <v>111</v>
      </c>
      <c r="E402" s="30" t="s">
        <v>112</v>
      </c>
      <c r="F402" s="293">
        <v>2200</v>
      </c>
      <c r="G402" s="315"/>
      <c r="H402" s="333">
        <f t="shared" si="22"/>
        <v>2200</v>
      </c>
      <c r="I402" s="93"/>
      <c r="J402" s="36"/>
      <c r="K402" s="36"/>
      <c r="L402" s="36"/>
    </row>
    <row r="403" spans="2:12" ht="16.5" customHeight="1">
      <c r="B403" s="79"/>
      <c r="C403" s="80"/>
      <c r="D403" s="50">
        <v>4610</v>
      </c>
      <c r="E403" s="30" t="s">
        <v>228</v>
      </c>
      <c r="F403" s="293">
        <v>2000</v>
      </c>
      <c r="G403" s="319"/>
      <c r="H403" s="335">
        <f t="shared" si="22"/>
        <v>2000</v>
      </c>
      <c r="I403" s="329"/>
      <c r="J403" s="36"/>
      <c r="K403" s="36"/>
      <c r="L403" s="36"/>
    </row>
    <row r="404" spans="2:12" ht="16.5" customHeight="1">
      <c r="B404" s="79"/>
      <c r="C404" s="80"/>
      <c r="D404" s="50">
        <v>4700</v>
      </c>
      <c r="E404" s="30" t="s">
        <v>113</v>
      </c>
      <c r="F404" s="293">
        <v>5000</v>
      </c>
      <c r="G404" s="319"/>
      <c r="H404" s="335">
        <f t="shared" si="22"/>
        <v>5000</v>
      </c>
      <c r="I404" s="329"/>
      <c r="J404" s="36"/>
      <c r="K404" s="36"/>
      <c r="L404" s="36"/>
    </row>
    <row r="405" spans="2:12" ht="18.75" customHeight="1">
      <c r="B405" s="71"/>
      <c r="C405" s="151" t="s">
        <v>154</v>
      </c>
      <c r="D405" s="150"/>
      <c r="E405" s="119" t="s">
        <v>197</v>
      </c>
      <c r="F405" s="282">
        <f>F406+F407</f>
        <v>50000</v>
      </c>
      <c r="G405" s="282">
        <f>G406+G407</f>
        <v>0</v>
      </c>
      <c r="H405" s="282">
        <f>H406+H407</f>
        <v>50000</v>
      </c>
      <c r="I405" s="93"/>
      <c r="J405" s="36"/>
      <c r="K405" s="36"/>
      <c r="L405" s="36"/>
    </row>
    <row r="406" spans="2:12" ht="18" customHeight="1">
      <c r="B406" s="71"/>
      <c r="C406" s="43"/>
      <c r="D406" s="42" t="s">
        <v>85</v>
      </c>
      <c r="E406" s="30" t="s">
        <v>58</v>
      </c>
      <c r="F406" s="287">
        <v>10000</v>
      </c>
      <c r="G406" s="315"/>
      <c r="H406" s="333">
        <f>F406+G406</f>
        <v>10000</v>
      </c>
      <c r="I406" s="93"/>
      <c r="J406" s="36"/>
      <c r="K406" s="36"/>
      <c r="L406" s="36"/>
    </row>
    <row r="407" spans="2:12" ht="41.25" customHeight="1">
      <c r="B407" s="71"/>
      <c r="C407" s="43"/>
      <c r="D407" s="50">
        <v>6210</v>
      </c>
      <c r="E407" s="85" t="s">
        <v>316</v>
      </c>
      <c r="F407" s="287">
        <v>40000</v>
      </c>
      <c r="G407" s="224"/>
      <c r="H407" s="335">
        <f>F407+G407</f>
        <v>40000</v>
      </c>
      <c r="I407" s="329"/>
      <c r="J407" s="36"/>
      <c r="K407" s="36"/>
      <c r="L407" s="36"/>
    </row>
    <row r="408" spans="2:12" ht="15.75" customHeight="1">
      <c r="B408" s="71"/>
      <c r="C408" s="151" t="s">
        <v>155</v>
      </c>
      <c r="D408" s="150"/>
      <c r="E408" s="119" t="s">
        <v>198</v>
      </c>
      <c r="F408" s="282">
        <f>SUM(F409:F412)</f>
        <v>49000</v>
      </c>
      <c r="G408" s="282">
        <f>SUM(G409:G412)</f>
        <v>0</v>
      </c>
      <c r="H408" s="282">
        <f>SUM(H409:H412)</f>
        <v>49000</v>
      </c>
      <c r="I408" s="93"/>
      <c r="J408" s="36"/>
      <c r="K408" s="36"/>
      <c r="L408" s="36"/>
    </row>
    <row r="409" spans="2:12" ht="18" customHeight="1">
      <c r="B409" s="71"/>
      <c r="C409" s="151"/>
      <c r="D409" s="41">
        <v>4170</v>
      </c>
      <c r="E409" s="30" t="s">
        <v>62</v>
      </c>
      <c r="F409" s="281">
        <v>5000</v>
      </c>
      <c r="G409" s="315"/>
      <c r="H409" s="333">
        <f>F409+G409</f>
        <v>5000</v>
      </c>
      <c r="I409" s="329"/>
      <c r="J409" s="36"/>
      <c r="K409" s="36"/>
      <c r="L409" s="36"/>
    </row>
    <row r="410" spans="2:12" ht="22.5" customHeight="1">
      <c r="B410" s="70"/>
      <c r="C410" s="41"/>
      <c r="D410" s="42" t="s">
        <v>85</v>
      </c>
      <c r="E410" s="30" t="s">
        <v>343</v>
      </c>
      <c r="F410" s="281">
        <v>26000</v>
      </c>
      <c r="G410" s="315"/>
      <c r="H410" s="333">
        <f>F410+G410</f>
        <v>26000</v>
      </c>
      <c r="I410" s="329"/>
      <c r="J410" s="36"/>
      <c r="K410" s="36"/>
      <c r="L410" s="36"/>
    </row>
    <row r="411" spans="2:12" ht="18" customHeight="1">
      <c r="B411" s="70"/>
      <c r="C411" s="41"/>
      <c r="D411" s="42" t="s">
        <v>56</v>
      </c>
      <c r="E411" s="30" t="s">
        <v>57</v>
      </c>
      <c r="F411" s="281">
        <v>15000</v>
      </c>
      <c r="G411" s="315"/>
      <c r="H411" s="333">
        <f>F411+G411</f>
        <v>15000</v>
      </c>
      <c r="I411" s="93"/>
      <c r="J411" s="36"/>
      <c r="K411" s="36"/>
      <c r="L411" s="36"/>
    </row>
    <row r="412" spans="2:12" ht="24.75" customHeight="1">
      <c r="B412" s="70"/>
      <c r="C412" s="41"/>
      <c r="D412" s="50">
        <v>4390</v>
      </c>
      <c r="E412" s="30" t="s">
        <v>227</v>
      </c>
      <c r="F412" s="281">
        <v>3000</v>
      </c>
      <c r="G412" s="319"/>
      <c r="H412" s="335">
        <f>F412+G412</f>
        <v>3000</v>
      </c>
      <c r="I412" s="329"/>
      <c r="J412" s="36"/>
      <c r="K412" s="36"/>
      <c r="L412" s="36"/>
    </row>
    <row r="413" spans="2:12" ht="15.75" customHeight="1">
      <c r="B413" s="70"/>
      <c r="C413" s="151" t="s">
        <v>338</v>
      </c>
      <c r="D413" s="42"/>
      <c r="E413" s="401" t="s">
        <v>339</v>
      </c>
      <c r="F413" s="282">
        <f>F414</f>
        <v>25830</v>
      </c>
      <c r="G413" s="282">
        <f>G414</f>
        <v>0</v>
      </c>
      <c r="H413" s="282">
        <f>H414</f>
        <v>25830</v>
      </c>
      <c r="I413" s="329"/>
      <c r="J413" s="36"/>
      <c r="K413" s="36"/>
      <c r="L413" s="36"/>
    </row>
    <row r="414" spans="2:12" ht="15.75" customHeight="1">
      <c r="B414" s="70"/>
      <c r="C414" s="41"/>
      <c r="D414" s="42" t="s">
        <v>56</v>
      </c>
      <c r="E414" s="30" t="s">
        <v>57</v>
      </c>
      <c r="F414" s="281">
        <v>25830</v>
      </c>
      <c r="G414" s="319"/>
      <c r="H414" s="335">
        <f>F414+G414</f>
        <v>25830</v>
      </c>
      <c r="I414" s="329"/>
      <c r="J414" s="36"/>
      <c r="K414" s="36"/>
      <c r="L414" s="36"/>
    </row>
    <row r="415" spans="2:12" ht="15.75" customHeight="1">
      <c r="B415" s="70"/>
      <c r="C415" s="151" t="s">
        <v>168</v>
      </c>
      <c r="D415" s="155"/>
      <c r="E415" s="119" t="s">
        <v>199</v>
      </c>
      <c r="F415" s="282">
        <f>F416</f>
        <v>20000</v>
      </c>
      <c r="G415" s="282">
        <f>G416</f>
        <v>0</v>
      </c>
      <c r="H415" s="282">
        <f>H416</f>
        <v>20000</v>
      </c>
      <c r="I415" s="93"/>
      <c r="J415" s="36"/>
      <c r="K415" s="36"/>
      <c r="L415" s="36"/>
    </row>
    <row r="416" spans="2:12" ht="15.75" customHeight="1">
      <c r="B416" s="70"/>
      <c r="C416" s="41"/>
      <c r="D416" s="42" t="s">
        <v>56</v>
      </c>
      <c r="E416" s="30" t="s">
        <v>57</v>
      </c>
      <c r="F416" s="281">
        <v>20000</v>
      </c>
      <c r="G416" s="315"/>
      <c r="H416" s="333">
        <f>F416+G416</f>
        <v>20000</v>
      </c>
      <c r="I416" s="93"/>
      <c r="J416" s="36"/>
      <c r="K416" s="36"/>
      <c r="L416" s="36"/>
    </row>
    <row r="417" spans="2:12" ht="17.25" customHeight="1">
      <c r="B417" s="71"/>
      <c r="C417" s="151" t="s">
        <v>156</v>
      </c>
      <c r="D417" s="150"/>
      <c r="E417" s="119" t="s">
        <v>173</v>
      </c>
      <c r="F417" s="282">
        <f>SUM(F418:F421)</f>
        <v>418000</v>
      </c>
      <c r="G417" s="282">
        <f>SUM(G418:G421)</f>
        <v>6000</v>
      </c>
      <c r="H417" s="282">
        <f>SUM(H418:H421)</f>
        <v>424000</v>
      </c>
      <c r="I417" s="93"/>
      <c r="J417" s="36"/>
      <c r="K417" s="36"/>
      <c r="L417" s="36"/>
    </row>
    <row r="418" spans="2:12" ht="16.5" customHeight="1">
      <c r="B418" s="70"/>
      <c r="C418" s="41"/>
      <c r="D418" s="42" t="s">
        <v>109</v>
      </c>
      <c r="E418" s="30" t="s">
        <v>63</v>
      </c>
      <c r="F418" s="281">
        <v>180000</v>
      </c>
      <c r="G418" s="315"/>
      <c r="H418" s="333">
        <f>F418+G418</f>
        <v>180000</v>
      </c>
      <c r="I418" s="329"/>
      <c r="J418" s="36"/>
      <c r="K418" s="36"/>
      <c r="L418" s="36"/>
    </row>
    <row r="419" spans="2:12" ht="16.5" customHeight="1">
      <c r="B419" s="70"/>
      <c r="C419" s="41"/>
      <c r="D419" s="42" t="s">
        <v>110</v>
      </c>
      <c r="E419" s="30" t="s">
        <v>64</v>
      </c>
      <c r="F419" s="281">
        <v>130000</v>
      </c>
      <c r="G419" s="315"/>
      <c r="H419" s="333">
        <f>F419+G419</f>
        <v>130000</v>
      </c>
      <c r="I419" s="329"/>
      <c r="J419" s="36"/>
      <c r="K419" s="36"/>
      <c r="L419" s="36"/>
    </row>
    <row r="420" spans="2:12" ht="16.5" customHeight="1">
      <c r="B420" s="70"/>
      <c r="C420" s="41"/>
      <c r="D420" s="42" t="s">
        <v>56</v>
      </c>
      <c r="E420" s="30" t="s">
        <v>57</v>
      </c>
      <c r="F420" s="281">
        <v>20000</v>
      </c>
      <c r="G420" s="315"/>
      <c r="H420" s="333">
        <f>F420+G420</f>
        <v>20000</v>
      </c>
      <c r="I420" s="93"/>
      <c r="J420" s="36"/>
      <c r="K420" s="36"/>
      <c r="L420" s="36"/>
    </row>
    <row r="421" spans="2:12" ht="24">
      <c r="B421" s="70"/>
      <c r="C421" s="41"/>
      <c r="D421" s="42" t="s">
        <v>81</v>
      </c>
      <c r="E421" s="30" t="s">
        <v>295</v>
      </c>
      <c r="F421" s="281">
        <v>88000</v>
      </c>
      <c r="G421" s="317">
        <v>6000</v>
      </c>
      <c r="H421" s="333">
        <f>F421+G421</f>
        <v>94000</v>
      </c>
      <c r="I421" s="329" t="s">
        <v>495</v>
      </c>
      <c r="J421" s="36"/>
      <c r="K421" s="36"/>
      <c r="L421" s="36"/>
    </row>
    <row r="422" spans="2:12" ht="16.5" customHeight="1">
      <c r="B422" s="70"/>
      <c r="C422" s="151" t="s">
        <v>169</v>
      </c>
      <c r="D422" s="160"/>
      <c r="E422" s="125" t="s">
        <v>43</v>
      </c>
      <c r="F422" s="282">
        <f>F423</f>
        <v>5000</v>
      </c>
      <c r="G422" s="282">
        <f>G423</f>
        <v>0</v>
      </c>
      <c r="H422" s="282">
        <f>H423</f>
        <v>5000</v>
      </c>
      <c r="I422" s="93"/>
      <c r="J422" s="36"/>
      <c r="K422" s="36"/>
      <c r="L422" s="36"/>
    </row>
    <row r="423" spans="2:12" ht="15.75" customHeight="1" thickBot="1">
      <c r="B423" s="72"/>
      <c r="C423" s="44"/>
      <c r="D423" s="45" t="s">
        <v>85</v>
      </c>
      <c r="E423" s="21" t="s">
        <v>58</v>
      </c>
      <c r="F423" s="283">
        <v>5000</v>
      </c>
      <c r="G423" s="316"/>
      <c r="H423" s="333">
        <f>F423+G423</f>
        <v>5000</v>
      </c>
      <c r="I423" s="312"/>
      <c r="J423" s="36"/>
      <c r="K423" s="36"/>
      <c r="L423" s="36"/>
    </row>
    <row r="424" spans="2:12" ht="26.25" thickBot="1">
      <c r="B424" s="139" t="s">
        <v>75</v>
      </c>
      <c r="C424" s="135"/>
      <c r="D424" s="140"/>
      <c r="E424" s="136" t="s">
        <v>76</v>
      </c>
      <c r="F424" s="285">
        <f>F425+F427+F430+F432+F435</f>
        <v>1341393.25</v>
      </c>
      <c r="G424" s="285">
        <f>G425+G427+G430+G432+G435</f>
        <v>3100</v>
      </c>
      <c r="H424" s="285">
        <f>H425+H427+H430+H432+H435</f>
        <v>1344493.25</v>
      </c>
      <c r="I424" s="302"/>
      <c r="J424" s="36"/>
      <c r="K424" s="36"/>
      <c r="L424" s="36"/>
    </row>
    <row r="425" spans="2:12" ht="18" customHeight="1">
      <c r="B425" s="69"/>
      <c r="C425" s="122" t="s">
        <v>157</v>
      </c>
      <c r="D425" s="123"/>
      <c r="E425" s="125" t="s">
        <v>200</v>
      </c>
      <c r="F425" s="286">
        <f>F426</f>
        <v>31900</v>
      </c>
      <c r="G425" s="286">
        <f>G426</f>
        <v>0</v>
      </c>
      <c r="H425" s="286">
        <f>H426</f>
        <v>31900</v>
      </c>
      <c r="I425" s="311"/>
      <c r="J425" s="36"/>
      <c r="K425" s="36"/>
      <c r="L425" s="36"/>
    </row>
    <row r="426" spans="2:12" ht="48">
      <c r="B426" s="70"/>
      <c r="C426" s="41"/>
      <c r="D426" s="86" t="s">
        <v>233</v>
      </c>
      <c r="E426" s="30" t="s">
        <v>234</v>
      </c>
      <c r="F426" s="281">
        <v>31900</v>
      </c>
      <c r="G426" s="317"/>
      <c r="H426" s="333">
        <f>F426+G426</f>
        <v>31900</v>
      </c>
      <c r="I426" s="329"/>
      <c r="J426" s="36"/>
      <c r="K426" s="36"/>
      <c r="L426" s="36"/>
    </row>
    <row r="427" spans="2:12" ht="18" customHeight="1">
      <c r="B427" s="70"/>
      <c r="C427" s="151" t="s">
        <v>296</v>
      </c>
      <c r="D427" s="90"/>
      <c r="E427" s="119" t="s">
        <v>300</v>
      </c>
      <c r="F427" s="282">
        <f>F428+F429</f>
        <v>186768</v>
      </c>
      <c r="G427" s="282">
        <f>G428+G429</f>
        <v>0</v>
      </c>
      <c r="H427" s="282">
        <f>H428+H429</f>
        <v>186768</v>
      </c>
      <c r="I427" s="93"/>
      <c r="J427" s="36"/>
      <c r="K427" s="36"/>
      <c r="L427" s="36"/>
    </row>
    <row r="428" spans="2:12" ht="24">
      <c r="B428" s="70"/>
      <c r="C428" s="41"/>
      <c r="D428" s="86">
        <v>2480</v>
      </c>
      <c r="E428" s="30" t="s">
        <v>158</v>
      </c>
      <c r="F428" s="281">
        <v>144254</v>
      </c>
      <c r="G428" s="315"/>
      <c r="H428" s="333">
        <f>F428+G428</f>
        <v>144254</v>
      </c>
      <c r="I428" s="329"/>
      <c r="J428" s="36"/>
      <c r="K428" s="36"/>
      <c r="L428" s="36"/>
    </row>
    <row r="429" spans="2:12" ht="36">
      <c r="B429" s="70"/>
      <c r="C429" s="41"/>
      <c r="D429" s="86" t="s">
        <v>373</v>
      </c>
      <c r="E429" s="85" t="s">
        <v>374</v>
      </c>
      <c r="F429" s="281">
        <v>42514</v>
      </c>
      <c r="G429" s="319"/>
      <c r="H429" s="333">
        <f>F429+G429</f>
        <v>42514</v>
      </c>
      <c r="I429" s="329"/>
      <c r="J429" s="36"/>
      <c r="K429" s="36"/>
      <c r="L429" s="36"/>
    </row>
    <row r="430" spans="2:12" ht="14.25">
      <c r="B430" s="71"/>
      <c r="C430" s="151" t="s">
        <v>77</v>
      </c>
      <c r="D430" s="161"/>
      <c r="E430" s="119" t="s">
        <v>78</v>
      </c>
      <c r="F430" s="282">
        <f>F431</f>
        <v>720000</v>
      </c>
      <c r="G430" s="282">
        <f>G431</f>
        <v>0</v>
      </c>
      <c r="H430" s="282">
        <f>H431</f>
        <v>720000</v>
      </c>
      <c r="I430" s="93"/>
      <c r="J430" s="36"/>
      <c r="K430" s="36"/>
      <c r="L430" s="36"/>
    </row>
    <row r="431" spans="2:12" ht="24">
      <c r="B431" s="70"/>
      <c r="C431" s="41"/>
      <c r="D431" s="86">
        <v>2480</v>
      </c>
      <c r="E431" s="30" t="s">
        <v>158</v>
      </c>
      <c r="F431" s="281">
        <v>720000</v>
      </c>
      <c r="G431" s="315"/>
      <c r="H431" s="333">
        <f>F431+G431</f>
        <v>720000</v>
      </c>
      <c r="I431" s="93"/>
      <c r="J431" s="36"/>
      <c r="K431" s="36"/>
      <c r="L431" s="36"/>
    </row>
    <row r="432" spans="2:12" ht="16.5" customHeight="1">
      <c r="B432" s="71"/>
      <c r="C432" s="151" t="s">
        <v>159</v>
      </c>
      <c r="D432" s="151"/>
      <c r="E432" s="119" t="s">
        <v>231</v>
      </c>
      <c r="F432" s="282">
        <f>F433+F434</f>
        <v>5488</v>
      </c>
      <c r="G432" s="282">
        <f>G433+G434</f>
        <v>0</v>
      </c>
      <c r="H432" s="282">
        <f>H433+H434</f>
        <v>5488</v>
      </c>
      <c r="I432" s="93"/>
      <c r="J432" s="36"/>
      <c r="K432" s="36"/>
      <c r="L432" s="36"/>
    </row>
    <row r="433" spans="2:12" ht="17.25" customHeight="1">
      <c r="B433" s="71"/>
      <c r="C433" s="43"/>
      <c r="D433" s="42" t="s">
        <v>109</v>
      </c>
      <c r="E433" s="30" t="s">
        <v>63</v>
      </c>
      <c r="F433" s="287">
        <v>1500</v>
      </c>
      <c r="G433" s="315"/>
      <c r="H433" s="333">
        <f>F433+G433</f>
        <v>1500</v>
      </c>
      <c r="I433" s="93"/>
      <c r="J433" s="36"/>
      <c r="K433" s="36"/>
      <c r="L433" s="36"/>
    </row>
    <row r="434" spans="2:12" ht="15" customHeight="1">
      <c r="B434" s="71"/>
      <c r="C434" s="43"/>
      <c r="D434" s="98">
        <v>4480</v>
      </c>
      <c r="E434" s="30" t="s">
        <v>214</v>
      </c>
      <c r="F434" s="287">
        <v>3988</v>
      </c>
      <c r="G434" s="315"/>
      <c r="H434" s="333">
        <f>F434+G434</f>
        <v>3988</v>
      </c>
      <c r="I434" s="329"/>
      <c r="J434" s="36"/>
      <c r="K434" s="36"/>
      <c r="L434" s="36"/>
    </row>
    <row r="435" spans="2:12" ht="17.25" customHeight="1">
      <c r="B435" s="71"/>
      <c r="C435" s="151" t="s">
        <v>160</v>
      </c>
      <c r="D435" s="150"/>
      <c r="E435" s="119" t="s">
        <v>43</v>
      </c>
      <c r="F435" s="282">
        <f>SUM(F436:F443)</f>
        <v>397237.25</v>
      </c>
      <c r="G435" s="282">
        <f>SUM(G436:G443)</f>
        <v>3100</v>
      </c>
      <c r="H435" s="282">
        <f>SUM(H436:H443)</f>
        <v>400337.25</v>
      </c>
      <c r="I435" s="93"/>
      <c r="J435" s="36"/>
      <c r="K435" s="36"/>
      <c r="L435" s="36"/>
    </row>
    <row r="436" spans="2:12" ht="15.75" customHeight="1">
      <c r="B436" s="71"/>
      <c r="C436" s="151"/>
      <c r="D436" s="41">
        <v>4170</v>
      </c>
      <c r="E436" s="30" t="s">
        <v>62</v>
      </c>
      <c r="F436" s="281">
        <v>3500</v>
      </c>
      <c r="G436" s="315"/>
      <c r="H436" s="333">
        <f aca="true" t="shared" si="23" ref="H436:H443">F436+G436</f>
        <v>3500</v>
      </c>
      <c r="I436" s="93"/>
      <c r="J436" s="36"/>
      <c r="K436" s="36"/>
      <c r="L436" s="36"/>
    </row>
    <row r="437" spans="2:12" ht="23.25">
      <c r="B437" s="70"/>
      <c r="C437" s="41"/>
      <c r="D437" s="42" t="s">
        <v>85</v>
      </c>
      <c r="E437" s="30" t="s">
        <v>506</v>
      </c>
      <c r="F437" s="281">
        <v>68794.25</v>
      </c>
      <c r="G437" s="315">
        <v>2900</v>
      </c>
      <c r="H437" s="333">
        <f t="shared" si="23"/>
        <v>71694.25</v>
      </c>
      <c r="I437" s="329" t="s">
        <v>495</v>
      </c>
      <c r="J437" s="36"/>
      <c r="K437" s="36"/>
      <c r="L437" s="36"/>
    </row>
    <row r="438" spans="2:12" ht="15.75" customHeight="1">
      <c r="B438" s="70"/>
      <c r="C438" s="41"/>
      <c r="D438" s="42" t="s">
        <v>109</v>
      </c>
      <c r="E438" s="30" t="s">
        <v>63</v>
      </c>
      <c r="F438" s="281">
        <v>90000</v>
      </c>
      <c r="G438" s="315"/>
      <c r="H438" s="333">
        <f t="shared" si="23"/>
        <v>90000</v>
      </c>
      <c r="I438" s="329"/>
      <c r="J438" s="36"/>
      <c r="K438" s="36"/>
      <c r="L438" s="36"/>
    </row>
    <row r="439" spans="2:12" ht="23.25">
      <c r="B439" s="70"/>
      <c r="C439" s="41"/>
      <c r="D439" s="42" t="s">
        <v>110</v>
      </c>
      <c r="E439" s="30" t="s">
        <v>507</v>
      </c>
      <c r="F439" s="281">
        <v>142569.5</v>
      </c>
      <c r="G439" s="315">
        <v>500</v>
      </c>
      <c r="H439" s="333">
        <f t="shared" si="23"/>
        <v>143069.5</v>
      </c>
      <c r="I439" s="329" t="s">
        <v>495</v>
      </c>
      <c r="J439" s="36"/>
      <c r="K439" s="36"/>
      <c r="L439" s="36"/>
    </row>
    <row r="440" spans="2:12" ht="23.25">
      <c r="B440" s="70"/>
      <c r="C440" s="41"/>
      <c r="D440" s="42" t="s">
        <v>56</v>
      </c>
      <c r="E440" s="30" t="s">
        <v>504</v>
      </c>
      <c r="F440" s="281">
        <v>73197.5</v>
      </c>
      <c r="G440" s="315">
        <v>-300</v>
      </c>
      <c r="H440" s="333">
        <f t="shared" si="23"/>
        <v>72897.5</v>
      </c>
      <c r="I440" s="329" t="s">
        <v>495</v>
      </c>
      <c r="J440" s="36"/>
      <c r="K440" s="36"/>
      <c r="L440" s="36"/>
    </row>
    <row r="441" spans="2:12" ht="16.5" customHeight="1">
      <c r="B441" s="70"/>
      <c r="C441" s="41"/>
      <c r="D441" s="50">
        <v>4360</v>
      </c>
      <c r="E441" s="30" t="s">
        <v>307</v>
      </c>
      <c r="F441" s="281">
        <v>600</v>
      </c>
      <c r="G441" s="315"/>
      <c r="H441" s="333">
        <f t="shared" si="23"/>
        <v>600</v>
      </c>
      <c r="I441" s="329"/>
      <c r="J441" s="36"/>
      <c r="K441" s="36"/>
      <c r="L441" s="36"/>
    </row>
    <row r="442" spans="2:12" ht="24">
      <c r="B442" s="70"/>
      <c r="C442" s="41"/>
      <c r="D442" s="50">
        <v>4400</v>
      </c>
      <c r="E442" s="85" t="s">
        <v>230</v>
      </c>
      <c r="F442" s="281">
        <v>7600</v>
      </c>
      <c r="G442" s="315"/>
      <c r="H442" s="333">
        <f t="shared" si="23"/>
        <v>7600</v>
      </c>
      <c r="I442" s="93"/>
      <c r="J442" s="36"/>
      <c r="K442" s="36"/>
      <c r="L442" s="36"/>
    </row>
    <row r="443" spans="2:12" ht="17.25" customHeight="1" thickBot="1">
      <c r="B443" s="358"/>
      <c r="C443" s="359"/>
      <c r="D443" s="360">
        <v>4480</v>
      </c>
      <c r="E443" s="361" t="s">
        <v>214</v>
      </c>
      <c r="F443" s="362">
        <v>10976</v>
      </c>
      <c r="G443" s="363"/>
      <c r="H443" s="364">
        <f t="shared" si="23"/>
        <v>10976</v>
      </c>
      <c r="I443" s="365"/>
      <c r="J443" s="36"/>
      <c r="K443" s="36"/>
      <c r="L443" s="36"/>
    </row>
    <row r="444" spans="2:12" ht="15.75" customHeight="1" thickBot="1">
      <c r="B444" s="139" t="s">
        <v>79</v>
      </c>
      <c r="C444" s="135"/>
      <c r="D444" s="135"/>
      <c r="E444" s="136" t="s">
        <v>210</v>
      </c>
      <c r="F444" s="285">
        <f>F445+F463</f>
        <v>767200</v>
      </c>
      <c r="G444" s="285">
        <f>G445+G463</f>
        <v>3545</v>
      </c>
      <c r="H444" s="285">
        <f>H445+H463</f>
        <v>770745</v>
      </c>
      <c r="I444" s="302"/>
      <c r="J444" s="36"/>
      <c r="K444" s="36"/>
      <c r="L444" s="36"/>
    </row>
    <row r="445" spans="2:12" ht="15.75" customHeight="1">
      <c r="B445" s="105"/>
      <c r="C445" s="122" t="s">
        <v>241</v>
      </c>
      <c r="D445" s="170"/>
      <c r="E445" s="171" t="s">
        <v>242</v>
      </c>
      <c r="F445" s="286">
        <f>SUM(F446:F462)</f>
        <v>647200</v>
      </c>
      <c r="G445" s="286">
        <f>SUM(G446:G462)</f>
        <v>0</v>
      </c>
      <c r="H445" s="286">
        <f>SUM(H446:H462)</f>
        <v>647200</v>
      </c>
      <c r="I445" s="311"/>
      <c r="J445" s="36"/>
      <c r="K445" s="36"/>
      <c r="L445" s="36"/>
    </row>
    <row r="446" spans="2:12" ht="15.75" customHeight="1">
      <c r="B446" s="70"/>
      <c r="C446" s="151"/>
      <c r="D446" s="42" t="s">
        <v>59</v>
      </c>
      <c r="E446" s="30" t="s">
        <v>226</v>
      </c>
      <c r="F446" s="281">
        <v>1500</v>
      </c>
      <c r="G446" s="281"/>
      <c r="H446" s="333">
        <f aca="true" t="shared" si="24" ref="H446:H462">F446+G446</f>
        <v>1500</v>
      </c>
      <c r="I446" s="329"/>
      <c r="J446" s="36"/>
      <c r="K446" s="36"/>
      <c r="L446" s="36"/>
    </row>
    <row r="447" spans="2:12" ht="15.75" customHeight="1">
      <c r="B447" s="70"/>
      <c r="C447" s="177"/>
      <c r="D447" s="42" t="s">
        <v>98</v>
      </c>
      <c r="E447" s="30" t="s">
        <v>99</v>
      </c>
      <c r="F447" s="281">
        <v>311800</v>
      </c>
      <c r="G447" s="315"/>
      <c r="H447" s="333">
        <f t="shared" si="24"/>
        <v>311800</v>
      </c>
      <c r="I447" s="329"/>
      <c r="J447" s="36"/>
      <c r="K447" s="36"/>
      <c r="L447" s="36"/>
    </row>
    <row r="448" spans="2:12" ht="15.75" customHeight="1">
      <c r="B448" s="70"/>
      <c r="C448" s="177"/>
      <c r="D448" s="42" t="s">
        <v>108</v>
      </c>
      <c r="E448" s="30" t="s">
        <v>61</v>
      </c>
      <c r="F448" s="281">
        <v>22200</v>
      </c>
      <c r="G448" s="315"/>
      <c r="H448" s="333">
        <f t="shared" si="24"/>
        <v>22200</v>
      </c>
      <c r="I448" s="93"/>
      <c r="J448" s="36"/>
      <c r="K448" s="36"/>
      <c r="L448" s="36"/>
    </row>
    <row r="449" spans="2:12" ht="15.75" customHeight="1">
      <c r="B449" s="70"/>
      <c r="C449" s="177"/>
      <c r="D449" s="42" t="s">
        <v>100</v>
      </c>
      <c r="E449" s="30" t="s">
        <v>101</v>
      </c>
      <c r="F449" s="281">
        <v>62250</v>
      </c>
      <c r="G449" s="315">
        <v>-1500</v>
      </c>
      <c r="H449" s="333">
        <f t="shared" si="24"/>
        <v>60750</v>
      </c>
      <c r="I449" s="329" t="s">
        <v>495</v>
      </c>
      <c r="J449" s="36"/>
      <c r="K449" s="36"/>
      <c r="L449" s="36"/>
    </row>
    <row r="450" spans="2:12" ht="15.75" customHeight="1">
      <c r="B450" s="70"/>
      <c r="C450" s="177"/>
      <c r="D450" s="42" t="s">
        <v>102</v>
      </c>
      <c r="E450" s="30" t="s">
        <v>103</v>
      </c>
      <c r="F450" s="281">
        <v>8400</v>
      </c>
      <c r="G450" s="315">
        <v>-400</v>
      </c>
      <c r="H450" s="333">
        <f t="shared" si="24"/>
        <v>8000</v>
      </c>
      <c r="I450" s="329" t="s">
        <v>495</v>
      </c>
      <c r="J450" s="36"/>
      <c r="K450" s="36"/>
      <c r="L450" s="36"/>
    </row>
    <row r="451" spans="2:12" ht="15.75" customHeight="1">
      <c r="B451" s="70"/>
      <c r="C451" s="177"/>
      <c r="D451" s="41">
        <v>4170</v>
      </c>
      <c r="E451" s="30" t="s">
        <v>62</v>
      </c>
      <c r="F451" s="281">
        <v>9500</v>
      </c>
      <c r="G451" s="315">
        <v>-1500</v>
      </c>
      <c r="H451" s="333">
        <f t="shared" si="24"/>
        <v>8000</v>
      </c>
      <c r="I451" s="329" t="s">
        <v>495</v>
      </c>
      <c r="J451" s="36"/>
      <c r="K451" s="36"/>
      <c r="L451" s="36"/>
    </row>
    <row r="452" spans="2:12" ht="15.75" customHeight="1">
      <c r="B452" s="70"/>
      <c r="C452" s="177"/>
      <c r="D452" s="42" t="s">
        <v>85</v>
      </c>
      <c r="E452" s="30" t="s">
        <v>58</v>
      </c>
      <c r="F452" s="281">
        <v>47000</v>
      </c>
      <c r="G452" s="315">
        <v>6500</v>
      </c>
      <c r="H452" s="333">
        <f t="shared" si="24"/>
        <v>53500</v>
      </c>
      <c r="I452" s="329" t="s">
        <v>495</v>
      </c>
      <c r="J452" s="36"/>
      <c r="K452" s="36"/>
      <c r="L452" s="36"/>
    </row>
    <row r="453" spans="2:12" ht="15.75" customHeight="1">
      <c r="B453" s="70"/>
      <c r="C453" s="177"/>
      <c r="D453" s="42" t="s">
        <v>109</v>
      </c>
      <c r="E453" s="30" t="s">
        <v>63</v>
      </c>
      <c r="F453" s="281">
        <v>93000</v>
      </c>
      <c r="G453" s="315">
        <v>2900</v>
      </c>
      <c r="H453" s="333">
        <f t="shared" si="24"/>
        <v>95900</v>
      </c>
      <c r="I453" s="329" t="s">
        <v>495</v>
      </c>
      <c r="J453" s="36"/>
      <c r="K453" s="36"/>
      <c r="L453" s="36"/>
    </row>
    <row r="454" spans="2:12" ht="15.75" customHeight="1">
      <c r="B454" s="70"/>
      <c r="C454" s="177"/>
      <c r="D454" s="42" t="s">
        <v>110</v>
      </c>
      <c r="E454" s="30" t="s">
        <v>64</v>
      </c>
      <c r="F454" s="281">
        <v>9000</v>
      </c>
      <c r="G454" s="315">
        <v>-3000</v>
      </c>
      <c r="H454" s="333">
        <f t="shared" si="24"/>
        <v>6000</v>
      </c>
      <c r="I454" s="329" t="s">
        <v>495</v>
      </c>
      <c r="J454" s="36"/>
      <c r="K454" s="36"/>
      <c r="L454" s="36"/>
    </row>
    <row r="455" spans="2:12" ht="15.75" customHeight="1">
      <c r="B455" s="70"/>
      <c r="C455" s="177"/>
      <c r="D455" s="41" t="s">
        <v>140</v>
      </c>
      <c r="E455" s="30" t="s">
        <v>65</v>
      </c>
      <c r="F455" s="281">
        <v>250</v>
      </c>
      <c r="G455" s="315"/>
      <c r="H455" s="333">
        <f t="shared" si="24"/>
        <v>250</v>
      </c>
      <c r="I455" s="93"/>
      <c r="J455" s="36"/>
      <c r="K455" s="36"/>
      <c r="L455" s="36"/>
    </row>
    <row r="456" spans="2:12" s="53" customFormat="1" ht="15.75" customHeight="1">
      <c r="B456" s="70"/>
      <c r="C456" s="177"/>
      <c r="D456" s="42" t="s">
        <v>56</v>
      </c>
      <c r="E456" s="30" t="s">
        <v>57</v>
      </c>
      <c r="F456" s="281">
        <v>49600</v>
      </c>
      <c r="G456" s="315"/>
      <c r="H456" s="333">
        <f t="shared" si="24"/>
        <v>49600</v>
      </c>
      <c r="I456" s="329"/>
      <c r="J456" s="52"/>
      <c r="K456" s="52"/>
      <c r="L456" s="52"/>
    </row>
    <row r="457" spans="2:12" ht="15.75" customHeight="1">
      <c r="B457" s="70"/>
      <c r="C457" s="103"/>
      <c r="D457" s="50">
        <v>4360</v>
      </c>
      <c r="E457" s="30" t="s">
        <v>307</v>
      </c>
      <c r="F457" s="281">
        <v>7500</v>
      </c>
      <c r="G457" s="315"/>
      <c r="H457" s="333">
        <f t="shared" si="24"/>
        <v>7500</v>
      </c>
      <c r="I457" s="329"/>
      <c r="J457" s="36"/>
      <c r="K457" s="36"/>
      <c r="L457" s="36"/>
    </row>
    <row r="458" spans="2:12" ht="15.75" customHeight="1">
      <c r="B458" s="70"/>
      <c r="C458" s="103"/>
      <c r="D458" s="42" t="s">
        <v>105</v>
      </c>
      <c r="E458" s="30" t="s">
        <v>66</v>
      </c>
      <c r="F458" s="281">
        <v>5769</v>
      </c>
      <c r="G458" s="315"/>
      <c r="H458" s="333">
        <f t="shared" si="24"/>
        <v>5769</v>
      </c>
      <c r="I458" s="329"/>
      <c r="J458" s="36"/>
      <c r="K458" s="36"/>
      <c r="L458" s="36"/>
    </row>
    <row r="459" spans="2:12" ht="15.75" customHeight="1">
      <c r="B459" s="70"/>
      <c r="C459" s="103"/>
      <c r="D459" s="50">
        <v>4420</v>
      </c>
      <c r="E459" s="30" t="s">
        <v>106</v>
      </c>
      <c r="F459" s="281">
        <v>1000</v>
      </c>
      <c r="G459" s="315">
        <v>-1000</v>
      </c>
      <c r="H459" s="333">
        <f t="shared" si="24"/>
        <v>0</v>
      </c>
      <c r="I459" s="329" t="s">
        <v>495</v>
      </c>
      <c r="J459" s="36"/>
      <c r="K459" s="36"/>
      <c r="L459" s="36"/>
    </row>
    <row r="460" spans="2:12" ht="15.75" customHeight="1">
      <c r="B460" s="70"/>
      <c r="C460" s="177"/>
      <c r="D460" s="42" t="s">
        <v>90</v>
      </c>
      <c r="E460" s="30" t="s">
        <v>67</v>
      </c>
      <c r="F460" s="281">
        <v>6500</v>
      </c>
      <c r="G460" s="315"/>
      <c r="H460" s="333">
        <f t="shared" si="24"/>
        <v>6500</v>
      </c>
      <c r="I460" s="399"/>
      <c r="J460" s="36"/>
      <c r="K460" s="36"/>
      <c r="L460" s="36"/>
    </row>
    <row r="461" spans="2:12" ht="15.75" customHeight="1">
      <c r="B461" s="70"/>
      <c r="C461" s="177"/>
      <c r="D461" s="42" t="s">
        <v>111</v>
      </c>
      <c r="E461" s="30" t="s">
        <v>112</v>
      </c>
      <c r="F461" s="281">
        <v>7931</v>
      </c>
      <c r="G461" s="315"/>
      <c r="H461" s="333">
        <f t="shared" si="24"/>
        <v>7931</v>
      </c>
      <c r="I461" s="93"/>
      <c r="J461" s="36"/>
      <c r="K461" s="36"/>
      <c r="L461" s="36"/>
    </row>
    <row r="462" spans="2:12" ht="15.75" customHeight="1">
      <c r="B462" s="70"/>
      <c r="C462" s="177"/>
      <c r="D462" s="50">
        <v>4700</v>
      </c>
      <c r="E462" s="30" t="s">
        <v>113</v>
      </c>
      <c r="F462" s="281">
        <v>4000</v>
      </c>
      <c r="G462" s="315">
        <v>-2000</v>
      </c>
      <c r="H462" s="333">
        <f t="shared" si="24"/>
        <v>2000</v>
      </c>
      <c r="I462" s="329" t="s">
        <v>495</v>
      </c>
      <c r="J462" s="36"/>
      <c r="K462" s="36"/>
      <c r="L462" s="36"/>
    </row>
    <row r="463" spans="2:12" ht="17.25" customHeight="1">
      <c r="B463" s="70"/>
      <c r="C463" s="151" t="s">
        <v>161</v>
      </c>
      <c r="D463" s="161"/>
      <c r="E463" s="119" t="s">
        <v>232</v>
      </c>
      <c r="F463" s="282">
        <f>F464+F465</f>
        <v>120000</v>
      </c>
      <c r="G463" s="282">
        <f>G464+G465</f>
        <v>3545</v>
      </c>
      <c r="H463" s="282">
        <f>H464+H465</f>
        <v>123545</v>
      </c>
      <c r="I463" s="93"/>
      <c r="J463" s="36"/>
      <c r="K463" s="36"/>
      <c r="L463" s="36"/>
    </row>
    <row r="464" spans="2:12" ht="48">
      <c r="B464" s="70"/>
      <c r="C464" s="41"/>
      <c r="D464" s="86" t="s">
        <v>233</v>
      </c>
      <c r="E464" s="30" t="s">
        <v>234</v>
      </c>
      <c r="F464" s="281">
        <v>120000</v>
      </c>
      <c r="G464" s="317"/>
      <c r="H464" s="333">
        <f>F464+G464</f>
        <v>120000</v>
      </c>
      <c r="I464" s="93"/>
      <c r="J464" s="36"/>
      <c r="K464" s="36"/>
      <c r="L464" s="36"/>
    </row>
    <row r="465" spans="2:12" ht="23.25">
      <c r="B465" s="847"/>
      <c r="C465" s="848"/>
      <c r="D465" s="42" t="s">
        <v>85</v>
      </c>
      <c r="E465" s="30" t="s">
        <v>501</v>
      </c>
      <c r="F465" s="506">
        <v>0</v>
      </c>
      <c r="G465" s="353">
        <v>3545</v>
      </c>
      <c r="H465" s="334">
        <f>F465+G465</f>
        <v>3545</v>
      </c>
      <c r="I465" s="329" t="s">
        <v>495</v>
      </c>
      <c r="J465" s="36"/>
      <c r="K465" s="36"/>
      <c r="L465" s="36"/>
    </row>
    <row r="466" spans="2:12" ht="5.25" customHeight="1" thickBot="1">
      <c r="B466" s="182"/>
      <c r="C466" s="183"/>
      <c r="D466" s="183"/>
      <c r="E466" s="39"/>
      <c r="F466" s="298"/>
      <c r="G466" s="303"/>
      <c r="H466" s="303"/>
      <c r="I466" s="312"/>
      <c r="J466" s="36"/>
      <c r="K466" s="36"/>
      <c r="L466" s="36"/>
    </row>
    <row r="467" spans="2:12" ht="16.5" thickBot="1">
      <c r="B467" s="144"/>
      <c r="C467" s="145"/>
      <c r="D467" s="146"/>
      <c r="E467" s="147" t="s">
        <v>162</v>
      </c>
      <c r="F467" s="318">
        <f>F10+F28+F42+F47+F50+F92+F119+F138+F143+F146+F149+F286+F301+F370+F380+F392+F424+F444</f>
        <v>28271333.099999998</v>
      </c>
      <c r="G467" s="318">
        <f>G10+G28+G42+G47+G50+G92+G119+G138+G143+G146+G149+G286+G301+G370+G380+G392+G424+G444</f>
        <v>309303.91000000003</v>
      </c>
      <c r="H467" s="318">
        <f>H10+H28+H42+H47+H50+H92+H119+H138+H143+H146+H149+H286+H301+H370+H380+H392+H424+H444</f>
        <v>28580637.009999998</v>
      </c>
      <c r="I467" s="302"/>
      <c r="J467" s="36"/>
      <c r="K467" s="36"/>
      <c r="L467" s="36"/>
    </row>
    <row r="468" spans="2:12" ht="14.25">
      <c r="B468" s="54"/>
      <c r="C468" s="54"/>
      <c r="D468" s="55"/>
      <c r="E468" s="56"/>
      <c r="F468" s="40"/>
      <c r="G468" s="36"/>
      <c r="H468" s="36"/>
      <c r="I468" s="36"/>
      <c r="J468" s="36"/>
      <c r="K468" s="36"/>
      <c r="L468" s="36"/>
    </row>
    <row r="469" spans="2:12" ht="12.75"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</row>
    <row r="470" spans="2:12" ht="12.75"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</row>
    <row r="471" spans="2:12" ht="12.75"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</row>
    <row r="472" spans="2:12" ht="12.75">
      <c r="B472" s="36"/>
      <c r="C472" s="36"/>
      <c r="D472" s="36"/>
      <c r="E472" s="36"/>
      <c r="F472" s="36"/>
      <c r="G472" s="36"/>
      <c r="H472" s="601"/>
      <c r="I472" s="36"/>
      <c r="J472" s="36"/>
      <c r="K472" s="36"/>
      <c r="L472" s="36"/>
    </row>
    <row r="473" spans="2:12" ht="12.75"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</row>
    <row r="474" spans="2:12" ht="12.75"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</row>
    <row r="475" spans="2:12" ht="14.25">
      <c r="B475" s="36"/>
      <c r="C475" s="36"/>
      <c r="D475" s="36"/>
      <c r="E475" s="36"/>
      <c r="F475" s="40"/>
      <c r="G475" s="36"/>
      <c r="H475" s="36"/>
      <c r="I475" s="36"/>
      <c r="J475" s="36"/>
      <c r="K475" s="36"/>
      <c r="L475" s="36"/>
    </row>
    <row r="476" spans="2:12" ht="12.75"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</row>
    <row r="477" spans="2:12" ht="12.75"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</row>
    <row r="478" spans="2:12" ht="12.75"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</row>
    <row r="479" spans="2:12" ht="12.75"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</row>
    <row r="480" spans="2:12" ht="12.75"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</row>
    <row r="481" spans="2:12" ht="12.75"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</row>
    <row r="482" spans="2:12" ht="12.75"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</row>
    <row r="483" spans="2:12" ht="12.75"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</row>
    <row r="484" spans="2:10" ht="12.75">
      <c r="B484" s="36"/>
      <c r="C484" s="36"/>
      <c r="D484" s="36"/>
      <c r="E484" s="36"/>
      <c r="F484" s="36"/>
      <c r="G484" s="36"/>
      <c r="H484" s="36"/>
      <c r="I484" s="36"/>
      <c r="J484" s="36"/>
    </row>
    <row r="485" spans="2:10" ht="12.75">
      <c r="B485" s="36"/>
      <c r="C485" s="36"/>
      <c r="D485" s="36"/>
      <c r="E485" s="36"/>
      <c r="F485" s="36"/>
      <c r="G485" s="36"/>
      <c r="H485" s="36"/>
      <c r="I485" s="36"/>
      <c r="J485" s="36"/>
    </row>
    <row r="486" spans="2:10" ht="12.75">
      <c r="B486" s="36"/>
      <c r="C486" s="36"/>
      <c r="D486" s="36"/>
      <c r="E486" s="36"/>
      <c r="F486" s="36"/>
      <c r="G486" s="36"/>
      <c r="H486" s="36"/>
      <c r="I486" s="36"/>
      <c r="J486" s="36"/>
    </row>
    <row r="487" spans="2:10" ht="12.75">
      <c r="B487" s="36"/>
      <c r="C487" s="36"/>
      <c r="D487" s="36"/>
      <c r="E487" s="36"/>
      <c r="F487" s="36"/>
      <c r="G487" s="36"/>
      <c r="H487" s="36"/>
      <c r="I487" s="36"/>
      <c r="J487" s="36"/>
    </row>
    <row r="488" spans="2:10" ht="12.75">
      <c r="B488" s="36"/>
      <c r="C488" s="36"/>
      <c r="D488" s="36"/>
      <c r="E488" s="36"/>
      <c r="F488" s="36"/>
      <c r="G488" s="36"/>
      <c r="H488" s="36"/>
      <c r="I488" s="36"/>
      <c r="J488" s="36"/>
    </row>
    <row r="489" spans="2:10" ht="12.75">
      <c r="B489" s="36"/>
      <c r="C489" s="36"/>
      <c r="D489" s="36"/>
      <c r="E489" s="36"/>
      <c r="F489" s="36"/>
      <c r="G489" s="36"/>
      <c r="H489" s="36"/>
      <c r="I489" s="36"/>
      <c r="J489" s="36"/>
    </row>
    <row r="490" spans="2:10" ht="12.75">
      <c r="B490" s="36"/>
      <c r="C490" s="36"/>
      <c r="D490" s="36"/>
      <c r="E490" s="36"/>
      <c r="F490" s="36"/>
      <c r="G490" s="36"/>
      <c r="H490" s="36"/>
      <c r="I490" s="36"/>
      <c r="J490" s="36"/>
    </row>
    <row r="491" spans="2:10" ht="12.75">
      <c r="B491" s="36"/>
      <c r="C491" s="36"/>
      <c r="D491" s="36"/>
      <c r="E491" s="36"/>
      <c r="F491" s="36"/>
      <c r="G491" s="36"/>
      <c r="H491" s="36"/>
      <c r="I491" s="36"/>
      <c r="J491" s="36"/>
    </row>
    <row r="492" spans="2:10" ht="12.75">
      <c r="B492" s="36"/>
      <c r="C492" s="36"/>
      <c r="D492" s="36"/>
      <c r="E492" s="36"/>
      <c r="F492" s="36"/>
      <c r="G492" s="36"/>
      <c r="H492" s="36"/>
      <c r="I492" s="36"/>
      <c r="J492" s="36"/>
    </row>
    <row r="493" spans="2:10" ht="12.75">
      <c r="B493" s="36"/>
      <c r="C493" s="36"/>
      <c r="D493" s="36"/>
      <c r="E493" s="36"/>
      <c r="F493" s="36"/>
      <c r="G493" s="36"/>
      <c r="H493" s="36"/>
      <c r="I493" s="36"/>
      <c r="J493" s="36"/>
    </row>
    <row r="494" spans="2:10" ht="12.75">
      <c r="B494" s="36"/>
      <c r="C494" s="36"/>
      <c r="D494" s="36"/>
      <c r="E494" s="36"/>
      <c r="F494" s="36"/>
      <c r="G494" s="36"/>
      <c r="H494" s="36"/>
      <c r="I494" s="36"/>
      <c r="J494" s="36"/>
    </row>
    <row r="495" spans="2:10" ht="12.75">
      <c r="B495" s="36"/>
      <c r="C495" s="36"/>
      <c r="D495" s="36"/>
      <c r="E495" s="36"/>
      <c r="F495" s="36"/>
      <c r="G495" s="36"/>
      <c r="H495" s="36"/>
      <c r="I495" s="36"/>
      <c r="J495" s="36"/>
    </row>
    <row r="496" spans="2:10" ht="12.75">
      <c r="B496" s="36"/>
      <c r="C496" s="36"/>
      <c r="D496" s="36"/>
      <c r="E496" s="36"/>
      <c r="F496" s="36"/>
      <c r="G496" s="36"/>
      <c r="H496" s="36"/>
      <c r="I496" s="36"/>
      <c r="J496" s="36"/>
    </row>
    <row r="497" spans="2:10" ht="12.75">
      <c r="B497" s="36"/>
      <c r="C497" s="36"/>
      <c r="D497" s="36"/>
      <c r="E497" s="36"/>
      <c r="F497" s="36"/>
      <c r="G497" s="36"/>
      <c r="H497" s="36"/>
      <c r="I497" s="36"/>
      <c r="J497" s="36"/>
    </row>
    <row r="498" spans="2:10" ht="12.75">
      <c r="B498" s="36"/>
      <c r="C498" s="36"/>
      <c r="D498" s="36"/>
      <c r="E498" s="36"/>
      <c r="F498" s="36"/>
      <c r="G498" s="36"/>
      <c r="H498" s="36"/>
      <c r="I498" s="36"/>
      <c r="J498" s="36"/>
    </row>
    <row r="499" spans="2:10" ht="12.75">
      <c r="B499" s="36"/>
      <c r="C499" s="36"/>
      <c r="D499" s="36"/>
      <c r="E499" s="36"/>
      <c r="F499" s="36"/>
      <c r="G499" s="36"/>
      <c r="H499" s="36"/>
      <c r="I499" s="36"/>
      <c r="J499" s="36"/>
    </row>
    <row r="500" spans="2:10" ht="12.75">
      <c r="B500" s="36"/>
      <c r="C500" s="36"/>
      <c r="D500" s="36"/>
      <c r="E500" s="36"/>
      <c r="F500" s="36"/>
      <c r="G500" s="36"/>
      <c r="H500" s="36"/>
      <c r="I500" s="36"/>
      <c r="J500" s="36"/>
    </row>
    <row r="501" spans="2:10" ht="12.75">
      <c r="B501" s="36"/>
      <c r="C501" s="36"/>
      <c r="D501" s="36"/>
      <c r="E501" s="36"/>
      <c r="F501" s="36"/>
      <c r="G501" s="36"/>
      <c r="H501" s="36"/>
      <c r="I501" s="36"/>
      <c r="J501" s="36"/>
    </row>
    <row r="502" spans="2:10" ht="12.75">
      <c r="B502" s="36"/>
      <c r="C502" s="36"/>
      <c r="D502" s="36"/>
      <c r="E502" s="36"/>
      <c r="F502" s="36"/>
      <c r="G502" s="36"/>
      <c r="H502" s="36"/>
      <c r="I502" s="36"/>
      <c r="J502" s="36"/>
    </row>
    <row r="503" spans="2:10" ht="12.75">
      <c r="B503" s="36"/>
      <c r="C503" s="36"/>
      <c r="D503" s="36"/>
      <c r="E503" s="36"/>
      <c r="F503" s="36"/>
      <c r="G503" s="36"/>
      <c r="H503" s="36"/>
      <c r="I503" s="36"/>
      <c r="J503" s="36"/>
    </row>
    <row r="504" spans="2:10" ht="12.75">
      <c r="B504" s="36"/>
      <c r="C504" s="36"/>
      <c r="D504" s="36"/>
      <c r="E504" s="36"/>
      <c r="F504" s="36"/>
      <c r="G504" s="36"/>
      <c r="H504" s="36"/>
      <c r="I504" s="36"/>
      <c r="J504" s="36"/>
    </row>
    <row r="505" spans="2:10" ht="12.75">
      <c r="B505" s="36"/>
      <c r="C505" s="36"/>
      <c r="D505" s="36"/>
      <c r="E505" s="36"/>
      <c r="F505" s="36"/>
      <c r="G505" s="36"/>
      <c r="H505" s="36"/>
      <c r="I505" s="36"/>
      <c r="J505" s="36"/>
    </row>
    <row r="506" spans="2:10" ht="12.75">
      <c r="B506" s="36"/>
      <c r="C506" s="36"/>
      <c r="D506" s="36"/>
      <c r="E506" s="36"/>
      <c r="F506" s="36"/>
      <c r="G506" s="36"/>
      <c r="H506" s="36"/>
      <c r="I506" s="36"/>
      <c r="J506" s="36"/>
    </row>
    <row r="507" spans="2:10" ht="12.75">
      <c r="B507" s="36"/>
      <c r="C507" s="36"/>
      <c r="D507" s="36"/>
      <c r="E507" s="36"/>
      <c r="F507" s="36"/>
      <c r="G507" s="36"/>
      <c r="H507" s="36"/>
      <c r="I507" s="36"/>
      <c r="J507" s="36"/>
    </row>
    <row r="508" spans="2:10" ht="12.75">
      <c r="B508" s="36"/>
      <c r="C508" s="36"/>
      <c r="D508" s="36"/>
      <c r="E508" s="36"/>
      <c r="F508" s="36"/>
      <c r="G508" s="36"/>
      <c r="H508" s="36"/>
      <c r="I508" s="36"/>
      <c r="J508" s="36"/>
    </row>
    <row r="509" spans="2:10" ht="12.75">
      <c r="B509" s="36"/>
      <c r="C509" s="36"/>
      <c r="D509" s="36"/>
      <c r="E509" s="36"/>
      <c r="F509" s="36"/>
      <c r="G509" s="36"/>
      <c r="H509" s="36"/>
      <c r="I509" s="36"/>
      <c r="J509" s="36"/>
    </row>
    <row r="510" spans="2:10" ht="12.75">
      <c r="B510" s="36"/>
      <c r="C510" s="36"/>
      <c r="D510" s="36"/>
      <c r="E510" s="36"/>
      <c r="F510" s="36"/>
      <c r="G510" s="36"/>
      <c r="H510" s="36"/>
      <c r="I510" s="36"/>
      <c r="J510" s="36"/>
    </row>
    <row r="511" spans="2:10" ht="12.75">
      <c r="B511" s="36"/>
      <c r="C511" s="36"/>
      <c r="D511" s="36"/>
      <c r="E511" s="36"/>
      <c r="F511" s="36"/>
      <c r="G511" s="36"/>
      <c r="H511" s="36"/>
      <c r="I511" s="36"/>
      <c r="J511" s="36"/>
    </row>
    <row r="512" spans="2:10" ht="12.75">
      <c r="B512" s="36"/>
      <c r="C512" s="36"/>
      <c r="D512" s="36"/>
      <c r="E512" s="36"/>
      <c r="F512" s="36"/>
      <c r="G512" s="36"/>
      <c r="H512" s="36"/>
      <c r="I512" s="36"/>
      <c r="J512" s="36"/>
    </row>
    <row r="513" spans="2:10" ht="12.75">
      <c r="B513" s="36"/>
      <c r="C513" s="36"/>
      <c r="D513" s="36"/>
      <c r="E513" s="36"/>
      <c r="F513" s="36"/>
      <c r="G513" s="36"/>
      <c r="H513" s="36"/>
      <c r="I513" s="36"/>
      <c r="J513" s="36"/>
    </row>
    <row r="514" spans="2:10" ht="12.75">
      <c r="B514" s="36"/>
      <c r="C514" s="36"/>
      <c r="D514" s="36"/>
      <c r="E514" s="36"/>
      <c r="F514" s="36"/>
      <c r="G514" s="36"/>
      <c r="H514" s="36"/>
      <c r="I514" s="36"/>
      <c r="J514" s="36"/>
    </row>
    <row r="515" spans="2:10" ht="12.75">
      <c r="B515" s="36"/>
      <c r="C515" s="36"/>
      <c r="D515" s="36"/>
      <c r="E515" s="36"/>
      <c r="F515" s="36"/>
      <c r="G515" s="36"/>
      <c r="H515" s="36"/>
      <c r="I515" s="36"/>
      <c r="J515" s="36"/>
    </row>
    <row r="516" spans="2:10" ht="12.75">
      <c r="B516" s="36"/>
      <c r="C516" s="36"/>
      <c r="D516" s="36"/>
      <c r="E516" s="36"/>
      <c r="F516" s="36"/>
      <c r="G516" s="36"/>
      <c r="H516" s="36"/>
      <c r="I516" s="36"/>
      <c r="J516" s="36"/>
    </row>
    <row r="517" spans="2:10" ht="12.75">
      <c r="B517" s="36"/>
      <c r="C517" s="36"/>
      <c r="D517" s="36"/>
      <c r="E517" s="36"/>
      <c r="F517" s="36"/>
      <c r="G517" s="36"/>
      <c r="H517" s="36"/>
      <c r="I517" s="36"/>
      <c r="J517" s="36"/>
    </row>
    <row r="518" spans="2:10" ht="12.75">
      <c r="B518" s="36"/>
      <c r="C518" s="36"/>
      <c r="D518" s="36"/>
      <c r="E518" s="36"/>
      <c r="F518" s="36"/>
      <c r="G518" s="36"/>
      <c r="H518" s="36"/>
      <c r="I518" s="36"/>
      <c r="J518" s="36"/>
    </row>
  </sheetData>
  <sheetProtection/>
  <printOptions/>
  <pageMargins left="0.1968503937007874" right="0" top="0.4724409448818898" bottom="0.31496062992125984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0"/>
  <sheetViews>
    <sheetView zoomScalePageLayoutView="0" workbookViewId="0" topLeftCell="A7">
      <selection activeCell="L121" sqref="L121"/>
    </sheetView>
  </sheetViews>
  <sheetFormatPr defaultColWidth="9.140625" defaultRowHeight="12.75"/>
  <cols>
    <col min="1" max="1" width="4.28125" style="33" customWidth="1"/>
    <col min="2" max="2" width="5.28125" style="33" bestFit="1" customWidth="1"/>
    <col min="3" max="3" width="7.00390625" style="33" bestFit="1" customWidth="1"/>
    <col min="4" max="4" width="5.57421875" style="33" customWidth="1"/>
    <col min="5" max="5" width="71.140625" style="33" customWidth="1"/>
    <col min="6" max="6" width="17.28125" style="33" customWidth="1"/>
    <col min="7" max="7" width="14.7109375" style="33" customWidth="1"/>
    <col min="8" max="8" width="17.421875" style="33" customWidth="1"/>
    <col min="9" max="9" width="4.7109375" style="33" customWidth="1"/>
    <col min="10" max="16384" width="9.140625" style="33" customWidth="1"/>
  </cols>
  <sheetData>
    <row r="2" spans="7:9" ht="12.75">
      <c r="G2" s="418" t="s">
        <v>317</v>
      </c>
      <c r="H2" s="419"/>
      <c r="I2" s="419"/>
    </row>
    <row r="3" spans="3:9" ht="12.75">
      <c r="C3" s="96"/>
      <c r="G3" s="386" t="s">
        <v>384</v>
      </c>
      <c r="H3" s="419"/>
      <c r="I3" s="419"/>
    </row>
    <row r="4" spans="5:9" ht="12.75">
      <c r="E4"/>
      <c r="G4" s="99" t="s">
        <v>385</v>
      </c>
      <c r="H4" s="419"/>
      <c r="I4" s="419"/>
    </row>
    <row r="5" ht="7.5" customHeight="1">
      <c r="E5" s="94"/>
    </row>
    <row r="6" spans="3:12" ht="34.5" customHeight="1">
      <c r="C6" s="875" t="s">
        <v>389</v>
      </c>
      <c r="D6" s="875"/>
      <c r="E6" s="875"/>
      <c r="F6" s="875"/>
      <c r="G6" s="875"/>
      <c r="H6" s="420"/>
      <c r="I6" s="420"/>
      <c r="J6" s="420"/>
      <c r="K6" s="420"/>
      <c r="L6" s="420"/>
    </row>
    <row r="7" spans="3:12" ht="6.75" customHeight="1">
      <c r="C7" s="420"/>
      <c r="D7" s="420"/>
      <c r="E7" s="420"/>
      <c r="F7" s="420"/>
      <c r="G7" s="420"/>
      <c r="H7" s="420"/>
      <c r="I7" s="420"/>
      <c r="J7" s="420"/>
      <c r="K7" s="420"/>
      <c r="L7" s="420"/>
    </row>
    <row r="8" spans="3:12" ht="17.25" customHeight="1" thickBot="1">
      <c r="C8" s="876" t="s">
        <v>348</v>
      </c>
      <c r="D8" s="876"/>
      <c r="E8" s="876"/>
      <c r="F8" s="420"/>
      <c r="G8" s="420"/>
      <c r="H8" s="420"/>
      <c r="I8" s="420"/>
      <c r="J8" s="420"/>
      <c r="K8" s="420"/>
      <c r="L8" s="420"/>
    </row>
    <row r="9" spans="2:8" ht="26.25" customHeight="1" thickBot="1">
      <c r="B9" s="421" t="s">
        <v>0</v>
      </c>
      <c r="C9" s="422" t="s">
        <v>1</v>
      </c>
      <c r="D9" s="423" t="s">
        <v>2</v>
      </c>
      <c r="E9" s="424" t="s">
        <v>349</v>
      </c>
      <c r="F9" s="425" t="s">
        <v>288</v>
      </c>
      <c r="G9" s="38" t="s">
        <v>301</v>
      </c>
      <c r="H9" s="426" t="s">
        <v>302</v>
      </c>
    </row>
    <row r="10" spans="2:8" ht="18" customHeight="1" thickBot="1">
      <c r="B10" s="427" t="s">
        <v>69</v>
      </c>
      <c r="C10" s="428"/>
      <c r="D10" s="428"/>
      <c r="E10" s="429" t="s">
        <v>70</v>
      </c>
      <c r="F10" s="430">
        <f aca="true" t="shared" si="0" ref="F10:H11">F11</f>
        <v>502600.04</v>
      </c>
      <c r="G10" s="430">
        <f t="shared" si="0"/>
        <v>210897.91</v>
      </c>
      <c r="H10" s="431">
        <f t="shared" si="0"/>
        <v>713497.95</v>
      </c>
    </row>
    <row r="11" spans="2:8" ht="19.5" customHeight="1">
      <c r="B11" s="432"/>
      <c r="C11" s="433" t="s">
        <v>211</v>
      </c>
      <c r="D11" s="434"/>
      <c r="E11" s="435" t="s">
        <v>43</v>
      </c>
      <c r="F11" s="436">
        <f t="shared" si="0"/>
        <v>502600.04</v>
      </c>
      <c r="G11" s="436">
        <f t="shared" si="0"/>
        <v>210897.91</v>
      </c>
      <c r="H11" s="437">
        <f t="shared" si="0"/>
        <v>713497.95</v>
      </c>
    </row>
    <row r="12" spans="2:8" ht="25.5" customHeight="1" thickBot="1">
      <c r="B12" s="438"/>
      <c r="C12" s="439"/>
      <c r="D12" s="440" t="s">
        <v>350</v>
      </c>
      <c r="E12" s="361" t="s">
        <v>351</v>
      </c>
      <c r="F12" s="441">
        <v>502600.04</v>
      </c>
      <c r="G12" s="442">
        <v>210897.91</v>
      </c>
      <c r="H12" s="443">
        <f>F12+G12</f>
        <v>713497.95</v>
      </c>
    </row>
    <row r="13" spans="2:8" ht="18" customHeight="1" thickBot="1">
      <c r="B13" s="444" t="s">
        <v>47</v>
      </c>
      <c r="C13" s="445"/>
      <c r="D13" s="445"/>
      <c r="E13" s="446" t="s">
        <v>12</v>
      </c>
      <c r="F13" s="318">
        <f aca="true" t="shared" si="1" ref="F13:H14">F14</f>
        <v>68186</v>
      </c>
      <c r="G13" s="318">
        <f t="shared" si="1"/>
        <v>0</v>
      </c>
      <c r="H13" s="447">
        <f t="shared" si="1"/>
        <v>68186</v>
      </c>
    </row>
    <row r="14" spans="2:8" ht="19.5" customHeight="1">
      <c r="B14" s="448"/>
      <c r="C14" s="449" t="s">
        <v>48</v>
      </c>
      <c r="D14" s="449"/>
      <c r="E14" s="450" t="s">
        <v>352</v>
      </c>
      <c r="F14" s="451">
        <f t="shared" si="1"/>
        <v>68186</v>
      </c>
      <c r="G14" s="451">
        <f t="shared" si="1"/>
        <v>0</v>
      </c>
      <c r="H14" s="452">
        <f t="shared" si="1"/>
        <v>68186</v>
      </c>
    </row>
    <row r="15" spans="2:8" ht="25.5" customHeight="1" thickBot="1">
      <c r="B15" s="453"/>
      <c r="C15" s="454"/>
      <c r="D15" s="454" t="s">
        <v>350</v>
      </c>
      <c r="E15" s="21" t="s">
        <v>351</v>
      </c>
      <c r="F15" s="216">
        <v>68186</v>
      </c>
      <c r="G15" s="455"/>
      <c r="H15" s="456">
        <f>F15+G15</f>
        <v>68186</v>
      </c>
    </row>
    <row r="16" spans="2:8" ht="36.75" customHeight="1" thickBot="1">
      <c r="B16" s="444" t="s">
        <v>49</v>
      </c>
      <c r="C16" s="445"/>
      <c r="D16" s="445"/>
      <c r="E16" s="457" t="s">
        <v>218</v>
      </c>
      <c r="F16" s="318">
        <f>F17+F19+F21+F23</f>
        <v>50173</v>
      </c>
      <c r="G16" s="318">
        <f>G17+G19+G21+G23</f>
        <v>0</v>
      </c>
      <c r="H16" s="447">
        <f>H17+H19+H21+H23</f>
        <v>50173</v>
      </c>
    </row>
    <row r="17" spans="2:8" ht="19.5" customHeight="1">
      <c r="B17" s="458"/>
      <c r="C17" s="459" t="s">
        <v>50</v>
      </c>
      <c r="D17" s="459"/>
      <c r="E17" s="460" t="s">
        <v>18</v>
      </c>
      <c r="F17" s="461">
        <f>F18</f>
        <v>1458</v>
      </c>
      <c r="G17" s="461">
        <f>G18</f>
        <v>0</v>
      </c>
      <c r="H17" s="462">
        <f>H18</f>
        <v>1458</v>
      </c>
    </row>
    <row r="18" spans="2:8" ht="24.75" customHeight="1">
      <c r="B18" s="453"/>
      <c r="C18" s="454"/>
      <c r="D18" s="454" t="s">
        <v>350</v>
      </c>
      <c r="E18" s="21" t="s">
        <v>351</v>
      </c>
      <c r="F18" s="216">
        <v>1458</v>
      </c>
      <c r="G18" s="455"/>
      <c r="H18" s="456">
        <f>F18+G18</f>
        <v>1458</v>
      </c>
    </row>
    <row r="19" spans="2:8" ht="19.5" customHeight="1">
      <c r="B19" s="463"/>
      <c r="C19" s="464" t="s">
        <v>353</v>
      </c>
      <c r="D19" s="464"/>
      <c r="E19" s="465" t="s">
        <v>325</v>
      </c>
      <c r="F19" s="466">
        <f>F20</f>
        <v>23101</v>
      </c>
      <c r="G19" s="466">
        <f>G20</f>
        <v>0</v>
      </c>
      <c r="H19" s="467">
        <f>H20</f>
        <v>23101</v>
      </c>
    </row>
    <row r="20" spans="2:8" ht="24.75" customHeight="1">
      <c r="B20" s="554"/>
      <c r="C20" s="555"/>
      <c r="D20" s="454" t="s">
        <v>350</v>
      </c>
      <c r="E20" s="21" t="s">
        <v>351</v>
      </c>
      <c r="F20" s="556">
        <v>23101</v>
      </c>
      <c r="G20" s="557"/>
      <c r="H20" s="456">
        <f>F20+G20</f>
        <v>23101</v>
      </c>
    </row>
    <row r="21" spans="2:8" ht="20.25" customHeight="1">
      <c r="B21" s="463"/>
      <c r="C21" s="464" t="s">
        <v>383</v>
      </c>
      <c r="D21" s="464"/>
      <c r="E21" s="465" t="s">
        <v>381</v>
      </c>
      <c r="F21" s="466">
        <f>F22</f>
        <v>14293</v>
      </c>
      <c r="G21" s="466">
        <f>G22</f>
        <v>0</v>
      </c>
      <c r="H21" s="467">
        <f>H22</f>
        <v>14293</v>
      </c>
    </row>
    <row r="22" spans="2:8" ht="24.75" customHeight="1">
      <c r="B22" s="554"/>
      <c r="C22" s="555"/>
      <c r="D22" s="454" t="s">
        <v>350</v>
      </c>
      <c r="E22" s="21" t="s">
        <v>351</v>
      </c>
      <c r="F22" s="556">
        <v>14293</v>
      </c>
      <c r="G22" s="557"/>
      <c r="H22" s="456">
        <f>F22+G22</f>
        <v>14293</v>
      </c>
    </row>
    <row r="23" spans="2:8" ht="19.5" customHeight="1">
      <c r="B23" s="463"/>
      <c r="C23" s="464" t="s">
        <v>364</v>
      </c>
      <c r="D23" s="464"/>
      <c r="E23" s="465" t="s">
        <v>346</v>
      </c>
      <c r="F23" s="466">
        <f>F24</f>
        <v>11321</v>
      </c>
      <c r="G23" s="466">
        <f>G24</f>
        <v>0</v>
      </c>
      <c r="H23" s="467">
        <f>H24</f>
        <v>11321</v>
      </c>
    </row>
    <row r="24" spans="2:8" ht="24.75" customHeight="1" thickBot="1">
      <c r="B24" s="613"/>
      <c r="C24" s="614"/>
      <c r="D24" s="440" t="s">
        <v>350</v>
      </c>
      <c r="E24" s="361" t="s">
        <v>351</v>
      </c>
      <c r="F24" s="615">
        <v>11321</v>
      </c>
      <c r="G24" s="616"/>
      <c r="H24" s="443">
        <f>F24+G24</f>
        <v>11321</v>
      </c>
    </row>
    <row r="25" spans="2:8" ht="23.25" customHeight="1" thickBot="1">
      <c r="B25" s="444" t="s">
        <v>124</v>
      </c>
      <c r="C25" s="445"/>
      <c r="D25" s="581"/>
      <c r="E25" s="446" t="s">
        <v>37</v>
      </c>
      <c r="F25" s="570">
        <f>F26+F28+F30</f>
        <v>69317.06</v>
      </c>
      <c r="G25" s="570">
        <f>G26+G28+G30</f>
        <v>0</v>
      </c>
      <c r="H25" s="571">
        <f>H26+H28+H30</f>
        <v>69317.06</v>
      </c>
    </row>
    <row r="26" spans="2:8" ht="19.5" customHeight="1">
      <c r="B26" s="572"/>
      <c r="C26" s="573" t="s">
        <v>125</v>
      </c>
      <c r="D26" s="574"/>
      <c r="E26" s="450" t="s">
        <v>38</v>
      </c>
      <c r="F26" s="575">
        <f>F27</f>
        <v>42641.77</v>
      </c>
      <c r="G26" s="575">
        <f>G27</f>
        <v>0</v>
      </c>
      <c r="H26" s="576">
        <f>H27</f>
        <v>42641.77</v>
      </c>
    </row>
    <row r="27" spans="2:8" ht="24">
      <c r="B27" s="577"/>
      <c r="C27" s="524"/>
      <c r="D27" s="469" t="s">
        <v>350</v>
      </c>
      <c r="E27" s="30" t="s">
        <v>351</v>
      </c>
      <c r="F27" s="481">
        <v>42641.77</v>
      </c>
      <c r="G27" s="315"/>
      <c r="H27" s="476">
        <f>F27+G27</f>
        <v>42641.77</v>
      </c>
    </row>
    <row r="28" spans="2:8" ht="19.5" customHeight="1">
      <c r="B28" s="577"/>
      <c r="C28" s="483" t="s">
        <v>130</v>
      </c>
      <c r="D28" s="566"/>
      <c r="E28" s="465" t="s">
        <v>167</v>
      </c>
      <c r="F28" s="568">
        <f>F29</f>
        <v>26274.31</v>
      </c>
      <c r="G28" s="568">
        <f>G29</f>
        <v>0</v>
      </c>
      <c r="H28" s="578">
        <f>H29</f>
        <v>26274.31</v>
      </c>
    </row>
    <row r="29" spans="2:8" ht="24.75" customHeight="1">
      <c r="B29" s="463"/>
      <c r="C29" s="469"/>
      <c r="D29" s="454" t="s">
        <v>350</v>
      </c>
      <c r="E29" s="21" t="s">
        <v>351</v>
      </c>
      <c r="F29" s="481">
        <v>26274.31</v>
      </c>
      <c r="G29" s="567"/>
      <c r="H29" s="456">
        <f>F29+G29</f>
        <v>26274.31</v>
      </c>
    </row>
    <row r="30" spans="2:8" ht="60" customHeight="1">
      <c r="B30" s="463"/>
      <c r="C30" s="483" t="s">
        <v>320</v>
      </c>
      <c r="D30" s="566"/>
      <c r="E30" s="465" t="s">
        <v>322</v>
      </c>
      <c r="F30" s="569">
        <f>F31</f>
        <v>400.98</v>
      </c>
      <c r="G30" s="569">
        <f>G31</f>
        <v>0</v>
      </c>
      <c r="H30" s="579">
        <f>H31</f>
        <v>400.98</v>
      </c>
    </row>
    <row r="31" spans="2:8" ht="24.75" customHeight="1" thickBot="1">
      <c r="B31" s="485"/>
      <c r="C31" s="440"/>
      <c r="D31" s="440" t="s">
        <v>350</v>
      </c>
      <c r="E31" s="361" t="s">
        <v>351</v>
      </c>
      <c r="F31" s="486">
        <v>400.98</v>
      </c>
      <c r="G31" s="580"/>
      <c r="H31" s="443">
        <f>F31+G31</f>
        <v>400.98</v>
      </c>
    </row>
    <row r="32" spans="2:8" ht="19.5" customHeight="1" thickBot="1">
      <c r="B32" s="561" t="s">
        <v>52</v>
      </c>
      <c r="C32" s="562"/>
      <c r="D32" s="562"/>
      <c r="E32" s="563" t="s">
        <v>40</v>
      </c>
      <c r="F32" s="564">
        <f>F33+F35+F37+F39</f>
        <v>2708290</v>
      </c>
      <c r="G32" s="564">
        <f>G33+G35+G37+G39</f>
        <v>0</v>
      </c>
      <c r="H32" s="565">
        <f>H33+H35+H37+H39</f>
        <v>2708290</v>
      </c>
    </row>
    <row r="33" spans="2:8" ht="33" customHeight="1">
      <c r="B33" s="458"/>
      <c r="C33" s="459" t="s">
        <v>53</v>
      </c>
      <c r="D33" s="459"/>
      <c r="E33" s="468" t="s">
        <v>222</v>
      </c>
      <c r="F33" s="461">
        <f>F34</f>
        <v>2689392</v>
      </c>
      <c r="G33" s="461">
        <f>G34</f>
        <v>0</v>
      </c>
      <c r="H33" s="462">
        <f>H34</f>
        <v>2689392</v>
      </c>
    </row>
    <row r="34" spans="2:8" ht="26.25" customHeight="1">
      <c r="B34" s="463"/>
      <c r="C34" s="469"/>
      <c r="D34" s="469" t="s">
        <v>350</v>
      </c>
      <c r="E34" s="30" t="s">
        <v>351</v>
      </c>
      <c r="F34" s="470">
        <v>2689392</v>
      </c>
      <c r="G34" s="482"/>
      <c r="H34" s="456">
        <f>F34+G34</f>
        <v>2689392</v>
      </c>
    </row>
    <row r="35" spans="2:8" ht="48.75" customHeight="1">
      <c r="B35" s="472"/>
      <c r="C35" s="464" t="s">
        <v>54</v>
      </c>
      <c r="D35" s="464"/>
      <c r="E35" s="473" t="s">
        <v>223</v>
      </c>
      <c r="F35" s="474">
        <f>F36</f>
        <v>14557</v>
      </c>
      <c r="G35" s="474">
        <f>G36</f>
        <v>0</v>
      </c>
      <c r="H35" s="475">
        <f>H36</f>
        <v>14557</v>
      </c>
    </row>
    <row r="36" spans="2:8" ht="26.25" customHeight="1">
      <c r="B36" s="463"/>
      <c r="C36" s="469"/>
      <c r="D36" s="469" t="s">
        <v>350</v>
      </c>
      <c r="E36" s="30" t="s">
        <v>351</v>
      </c>
      <c r="F36" s="470">
        <v>14557</v>
      </c>
      <c r="G36" s="471"/>
      <c r="H36" s="476">
        <f>F36+G36</f>
        <v>14557</v>
      </c>
    </row>
    <row r="37" spans="2:8" ht="19.5" customHeight="1">
      <c r="B37" s="477"/>
      <c r="C37" s="459" t="s">
        <v>142</v>
      </c>
      <c r="D37" s="478"/>
      <c r="E37" s="460" t="s">
        <v>193</v>
      </c>
      <c r="F37" s="479">
        <f>F38</f>
        <v>2000</v>
      </c>
      <c r="G37" s="479">
        <f>G38</f>
        <v>0</v>
      </c>
      <c r="H37" s="480">
        <f>H38</f>
        <v>2000</v>
      </c>
    </row>
    <row r="38" spans="2:8" ht="26.25" customHeight="1">
      <c r="B38" s="463"/>
      <c r="C38" s="469"/>
      <c r="D38" s="469" t="s">
        <v>350</v>
      </c>
      <c r="E38" s="30" t="s">
        <v>351</v>
      </c>
      <c r="F38" s="481">
        <v>2000</v>
      </c>
      <c r="G38" s="482"/>
      <c r="H38" s="476">
        <f>F38+G38</f>
        <v>2000</v>
      </c>
    </row>
    <row r="39" spans="2:8" ht="19.5" customHeight="1">
      <c r="B39" s="463"/>
      <c r="C39" s="483" t="s">
        <v>146</v>
      </c>
      <c r="D39" s="483"/>
      <c r="E39" s="465" t="s">
        <v>43</v>
      </c>
      <c r="F39" s="484">
        <f>F40+F41</f>
        <v>2341</v>
      </c>
      <c r="G39" s="484">
        <f>G40+G41</f>
        <v>0</v>
      </c>
      <c r="H39" s="467">
        <f>H40+H41</f>
        <v>2341</v>
      </c>
    </row>
    <row r="40" spans="2:8" ht="25.5" customHeight="1">
      <c r="B40" s="463"/>
      <c r="C40" s="469"/>
      <c r="D40" s="454" t="s">
        <v>350</v>
      </c>
      <c r="E40" s="21" t="s">
        <v>351</v>
      </c>
      <c r="F40" s="481">
        <v>1400</v>
      </c>
      <c r="G40" s="482"/>
      <c r="H40" s="456">
        <f>F40+G40</f>
        <v>1400</v>
      </c>
    </row>
    <row r="41" spans="2:8" ht="25.5" customHeight="1" thickBot="1">
      <c r="B41" s="485"/>
      <c r="C41" s="440"/>
      <c r="D41" s="440" t="s">
        <v>350</v>
      </c>
      <c r="E41" s="361" t="s">
        <v>354</v>
      </c>
      <c r="F41" s="486">
        <v>941</v>
      </c>
      <c r="G41" s="487"/>
      <c r="H41" s="443">
        <f>F41+G41</f>
        <v>941</v>
      </c>
    </row>
    <row r="42" spans="2:8" ht="6" customHeight="1" thickBot="1">
      <c r="B42" s="488"/>
      <c r="C42" s="488"/>
      <c r="D42" s="488"/>
      <c r="E42" s="39"/>
      <c r="F42" s="489"/>
      <c r="G42" s="490"/>
      <c r="H42" s="490"/>
    </row>
    <row r="43" spans="2:8" ht="27" customHeight="1" thickBot="1">
      <c r="B43" s="491"/>
      <c r="C43" s="491"/>
      <c r="D43" s="491"/>
      <c r="E43" s="492" t="s">
        <v>355</v>
      </c>
      <c r="F43" s="493">
        <f>F10+F13+F16+F25+F32</f>
        <v>3398566.1</v>
      </c>
      <c r="G43" s="612">
        <f>G10+G13+G16+G25+G32</f>
        <v>210897.91</v>
      </c>
      <c r="H43" s="493">
        <f>H10+H13+H16+H25+H32</f>
        <v>3609464.01</v>
      </c>
    </row>
    <row r="44" spans="2:8" ht="17.25" customHeight="1">
      <c r="B44" s="491"/>
      <c r="C44" s="491"/>
      <c r="D44" s="491"/>
      <c r="E44" s="494"/>
      <c r="F44" s="495"/>
      <c r="G44" s="496"/>
      <c r="H44" s="496"/>
    </row>
    <row r="45" spans="2:8" ht="18.75" customHeight="1" thickBot="1">
      <c r="B45" s="488"/>
      <c r="C45" s="876" t="s">
        <v>356</v>
      </c>
      <c r="D45" s="876"/>
      <c r="E45" s="876"/>
      <c r="F45" s="489"/>
      <c r="G45" s="36"/>
      <c r="H45" s="497"/>
    </row>
    <row r="46" spans="2:8" ht="24" customHeight="1" thickBot="1">
      <c r="B46" s="421" t="s">
        <v>0</v>
      </c>
      <c r="C46" s="422" t="s">
        <v>1</v>
      </c>
      <c r="D46" s="423" t="s">
        <v>2</v>
      </c>
      <c r="E46" s="424" t="s">
        <v>349</v>
      </c>
      <c r="F46" s="425" t="s">
        <v>288</v>
      </c>
      <c r="G46" s="38" t="s">
        <v>301</v>
      </c>
      <c r="H46" s="426" t="s">
        <v>302</v>
      </c>
    </row>
    <row r="47" spans="2:8" ht="18" customHeight="1" thickBot="1">
      <c r="B47" s="427" t="s">
        <v>69</v>
      </c>
      <c r="C47" s="428"/>
      <c r="D47" s="428"/>
      <c r="E47" s="429" t="s">
        <v>70</v>
      </c>
      <c r="F47" s="498">
        <f>F48</f>
        <v>502600.04000000004</v>
      </c>
      <c r="G47" s="498">
        <f>G48</f>
        <v>210897.91</v>
      </c>
      <c r="H47" s="499">
        <f>H48</f>
        <v>713497.9500000001</v>
      </c>
    </row>
    <row r="48" spans="2:8" ht="15.75" customHeight="1">
      <c r="B48" s="432"/>
      <c r="C48" s="500" t="s">
        <v>211</v>
      </c>
      <c r="D48" s="501"/>
      <c r="E48" s="502" t="s">
        <v>43</v>
      </c>
      <c r="F48" s="503">
        <f>SUM(F49:F54)</f>
        <v>502600.04000000004</v>
      </c>
      <c r="G48" s="503">
        <f>SUM(G49:G54)</f>
        <v>210897.91</v>
      </c>
      <c r="H48" s="437">
        <f>SUM(H49:H54)</f>
        <v>713497.9500000001</v>
      </c>
    </row>
    <row r="49" spans="2:8" ht="15.75" customHeight="1">
      <c r="B49" s="504"/>
      <c r="C49" s="433"/>
      <c r="D49" s="505">
        <v>4010</v>
      </c>
      <c r="E49" s="30" t="s">
        <v>357</v>
      </c>
      <c r="F49" s="506">
        <v>6600</v>
      </c>
      <c r="G49" s="281">
        <v>2300</v>
      </c>
      <c r="H49" s="507">
        <f aca="true" t="shared" si="2" ref="H49:H54">F49+G49</f>
        <v>8900</v>
      </c>
    </row>
    <row r="50" spans="2:8" ht="15.75" customHeight="1">
      <c r="B50" s="504"/>
      <c r="C50" s="433"/>
      <c r="D50" s="505">
        <v>4110</v>
      </c>
      <c r="E50" s="30" t="s">
        <v>358</v>
      </c>
      <c r="F50" s="506">
        <v>1129</v>
      </c>
      <c r="G50" s="281">
        <v>393.3</v>
      </c>
      <c r="H50" s="507">
        <f t="shared" si="2"/>
        <v>1522.3</v>
      </c>
    </row>
    <row r="51" spans="2:8" ht="15.75" customHeight="1">
      <c r="B51" s="504"/>
      <c r="C51" s="433"/>
      <c r="D51" s="508">
        <v>4120</v>
      </c>
      <c r="E51" s="21" t="s">
        <v>359</v>
      </c>
      <c r="F51" s="506">
        <v>0</v>
      </c>
      <c r="G51" s="281"/>
      <c r="H51" s="507">
        <f t="shared" si="2"/>
        <v>0</v>
      </c>
    </row>
    <row r="52" spans="2:8" ht="15.75" customHeight="1">
      <c r="B52" s="509"/>
      <c r="C52" s="510"/>
      <c r="D52" s="42" t="s">
        <v>85</v>
      </c>
      <c r="E52" s="30" t="s">
        <v>58</v>
      </c>
      <c r="F52" s="506">
        <v>355.45</v>
      </c>
      <c r="G52" s="281">
        <v>93.3</v>
      </c>
      <c r="H52" s="507">
        <f t="shared" si="2"/>
        <v>448.75</v>
      </c>
    </row>
    <row r="53" spans="2:8" ht="15.75" customHeight="1">
      <c r="B53" s="511"/>
      <c r="C53" s="512"/>
      <c r="D53" s="42" t="s">
        <v>56</v>
      </c>
      <c r="E53" s="30" t="s">
        <v>57</v>
      </c>
      <c r="F53" s="284">
        <v>1770.45</v>
      </c>
      <c r="G53" s="281">
        <v>1348.65</v>
      </c>
      <c r="H53" s="507">
        <f t="shared" si="2"/>
        <v>3119.1000000000004</v>
      </c>
    </row>
    <row r="54" spans="2:8" ht="15.75" customHeight="1" thickBot="1">
      <c r="B54" s="513"/>
      <c r="C54" s="514"/>
      <c r="D54" s="359">
        <v>4430</v>
      </c>
      <c r="E54" s="361" t="s">
        <v>67</v>
      </c>
      <c r="F54" s="362">
        <v>492745.14</v>
      </c>
      <c r="G54" s="515">
        <v>206762.66</v>
      </c>
      <c r="H54" s="516">
        <f t="shared" si="2"/>
        <v>699507.8</v>
      </c>
    </row>
    <row r="55" spans="2:8" ht="18" customHeight="1" thickBot="1">
      <c r="B55" s="517" t="s">
        <v>47</v>
      </c>
      <c r="C55" s="518"/>
      <c r="D55" s="518"/>
      <c r="E55" s="519" t="s">
        <v>12</v>
      </c>
      <c r="F55" s="520">
        <f>F56</f>
        <v>68186</v>
      </c>
      <c r="G55" s="520">
        <f>G56</f>
        <v>0</v>
      </c>
      <c r="H55" s="521">
        <f>H56</f>
        <v>68186</v>
      </c>
    </row>
    <row r="56" spans="2:8" ht="15.75" customHeight="1">
      <c r="B56" s="448"/>
      <c r="C56" s="449" t="s">
        <v>48</v>
      </c>
      <c r="D56" s="449"/>
      <c r="E56" s="450" t="s">
        <v>352</v>
      </c>
      <c r="F56" s="451">
        <f>SUM(F57:F59)</f>
        <v>68186</v>
      </c>
      <c r="G56" s="451">
        <f>SUM(G57:G59)</f>
        <v>0</v>
      </c>
      <c r="H56" s="452">
        <f>SUM(H57:H59)</f>
        <v>68186</v>
      </c>
    </row>
    <row r="57" spans="2:8" ht="15.75" customHeight="1">
      <c r="B57" s="522"/>
      <c r="C57" s="505"/>
      <c r="D57" s="505">
        <v>4010</v>
      </c>
      <c r="E57" s="30" t="s">
        <v>357</v>
      </c>
      <c r="F57" s="523">
        <v>55900</v>
      </c>
      <c r="G57" s="524"/>
      <c r="H57" s="507">
        <f>F57+G57</f>
        <v>55900</v>
      </c>
    </row>
    <row r="58" spans="2:8" ht="15.75" customHeight="1">
      <c r="B58" s="522"/>
      <c r="C58" s="505"/>
      <c r="D58" s="505">
        <v>4110</v>
      </c>
      <c r="E58" s="30" t="s">
        <v>358</v>
      </c>
      <c r="F58" s="523">
        <v>10600</v>
      </c>
      <c r="G58" s="524"/>
      <c r="H58" s="507">
        <f>F58+G58</f>
        <v>10600</v>
      </c>
    </row>
    <row r="59" spans="2:8" ht="15.75" customHeight="1" thickBot="1">
      <c r="B59" s="525"/>
      <c r="C59" s="508"/>
      <c r="D59" s="508">
        <v>4120</v>
      </c>
      <c r="E59" s="21" t="s">
        <v>359</v>
      </c>
      <c r="F59" s="526">
        <v>1686</v>
      </c>
      <c r="G59" s="303"/>
      <c r="H59" s="527">
        <f>F59+G59</f>
        <v>1686</v>
      </c>
    </row>
    <row r="60" spans="2:8" ht="32.25" customHeight="1" thickBot="1">
      <c r="B60" s="444" t="s">
        <v>49</v>
      </c>
      <c r="C60" s="445"/>
      <c r="D60" s="445"/>
      <c r="E60" s="457" t="s">
        <v>218</v>
      </c>
      <c r="F60" s="318">
        <f>F61+F63+F71+F79</f>
        <v>50173</v>
      </c>
      <c r="G60" s="318">
        <f>G61+G63+G71+G79</f>
        <v>0</v>
      </c>
      <c r="H60" s="447">
        <f>H61+H63+H71+H79</f>
        <v>50173</v>
      </c>
    </row>
    <row r="61" spans="2:8" ht="18.75" customHeight="1">
      <c r="B61" s="448"/>
      <c r="C61" s="449" t="s">
        <v>50</v>
      </c>
      <c r="D61" s="449"/>
      <c r="E61" s="450" t="s">
        <v>18</v>
      </c>
      <c r="F61" s="451">
        <f>SUM(F62:F62)</f>
        <v>1458</v>
      </c>
      <c r="G61" s="451">
        <f>SUM(G62:G62)</f>
        <v>0</v>
      </c>
      <c r="H61" s="452">
        <f>SUM(H62:H62)</f>
        <v>1458</v>
      </c>
    </row>
    <row r="62" spans="2:8" ht="15.75" customHeight="1">
      <c r="B62" s="525"/>
      <c r="C62" s="505"/>
      <c r="D62" s="505">
        <v>4300</v>
      </c>
      <c r="E62" s="30" t="s">
        <v>57</v>
      </c>
      <c r="F62" s="526">
        <v>1458</v>
      </c>
      <c r="G62" s="303"/>
      <c r="H62" s="527">
        <f>F62+G62</f>
        <v>1458</v>
      </c>
    </row>
    <row r="63" spans="2:8" ht="15.75" customHeight="1">
      <c r="B63" s="525"/>
      <c r="C63" s="459" t="s">
        <v>353</v>
      </c>
      <c r="D63" s="459"/>
      <c r="E63" s="465" t="s">
        <v>325</v>
      </c>
      <c r="F63" s="528">
        <f>SUM(F64:F70)</f>
        <v>23101</v>
      </c>
      <c r="G63" s="528">
        <f>SUM(G64:G70)</f>
        <v>0</v>
      </c>
      <c r="H63" s="529">
        <f>SUM(H64:H70)</f>
        <v>23101</v>
      </c>
    </row>
    <row r="64" spans="2:8" ht="15.75" customHeight="1">
      <c r="B64" s="525"/>
      <c r="C64" s="508"/>
      <c r="D64" s="42" t="s">
        <v>93</v>
      </c>
      <c r="E64" s="30" t="s">
        <v>94</v>
      </c>
      <c r="F64" s="526">
        <v>11800</v>
      </c>
      <c r="G64" s="316"/>
      <c r="H64" s="527">
        <f aca="true" t="shared" si="3" ref="H64:H86">F64+G64</f>
        <v>11800</v>
      </c>
    </row>
    <row r="65" spans="2:8" ht="15.75" customHeight="1">
      <c r="B65" s="525"/>
      <c r="C65" s="508"/>
      <c r="D65" s="42" t="s">
        <v>100</v>
      </c>
      <c r="E65" s="30" t="s">
        <v>101</v>
      </c>
      <c r="F65" s="526">
        <v>1189</v>
      </c>
      <c r="G65" s="317"/>
      <c r="H65" s="527">
        <f t="shared" si="3"/>
        <v>1189</v>
      </c>
    </row>
    <row r="66" spans="2:8" ht="15.75" customHeight="1">
      <c r="B66" s="525"/>
      <c r="C66" s="508"/>
      <c r="D66" s="42" t="s">
        <v>102</v>
      </c>
      <c r="E66" s="30" t="s">
        <v>103</v>
      </c>
      <c r="F66" s="526">
        <v>118</v>
      </c>
      <c r="G66" s="317"/>
      <c r="H66" s="527">
        <f t="shared" si="3"/>
        <v>118</v>
      </c>
    </row>
    <row r="67" spans="2:8" ht="15.75" customHeight="1">
      <c r="B67" s="525"/>
      <c r="C67" s="508"/>
      <c r="D67" s="41">
        <v>4170</v>
      </c>
      <c r="E67" s="30" t="s">
        <v>62</v>
      </c>
      <c r="F67" s="526">
        <v>7550</v>
      </c>
      <c r="G67" s="317"/>
      <c r="H67" s="527">
        <f t="shared" si="3"/>
        <v>7550</v>
      </c>
    </row>
    <row r="68" spans="2:8" ht="15.75" customHeight="1">
      <c r="B68" s="522"/>
      <c r="C68" s="505"/>
      <c r="D68" s="42" t="s">
        <v>85</v>
      </c>
      <c r="E68" s="30" t="s">
        <v>58</v>
      </c>
      <c r="F68" s="530">
        <v>1331</v>
      </c>
      <c r="G68" s="317"/>
      <c r="H68" s="527">
        <f t="shared" si="3"/>
        <v>1331</v>
      </c>
    </row>
    <row r="69" spans="2:8" ht="15.75" customHeight="1">
      <c r="B69" s="522"/>
      <c r="C69" s="505"/>
      <c r="D69" s="42" t="s">
        <v>56</v>
      </c>
      <c r="E69" s="30" t="s">
        <v>57</v>
      </c>
      <c r="F69" s="530">
        <v>578</v>
      </c>
      <c r="G69" s="317"/>
      <c r="H69" s="527">
        <f t="shared" si="3"/>
        <v>578</v>
      </c>
    </row>
    <row r="70" spans="2:8" ht="15.75" customHeight="1">
      <c r="B70" s="522"/>
      <c r="C70" s="505"/>
      <c r="D70" s="42" t="s">
        <v>105</v>
      </c>
      <c r="E70" s="30" t="s">
        <v>66</v>
      </c>
      <c r="F70" s="523">
        <v>535</v>
      </c>
      <c r="G70" s="317"/>
      <c r="H70" s="507">
        <f t="shared" si="3"/>
        <v>535</v>
      </c>
    </row>
    <row r="71" spans="2:8" ht="15.75" customHeight="1">
      <c r="B71" s="522"/>
      <c r="C71" s="464" t="s">
        <v>383</v>
      </c>
      <c r="D71" s="464"/>
      <c r="E71" s="465" t="s">
        <v>381</v>
      </c>
      <c r="F71" s="474">
        <f>SUM(F72:F78)</f>
        <v>14293</v>
      </c>
      <c r="G71" s="474">
        <f>SUM(G72:G78)</f>
        <v>0</v>
      </c>
      <c r="H71" s="475">
        <f>SUM(H72:H78)</f>
        <v>14293</v>
      </c>
    </row>
    <row r="72" spans="2:8" ht="15.75" customHeight="1">
      <c r="B72" s="522"/>
      <c r="C72" s="505"/>
      <c r="D72" s="42" t="s">
        <v>93</v>
      </c>
      <c r="E72" s="30" t="s">
        <v>94</v>
      </c>
      <c r="F72" s="523">
        <v>6540</v>
      </c>
      <c r="G72" s="224"/>
      <c r="H72" s="507">
        <f t="shared" si="3"/>
        <v>6540</v>
      </c>
    </row>
    <row r="73" spans="2:8" ht="15.75" customHeight="1">
      <c r="B73" s="522"/>
      <c r="C73" s="505"/>
      <c r="D73" s="42" t="s">
        <v>100</v>
      </c>
      <c r="E73" s="30" t="s">
        <v>101</v>
      </c>
      <c r="F73" s="523">
        <v>600</v>
      </c>
      <c r="G73" s="224"/>
      <c r="H73" s="507">
        <f t="shared" si="3"/>
        <v>600</v>
      </c>
    </row>
    <row r="74" spans="2:8" ht="15.75" customHeight="1">
      <c r="B74" s="522"/>
      <c r="C74" s="505"/>
      <c r="D74" s="42" t="s">
        <v>102</v>
      </c>
      <c r="E74" s="30" t="s">
        <v>103</v>
      </c>
      <c r="F74" s="523">
        <v>80</v>
      </c>
      <c r="G74" s="224"/>
      <c r="H74" s="507">
        <f t="shared" si="3"/>
        <v>80</v>
      </c>
    </row>
    <row r="75" spans="2:8" ht="15.75" customHeight="1">
      <c r="B75" s="522"/>
      <c r="C75" s="505"/>
      <c r="D75" s="41">
        <v>4170</v>
      </c>
      <c r="E75" s="30" t="s">
        <v>62</v>
      </c>
      <c r="F75" s="523">
        <v>4755</v>
      </c>
      <c r="G75" s="224"/>
      <c r="H75" s="507">
        <f t="shared" si="3"/>
        <v>4755</v>
      </c>
    </row>
    <row r="76" spans="2:8" ht="15.75" customHeight="1">
      <c r="B76" s="522"/>
      <c r="C76" s="505"/>
      <c r="D76" s="42" t="s">
        <v>85</v>
      </c>
      <c r="E76" s="30" t="s">
        <v>58</v>
      </c>
      <c r="F76" s="523">
        <v>1100</v>
      </c>
      <c r="G76" s="224"/>
      <c r="H76" s="507">
        <f t="shared" si="3"/>
        <v>1100</v>
      </c>
    </row>
    <row r="77" spans="2:8" ht="15.75" customHeight="1">
      <c r="B77" s="522"/>
      <c r="C77" s="505"/>
      <c r="D77" s="42" t="s">
        <v>56</v>
      </c>
      <c r="E77" s="30" t="s">
        <v>57</v>
      </c>
      <c r="F77" s="523">
        <v>568</v>
      </c>
      <c r="G77" s="224"/>
      <c r="H77" s="507">
        <f t="shared" si="3"/>
        <v>568</v>
      </c>
    </row>
    <row r="78" spans="2:8" ht="15.75" customHeight="1">
      <c r="B78" s="522"/>
      <c r="C78" s="505"/>
      <c r="D78" s="42" t="s">
        <v>105</v>
      </c>
      <c r="E78" s="30" t="s">
        <v>66</v>
      </c>
      <c r="F78" s="523">
        <v>650</v>
      </c>
      <c r="G78" s="224"/>
      <c r="H78" s="507">
        <f t="shared" si="3"/>
        <v>650</v>
      </c>
    </row>
    <row r="79" spans="2:8" ht="18.75" customHeight="1">
      <c r="B79" s="522"/>
      <c r="C79" s="464" t="s">
        <v>364</v>
      </c>
      <c r="D79" s="464"/>
      <c r="E79" s="465" t="s">
        <v>346</v>
      </c>
      <c r="F79" s="474">
        <f>SUM(F80:F86)</f>
        <v>11321</v>
      </c>
      <c r="G79" s="474">
        <f>SUM(G80:G86)</f>
        <v>0</v>
      </c>
      <c r="H79" s="475">
        <f>SUM(H80:H86)</f>
        <v>11321</v>
      </c>
    </row>
    <row r="80" spans="2:8" ht="15.75" customHeight="1">
      <c r="B80" s="525"/>
      <c r="C80" s="596"/>
      <c r="D80" s="42" t="s">
        <v>93</v>
      </c>
      <c r="E80" s="30" t="s">
        <v>94</v>
      </c>
      <c r="F80" s="526">
        <v>4920</v>
      </c>
      <c r="G80" s="526"/>
      <c r="H80" s="527">
        <f t="shared" si="3"/>
        <v>4920</v>
      </c>
    </row>
    <row r="81" spans="2:8" ht="15.75" customHeight="1">
      <c r="B81" s="525"/>
      <c r="C81" s="596"/>
      <c r="D81" s="42" t="s">
        <v>100</v>
      </c>
      <c r="E81" s="30" t="s">
        <v>101</v>
      </c>
      <c r="F81" s="526">
        <v>486</v>
      </c>
      <c r="G81" s="526"/>
      <c r="H81" s="527">
        <f t="shared" si="3"/>
        <v>486</v>
      </c>
    </row>
    <row r="82" spans="2:8" ht="15.75" customHeight="1">
      <c r="B82" s="525"/>
      <c r="C82" s="596"/>
      <c r="D82" s="42" t="s">
        <v>102</v>
      </c>
      <c r="E82" s="30" t="s">
        <v>103</v>
      </c>
      <c r="F82" s="526">
        <v>54</v>
      </c>
      <c r="G82" s="526"/>
      <c r="H82" s="527">
        <f t="shared" si="3"/>
        <v>54</v>
      </c>
    </row>
    <row r="83" spans="2:8" ht="15.75" customHeight="1">
      <c r="B83" s="525"/>
      <c r="C83" s="508"/>
      <c r="D83" s="41">
        <v>4170</v>
      </c>
      <c r="E83" s="30" t="s">
        <v>62</v>
      </c>
      <c r="F83" s="290">
        <v>3621</v>
      </c>
      <c r="G83" s="409"/>
      <c r="H83" s="527">
        <f t="shared" si="3"/>
        <v>3621</v>
      </c>
    </row>
    <row r="84" spans="2:8" ht="15.75" customHeight="1">
      <c r="B84" s="522"/>
      <c r="C84" s="505"/>
      <c r="D84" s="42" t="s">
        <v>85</v>
      </c>
      <c r="E84" s="30" t="s">
        <v>58</v>
      </c>
      <c r="F84" s="289">
        <v>1090</v>
      </c>
      <c r="G84" s="224"/>
      <c r="H84" s="507">
        <f t="shared" si="3"/>
        <v>1090</v>
      </c>
    </row>
    <row r="85" spans="2:8" ht="15.75" customHeight="1">
      <c r="B85" s="522"/>
      <c r="C85" s="505"/>
      <c r="D85" s="42" t="s">
        <v>56</v>
      </c>
      <c r="E85" s="30" t="s">
        <v>57</v>
      </c>
      <c r="F85" s="289">
        <v>568</v>
      </c>
      <c r="G85" s="224"/>
      <c r="H85" s="527">
        <f t="shared" si="3"/>
        <v>568</v>
      </c>
    </row>
    <row r="86" spans="2:8" ht="15.75" customHeight="1" thickBot="1">
      <c r="B86" s="558"/>
      <c r="C86" s="559"/>
      <c r="D86" s="404" t="s">
        <v>105</v>
      </c>
      <c r="E86" s="361" t="s">
        <v>66</v>
      </c>
      <c r="F86" s="415">
        <v>582</v>
      </c>
      <c r="G86" s="560"/>
      <c r="H86" s="516">
        <f t="shared" si="3"/>
        <v>582</v>
      </c>
    </row>
    <row r="87" spans="2:8" ht="18" customHeight="1" thickBot="1">
      <c r="B87" s="444" t="s">
        <v>124</v>
      </c>
      <c r="C87" s="445"/>
      <c r="D87" s="581"/>
      <c r="E87" s="446" t="s">
        <v>37</v>
      </c>
      <c r="F87" s="583">
        <f>F88+F91+F94</f>
        <v>69317.06</v>
      </c>
      <c r="G87" s="583">
        <f>G88+G91+G94</f>
        <v>0</v>
      </c>
      <c r="H87" s="584">
        <f>H88+H91+H94</f>
        <v>69317.06</v>
      </c>
    </row>
    <row r="88" spans="2:8" ht="16.5" customHeight="1">
      <c r="B88" s="572"/>
      <c r="C88" s="573" t="s">
        <v>125</v>
      </c>
      <c r="D88" s="574"/>
      <c r="E88" s="450" t="s">
        <v>38</v>
      </c>
      <c r="F88" s="585">
        <f>F89+F90</f>
        <v>42641.770000000004</v>
      </c>
      <c r="G88" s="585">
        <f>G89+G90</f>
        <v>0</v>
      </c>
      <c r="H88" s="586">
        <f>H89+H90</f>
        <v>42641.770000000004</v>
      </c>
    </row>
    <row r="89" spans="2:8" ht="16.5" customHeight="1">
      <c r="B89" s="604"/>
      <c r="C89" s="605"/>
      <c r="D89" s="41">
        <v>4170</v>
      </c>
      <c r="E89" s="30" t="s">
        <v>62</v>
      </c>
      <c r="F89" s="610">
        <v>422.19</v>
      </c>
      <c r="G89" s="610"/>
      <c r="H89" s="527">
        <f>F89+G89</f>
        <v>422.19</v>
      </c>
    </row>
    <row r="90" spans="2:8" ht="15.75" customHeight="1">
      <c r="B90" s="522"/>
      <c r="C90" s="505"/>
      <c r="D90" s="42" t="s">
        <v>126</v>
      </c>
      <c r="E90" s="30" t="s">
        <v>127</v>
      </c>
      <c r="F90" s="372">
        <v>42219.58</v>
      </c>
      <c r="G90" s="317"/>
      <c r="H90" s="507">
        <f>F90+G90</f>
        <v>42219.58</v>
      </c>
    </row>
    <row r="91" spans="2:8" ht="15.75" customHeight="1">
      <c r="B91" s="522"/>
      <c r="C91" s="483" t="s">
        <v>130</v>
      </c>
      <c r="D91" s="566"/>
      <c r="E91" s="465" t="s">
        <v>167</v>
      </c>
      <c r="F91" s="606">
        <f>F92+F93</f>
        <v>26274.309999999998</v>
      </c>
      <c r="G91" s="606">
        <f>G92+G93</f>
        <v>0</v>
      </c>
      <c r="H91" s="611">
        <f>H92+H93</f>
        <v>26274.309999999998</v>
      </c>
    </row>
    <row r="92" spans="2:8" ht="15.75" customHeight="1">
      <c r="B92" s="522"/>
      <c r="C92" s="483"/>
      <c r="D92" s="41">
        <v>4170</v>
      </c>
      <c r="E92" s="30" t="s">
        <v>62</v>
      </c>
      <c r="F92" s="372">
        <v>260.14</v>
      </c>
      <c r="G92" s="372"/>
      <c r="H92" s="527">
        <f>F92+G92</f>
        <v>260.14</v>
      </c>
    </row>
    <row r="93" spans="2:8" ht="15.75" customHeight="1">
      <c r="B93" s="522"/>
      <c r="C93" s="505"/>
      <c r="D93" s="42" t="s">
        <v>126</v>
      </c>
      <c r="E93" s="30" t="s">
        <v>127</v>
      </c>
      <c r="F93" s="372">
        <v>26014.17</v>
      </c>
      <c r="G93" s="317"/>
      <c r="H93" s="507">
        <f>F93+G93</f>
        <v>26014.17</v>
      </c>
    </row>
    <row r="94" spans="2:8" ht="57">
      <c r="B94" s="522"/>
      <c r="C94" s="483" t="s">
        <v>320</v>
      </c>
      <c r="D94" s="566"/>
      <c r="E94" s="465" t="s">
        <v>322</v>
      </c>
      <c r="F94" s="606">
        <f>F95+F96</f>
        <v>400.98</v>
      </c>
      <c r="G94" s="606">
        <f>G95+G96</f>
        <v>0</v>
      </c>
      <c r="H94" s="611">
        <f>H95+H96</f>
        <v>400.98</v>
      </c>
    </row>
    <row r="95" spans="2:8" ht="14.25">
      <c r="B95" s="522"/>
      <c r="C95" s="483"/>
      <c r="D95" s="41">
        <v>4170</v>
      </c>
      <c r="E95" s="30" t="s">
        <v>62</v>
      </c>
      <c r="F95" s="289">
        <v>3.97</v>
      </c>
      <c r="G95" s="289"/>
      <c r="H95" s="507">
        <f>F95+G95</f>
        <v>3.97</v>
      </c>
    </row>
    <row r="96" spans="2:8" ht="15.75" customHeight="1" thickBot="1">
      <c r="B96" s="558"/>
      <c r="C96" s="559"/>
      <c r="D96" s="607" t="s">
        <v>126</v>
      </c>
      <c r="E96" s="608" t="s">
        <v>127</v>
      </c>
      <c r="F96" s="582">
        <v>397.01</v>
      </c>
      <c r="G96" s="560"/>
      <c r="H96" s="609">
        <f>F96+G96</f>
        <v>397.01</v>
      </c>
    </row>
    <row r="97" spans="2:8" ht="21" customHeight="1" thickBot="1">
      <c r="B97" s="444" t="s">
        <v>52</v>
      </c>
      <c r="C97" s="445"/>
      <c r="D97" s="445"/>
      <c r="E97" s="446" t="s">
        <v>40</v>
      </c>
      <c r="F97" s="318">
        <f>F98+F114+F116+F119</f>
        <v>2708290</v>
      </c>
      <c r="G97" s="318">
        <f>G98+G114+G116+G119</f>
        <v>0</v>
      </c>
      <c r="H97" s="447">
        <f>H98+H114+H116+H119</f>
        <v>2708290</v>
      </c>
    </row>
    <row r="98" spans="2:8" ht="30.75" customHeight="1">
      <c r="B98" s="448"/>
      <c r="C98" s="449" t="s">
        <v>53</v>
      </c>
      <c r="D98" s="449"/>
      <c r="E98" s="531" t="s">
        <v>222</v>
      </c>
      <c r="F98" s="451">
        <f>SUM(F99:F113)</f>
        <v>2689392</v>
      </c>
      <c r="G98" s="451">
        <f>SUM(G99:G113)</f>
        <v>0</v>
      </c>
      <c r="H98" s="452">
        <f>SUM(H99:H113)</f>
        <v>2689392</v>
      </c>
    </row>
    <row r="99" spans="2:8" ht="15" customHeight="1">
      <c r="B99" s="522"/>
      <c r="C99" s="505"/>
      <c r="D99" s="42" t="s">
        <v>59</v>
      </c>
      <c r="E99" s="30" t="s">
        <v>226</v>
      </c>
      <c r="F99" s="291">
        <v>450</v>
      </c>
      <c r="G99" s="315"/>
      <c r="H99" s="507">
        <f aca="true" t="shared" si="4" ref="H99:H113">F99+G99</f>
        <v>450</v>
      </c>
    </row>
    <row r="100" spans="2:8" ht="15" customHeight="1">
      <c r="B100" s="522"/>
      <c r="C100" s="505"/>
      <c r="D100" s="41" t="s">
        <v>139</v>
      </c>
      <c r="E100" s="30" t="s">
        <v>60</v>
      </c>
      <c r="F100" s="281">
        <v>2485792</v>
      </c>
      <c r="G100" s="315">
        <v>-4000</v>
      </c>
      <c r="H100" s="507">
        <f t="shared" si="4"/>
        <v>2481792</v>
      </c>
    </row>
    <row r="101" spans="2:8" ht="15" customHeight="1">
      <c r="B101" s="522"/>
      <c r="C101" s="505"/>
      <c r="D101" s="41" t="s">
        <v>98</v>
      </c>
      <c r="E101" s="30" t="s">
        <v>99</v>
      </c>
      <c r="F101" s="281">
        <v>56000</v>
      </c>
      <c r="G101" s="315"/>
      <c r="H101" s="507">
        <f t="shared" si="4"/>
        <v>56000</v>
      </c>
    </row>
    <row r="102" spans="2:8" ht="15" customHeight="1">
      <c r="B102" s="522"/>
      <c r="C102" s="505"/>
      <c r="D102" s="42" t="s">
        <v>108</v>
      </c>
      <c r="E102" s="30" t="s">
        <v>61</v>
      </c>
      <c r="F102" s="281">
        <v>3640</v>
      </c>
      <c r="G102" s="315"/>
      <c r="H102" s="507">
        <f t="shared" si="4"/>
        <v>3640</v>
      </c>
    </row>
    <row r="103" spans="2:8" ht="15" customHeight="1">
      <c r="B103" s="522"/>
      <c r="C103" s="505"/>
      <c r="D103" s="41" t="s">
        <v>100</v>
      </c>
      <c r="E103" s="30" t="s">
        <v>101</v>
      </c>
      <c r="F103" s="281">
        <v>124000</v>
      </c>
      <c r="G103" s="315"/>
      <c r="H103" s="507">
        <f t="shared" si="4"/>
        <v>124000</v>
      </c>
    </row>
    <row r="104" spans="2:8" ht="15" customHeight="1">
      <c r="B104" s="522"/>
      <c r="C104" s="505"/>
      <c r="D104" s="41">
        <v>4170</v>
      </c>
      <c r="E104" s="30" t="s">
        <v>62</v>
      </c>
      <c r="F104" s="281">
        <v>850</v>
      </c>
      <c r="G104" s="315"/>
      <c r="H104" s="507">
        <f t="shared" si="4"/>
        <v>850</v>
      </c>
    </row>
    <row r="105" spans="2:8" ht="15" customHeight="1">
      <c r="B105" s="522"/>
      <c r="C105" s="505"/>
      <c r="D105" s="41" t="s">
        <v>85</v>
      </c>
      <c r="E105" s="30" t="s">
        <v>58</v>
      </c>
      <c r="F105" s="281">
        <v>2200</v>
      </c>
      <c r="G105" s="315">
        <v>4000</v>
      </c>
      <c r="H105" s="507">
        <f t="shared" si="4"/>
        <v>6200</v>
      </c>
    </row>
    <row r="106" spans="2:8" ht="15" customHeight="1">
      <c r="B106" s="522"/>
      <c r="C106" s="505"/>
      <c r="D106" s="42" t="s">
        <v>109</v>
      </c>
      <c r="E106" s="30" t="s">
        <v>63</v>
      </c>
      <c r="F106" s="281">
        <v>1010</v>
      </c>
      <c r="G106" s="315"/>
      <c r="H106" s="507">
        <f t="shared" si="4"/>
        <v>1010</v>
      </c>
    </row>
    <row r="107" spans="2:8" ht="15" customHeight="1">
      <c r="B107" s="522"/>
      <c r="C107" s="505"/>
      <c r="D107" s="42" t="s">
        <v>110</v>
      </c>
      <c r="E107" s="30" t="s">
        <v>64</v>
      </c>
      <c r="F107" s="281">
        <v>1000</v>
      </c>
      <c r="G107" s="315"/>
      <c r="H107" s="507">
        <f t="shared" si="4"/>
        <v>1000</v>
      </c>
    </row>
    <row r="108" spans="2:8" ht="15" customHeight="1">
      <c r="B108" s="522"/>
      <c r="C108" s="505"/>
      <c r="D108" s="41" t="s">
        <v>140</v>
      </c>
      <c r="E108" s="30" t="s">
        <v>65</v>
      </c>
      <c r="F108" s="281">
        <v>200</v>
      </c>
      <c r="G108" s="315"/>
      <c r="H108" s="507">
        <f t="shared" si="4"/>
        <v>200</v>
      </c>
    </row>
    <row r="109" spans="2:8" ht="15" customHeight="1">
      <c r="B109" s="522"/>
      <c r="C109" s="505"/>
      <c r="D109" s="41" t="s">
        <v>56</v>
      </c>
      <c r="E109" s="30" t="s">
        <v>57</v>
      </c>
      <c r="F109" s="281">
        <v>10000</v>
      </c>
      <c r="G109" s="315"/>
      <c r="H109" s="507">
        <f t="shared" si="4"/>
        <v>10000</v>
      </c>
    </row>
    <row r="110" spans="2:8" ht="15" customHeight="1">
      <c r="B110" s="522"/>
      <c r="C110" s="505"/>
      <c r="D110" s="50">
        <v>4400</v>
      </c>
      <c r="E110" s="85" t="s">
        <v>230</v>
      </c>
      <c r="F110" s="281">
        <v>1600</v>
      </c>
      <c r="G110" s="315"/>
      <c r="H110" s="507">
        <f t="shared" si="4"/>
        <v>1600</v>
      </c>
    </row>
    <row r="111" spans="2:8" ht="15" customHeight="1">
      <c r="B111" s="522"/>
      <c r="C111" s="505"/>
      <c r="D111" s="41" t="s">
        <v>105</v>
      </c>
      <c r="E111" s="30" t="s">
        <v>66</v>
      </c>
      <c r="F111" s="281">
        <v>500</v>
      </c>
      <c r="G111" s="315"/>
      <c r="H111" s="507">
        <f t="shared" si="4"/>
        <v>500</v>
      </c>
    </row>
    <row r="112" spans="2:8" ht="15" customHeight="1">
      <c r="B112" s="522"/>
      <c r="C112" s="505"/>
      <c r="D112" s="41">
        <v>4430</v>
      </c>
      <c r="E112" s="30" t="s">
        <v>67</v>
      </c>
      <c r="F112" s="281">
        <v>150</v>
      </c>
      <c r="G112" s="315"/>
      <c r="H112" s="507">
        <f t="shared" si="4"/>
        <v>150</v>
      </c>
    </row>
    <row r="113" spans="2:8" ht="15" customHeight="1">
      <c r="B113" s="522"/>
      <c r="C113" s="505"/>
      <c r="D113" s="50">
        <v>4700</v>
      </c>
      <c r="E113" s="30" t="s">
        <v>113</v>
      </c>
      <c r="F113" s="281">
        <v>2000</v>
      </c>
      <c r="G113" s="315"/>
      <c r="H113" s="507">
        <f t="shared" si="4"/>
        <v>2000</v>
      </c>
    </row>
    <row r="114" spans="2:8" ht="45" customHeight="1">
      <c r="B114" s="472"/>
      <c r="C114" s="464" t="s">
        <v>54</v>
      </c>
      <c r="D114" s="464"/>
      <c r="E114" s="473" t="s">
        <v>223</v>
      </c>
      <c r="F114" s="474">
        <f>F115</f>
        <v>14557</v>
      </c>
      <c r="G114" s="474">
        <f>G115</f>
        <v>0</v>
      </c>
      <c r="H114" s="475">
        <f>H115</f>
        <v>14557</v>
      </c>
    </row>
    <row r="115" spans="2:8" ht="15" customHeight="1">
      <c r="B115" s="522"/>
      <c r="C115" s="505"/>
      <c r="D115" s="505">
        <v>4130</v>
      </c>
      <c r="E115" s="30" t="s">
        <v>360</v>
      </c>
      <c r="F115" s="523">
        <v>14557</v>
      </c>
      <c r="G115" s="315"/>
      <c r="H115" s="507">
        <f>F115+G115</f>
        <v>14557</v>
      </c>
    </row>
    <row r="116" spans="2:8" ht="15" customHeight="1">
      <c r="B116" s="532"/>
      <c r="C116" s="459" t="s">
        <v>142</v>
      </c>
      <c r="D116" s="478"/>
      <c r="E116" s="460" t="s">
        <v>193</v>
      </c>
      <c r="F116" s="533">
        <f>F117+F118</f>
        <v>2000</v>
      </c>
      <c r="G116" s="533">
        <f>G117+G118</f>
        <v>0</v>
      </c>
      <c r="H116" s="462">
        <f>H117+H118</f>
        <v>2000</v>
      </c>
    </row>
    <row r="117" spans="2:8" ht="15" customHeight="1">
      <c r="B117" s="525"/>
      <c r="C117" s="508"/>
      <c r="D117" s="44" t="s">
        <v>139</v>
      </c>
      <c r="E117" s="21" t="s">
        <v>60</v>
      </c>
      <c r="F117" s="534">
        <v>1960</v>
      </c>
      <c r="G117" s="534"/>
      <c r="H117" s="527">
        <f>F117+G117</f>
        <v>1960</v>
      </c>
    </row>
    <row r="118" spans="2:8" ht="15" customHeight="1">
      <c r="B118" s="525"/>
      <c r="C118" s="508"/>
      <c r="D118" s="44" t="s">
        <v>85</v>
      </c>
      <c r="E118" s="21" t="s">
        <v>58</v>
      </c>
      <c r="F118" s="534">
        <v>40</v>
      </c>
      <c r="G118" s="534"/>
      <c r="H118" s="527">
        <f>F118+G118</f>
        <v>40</v>
      </c>
    </row>
    <row r="119" spans="2:8" ht="15" customHeight="1">
      <c r="B119" s="463"/>
      <c r="C119" s="483" t="s">
        <v>146</v>
      </c>
      <c r="D119" s="483"/>
      <c r="E119" s="465" t="s">
        <v>43</v>
      </c>
      <c r="F119" s="535">
        <f>F120+F121+F122</f>
        <v>2341</v>
      </c>
      <c r="G119" s="535">
        <f>G120+G121+G122</f>
        <v>0</v>
      </c>
      <c r="H119" s="475">
        <f>H120+H121+H122</f>
        <v>2341</v>
      </c>
    </row>
    <row r="120" spans="2:8" ht="15" customHeight="1">
      <c r="B120" s="522"/>
      <c r="C120" s="505"/>
      <c r="D120" s="41" t="s">
        <v>139</v>
      </c>
      <c r="E120" s="30" t="s">
        <v>60</v>
      </c>
      <c r="F120" s="530">
        <v>1400</v>
      </c>
      <c r="G120" s="530"/>
      <c r="H120" s="527">
        <f>F120+G120</f>
        <v>1400</v>
      </c>
    </row>
    <row r="121" spans="2:8" ht="15" customHeight="1">
      <c r="B121" s="522"/>
      <c r="C121" s="505"/>
      <c r="D121" s="41" t="s">
        <v>85</v>
      </c>
      <c r="E121" s="30" t="s">
        <v>58</v>
      </c>
      <c r="F121" s="530">
        <v>541</v>
      </c>
      <c r="G121" s="530"/>
      <c r="H121" s="527">
        <f>F121+G121</f>
        <v>541</v>
      </c>
    </row>
    <row r="122" spans="2:8" ht="15" customHeight="1" thickBot="1">
      <c r="B122" s="536"/>
      <c r="C122" s="537"/>
      <c r="D122" s="384">
        <v>4700</v>
      </c>
      <c r="E122" s="361" t="s">
        <v>113</v>
      </c>
      <c r="F122" s="538">
        <v>400</v>
      </c>
      <c r="G122" s="538"/>
      <c r="H122" s="516">
        <f>F122+G122</f>
        <v>400</v>
      </c>
    </row>
    <row r="123" spans="2:6" ht="6" customHeight="1" thickBot="1">
      <c r="B123" s="539"/>
      <c r="C123" s="539"/>
      <c r="D123" s="539"/>
      <c r="E123" s="39"/>
      <c r="F123" s="489"/>
    </row>
    <row r="124" spans="2:8" ht="21.75" customHeight="1" thickBot="1">
      <c r="B124" s="540"/>
      <c r="C124" s="540"/>
      <c r="D124" s="541"/>
      <c r="E124" s="542" t="s">
        <v>355</v>
      </c>
      <c r="F124" s="543">
        <f>F47+F55+F60+F87+F97</f>
        <v>3398566.1</v>
      </c>
      <c r="G124" s="318">
        <f>G47+G55+G60+G87+G97</f>
        <v>210897.91</v>
      </c>
      <c r="H124" s="590">
        <f>H47+H55+H60+H87+H97</f>
        <v>3609464.01</v>
      </c>
    </row>
    <row r="125" spans="2:8" ht="15.75">
      <c r="B125" s="540"/>
      <c r="C125" s="540"/>
      <c r="D125" s="541"/>
      <c r="E125" s="544"/>
      <c r="F125" s="545"/>
      <c r="G125" s="545"/>
      <c r="H125" s="545"/>
    </row>
    <row r="126" spans="2:6" ht="15.75">
      <c r="B126" s="540"/>
      <c r="C126" s="540"/>
      <c r="D126" s="541"/>
      <c r="E126" s="494"/>
      <c r="F126" s="546"/>
    </row>
    <row r="127" spans="2:8" ht="18.75" customHeight="1" thickBot="1">
      <c r="B127" s="875" t="s">
        <v>361</v>
      </c>
      <c r="C127" s="875"/>
      <c r="D127" s="875"/>
      <c r="E127" s="875"/>
      <c r="F127" s="875"/>
      <c r="G127" s="875"/>
      <c r="H127" s="875"/>
    </row>
    <row r="128" spans="2:8" ht="15.75">
      <c r="B128" s="421" t="s">
        <v>0</v>
      </c>
      <c r="C128" s="422" t="s">
        <v>1</v>
      </c>
      <c r="D128" s="423" t="s">
        <v>2</v>
      </c>
      <c r="E128" s="424" t="s">
        <v>349</v>
      </c>
      <c r="F128" s="547" t="s">
        <v>288</v>
      </c>
      <c r="G128" s="424" t="s">
        <v>301</v>
      </c>
      <c r="H128" s="426" t="s">
        <v>302</v>
      </c>
    </row>
    <row r="129" spans="2:8" ht="16.5" customHeight="1">
      <c r="B129" s="548" t="s">
        <v>52</v>
      </c>
      <c r="C129" s="549" t="s">
        <v>53</v>
      </c>
      <c r="D129" s="550" t="s">
        <v>243</v>
      </c>
      <c r="E129" s="85" t="s">
        <v>287</v>
      </c>
      <c r="F129" s="551">
        <v>4000</v>
      </c>
      <c r="G129" s="552"/>
      <c r="H129" s="553">
        <f>F129+G129</f>
        <v>4000</v>
      </c>
    </row>
    <row r="130" spans="2:8" ht="16.5" customHeight="1">
      <c r="B130" s="548" t="s">
        <v>52</v>
      </c>
      <c r="C130" s="549" t="s">
        <v>53</v>
      </c>
      <c r="D130" s="550" t="s">
        <v>362</v>
      </c>
      <c r="E130" s="85" t="s">
        <v>363</v>
      </c>
      <c r="F130" s="551">
        <v>34400</v>
      </c>
      <c r="G130" s="552"/>
      <c r="H130" s="553">
        <f>F130+G130</f>
        <v>34400</v>
      </c>
    </row>
  </sheetData>
  <sheetProtection/>
  <mergeCells count="4">
    <mergeCell ref="C6:G6"/>
    <mergeCell ref="C8:E8"/>
    <mergeCell ref="C45:E45"/>
    <mergeCell ref="B127:H127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3"/>
  <sheetViews>
    <sheetView zoomScalePageLayoutView="0" workbookViewId="0" topLeftCell="A25">
      <selection activeCell="L121" sqref="L121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4.28125" style="0" customWidth="1"/>
    <col min="7" max="7" width="14.00390625" style="0" customWidth="1"/>
    <col min="8" max="8" width="37.421875" style="0" customWidth="1"/>
    <col min="9" max="9" width="15.7109375" style="0" customWidth="1"/>
    <col min="10" max="10" width="2.00390625" style="0" customWidth="1"/>
  </cols>
  <sheetData>
    <row r="1" spans="1:17" ht="14.25" customHeight="1">
      <c r="A1" s="33"/>
      <c r="B1" s="33"/>
      <c r="C1" s="33"/>
      <c r="D1" s="33"/>
      <c r="E1" s="33"/>
      <c r="F1" s="33"/>
      <c r="G1" s="33"/>
      <c r="H1" s="624" t="s">
        <v>390</v>
      </c>
      <c r="I1" s="33"/>
      <c r="J1" s="33"/>
      <c r="K1" s="33"/>
      <c r="L1" s="33"/>
      <c r="M1" s="33"/>
      <c r="O1" s="33"/>
      <c r="P1" s="33"/>
      <c r="Q1" s="33"/>
    </row>
    <row r="2" spans="1:17" ht="18.75">
      <c r="A2" s="33"/>
      <c r="B2" s="96"/>
      <c r="C2" s="33"/>
      <c r="D2" s="625"/>
      <c r="E2" s="33"/>
      <c r="F2" s="33"/>
      <c r="G2" s="33"/>
      <c r="H2" s="386" t="s">
        <v>384</v>
      </c>
      <c r="I2" s="33"/>
      <c r="J2" s="33"/>
      <c r="K2" s="33"/>
      <c r="L2" s="33"/>
      <c r="M2" s="33"/>
      <c r="O2" s="33"/>
      <c r="P2" s="33"/>
      <c r="Q2" s="33"/>
    </row>
    <row r="3" spans="1:17" ht="14.25" customHeight="1">
      <c r="A3" s="33"/>
      <c r="B3" s="33"/>
      <c r="C3" s="33"/>
      <c r="D3" s="626"/>
      <c r="H3" s="99" t="s">
        <v>385</v>
      </c>
      <c r="I3" s="33"/>
      <c r="J3" s="33"/>
      <c r="K3" s="33"/>
      <c r="L3" s="33"/>
      <c r="M3" s="33"/>
      <c r="O3" s="33"/>
      <c r="P3" s="33"/>
      <c r="Q3" s="33"/>
    </row>
    <row r="4" spans="2:17" ht="18" customHeight="1">
      <c r="B4" s="627"/>
      <c r="C4" s="877" t="s">
        <v>496</v>
      </c>
      <c r="D4" s="877"/>
      <c r="E4" s="877"/>
      <c r="F4" s="877"/>
      <c r="G4" s="877"/>
      <c r="H4" s="628"/>
      <c r="I4" s="627"/>
      <c r="J4" s="627"/>
      <c r="K4" s="627"/>
      <c r="L4" s="627"/>
      <c r="M4" s="627"/>
      <c r="N4" s="627"/>
      <c r="O4" s="627"/>
      <c r="P4" s="627"/>
      <c r="Q4" s="627"/>
    </row>
    <row r="5" spans="2:17" ht="10.5" customHeight="1" thickBot="1">
      <c r="B5" s="627"/>
      <c r="C5" s="629"/>
      <c r="D5" s="629"/>
      <c r="E5" s="629"/>
      <c r="F5" s="629"/>
      <c r="G5" s="629"/>
      <c r="H5" s="628"/>
      <c r="I5" s="627"/>
      <c r="J5" s="627"/>
      <c r="K5" s="627"/>
      <c r="L5" s="627"/>
      <c r="M5" s="627"/>
      <c r="N5" s="627"/>
      <c r="O5" s="627"/>
      <c r="P5" s="627"/>
      <c r="Q5" s="627"/>
    </row>
    <row r="6" spans="1:9" ht="84.75" thickBot="1">
      <c r="A6" s="630" t="s">
        <v>0</v>
      </c>
      <c r="B6" s="631" t="s">
        <v>1</v>
      </c>
      <c r="C6" s="37" t="s">
        <v>2</v>
      </c>
      <c r="D6" s="631" t="s">
        <v>46</v>
      </c>
      <c r="E6" s="632" t="s">
        <v>391</v>
      </c>
      <c r="F6" s="632" t="s">
        <v>301</v>
      </c>
      <c r="G6" s="632" t="s">
        <v>392</v>
      </c>
      <c r="H6" s="633" t="s">
        <v>393</v>
      </c>
      <c r="I6" s="634" t="s">
        <v>394</v>
      </c>
    </row>
    <row r="7" spans="1:9" ht="9.75" customHeight="1">
      <c r="A7" s="87">
        <v>1</v>
      </c>
      <c r="B7" s="88">
        <v>2</v>
      </c>
      <c r="C7" s="88">
        <v>3</v>
      </c>
      <c r="D7" s="88">
        <v>4</v>
      </c>
      <c r="E7" s="88">
        <v>5</v>
      </c>
      <c r="F7" s="88">
        <v>6</v>
      </c>
      <c r="G7" s="88">
        <v>7</v>
      </c>
      <c r="H7" s="88">
        <v>8</v>
      </c>
      <c r="I7" s="635">
        <v>9</v>
      </c>
    </row>
    <row r="8" spans="1:9" ht="15.75" customHeight="1">
      <c r="A8" s="636" t="s">
        <v>69</v>
      </c>
      <c r="B8" s="637"/>
      <c r="C8" s="637"/>
      <c r="D8" s="638" t="s">
        <v>70</v>
      </c>
      <c r="E8" s="639">
        <f>E9</f>
        <v>341000</v>
      </c>
      <c r="F8" s="639">
        <f>F9</f>
        <v>0</v>
      </c>
      <c r="G8" s="639">
        <f>G9</f>
        <v>341000</v>
      </c>
      <c r="H8" s="640"/>
      <c r="I8" s="641"/>
    </row>
    <row r="9" spans="1:9" ht="15.75" customHeight="1">
      <c r="A9" s="642"/>
      <c r="B9" s="643" t="s">
        <v>71</v>
      </c>
      <c r="C9" s="644"/>
      <c r="D9" s="645" t="s">
        <v>395</v>
      </c>
      <c r="E9" s="646">
        <f>SUM(E10:E14)</f>
        <v>341000</v>
      </c>
      <c r="F9" s="646">
        <f>SUM(F10:F14)</f>
        <v>0</v>
      </c>
      <c r="G9" s="646">
        <f>SUM(G10:G14)</f>
        <v>341000</v>
      </c>
      <c r="H9" s="647"/>
      <c r="I9" s="641"/>
    </row>
    <row r="10" spans="1:9" ht="26.25" customHeight="1">
      <c r="A10" s="642"/>
      <c r="B10" s="648"/>
      <c r="C10" s="649">
        <v>6050</v>
      </c>
      <c r="D10" s="650" t="s">
        <v>396</v>
      </c>
      <c r="E10" s="651">
        <v>81000</v>
      </c>
      <c r="F10" s="651"/>
      <c r="G10" s="651">
        <f>E10+F10</f>
        <v>81000</v>
      </c>
      <c r="H10" s="652" t="s">
        <v>397</v>
      </c>
      <c r="I10" s="653" t="s">
        <v>398</v>
      </c>
    </row>
    <row r="11" spans="1:9" ht="26.25" customHeight="1">
      <c r="A11" s="642"/>
      <c r="B11" s="648"/>
      <c r="C11" s="649">
        <v>6050</v>
      </c>
      <c r="D11" s="650" t="s">
        <v>396</v>
      </c>
      <c r="E11" s="651">
        <v>161000</v>
      </c>
      <c r="F11" s="651"/>
      <c r="G11" s="651">
        <f>E11+F11</f>
        <v>161000</v>
      </c>
      <c r="H11" s="652" t="s">
        <v>399</v>
      </c>
      <c r="I11" s="653" t="s">
        <v>398</v>
      </c>
    </row>
    <row r="12" spans="1:9" ht="26.25" customHeight="1">
      <c r="A12" s="642"/>
      <c r="B12" s="648"/>
      <c r="C12" s="649">
        <v>6050</v>
      </c>
      <c r="D12" s="650" t="s">
        <v>396</v>
      </c>
      <c r="E12" s="651">
        <v>79000</v>
      </c>
      <c r="F12" s="651"/>
      <c r="G12" s="651">
        <f>E12+F12</f>
        <v>79000</v>
      </c>
      <c r="H12" s="652" t="s">
        <v>400</v>
      </c>
      <c r="I12" s="653" t="s">
        <v>398</v>
      </c>
    </row>
    <row r="13" spans="1:9" ht="26.25" customHeight="1">
      <c r="A13" s="642"/>
      <c r="B13" s="648"/>
      <c r="C13" s="649">
        <v>6050</v>
      </c>
      <c r="D13" s="650" t="s">
        <v>396</v>
      </c>
      <c r="E13" s="651">
        <v>9000</v>
      </c>
      <c r="F13" s="651"/>
      <c r="G13" s="651">
        <f>E13+F13</f>
        <v>9000</v>
      </c>
      <c r="H13" s="654" t="s">
        <v>401</v>
      </c>
      <c r="I13" s="653" t="s">
        <v>398</v>
      </c>
    </row>
    <row r="14" spans="1:9" ht="26.25" customHeight="1">
      <c r="A14" s="642"/>
      <c r="B14" s="648"/>
      <c r="C14" s="649">
        <v>6050</v>
      </c>
      <c r="D14" s="650" t="s">
        <v>396</v>
      </c>
      <c r="E14" s="651">
        <v>11000</v>
      </c>
      <c r="F14" s="651"/>
      <c r="G14" s="651">
        <f>E14+F14</f>
        <v>11000</v>
      </c>
      <c r="H14" s="654" t="s">
        <v>402</v>
      </c>
      <c r="I14" s="653" t="s">
        <v>398</v>
      </c>
    </row>
    <row r="15" spans="1:9" ht="15.75" customHeight="1">
      <c r="A15" s="655">
        <v>600</v>
      </c>
      <c r="B15" s="656"/>
      <c r="C15" s="656"/>
      <c r="D15" s="638" t="s">
        <v>72</v>
      </c>
      <c r="E15" s="657">
        <f>E16+E18</f>
        <v>380120</v>
      </c>
      <c r="F15" s="657">
        <f>F16+F18</f>
        <v>0</v>
      </c>
      <c r="G15" s="657">
        <f>G16+G18</f>
        <v>380120</v>
      </c>
      <c r="H15" s="658"/>
      <c r="I15" s="641"/>
    </row>
    <row r="16" spans="1:9" ht="15.75" customHeight="1">
      <c r="A16" s="655"/>
      <c r="B16" s="644">
        <v>60014</v>
      </c>
      <c r="C16" s="644"/>
      <c r="D16" s="645" t="s">
        <v>73</v>
      </c>
      <c r="E16" s="659">
        <f>E17</f>
        <v>205000</v>
      </c>
      <c r="F16" s="659">
        <f>F17</f>
        <v>0</v>
      </c>
      <c r="G16" s="659">
        <f>G17</f>
        <v>205000</v>
      </c>
      <c r="H16" s="658"/>
      <c r="I16" s="641"/>
    </row>
    <row r="17" spans="1:9" ht="33" customHeight="1">
      <c r="A17" s="655"/>
      <c r="B17" s="656"/>
      <c r="C17" s="660">
        <v>6300</v>
      </c>
      <c r="D17" s="650" t="s">
        <v>291</v>
      </c>
      <c r="E17" s="651">
        <v>205000</v>
      </c>
      <c r="F17" s="651"/>
      <c r="G17" s="651">
        <f>E17+F17</f>
        <v>205000</v>
      </c>
      <c r="H17" s="652" t="s">
        <v>403</v>
      </c>
      <c r="I17" s="661" t="s">
        <v>404</v>
      </c>
    </row>
    <row r="18" spans="1:9" ht="16.5" customHeight="1">
      <c r="A18" s="642"/>
      <c r="B18" s="644">
        <v>60016</v>
      </c>
      <c r="C18" s="644"/>
      <c r="D18" s="645" t="s">
        <v>170</v>
      </c>
      <c r="E18" s="659">
        <f>SUM(E19:E22)</f>
        <v>175120</v>
      </c>
      <c r="F18" s="659">
        <f>SUM(F19:F22)</f>
        <v>0</v>
      </c>
      <c r="G18" s="659">
        <f>SUM(G19:G22)</f>
        <v>175120</v>
      </c>
      <c r="H18" s="662"/>
      <c r="I18" s="663"/>
    </row>
    <row r="19" spans="1:9" ht="24">
      <c r="A19" s="664"/>
      <c r="B19" s="665"/>
      <c r="C19" s="660">
        <v>6050</v>
      </c>
      <c r="D19" s="650" t="s">
        <v>396</v>
      </c>
      <c r="E19" s="651">
        <v>15500</v>
      </c>
      <c r="F19" s="651"/>
      <c r="G19" s="651">
        <f>E19+F19</f>
        <v>15500</v>
      </c>
      <c r="H19" s="654" t="s">
        <v>401</v>
      </c>
      <c r="I19" s="653" t="s">
        <v>398</v>
      </c>
    </row>
    <row r="20" spans="1:9" ht="24">
      <c r="A20" s="664"/>
      <c r="B20" s="665"/>
      <c r="C20" s="660">
        <v>6050</v>
      </c>
      <c r="D20" s="650" t="s">
        <v>405</v>
      </c>
      <c r="E20" s="651">
        <v>9620</v>
      </c>
      <c r="F20" s="651"/>
      <c r="G20" s="651">
        <f>E20+F20</f>
        <v>9620</v>
      </c>
      <c r="H20" s="662" t="s">
        <v>406</v>
      </c>
      <c r="I20" s="653" t="s">
        <v>398</v>
      </c>
    </row>
    <row r="21" spans="1:9" ht="24">
      <c r="A21" s="664"/>
      <c r="B21" s="665"/>
      <c r="C21" s="660">
        <v>6050</v>
      </c>
      <c r="D21" s="650" t="s">
        <v>396</v>
      </c>
      <c r="E21" s="651">
        <v>100000</v>
      </c>
      <c r="F21" s="651"/>
      <c r="G21" s="651">
        <f>E21+F21</f>
        <v>100000</v>
      </c>
      <c r="H21" s="662" t="s">
        <v>407</v>
      </c>
      <c r="I21" s="653" t="s">
        <v>398</v>
      </c>
    </row>
    <row r="22" spans="1:9" ht="35.25" customHeight="1">
      <c r="A22" s="664"/>
      <c r="B22" s="665"/>
      <c r="C22" s="660">
        <v>6050</v>
      </c>
      <c r="D22" s="650" t="s">
        <v>396</v>
      </c>
      <c r="E22" s="651">
        <v>50000</v>
      </c>
      <c r="F22" s="651"/>
      <c r="G22" s="651">
        <f>E22+F22</f>
        <v>50000</v>
      </c>
      <c r="H22" s="662" t="s">
        <v>408</v>
      </c>
      <c r="I22" s="653" t="s">
        <v>398</v>
      </c>
    </row>
    <row r="23" spans="1:9" ht="15.75" customHeight="1">
      <c r="A23" s="655">
        <v>750</v>
      </c>
      <c r="B23" s="666"/>
      <c r="C23" s="666"/>
      <c r="D23" s="667" t="s">
        <v>12</v>
      </c>
      <c r="E23" s="657">
        <f aca="true" t="shared" si="0" ref="E23:G24">E24</f>
        <v>15000</v>
      </c>
      <c r="F23" s="657">
        <f t="shared" si="0"/>
        <v>5000</v>
      </c>
      <c r="G23" s="657">
        <f t="shared" si="0"/>
        <v>20000</v>
      </c>
      <c r="H23" s="668"/>
      <c r="I23" s="641"/>
    </row>
    <row r="24" spans="1:9" ht="15.75" customHeight="1">
      <c r="A24" s="642"/>
      <c r="B24" s="644">
        <v>75023</v>
      </c>
      <c r="C24" s="644"/>
      <c r="D24" s="645" t="s">
        <v>74</v>
      </c>
      <c r="E24" s="646">
        <f t="shared" si="0"/>
        <v>15000</v>
      </c>
      <c r="F24" s="646">
        <f t="shared" si="0"/>
        <v>5000</v>
      </c>
      <c r="G24" s="646">
        <f t="shared" si="0"/>
        <v>20000</v>
      </c>
      <c r="H24" s="647"/>
      <c r="I24" s="641"/>
    </row>
    <row r="25" spans="1:9" ht="24">
      <c r="A25" s="642"/>
      <c r="B25" s="669"/>
      <c r="C25" s="649">
        <v>6060</v>
      </c>
      <c r="D25" s="650" t="s">
        <v>409</v>
      </c>
      <c r="E25" s="651">
        <v>15000</v>
      </c>
      <c r="F25" s="651">
        <v>5000</v>
      </c>
      <c r="G25" s="651">
        <f>E25+F25</f>
        <v>20000</v>
      </c>
      <c r="H25" s="652" t="s">
        <v>410</v>
      </c>
      <c r="I25" s="653" t="s">
        <v>398</v>
      </c>
    </row>
    <row r="26" spans="1:9" ht="25.5" customHeight="1">
      <c r="A26" s="655">
        <v>754</v>
      </c>
      <c r="B26" s="669"/>
      <c r="C26" s="649"/>
      <c r="D26" s="670" t="s">
        <v>19</v>
      </c>
      <c r="E26" s="657">
        <f>E27</f>
        <v>51000</v>
      </c>
      <c r="F26" s="657">
        <f>F27</f>
        <v>0</v>
      </c>
      <c r="G26" s="657">
        <f>G27</f>
        <v>51000</v>
      </c>
      <c r="H26" s="652"/>
      <c r="I26" s="653"/>
    </row>
    <row r="27" spans="1:9" ht="17.25" customHeight="1">
      <c r="A27" s="642"/>
      <c r="B27" s="150" t="s">
        <v>116</v>
      </c>
      <c r="C27" s="151"/>
      <c r="D27" s="119" t="s">
        <v>183</v>
      </c>
      <c r="E27" s="646">
        <f>E28+E29</f>
        <v>51000</v>
      </c>
      <c r="F27" s="646">
        <f>F28+F29</f>
        <v>0</v>
      </c>
      <c r="G27" s="646">
        <f>G28+G29</f>
        <v>51000</v>
      </c>
      <c r="H27" s="652"/>
      <c r="I27" s="653"/>
    </row>
    <row r="28" spans="1:9" ht="24">
      <c r="A28" s="642"/>
      <c r="B28" s="669"/>
      <c r="C28" s="649">
        <v>6050</v>
      </c>
      <c r="D28" s="650" t="s">
        <v>405</v>
      </c>
      <c r="E28" s="651">
        <v>17000</v>
      </c>
      <c r="F28" s="651"/>
      <c r="G28" s="651">
        <f>E28+F28</f>
        <v>17000</v>
      </c>
      <c r="H28" s="652" t="s">
        <v>411</v>
      </c>
      <c r="I28" s="653" t="s">
        <v>398</v>
      </c>
    </row>
    <row r="29" spans="1:9" ht="33.75">
      <c r="A29" s="642"/>
      <c r="B29" s="669"/>
      <c r="C29" s="671">
        <v>6230</v>
      </c>
      <c r="D29" s="672" t="s">
        <v>378</v>
      </c>
      <c r="E29" s="673">
        <v>34000</v>
      </c>
      <c r="F29" s="673"/>
      <c r="G29" s="651">
        <f>E29+F29</f>
        <v>34000</v>
      </c>
      <c r="H29" s="652" t="s">
        <v>412</v>
      </c>
      <c r="I29" s="653" t="s">
        <v>398</v>
      </c>
    </row>
    <row r="30" spans="1:9" ht="16.5" customHeight="1">
      <c r="A30" s="162" t="s">
        <v>124</v>
      </c>
      <c r="B30" s="163"/>
      <c r="C30" s="674"/>
      <c r="D30" s="667" t="s">
        <v>37</v>
      </c>
      <c r="E30" s="657">
        <f>E31+E34</f>
        <v>3670425</v>
      </c>
      <c r="F30" s="657">
        <f>F31+F34</f>
        <v>-5000</v>
      </c>
      <c r="G30" s="657">
        <f>G31+G34</f>
        <v>3665425</v>
      </c>
      <c r="H30" s="652"/>
      <c r="I30" s="653"/>
    </row>
    <row r="31" spans="1:9" ht="16.5" customHeight="1">
      <c r="A31" s="642"/>
      <c r="B31" s="151" t="s">
        <v>129</v>
      </c>
      <c r="C31" s="150"/>
      <c r="D31" s="119" t="s">
        <v>187</v>
      </c>
      <c r="E31" s="646">
        <f>E32+E33</f>
        <v>3656725</v>
      </c>
      <c r="F31" s="646">
        <f>F32+F33</f>
        <v>-5000</v>
      </c>
      <c r="G31" s="646">
        <f>G32+G33</f>
        <v>3651725</v>
      </c>
      <c r="H31" s="652"/>
      <c r="I31" s="653"/>
    </row>
    <row r="32" spans="1:9" ht="16.5" customHeight="1">
      <c r="A32" s="664"/>
      <c r="B32" s="665"/>
      <c r="C32" s="649">
        <v>6050</v>
      </c>
      <c r="D32" s="650" t="s">
        <v>396</v>
      </c>
      <c r="E32" s="651">
        <v>3500000</v>
      </c>
      <c r="F32" s="651">
        <v>-5000</v>
      </c>
      <c r="G32" s="651">
        <f>E32+F32</f>
        <v>3495000</v>
      </c>
      <c r="H32" s="652" t="s">
        <v>413</v>
      </c>
      <c r="I32" s="653" t="s">
        <v>398</v>
      </c>
    </row>
    <row r="33" spans="1:9" ht="24">
      <c r="A33" s="664"/>
      <c r="B33" s="665"/>
      <c r="C33" s="649">
        <v>6060</v>
      </c>
      <c r="D33" s="650" t="s">
        <v>409</v>
      </c>
      <c r="E33" s="651">
        <v>156725</v>
      </c>
      <c r="F33" s="651"/>
      <c r="G33" s="651">
        <f>E33+F33</f>
        <v>156725</v>
      </c>
      <c r="H33" s="652" t="s">
        <v>414</v>
      </c>
      <c r="I33" s="653" t="s">
        <v>398</v>
      </c>
    </row>
    <row r="34" spans="1:9" ht="25.5">
      <c r="A34" s="664"/>
      <c r="B34" s="151" t="s">
        <v>132</v>
      </c>
      <c r="C34" s="150"/>
      <c r="D34" s="119" t="s">
        <v>189</v>
      </c>
      <c r="E34" s="646">
        <f>E35</f>
        <v>13700</v>
      </c>
      <c r="F34" s="646">
        <f>F35</f>
        <v>0</v>
      </c>
      <c r="G34" s="646">
        <f>G35</f>
        <v>13700</v>
      </c>
      <c r="H34" s="652"/>
      <c r="I34" s="653"/>
    </row>
    <row r="35" spans="1:9" ht="24">
      <c r="A35" s="642"/>
      <c r="B35" s="669"/>
      <c r="C35" s="649">
        <v>6060</v>
      </c>
      <c r="D35" s="650" t="s">
        <v>409</v>
      </c>
      <c r="E35" s="651">
        <v>13700</v>
      </c>
      <c r="F35" s="651"/>
      <c r="G35" s="651">
        <f>E35+F35</f>
        <v>13700</v>
      </c>
      <c r="H35" s="652" t="s">
        <v>415</v>
      </c>
      <c r="I35" s="653" t="s">
        <v>416</v>
      </c>
    </row>
    <row r="36" spans="1:9" ht="25.5">
      <c r="A36" s="178" t="s">
        <v>153</v>
      </c>
      <c r="B36" s="675"/>
      <c r="C36" s="675"/>
      <c r="D36" s="676" t="s">
        <v>44</v>
      </c>
      <c r="E36" s="657">
        <f>E37+E39+E41</f>
        <v>170000</v>
      </c>
      <c r="F36" s="657">
        <f>F37+F39+F41</f>
        <v>0</v>
      </c>
      <c r="G36" s="657">
        <f>G37+G39+G41</f>
        <v>170000</v>
      </c>
      <c r="H36" s="652"/>
      <c r="I36" s="653"/>
    </row>
    <row r="37" spans="1:9" ht="17.25" customHeight="1">
      <c r="A37" s="176"/>
      <c r="B37" s="122" t="s">
        <v>314</v>
      </c>
      <c r="C37" s="123"/>
      <c r="D37" s="125" t="s">
        <v>315</v>
      </c>
      <c r="E37" s="646">
        <f>E38</f>
        <v>36000</v>
      </c>
      <c r="F37" s="646">
        <f>F38</f>
        <v>0</v>
      </c>
      <c r="G37" s="646">
        <f>G38</f>
        <v>36000</v>
      </c>
      <c r="H37" s="652"/>
      <c r="I37" s="653"/>
    </row>
    <row r="38" spans="1:9" ht="36">
      <c r="A38" s="677"/>
      <c r="B38" s="675"/>
      <c r="C38" s="678">
        <v>6210</v>
      </c>
      <c r="D38" s="679" t="s">
        <v>316</v>
      </c>
      <c r="E38" s="673">
        <v>36000</v>
      </c>
      <c r="F38" s="673"/>
      <c r="G38" s="651">
        <f>E38+F38</f>
        <v>36000</v>
      </c>
      <c r="H38" s="652" t="s">
        <v>417</v>
      </c>
      <c r="I38" s="653" t="s">
        <v>418</v>
      </c>
    </row>
    <row r="39" spans="1:9" ht="17.25" customHeight="1">
      <c r="A39" s="176"/>
      <c r="B39" s="151" t="s">
        <v>154</v>
      </c>
      <c r="C39" s="150"/>
      <c r="D39" s="119" t="s">
        <v>197</v>
      </c>
      <c r="E39" s="646">
        <f>E40</f>
        <v>40000</v>
      </c>
      <c r="F39" s="646">
        <f>F40</f>
        <v>0</v>
      </c>
      <c r="G39" s="646">
        <f>G40</f>
        <v>40000</v>
      </c>
      <c r="H39" s="652"/>
      <c r="I39" s="653"/>
    </row>
    <row r="40" spans="1:9" ht="33.75">
      <c r="A40" s="677"/>
      <c r="B40" s="675"/>
      <c r="C40" s="678">
        <v>6210</v>
      </c>
      <c r="D40" s="679" t="s">
        <v>316</v>
      </c>
      <c r="E40" s="673">
        <v>40000</v>
      </c>
      <c r="F40" s="673"/>
      <c r="G40" s="651">
        <f>E40+F40</f>
        <v>40000</v>
      </c>
      <c r="H40" s="652" t="s">
        <v>419</v>
      </c>
      <c r="I40" s="653" t="s">
        <v>418</v>
      </c>
    </row>
    <row r="41" spans="1:9" ht="16.5" customHeight="1">
      <c r="A41" s="664"/>
      <c r="B41" s="151" t="s">
        <v>156</v>
      </c>
      <c r="C41" s="150"/>
      <c r="D41" s="119" t="s">
        <v>173</v>
      </c>
      <c r="E41" s="646">
        <f>SUM(E42:E47)</f>
        <v>94000</v>
      </c>
      <c r="F41" s="646">
        <f>SUM(F42:F47)</f>
        <v>0</v>
      </c>
      <c r="G41" s="646">
        <f>SUM(G42:G47)</f>
        <v>94000</v>
      </c>
      <c r="H41" s="652"/>
      <c r="I41" s="653"/>
    </row>
    <row r="42" spans="1:9" ht="24" customHeight="1">
      <c r="A42" s="664"/>
      <c r="B42" s="665"/>
      <c r="C42" s="649">
        <v>6050</v>
      </c>
      <c r="D42" s="650" t="s">
        <v>396</v>
      </c>
      <c r="E42" s="651">
        <v>55790</v>
      </c>
      <c r="F42" s="651"/>
      <c r="G42" s="651">
        <f aca="true" t="shared" si="1" ref="G42:G47">E42+F42</f>
        <v>55790</v>
      </c>
      <c r="H42" s="652" t="s">
        <v>420</v>
      </c>
      <c r="I42" s="653" t="s">
        <v>398</v>
      </c>
    </row>
    <row r="43" spans="1:9" ht="26.25" customHeight="1">
      <c r="A43" s="664"/>
      <c r="B43" s="665"/>
      <c r="C43" s="660">
        <v>6050</v>
      </c>
      <c r="D43" s="650" t="s">
        <v>405</v>
      </c>
      <c r="E43" s="651">
        <v>11910</v>
      </c>
      <c r="F43" s="651"/>
      <c r="G43" s="651">
        <f t="shared" si="1"/>
        <v>11910</v>
      </c>
      <c r="H43" s="652" t="s">
        <v>421</v>
      </c>
      <c r="I43" s="653" t="s">
        <v>398</v>
      </c>
    </row>
    <row r="44" spans="1:9" ht="26.25" customHeight="1">
      <c r="A44" s="664"/>
      <c r="B44" s="665"/>
      <c r="C44" s="660">
        <v>6050</v>
      </c>
      <c r="D44" s="650" t="s">
        <v>405</v>
      </c>
      <c r="E44" s="651">
        <v>3300</v>
      </c>
      <c r="F44" s="651"/>
      <c r="G44" s="651">
        <f t="shared" si="1"/>
        <v>3300</v>
      </c>
      <c r="H44" s="652" t="s">
        <v>422</v>
      </c>
      <c r="I44" s="653" t="s">
        <v>398</v>
      </c>
    </row>
    <row r="45" spans="1:9" ht="26.25" customHeight="1">
      <c r="A45" s="664"/>
      <c r="B45" s="665"/>
      <c r="C45" s="660">
        <v>6050</v>
      </c>
      <c r="D45" s="650" t="s">
        <v>405</v>
      </c>
      <c r="E45" s="651">
        <v>7000</v>
      </c>
      <c r="F45" s="651"/>
      <c r="G45" s="651">
        <f t="shared" si="1"/>
        <v>7000</v>
      </c>
      <c r="H45" s="652" t="s">
        <v>423</v>
      </c>
      <c r="I45" s="653" t="s">
        <v>398</v>
      </c>
    </row>
    <row r="46" spans="1:9" ht="26.25" customHeight="1">
      <c r="A46" s="642"/>
      <c r="B46" s="669"/>
      <c r="C46" s="649">
        <v>6050</v>
      </c>
      <c r="D46" s="680" t="s">
        <v>405</v>
      </c>
      <c r="E46" s="651">
        <v>10000</v>
      </c>
      <c r="F46" s="651"/>
      <c r="G46" s="651">
        <f t="shared" si="1"/>
        <v>10000</v>
      </c>
      <c r="H46" s="652" t="s">
        <v>424</v>
      </c>
      <c r="I46" s="653" t="s">
        <v>398</v>
      </c>
    </row>
    <row r="47" spans="1:9" ht="26.25" customHeight="1">
      <c r="A47" s="190"/>
      <c r="B47" s="681"/>
      <c r="C47" s="649">
        <v>6050</v>
      </c>
      <c r="D47" s="650" t="s">
        <v>396</v>
      </c>
      <c r="E47" s="651">
        <v>6000</v>
      </c>
      <c r="F47" s="651"/>
      <c r="G47" s="651">
        <f t="shared" si="1"/>
        <v>6000</v>
      </c>
      <c r="H47" s="652" t="s">
        <v>425</v>
      </c>
      <c r="I47" s="653" t="s">
        <v>398</v>
      </c>
    </row>
    <row r="48" spans="1:9" ht="26.25" customHeight="1">
      <c r="A48" s="178" t="s">
        <v>75</v>
      </c>
      <c r="B48" s="675"/>
      <c r="C48" s="675"/>
      <c r="D48" s="638" t="s">
        <v>76</v>
      </c>
      <c r="E48" s="657">
        <f aca="true" t="shared" si="2" ref="E48:G49">E49</f>
        <v>42514</v>
      </c>
      <c r="F48" s="657">
        <f t="shared" si="2"/>
        <v>0</v>
      </c>
      <c r="G48" s="657">
        <f t="shared" si="2"/>
        <v>42514</v>
      </c>
      <c r="H48" s="652"/>
      <c r="I48" s="653"/>
    </row>
    <row r="49" spans="1:9" ht="16.5" customHeight="1">
      <c r="A49" s="642"/>
      <c r="B49" s="151" t="s">
        <v>296</v>
      </c>
      <c r="C49" s="90"/>
      <c r="D49" s="119" t="s">
        <v>300</v>
      </c>
      <c r="E49" s="646">
        <f t="shared" si="2"/>
        <v>42514</v>
      </c>
      <c r="F49" s="646">
        <f t="shared" si="2"/>
        <v>0</v>
      </c>
      <c r="G49" s="646">
        <f t="shared" si="2"/>
        <v>42514</v>
      </c>
      <c r="H49" s="652"/>
      <c r="I49" s="653"/>
    </row>
    <row r="50" spans="1:9" ht="33.75" customHeight="1" thickBot="1">
      <c r="A50" s="664"/>
      <c r="B50" s="665"/>
      <c r="C50" s="682" t="s">
        <v>373</v>
      </c>
      <c r="D50" s="683" t="s">
        <v>374</v>
      </c>
      <c r="E50" s="684">
        <v>42514</v>
      </c>
      <c r="F50" s="684"/>
      <c r="G50" s="651">
        <f>E50+F50</f>
        <v>42514</v>
      </c>
      <c r="H50" s="685" t="s">
        <v>426</v>
      </c>
      <c r="I50" s="686" t="s">
        <v>427</v>
      </c>
    </row>
    <row r="51" spans="1:9" ht="5.25" customHeight="1" thickBot="1">
      <c r="A51" s="687"/>
      <c r="B51" s="688"/>
      <c r="C51" s="689"/>
      <c r="D51" s="690"/>
      <c r="E51" s="691"/>
      <c r="F51" s="691"/>
      <c r="G51" s="691"/>
      <c r="H51" s="692"/>
      <c r="I51" s="693"/>
    </row>
    <row r="52" spans="1:9" ht="22.5" customHeight="1" thickBot="1">
      <c r="A52" s="694"/>
      <c r="B52" s="695"/>
      <c r="C52" s="695"/>
      <c r="D52" s="696" t="s">
        <v>428</v>
      </c>
      <c r="E52" s="697">
        <f>E8+E15+E23+E26+E30+E36+E48</f>
        <v>4670059</v>
      </c>
      <c r="F52" s="697">
        <f>F8+F15+F23+F26+F30+F36+F48</f>
        <v>0</v>
      </c>
      <c r="G52" s="697">
        <f>G8+G15+G23+G26+G30+G36+G48</f>
        <v>4670059</v>
      </c>
      <c r="H52" s="698"/>
      <c r="I52" s="22"/>
    </row>
    <row r="53" spans="1:8" ht="12.75">
      <c r="A53" s="699"/>
      <c r="B53" s="699"/>
      <c r="C53" s="699"/>
      <c r="D53" s="699"/>
      <c r="E53" s="700"/>
      <c r="F53" s="700"/>
      <c r="G53" s="700"/>
      <c r="H53" s="701"/>
    </row>
    <row r="54" spans="1:8" ht="15.75">
      <c r="A54" s="699"/>
      <c r="B54" s="699"/>
      <c r="C54" s="699"/>
      <c r="D54" s="702"/>
      <c r="E54" s="703"/>
      <c r="F54" s="703"/>
      <c r="G54" s="703"/>
      <c r="H54" s="701"/>
    </row>
    <row r="55" spans="1:8" ht="12.75">
      <c r="A55" s="699"/>
      <c r="B55" s="699"/>
      <c r="C55" s="704"/>
      <c r="D55" s="705"/>
      <c r="E55" s="699"/>
      <c r="F55" s="699"/>
      <c r="G55" s="699"/>
      <c r="H55" s="706"/>
    </row>
    <row r="56" spans="1:8" ht="12.75">
      <c r="A56" s="699"/>
      <c r="B56" s="699"/>
      <c r="C56" s="699"/>
      <c r="D56" s="707"/>
      <c r="E56" s="699"/>
      <c r="F56" s="699"/>
      <c r="G56" s="699"/>
      <c r="H56" s="706"/>
    </row>
    <row r="57" spans="4:8" ht="12.75">
      <c r="D57" s="708"/>
      <c r="E57" s="705"/>
      <c r="F57" s="705"/>
      <c r="G57" s="705"/>
      <c r="H57" s="706"/>
    </row>
    <row r="58" spans="4:8" ht="12.75">
      <c r="D58" s="708"/>
      <c r="E58" s="705"/>
      <c r="F58" s="705"/>
      <c r="G58" s="705"/>
      <c r="H58" s="706"/>
    </row>
    <row r="59" spans="4:8" ht="12.75">
      <c r="D59" s="708"/>
      <c r="E59" s="705"/>
      <c r="F59" s="705"/>
      <c r="G59" s="705"/>
      <c r="H59" s="706"/>
    </row>
    <row r="60" spans="4:8" ht="12.75">
      <c r="D60" s="708"/>
      <c r="E60" s="705"/>
      <c r="F60" s="705"/>
      <c r="G60" s="705"/>
      <c r="H60" s="706"/>
    </row>
    <row r="61" spans="4:8" ht="12.75">
      <c r="D61" s="709"/>
      <c r="E61" s="705"/>
      <c r="F61" s="705"/>
      <c r="G61" s="705"/>
      <c r="H61" s="706"/>
    </row>
    <row r="62" spans="4:8" ht="12.75">
      <c r="D62" s="709"/>
      <c r="E62" s="705"/>
      <c r="F62" s="705"/>
      <c r="G62" s="705"/>
      <c r="H62" s="706"/>
    </row>
    <row r="63" spans="4:8" ht="12.75">
      <c r="D63" s="709"/>
      <c r="E63" s="699"/>
      <c r="F63" s="699"/>
      <c r="G63" s="699"/>
      <c r="H63" s="706"/>
    </row>
    <row r="64" ht="12.75">
      <c r="D64" s="707"/>
    </row>
    <row r="65" ht="12.75">
      <c r="D65" s="707"/>
    </row>
    <row r="66" ht="12.75">
      <c r="D66" s="707"/>
    </row>
    <row r="67" ht="12.75">
      <c r="D67" s="707"/>
    </row>
    <row r="68" ht="12.75">
      <c r="D68" s="707"/>
    </row>
    <row r="69" ht="12.75">
      <c r="D69" s="707"/>
    </row>
    <row r="70" ht="12.75">
      <c r="D70" s="709"/>
    </row>
    <row r="71" ht="14.25">
      <c r="D71" s="710"/>
    </row>
    <row r="72" ht="12.75">
      <c r="D72" s="711"/>
    </row>
    <row r="73" ht="12.75">
      <c r="D73" s="707"/>
    </row>
    <row r="74" ht="14.25">
      <c r="D74" s="712"/>
    </row>
    <row r="75" ht="14.25">
      <c r="D75" s="712"/>
    </row>
    <row r="76" ht="14.25">
      <c r="D76" s="712"/>
    </row>
    <row r="77" ht="12.75">
      <c r="D77" s="711"/>
    </row>
    <row r="78" ht="12.75">
      <c r="D78" s="707"/>
    </row>
    <row r="79" ht="12.75">
      <c r="D79" s="711"/>
    </row>
    <row r="80" ht="12.75">
      <c r="D80" s="713"/>
    </row>
    <row r="81" ht="12.75">
      <c r="D81" s="714"/>
    </row>
    <row r="82" ht="12.75">
      <c r="D82" s="714"/>
    </row>
    <row r="83" ht="12.75">
      <c r="D83" s="714"/>
    </row>
  </sheetData>
  <sheetProtection/>
  <mergeCells count="1">
    <mergeCell ref="C4:G4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2"/>
  <sheetViews>
    <sheetView zoomScalePageLayoutView="0" workbookViewId="0" topLeftCell="A4">
      <selection activeCell="L121" sqref="L121"/>
    </sheetView>
  </sheetViews>
  <sheetFormatPr defaultColWidth="9.140625" defaultRowHeight="12.75"/>
  <cols>
    <col min="1" max="1" width="2.57421875" style="0" customWidth="1"/>
    <col min="2" max="2" width="6.7109375" style="0" customWidth="1"/>
    <col min="3" max="3" width="9.421875" style="0" customWidth="1"/>
    <col min="4" max="4" width="5.7109375" style="0" customWidth="1"/>
    <col min="5" max="5" width="29.8515625" style="0" customWidth="1"/>
    <col min="6" max="6" width="13.7109375" style="0" customWidth="1"/>
    <col min="7" max="7" width="10.00390625" style="0" customWidth="1"/>
    <col min="8" max="8" width="14.28125" style="0" customWidth="1"/>
    <col min="9" max="9" width="2.00390625" style="0" customWidth="1"/>
  </cols>
  <sheetData>
    <row r="1" ht="12.75">
      <c r="F1" s="99" t="s">
        <v>429</v>
      </c>
    </row>
    <row r="2" spans="2:6" ht="18.75">
      <c r="B2" s="95"/>
      <c r="D2" s="715"/>
      <c r="F2" s="386" t="s">
        <v>384</v>
      </c>
    </row>
    <row r="3" ht="12.75">
      <c r="F3" s="99" t="s">
        <v>385</v>
      </c>
    </row>
    <row r="5" ht="15">
      <c r="E5" s="97"/>
    </row>
    <row r="6" spans="3:7" ht="41.25" customHeight="1">
      <c r="C6" s="875" t="s">
        <v>430</v>
      </c>
      <c r="D6" s="875"/>
      <c r="E6" s="875"/>
      <c r="F6" s="875"/>
      <c r="G6" s="875"/>
    </row>
    <row r="7" spans="5:6" ht="7.5" customHeight="1">
      <c r="E7" s="628"/>
      <c r="F7" s="628"/>
    </row>
    <row r="8" spans="5:8" ht="16.5" customHeight="1" thickBot="1">
      <c r="E8" s="33"/>
      <c r="H8" s="716" t="s">
        <v>431</v>
      </c>
    </row>
    <row r="9" spans="2:8" ht="31.5" customHeight="1">
      <c r="B9" s="717" t="s">
        <v>0</v>
      </c>
      <c r="C9" s="718" t="s">
        <v>1</v>
      </c>
      <c r="D9" s="718" t="s">
        <v>2</v>
      </c>
      <c r="E9" s="718" t="s">
        <v>432</v>
      </c>
      <c r="F9" s="719" t="s">
        <v>433</v>
      </c>
      <c r="G9" s="718" t="s">
        <v>434</v>
      </c>
      <c r="H9" s="720" t="s">
        <v>435</v>
      </c>
    </row>
    <row r="10" spans="2:8" s="725" customFormat="1" ht="7.5" customHeight="1">
      <c r="B10" s="721">
        <v>1</v>
      </c>
      <c r="C10" s="722">
        <v>2</v>
      </c>
      <c r="D10" s="722">
        <v>3</v>
      </c>
      <c r="E10" s="722">
        <v>4</v>
      </c>
      <c r="F10" s="723">
        <v>5</v>
      </c>
      <c r="G10" s="723">
        <v>6</v>
      </c>
      <c r="H10" s="724">
        <v>7</v>
      </c>
    </row>
    <row r="11" spans="2:8" s="725" customFormat="1" ht="48">
      <c r="B11" s="726">
        <v>754</v>
      </c>
      <c r="C11" s="727">
        <v>75412</v>
      </c>
      <c r="D11" s="184" t="s">
        <v>247</v>
      </c>
      <c r="E11" s="84" t="s">
        <v>248</v>
      </c>
      <c r="F11" s="728">
        <v>11500</v>
      </c>
      <c r="G11" s="729">
        <v>2500</v>
      </c>
      <c r="H11" s="730">
        <f aca="true" t="shared" si="0" ref="H11:H17">F11+G11</f>
        <v>14000</v>
      </c>
    </row>
    <row r="12" spans="2:8" s="725" customFormat="1" ht="60">
      <c r="B12" s="726">
        <v>754</v>
      </c>
      <c r="C12" s="727">
        <v>75412</v>
      </c>
      <c r="D12" s="98">
        <v>6230</v>
      </c>
      <c r="E12" s="602" t="s">
        <v>436</v>
      </c>
      <c r="F12" s="728">
        <v>34000</v>
      </c>
      <c r="G12" s="729"/>
      <c r="H12" s="730">
        <f t="shared" si="0"/>
        <v>34000</v>
      </c>
    </row>
    <row r="13" spans="2:18" s="725" customFormat="1" ht="77.25" customHeight="1">
      <c r="B13" s="726">
        <v>851</v>
      </c>
      <c r="C13" s="727">
        <v>85154</v>
      </c>
      <c r="D13" s="90" t="s">
        <v>233</v>
      </c>
      <c r="E13" s="30" t="s">
        <v>234</v>
      </c>
      <c r="F13" s="728">
        <v>40000</v>
      </c>
      <c r="G13" s="731"/>
      <c r="H13" s="730">
        <f t="shared" si="0"/>
        <v>40000</v>
      </c>
      <c r="N13" s="732"/>
      <c r="O13" s="732"/>
      <c r="P13" s="732"/>
      <c r="Q13" s="732"/>
      <c r="R13" s="732"/>
    </row>
    <row r="14" spans="2:8" s="725" customFormat="1" ht="77.25" customHeight="1">
      <c r="B14" s="726">
        <v>851</v>
      </c>
      <c r="C14" s="727">
        <v>85195</v>
      </c>
      <c r="D14" s="90" t="s">
        <v>233</v>
      </c>
      <c r="E14" s="30" t="s">
        <v>234</v>
      </c>
      <c r="F14" s="728">
        <v>1100</v>
      </c>
      <c r="G14" s="731"/>
      <c r="H14" s="730">
        <f t="shared" si="0"/>
        <v>1100</v>
      </c>
    </row>
    <row r="15" spans="2:8" s="725" customFormat="1" ht="77.25" customHeight="1">
      <c r="B15" s="726">
        <v>853</v>
      </c>
      <c r="C15" s="727">
        <v>85395</v>
      </c>
      <c r="D15" s="90" t="s">
        <v>233</v>
      </c>
      <c r="E15" s="30" t="s">
        <v>234</v>
      </c>
      <c r="F15" s="728">
        <v>7000</v>
      </c>
      <c r="G15" s="731"/>
      <c r="H15" s="730">
        <f t="shared" si="0"/>
        <v>7000</v>
      </c>
    </row>
    <row r="16" spans="2:8" ht="77.25" customHeight="1">
      <c r="B16" s="726">
        <v>921</v>
      </c>
      <c r="C16" s="727">
        <v>92105</v>
      </c>
      <c r="D16" s="90" t="s">
        <v>233</v>
      </c>
      <c r="E16" s="30" t="s">
        <v>234</v>
      </c>
      <c r="F16" s="728">
        <v>31900</v>
      </c>
      <c r="G16" s="733"/>
      <c r="H16" s="730">
        <f t="shared" si="0"/>
        <v>31900</v>
      </c>
    </row>
    <row r="17" spans="2:8" ht="77.25" customHeight="1">
      <c r="B17" s="734">
        <v>926</v>
      </c>
      <c r="C17" s="735">
        <v>92605</v>
      </c>
      <c r="D17" s="90" t="s">
        <v>233</v>
      </c>
      <c r="E17" s="30" t="s">
        <v>234</v>
      </c>
      <c r="F17" s="736">
        <v>120000</v>
      </c>
      <c r="G17" s="733"/>
      <c r="H17" s="730">
        <f t="shared" si="0"/>
        <v>120000</v>
      </c>
    </row>
    <row r="18" spans="2:8" ht="43.5" customHeight="1" thickBot="1">
      <c r="B18" s="878" t="s">
        <v>437</v>
      </c>
      <c r="C18" s="879"/>
      <c r="D18" s="879"/>
      <c r="E18" s="880"/>
      <c r="F18" s="737">
        <f>SUM(F11:F17)</f>
        <v>245500</v>
      </c>
      <c r="G18" s="737">
        <f>SUM(G11:G17)</f>
        <v>2500</v>
      </c>
      <c r="H18" s="738">
        <f>SUM(H11:H17)</f>
        <v>248000</v>
      </c>
    </row>
    <row r="32" ht="12.75">
      <c r="E32" s="418"/>
    </row>
  </sheetData>
  <sheetProtection/>
  <mergeCells count="2">
    <mergeCell ref="C6:G6"/>
    <mergeCell ref="B18:E1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4"/>
  <sheetViews>
    <sheetView tabSelected="1" zoomScalePageLayoutView="0" workbookViewId="0" topLeftCell="A31">
      <selection activeCell="L121" sqref="L121"/>
    </sheetView>
  </sheetViews>
  <sheetFormatPr defaultColWidth="9.140625" defaultRowHeight="12.75"/>
  <cols>
    <col min="1" max="1" width="4.421875" style="33" customWidth="1"/>
    <col min="2" max="2" width="3.57421875" style="33" customWidth="1"/>
    <col min="3" max="3" width="13.140625" style="33" customWidth="1"/>
    <col min="4" max="4" width="5.00390625" style="33" customWidth="1"/>
    <col min="5" max="5" width="7.28125" style="33" customWidth="1"/>
    <col min="6" max="6" width="5.421875" style="33" customWidth="1"/>
    <col min="7" max="7" width="28.140625" style="33" customWidth="1"/>
    <col min="8" max="8" width="10.7109375" style="33" customWidth="1"/>
    <col min="9" max="9" width="8.8515625" style="33" customWidth="1"/>
    <col min="10" max="10" width="10.7109375" style="33" customWidth="1"/>
    <col min="11" max="11" width="2.57421875" style="33" customWidth="1"/>
    <col min="12" max="12" width="8.140625" style="33" customWidth="1"/>
    <col min="13" max="16384" width="9.140625" style="33" customWidth="1"/>
  </cols>
  <sheetData>
    <row r="1" ht="12.75">
      <c r="H1" s="99" t="s">
        <v>497</v>
      </c>
    </row>
    <row r="2" ht="12.75">
      <c r="H2" s="386" t="s">
        <v>384</v>
      </c>
    </row>
    <row r="3" ht="12.75">
      <c r="H3" s="99" t="s">
        <v>385</v>
      </c>
    </row>
    <row r="4" ht="12.75">
      <c r="G4" s="99"/>
    </row>
    <row r="5" spans="6:7" ht="12.75">
      <c r="F5" s="99"/>
      <c r="G5" s="99"/>
    </row>
    <row r="6" spans="3:8" ht="21.75" customHeight="1">
      <c r="C6" s="68" t="s">
        <v>438</v>
      </c>
      <c r="D6" s="68"/>
      <c r="E6" s="68"/>
      <c r="F6" s="68"/>
      <c r="G6" s="68"/>
      <c r="H6" s="68"/>
    </row>
    <row r="7" spans="5:10" ht="15" customHeight="1">
      <c r="E7" s="97"/>
      <c r="J7" s="739" t="s">
        <v>431</v>
      </c>
    </row>
    <row r="8" spans="2:10" ht="36">
      <c r="B8" s="740" t="s">
        <v>439</v>
      </c>
      <c r="C8" s="741" t="s">
        <v>440</v>
      </c>
      <c r="D8" s="740" t="s">
        <v>0</v>
      </c>
      <c r="E8" s="740" t="s">
        <v>1</v>
      </c>
      <c r="F8" s="740" t="s">
        <v>2</v>
      </c>
      <c r="G8" s="740" t="s">
        <v>46</v>
      </c>
      <c r="H8" s="740" t="s">
        <v>441</v>
      </c>
      <c r="I8" s="742" t="s">
        <v>301</v>
      </c>
      <c r="J8" s="743" t="s">
        <v>435</v>
      </c>
    </row>
    <row r="9" spans="2:10" ht="10.5" customHeight="1" thickBot="1">
      <c r="B9" s="744">
        <v>1</v>
      </c>
      <c r="C9" s="744">
        <v>2</v>
      </c>
      <c r="D9" s="744">
        <v>3</v>
      </c>
      <c r="E9" s="744">
        <v>4</v>
      </c>
      <c r="F9" s="744">
        <v>5</v>
      </c>
      <c r="G9" s="744">
        <v>6</v>
      </c>
      <c r="H9" s="745">
        <v>7</v>
      </c>
      <c r="I9" s="746">
        <v>8</v>
      </c>
      <c r="J9" s="746">
        <v>9</v>
      </c>
    </row>
    <row r="10" spans="2:10" ht="18" customHeight="1">
      <c r="B10" s="917" t="s">
        <v>442</v>
      </c>
      <c r="C10" s="920" t="s">
        <v>443</v>
      </c>
      <c r="D10" s="885"/>
      <c r="E10" s="886"/>
      <c r="F10" s="887"/>
      <c r="G10" s="747" t="s">
        <v>444</v>
      </c>
      <c r="H10" s="748">
        <f>SUM(H11:H14)</f>
        <v>16664.379999999997</v>
      </c>
      <c r="I10" s="749"/>
      <c r="J10" s="748">
        <f>SUM(J11:J14)</f>
        <v>16664.379999999997</v>
      </c>
    </row>
    <row r="11" spans="2:10" ht="18" customHeight="1">
      <c r="B11" s="918"/>
      <c r="C11" s="921"/>
      <c r="D11" s="750">
        <v>600</v>
      </c>
      <c r="E11" s="751">
        <v>60016</v>
      </c>
      <c r="F11" s="751">
        <v>4270</v>
      </c>
      <c r="G11" s="752" t="s">
        <v>64</v>
      </c>
      <c r="H11" s="753">
        <v>8864.38</v>
      </c>
      <c r="I11" s="754"/>
      <c r="J11" s="755">
        <f aca="true" t="shared" si="0" ref="J11:J82">H11+I11</f>
        <v>8864.38</v>
      </c>
    </row>
    <row r="12" spans="2:10" ht="18" customHeight="1">
      <c r="B12" s="918"/>
      <c r="C12" s="921"/>
      <c r="D12" s="750">
        <v>754</v>
      </c>
      <c r="E12" s="751">
        <v>75412</v>
      </c>
      <c r="F12" s="751">
        <v>4210</v>
      </c>
      <c r="G12" s="752" t="s">
        <v>58</v>
      </c>
      <c r="H12" s="753">
        <v>3000</v>
      </c>
      <c r="I12" s="754"/>
      <c r="J12" s="755">
        <f t="shared" si="0"/>
        <v>3000</v>
      </c>
    </row>
    <row r="13" spans="2:10" ht="18" customHeight="1">
      <c r="B13" s="918"/>
      <c r="C13" s="921"/>
      <c r="D13" s="750">
        <v>921</v>
      </c>
      <c r="E13" s="751">
        <v>92195</v>
      </c>
      <c r="F13" s="756">
        <v>4210</v>
      </c>
      <c r="G13" s="752" t="s">
        <v>58</v>
      </c>
      <c r="H13" s="753">
        <v>3500</v>
      </c>
      <c r="I13" s="754"/>
      <c r="J13" s="755">
        <f t="shared" si="0"/>
        <v>3500</v>
      </c>
    </row>
    <row r="14" spans="2:10" ht="18" customHeight="1" thickBot="1">
      <c r="B14" s="919"/>
      <c r="C14" s="922"/>
      <c r="D14" s="757">
        <v>921</v>
      </c>
      <c r="E14" s="758">
        <v>92195</v>
      </c>
      <c r="F14" s="758">
        <v>4300</v>
      </c>
      <c r="G14" s="759" t="s">
        <v>57</v>
      </c>
      <c r="H14" s="760">
        <v>1300</v>
      </c>
      <c r="I14" s="761"/>
      <c r="J14" s="762">
        <f t="shared" si="0"/>
        <v>1300</v>
      </c>
    </row>
    <row r="15" spans="2:10" ht="18" customHeight="1">
      <c r="B15" s="881" t="s">
        <v>445</v>
      </c>
      <c r="C15" s="897" t="s">
        <v>446</v>
      </c>
      <c r="D15" s="885"/>
      <c r="E15" s="886"/>
      <c r="F15" s="887"/>
      <c r="G15" s="747" t="s">
        <v>447</v>
      </c>
      <c r="H15" s="763">
        <f>SUM(H16:H19)</f>
        <v>16664.38</v>
      </c>
      <c r="I15" s="764"/>
      <c r="J15" s="748">
        <f>SUM(J16:J19)</f>
        <v>16664.38</v>
      </c>
    </row>
    <row r="16" spans="2:10" ht="18" customHeight="1">
      <c r="B16" s="896"/>
      <c r="C16" s="894"/>
      <c r="D16" s="750">
        <v>600</v>
      </c>
      <c r="E16" s="751">
        <v>60016</v>
      </c>
      <c r="F16" s="751">
        <v>4270</v>
      </c>
      <c r="G16" s="752" t="s">
        <v>64</v>
      </c>
      <c r="H16" s="765">
        <v>7664.38</v>
      </c>
      <c r="I16" s="524"/>
      <c r="J16" s="755">
        <f t="shared" si="0"/>
        <v>7664.38</v>
      </c>
    </row>
    <row r="17" spans="2:10" ht="18" customHeight="1">
      <c r="B17" s="896"/>
      <c r="C17" s="894"/>
      <c r="D17" s="750">
        <v>754</v>
      </c>
      <c r="E17" s="751">
        <v>75412</v>
      </c>
      <c r="F17" s="751">
        <v>4210</v>
      </c>
      <c r="G17" s="752" t="s">
        <v>58</v>
      </c>
      <c r="H17" s="765">
        <v>2000</v>
      </c>
      <c r="I17" s="524"/>
      <c r="J17" s="755">
        <f t="shared" si="0"/>
        <v>2000</v>
      </c>
    </row>
    <row r="18" spans="2:10" ht="18" customHeight="1">
      <c r="B18" s="896"/>
      <c r="C18" s="894"/>
      <c r="D18" s="750">
        <v>921</v>
      </c>
      <c r="E18" s="751">
        <v>92195</v>
      </c>
      <c r="F18" s="756">
        <v>4210</v>
      </c>
      <c r="G18" s="752" t="s">
        <v>58</v>
      </c>
      <c r="H18" s="765">
        <v>3500</v>
      </c>
      <c r="I18" s="524"/>
      <c r="J18" s="755">
        <f t="shared" si="0"/>
        <v>3500</v>
      </c>
    </row>
    <row r="19" spans="2:10" ht="18" customHeight="1" thickBot="1">
      <c r="B19" s="896"/>
      <c r="C19" s="894"/>
      <c r="D19" s="766">
        <v>921</v>
      </c>
      <c r="E19" s="767">
        <v>92195</v>
      </c>
      <c r="F19" s="767">
        <v>4300</v>
      </c>
      <c r="G19" s="768" t="s">
        <v>57</v>
      </c>
      <c r="H19" s="769">
        <v>3500</v>
      </c>
      <c r="I19" s="303"/>
      <c r="J19" s="770">
        <f t="shared" si="0"/>
        <v>3500</v>
      </c>
    </row>
    <row r="20" spans="2:10" ht="18" customHeight="1">
      <c r="B20" s="881" t="s">
        <v>448</v>
      </c>
      <c r="C20" s="897" t="s">
        <v>449</v>
      </c>
      <c r="D20" s="885"/>
      <c r="E20" s="886"/>
      <c r="F20" s="887"/>
      <c r="G20" s="747" t="s">
        <v>450</v>
      </c>
      <c r="H20" s="771">
        <f>H21</f>
        <v>10826.18</v>
      </c>
      <c r="I20" s="764"/>
      <c r="J20" s="772">
        <f>J21</f>
        <v>10826.18</v>
      </c>
    </row>
    <row r="21" spans="2:10" ht="18" customHeight="1" thickBot="1">
      <c r="B21" s="896"/>
      <c r="C21" s="894"/>
      <c r="D21" s="824">
        <v>600</v>
      </c>
      <c r="E21" s="825">
        <v>60016</v>
      </c>
      <c r="F21" s="825">
        <v>4270</v>
      </c>
      <c r="G21" s="826" t="s">
        <v>64</v>
      </c>
      <c r="H21" s="787">
        <v>10826.18</v>
      </c>
      <c r="I21" s="303"/>
      <c r="J21" s="770">
        <f t="shared" si="0"/>
        <v>10826.18</v>
      </c>
    </row>
    <row r="22" spans="2:10" ht="18" customHeight="1">
      <c r="B22" s="890" t="s">
        <v>451</v>
      </c>
      <c r="C22" s="893" t="s">
        <v>452</v>
      </c>
      <c r="D22" s="914"/>
      <c r="E22" s="915"/>
      <c r="F22" s="916"/>
      <c r="G22" s="830" t="s">
        <v>453</v>
      </c>
      <c r="H22" s="831">
        <f>SUM(H23:H26)</f>
        <v>28340</v>
      </c>
      <c r="I22" s="832">
        <f>SUM(I23:I26)</f>
        <v>0</v>
      </c>
      <c r="J22" s="833">
        <f>SUM(J23:J26)</f>
        <v>28340</v>
      </c>
    </row>
    <row r="23" spans="2:10" ht="18" customHeight="1">
      <c r="B23" s="891"/>
      <c r="C23" s="894"/>
      <c r="D23" s="750">
        <v>754</v>
      </c>
      <c r="E23" s="751">
        <v>75412</v>
      </c>
      <c r="F23" s="828">
        <v>4210</v>
      </c>
      <c r="G23" s="827" t="s">
        <v>58</v>
      </c>
      <c r="H23" s="823">
        <v>0</v>
      </c>
      <c r="I23" s="845">
        <v>3000</v>
      </c>
      <c r="J23" s="834">
        <f t="shared" si="0"/>
        <v>3000</v>
      </c>
    </row>
    <row r="24" spans="2:10" ht="24">
      <c r="B24" s="891"/>
      <c r="C24" s="894"/>
      <c r="D24" s="780">
        <v>754</v>
      </c>
      <c r="E24" s="781">
        <v>75412</v>
      </c>
      <c r="F24" s="828">
        <v>6050</v>
      </c>
      <c r="G24" s="827" t="s">
        <v>82</v>
      </c>
      <c r="H24" s="765">
        <v>17000</v>
      </c>
      <c r="I24" s="788">
        <v>-6545</v>
      </c>
      <c r="J24" s="834">
        <f t="shared" si="0"/>
        <v>10455</v>
      </c>
    </row>
    <row r="25" spans="2:10" ht="18" customHeight="1">
      <c r="B25" s="891"/>
      <c r="C25" s="894"/>
      <c r="D25" s="750">
        <v>921</v>
      </c>
      <c r="E25" s="751">
        <v>92195</v>
      </c>
      <c r="F25" s="829">
        <v>4210</v>
      </c>
      <c r="G25" s="827" t="s">
        <v>58</v>
      </c>
      <c r="H25" s="765">
        <v>11340</v>
      </c>
      <c r="I25" s="788"/>
      <c r="J25" s="834">
        <f t="shared" si="0"/>
        <v>11340</v>
      </c>
    </row>
    <row r="26" spans="2:10" ht="18" customHeight="1" thickBot="1">
      <c r="B26" s="892"/>
      <c r="C26" s="895"/>
      <c r="D26" s="835">
        <v>926</v>
      </c>
      <c r="E26" s="836">
        <v>92605</v>
      </c>
      <c r="F26" s="837">
        <v>4210</v>
      </c>
      <c r="G26" s="838" t="s">
        <v>58</v>
      </c>
      <c r="H26" s="839">
        <v>0</v>
      </c>
      <c r="I26" s="846">
        <v>3545</v>
      </c>
      <c r="J26" s="840">
        <f t="shared" si="0"/>
        <v>3545</v>
      </c>
    </row>
    <row r="27" spans="2:10" ht="18" customHeight="1">
      <c r="B27" s="896" t="s">
        <v>454</v>
      </c>
      <c r="C27" s="894" t="s">
        <v>455</v>
      </c>
      <c r="D27" s="899"/>
      <c r="E27" s="900"/>
      <c r="F27" s="901"/>
      <c r="G27" s="811" t="s">
        <v>456</v>
      </c>
      <c r="H27" s="812">
        <f>SUM(H28:H34)</f>
        <v>28300</v>
      </c>
      <c r="I27" s="812">
        <f>SUM(I28:I34)</f>
        <v>0</v>
      </c>
      <c r="J27" s="814">
        <f>SUM(J28:J34)</f>
        <v>28300</v>
      </c>
    </row>
    <row r="28" spans="2:12" ht="18" customHeight="1">
      <c r="B28" s="896"/>
      <c r="C28" s="894"/>
      <c r="D28" s="783" t="s">
        <v>69</v>
      </c>
      <c r="E28" s="784" t="s">
        <v>164</v>
      </c>
      <c r="F28" s="785">
        <v>4300</v>
      </c>
      <c r="G28" s="786" t="s">
        <v>57</v>
      </c>
      <c r="H28" s="787">
        <v>0</v>
      </c>
      <c r="I28" s="788"/>
      <c r="J28" s="755">
        <f t="shared" si="0"/>
        <v>0</v>
      </c>
      <c r="L28" s="386"/>
    </row>
    <row r="29" spans="2:12" ht="18" customHeight="1">
      <c r="B29" s="896"/>
      <c r="C29" s="894"/>
      <c r="D29" s="750">
        <v>600</v>
      </c>
      <c r="E29" s="751">
        <v>60016</v>
      </c>
      <c r="F29" s="767">
        <v>4270</v>
      </c>
      <c r="G29" s="768" t="s">
        <v>64</v>
      </c>
      <c r="H29" s="789">
        <v>10000</v>
      </c>
      <c r="I29" s="788"/>
      <c r="J29" s="755">
        <f t="shared" si="0"/>
        <v>10000</v>
      </c>
      <c r="L29" s="386"/>
    </row>
    <row r="30" spans="2:10" ht="18" customHeight="1">
      <c r="B30" s="896"/>
      <c r="C30" s="913"/>
      <c r="D30" s="790">
        <v>801</v>
      </c>
      <c r="E30" s="25">
        <v>80103</v>
      </c>
      <c r="F30" s="751">
        <v>4210</v>
      </c>
      <c r="G30" s="752" t="s">
        <v>58</v>
      </c>
      <c r="H30" s="791">
        <v>250</v>
      </c>
      <c r="I30" s="788"/>
      <c r="J30" s="755">
        <f t="shared" si="0"/>
        <v>250</v>
      </c>
    </row>
    <row r="31" spans="2:10" ht="18" customHeight="1">
      <c r="B31" s="896"/>
      <c r="C31" s="913"/>
      <c r="D31" s="792">
        <v>900</v>
      </c>
      <c r="E31" s="25">
        <v>90004</v>
      </c>
      <c r="F31" s="781">
        <v>4210</v>
      </c>
      <c r="G31" s="752" t="s">
        <v>58</v>
      </c>
      <c r="H31" s="791">
        <v>1000</v>
      </c>
      <c r="I31" s="788"/>
      <c r="J31" s="755">
        <f t="shared" si="0"/>
        <v>1000</v>
      </c>
    </row>
    <row r="32" spans="2:10" ht="24">
      <c r="B32" s="896"/>
      <c r="C32" s="894"/>
      <c r="D32" s="780">
        <v>900</v>
      </c>
      <c r="E32" s="751">
        <v>90015</v>
      </c>
      <c r="F32" s="781">
        <v>6050</v>
      </c>
      <c r="G32" s="793" t="s">
        <v>82</v>
      </c>
      <c r="H32" s="789">
        <v>9000</v>
      </c>
      <c r="I32" s="794"/>
      <c r="J32" s="755">
        <f t="shared" si="0"/>
        <v>9000</v>
      </c>
    </row>
    <row r="33" spans="2:10" ht="19.5" customHeight="1">
      <c r="B33" s="896"/>
      <c r="C33" s="894"/>
      <c r="D33" s="750">
        <v>921</v>
      </c>
      <c r="E33" s="751">
        <v>92195</v>
      </c>
      <c r="F33" s="756">
        <v>4210</v>
      </c>
      <c r="G33" s="752" t="s">
        <v>58</v>
      </c>
      <c r="H33" s="795">
        <v>1250</v>
      </c>
      <c r="I33" s="796"/>
      <c r="J33" s="770">
        <f t="shared" si="0"/>
        <v>1250</v>
      </c>
    </row>
    <row r="34" spans="2:10" ht="18" customHeight="1" thickBot="1">
      <c r="B34" s="882"/>
      <c r="C34" s="898"/>
      <c r="D34" s="757">
        <v>921</v>
      </c>
      <c r="E34" s="758">
        <v>92195</v>
      </c>
      <c r="F34" s="758">
        <v>4300</v>
      </c>
      <c r="G34" s="759" t="s">
        <v>57</v>
      </c>
      <c r="H34" s="797">
        <v>6800</v>
      </c>
      <c r="I34" s="798"/>
      <c r="J34" s="762">
        <f t="shared" si="0"/>
        <v>6800</v>
      </c>
    </row>
    <row r="35" spans="2:10" ht="18" customHeight="1">
      <c r="B35" s="881" t="s">
        <v>457</v>
      </c>
      <c r="C35" s="897" t="s">
        <v>458</v>
      </c>
      <c r="D35" s="885"/>
      <c r="E35" s="886"/>
      <c r="F35" s="887"/>
      <c r="G35" s="747" t="s">
        <v>459</v>
      </c>
      <c r="H35" s="799">
        <f>H36</f>
        <v>11081.25</v>
      </c>
      <c r="I35" s="764"/>
      <c r="J35" s="800">
        <f>J36</f>
        <v>11081.25</v>
      </c>
    </row>
    <row r="36" spans="2:10" ht="18" customHeight="1" thickBot="1">
      <c r="B36" s="882"/>
      <c r="C36" s="898"/>
      <c r="D36" s="757">
        <v>600</v>
      </c>
      <c r="E36" s="758">
        <v>60016</v>
      </c>
      <c r="F36" s="758">
        <v>4270</v>
      </c>
      <c r="G36" s="759" t="s">
        <v>64</v>
      </c>
      <c r="H36" s="776">
        <v>11081.25</v>
      </c>
      <c r="I36" s="777"/>
      <c r="J36" s="762">
        <f t="shared" si="0"/>
        <v>11081.25</v>
      </c>
    </row>
    <row r="37" spans="2:10" ht="18" customHeight="1">
      <c r="B37" s="881" t="s">
        <v>460</v>
      </c>
      <c r="C37" s="902" t="s">
        <v>461</v>
      </c>
      <c r="D37" s="885"/>
      <c r="E37" s="886"/>
      <c r="F37" s="887"/>
      <c r="G37" s="747" t="s">
        <v>462</v>
      </c>
      <c r="H37" s="778">
        <f>H38+H39</f>
        <v>17486.27</v>
      </c>
      <c r="I37" s="764"/>
      <c r="J37" s="779">
        <f>J38+J39</f>
        <v>17486.27</v>
      </c>
    </row>
    <row r="38" spans="2:10" ht="18" customHeight="1">
      <c r="B38" s="896"/>
      <c r="C38" s="903"/>
      <c r="D38" s="801" t="s">
        <v>69</v>
      </c>
      <c r="E38" s="802" t="s">
        <v>164</v>
      </c>
      <c r="F38" s="751">
        <v>4270</v>
      </c>
      <c r="G38" s="752" t="s">
        <v>64</v>
      </c>
      <c r="H38" s="765">
        <v>13000</v>
      </c>
      <c r="I38" s="524"/>
      <c r="J38" s="755">
        <f t="shared" si="0"/>
        <v>13000</v>
      </c>
    </row>
    <row r="39" spans="2:10" ht="18" customHeight="1" thickBot="1">
      <c r="B39" s="896"/>
      <c r="C39" s="903"/>
      <c r="D39" s="766">
        <v>921</v>
      </c>
      <c r="E39" s="767">
        <v>92195</v>
      </c>
      <c r="F39" s="767">
        <v>4300</v>
      </c>
      <c r="G39" s="768" t="s">
        <v>57</v>
      </c>
      <c r="H39" s="769">
        <v>4486.27</v>
      </c>
      <c r="I39" s="303"/>
      <c r="J39" s="770">
        <f t="shared" si="0"/>
        <v>4486.27</v>
      </c>
    </row>
    <row r="40" spans="2:10" ht="20.25" customHeight="1">
      <c r="B40" s="881" t="s">
        <v>463</v>
      </c>
      <c r="C40" s="897" t="s">
        <v>464</v>
      </c>
      <c r="D40" s="885"/>
      <c r="E40" s="886"/>
      <c r="F40" s="887"/>
      <c r="G40" s="747" t="s">
        <v>465</v>
      </c>
      <c r="H40" s="771">
        <f>SUM(H41:H43)</f>
        <v>10797.84</v>
      </c>
      <c r="I40" s="764"/>
      <c r="J40" s="772">
        <f>SUM(J41:J43)</f>
        <v>10797.84</v>
      </c>
    </row>
    <row r="41" spans="2:10" ht="20.25" customHeight="1">
      <c r="B41" s="896"/>
      <c r="C41" s="894"/>
      <c r="D41" s="750">
        <v>754</v>
      </c>
      <c r="E41" s="751">
        <v>75412</v>
      </c>
      <c r="F41" s="751">
        <v>4210</v>
      </c>
      <c r="G41" s="752" t="s">
        <v>58</v>
      </c>
      <c r="H41" s="765">
        <v>1500</v>
      </c>
      <c r="I41" s="524"/>
      <c r="J41" s="755">
        <f t="shared" si="0"/>
        <v>1500</v>
      </c>
    </row>
    <row r="42" spans="2:10" ht="20.25" customHeight="1">
      <c r="B42" s="896"/>
      <c r="C42" s="894"/>
      <c r="D42" s="750">
        <v>921</v>
      </c>
      <c r="E42" s="751">
        <v>92195</v>
      </c>
      <c r="F42" s="751">
        <v>4210</v>
      </c>
      <c r="G42" s="752" t="s">
        <v>58</v>
      </c>
      <c r="H42" s="765">
        <v>6700</v>
      </c>
      <c r="I42" s="524"/>
      <c r="J42" s="755">
        <f t="shared" si="0"/>
        <v>6700</v>
      </c>
    </row>
    <row r="43" spans="2:10" ht="20.25" customHeight="1" thickBot="1">
      <c r="B43" s="896"/>
      <c r="C43" s="894"/>
      <c r="D43" s="766">
        <v>921</v>
      </c>
      <c r="E43" s="767">
        <v>92195</v>
      </c>
      <c r="F43" s="767">
        <v>4300</v>
      </c>
      <c r="G43" s="768" t="s">
        <v>57</v>
      </c>
      <c r="H43" s="769">
        <v>2597.84</v>
      </c>
      <c r="I43" s="303"/>
      <c r="J43" s="770">
        <f t="shared" si="0"/>
        <v>2597.84</v>
      </c>
    </row>
    <row r="44" spans="2:10" ht="21.75" customHeight="1">
      <c r="B44" s="908" t="s">
        <v>466</v>
      </c>
      <c r="C44" s="911" t="s">
        <v>467</v>
      </c>
      <c r="D44" s="905"/>
      <c r="E44" s="906"/>
      <c r="F44" s="907"/>
      <c r="G44" s="849" t="s">
        <v>468</v>
      </c>
      <c r="H44" s="850">
        <f>H45+H46+H47+H48</f>
        <v>18619.9</v>
      </c>
      <c r="I44" s="850">
        <f>I45+I46+I47+I48</f>
        <v>0</v>
      </c>
      <c r="J44" s="851">
        <f>J45+J46+J47+J48</f>
        <v>18619.9</v>
      </c>
    </row>
    <row r="45" spans="2:10" ht="18" customHeight="1">
      <c r="B45" s="909"/>
      <c r="C45" s="894"/>
      <c r="D45" s="780">
        <v>600</v>
      </c>
      <c r="E45" s="781">
        <v>60016</v>
      </c>
      <c r="F45" s="781">
        <v>4270</v>
      </c>
      <c r="G45" s="793" t="s">
        <v>64</v>
      </c>
      <c r="H45" s="803">
        <v>9000</v>
      </c>
      <c r="I45" s="524"/>
      <c r="J45" s="852">
        <f t="shared" si="0"/>
        <v>9000</v>
      </c>
    </row>
    <row r="46" spans="2:10" ht="24">
      <c r="B46" s="909"/>
      <c r="C46" s="894"/>
      <c r="D46" s="750">
        <v>600</v>
      </c>
      <c r="E46" s="751">
        <v>60016</v>
      </c>
      <c r="F46" s="751">
        <v>6050</v>
      </c>
      <c r="G46" s="752" t="s">
        <v>82</v>
      </c>
      <c r="H46" s="765">
        <v>9619.9</v>
      </c>
      <c r="I46" s="788">
        <v>-3100</v>
      </c>
      <c r="J46" s="852">
        <f t="shared" si="0"/>
        <v>6519.9</v>
      </c>
    </row>
    <row r="47" spans="2:10" ht="18.75" customHeight="1">
      <c r="B47" s="909"/>
      <c r="C47" s="894"/>
      <c r="D47" s="750">
        <v>921</v>
      </c>
      <c r="E47" s="751">
        <v>92195</v>
      </c>
      <c r="F47" s="751">
        <v>4210</v>
      </c>
      <c r="G47" s="752" t="s">
        <v>58</v>
      </c>
      <c r="H47" s="765">
        <v>0</v>
      </c>
      <c r="I47" s="788">
        <v>1900</v>
      </c>
      <c r="J47" s="852">
        <f t="shared" si="0"/>
        <v>1900</v>
      </c>
    </row>
    <row r="48" spans="2:10" ht="18.75" customHeight="1" thickBot="1">
      <c r="B48" s="910"/>
      <c r="C48" s="912"/>
      <c r="D48" s="853">
        <v>921</v>
      </c>
      <c r="E48" s="854">
        <v>92195</v>
      </c>
      <c r="F48" s="854">
        <v>4270</v>
      </c>
      <c r="G48" s="855" t="s">
        <v>64</v>
      </c>
      <c r="H48" s="856">
        <v>0</v>
      </c>
      <c r="I48" s="857">
        <v>1200</v>
      </c>
      <c r="J48" s="858">
        <f t="shared" si="0"/>
        <v>1200</v>
      </c>
    </row>
    <row r="49" spans="2:10" ht="18" customHeight="1">
      <c r="B49" s="896" t="s">
        <v>469</v>
      </c>
      <c r="C49" s="894" t="s">
        <v>470</v>
      </c>
      <c r="D49" s="899"/>
      <c r="E49" s="900"/>
      <c r="F49" s="901"/>
      <c r="G49" s="811" t="s">
        <v>471</v>
      </c>
      <c r="H49" s="812">
        <f>SUM(H50:H54)</f>
        <v>28340.79</v>
      </c>
      <c r="I49" s="813"/>
      <c r="J49" s="814">
        <f>SUM(J50:J54)</f>
        <v>28340.79</v>
      </c>
    </row>
    <row r="50" spans="2:10" ht="18" customHeight="1">
      <c r="B50" s="896"/>
      <c r="C50" s="894"/>
      <c r="D50" s="780">
        <v>600</v>
      </c>
      <c r="E50" s="781">
        <v>60016</v>
      </c>
      <c r="F50" s="781">
        <v>4270</v>
      </c>
      <c r="G50" s="793" t="s">
        <v>64</v>
      </c>
      <c r="H50" s="803">
        <v>10000</v>
      </c>
      <c r="I50" s="524"/>
      <c r="J50" s="755">
        <f t="shared" si="0"/>
        <v>10000</v>
      </c>
    </row>
    <row r="51" spans="2:10" ht="18" customHeight="1">
      <c r="B51" s="896"/>
      <c r="C51" s="894"/>
      <c r="D51" s="750">
        <v>754</v>
      </c>
      <c r="E51" s="751">
        <v>75412</v>
      </c>
      <c r="F51" s="781">
        <v>4270</v>
      </c>
      <c r="G51" s="793" t="s">
        <v>64</v>
      </c>
      <c r="H51" s="765">
        <v>2000</v>
      </c>
      <c r="I51" s="524"/>
      <c r="J51" s="755">
        <f t="shared" si="0"/>
        <v>2000</v>
      </c>
    </row>
    <row r="52" spans="2:10" ht="18" customHeight="1">
      <c r="B52" s="896"/>
      <c r="C52" s="894"/>
      <c r="D52" s="750">
        <v>921</v>
      </c>
      <c r="E52" s="751">
        <v>92195</v>
      </c>
      <c r="F52" s="751">
        <v>4210</v>
      </c>
      <c r="G52" s="752" t="s">
        <v>58</v>
      </c>
      <c r="H52" s="765">
        <v>3340.79</v>
      </c>
      <c r="I52" s="524"/>
      <c r="J52" s="755">
        <f t="shared" si="0"/>
        <v>3340.79</v>
      </c>
    </row>
    <row r="53" spans="2:10" ht="18" customHeight="1">
      <c r="B53" s="896"/>
      <c r="C53" s="894"/>
      <c r="D53" s="750">
        <v>921</v>
      </c>
      <c r="E53" s="751">
        <v>92195</v>
      </c>
      <c r="F53" s="751">
        <v>4270</v>
      </c>
      <c r="G53" s="752" t="s">
        <v>64</v>
      </c>
      <c r="H53" s="765">
        <v>10000</v>
      </c>
      <c r="I53" s="524"/>
      <c r="J53" s="755">
        <f t="shared" si="0"/>
        <v>10000</v>
      </c>
    </row>
    <row r="54" spans="2:10" ht="18" customHeight="1" thickBot="1">
      <c r="B54" s="882"/>
      <c r="C54" s="898"/>
      <c r="D54" s="757">
        <v>921</v>
      </c>
      <c r="E54" s="758">
        <v>92195</v>
      </c>
      <c r="F54" s="758">
        <v>4300</v>
      </c>
      <c r="G54" s="759" t="s">
        <v>57</v>
      </c>
      <c r="H54" s="782">
        <v>3000</v>
      </c>
      <c r="I54" s="777"/>
      <c r="J54" s="762">
        <f t="shared" si="0"/>
        <v>3000</v>
      </c>
    </row>
    <row r="55" spans="2:10" ht="18" customHeight="1">
      <c r="B55" s="881" t="s">
        <v>472</v>
      </c>
      <c r="C55" s="902" t="s">
        <v>473</v>
      </c>
      <c r="D55" s="885"/>
      <c r="E55" s="886"/>
      <c r="F55" s="887"/>
      <c r="G55" s="747" t="s">
        <v>474</v>
      </c>
      <c r="H55" s="771">
        <f>H56+H57+H58</f>
        <v>15842.5</v>
      </c>
      <c r="I55" s="771">
        <f>I56+I57+I58</f>
        <v>0</v>
      </c>
      <c r="J55" s="772">
        <f>J56+J57+J58</f>
        <v>15842.5</v>
      </c>
    </row>
    <row r="56" spans="2:10" ht="18" customHeight="1">
      <c r="B56" s="896"/>
      <c r="C56" s="903"/>
      <c r="D56" s="780">
        <v>600</v>
      </c>
      <c r="E56" s="781">
        <v>60016</v>
      </c>
      <c r="F56" s="781">
        <v>4270</v>
      </c>
      <c r="G56" s="793" t="s">
        <v>64</v>
      </c>
      <c r="H56" s="765">
        <v>13000</v>
      </c>
      <c r="I56" s="524"/>
      <c r="J56" s="755">
        <f t="shared" si="0"/>
        <v>13000</v>
      </c>
    </row>
    <row r="57" spans="2:10" ht="18" customHeight="1">
      <c r="B57" s="896"/>
      <c r="C57" s="903"/>
      <c r="D57" s="750">
        <v>921</v>
      </c>
      <c r="E57" s="751">
        <v>92195</v>
      </c>
      <c r="F57" s="751">
        <v>4210</v>
      </c>
      <c r="G57" s="752" t="s">
        <v>58</v>
      </c>
      <c r="H57" s="765">
        <v>2130</v>
      </c>
      <c r="I57" s="804"/>
      <c r="J57" s="755">
        <f t="shared" si="0"/>
        <v>2130</v>
      </c>
    </row>
    <row r="58" spans="2:10" ht="18" customHeight="1" thickBot="1">
      <c r="B58" s="882"/>
      <c r="C58" s="904"/>
      <c r="D58" s="757">
        <v>921</v>
      </c>
      <c r="E58" s="758">
        <v>92195</v>
      </c>
      <c r="F58" s="758">
        <v>4300</v>
      </c>
      <c r="G58" s="759" t="s">
        <v>57</v>
      </c>
      <c r="H58" s="776">
        <v>712.5</v>
      </c>
      <c r="I58" s="805"/>
      <c r="J58" s="806">
        <f t="shared" si="0"/>
        <v>712.5</v>
      </c>
    </row>
    <row r="59" spans="2:10" ht="18" customHeight="1">
      <c r="B59" s="881" t="s">
        <v>475</v>
      </c>
      <c r="C59" s="897" t="s">
        <v>476</v>
      </c>
      <c r="D59" s="885"/>
      <c r="E59" s="886"/>
      <c r="F59" s="887"/>
      <c r="G59" s="747" t="s">
        <v>477</v>
      </c>
      <c r="H59" s="771">
        <f>H60+H61</f>
        <v>18676.58</v>
      </c>
      <c r="I59" s="764"/>
      <c r="J59" s="772">
        <f>J60+J61</f>
        <v>18676.58</v>
      </c>
    </row>
    <row r="60" spans="2:10" ht="18" customHeight="1">
      <c r="B60" s="896"/>
      <c r="C60" s="894"/>
      <c r="D60" s="780">
        <v>600</v>
      </c>
      <c r="E60" s="781">
        <v>60016</v>
      </c>
      <c r="F60" s="781">
        <v>4270</v>
      </c>
      <c r="G60" s="793" t="s">
        <v>64</v>
      </c>
      <c r="H60" s="765">
        <v>10676.58</v>
      </c>
      <c r="I60" s="524"/>
      <c r="J60" s="755">
        <f t="shared" si="0"/>
        <v>10676.58</v>
      </c>
    </row>
    <row r="61" spans="2:10" ht="18" customHeight="1" thickBot="1">
      <c r="B61" s="896"/>
      <c r="C61" s="894"/>
      <c r="D61" s="766">
        <v>921</v>
      </c>
      <c r="E61" s="767">
        <v>92195</v>
      </c>
      <c r="F61" s="767">
        <v>4210</v>
      </c>
      <c r="G61" s="768" t="s">
        <v>58</v>
      </c>
      <c r="H61" s="787">
        <v>8000</v>
      </c>
      <c r="I61" s="303"/>
      <c r="J61" s="770">
        <f t="shared" si="0"/>
        <v>8000</v>
      </c>
    </row>
    <row r="62" spans="2:18" ht="18" customHeight="1">
      <c r="B62" s="881" t="s">
        <v>478</v>
      </c>
      <c r="C62" s="897" t="s">
        <v>479</v>
      </c>
      <c r="D62" s="885"/>
      <c r="E62" s="886"/>
      <c r="F62" s="887"/>
      <c r="G62" s="747" t="s">
        <v>480</v>
      </c>
      <c r="H62" s="771">
        <f>SUM(H63:H68)</f>
        <v>20178.64</v>
      </c>
      <c r="I62" s="764"/>
      <c r="J62" s="772">
        <f>SUM(J63:J68)</f>
        <v>20178.64</v>
      </c>
      <c r="R62" s="36"/>
    </row>
    <row r="63" spans="2:10" ht="18" customHeight="1">
      <c r="B63" s="896"/>
      <c r="C63" s="894"/>
      <c r="D63" s="780">
        <v>600</v>
      </c>
      <c r="E63" s="781">
        <v>60016</v>
      </c>
      <c r="F63" s="781">
        <v>4270</v>
      </c>
      <c r="G63" s="793" t="s">
        <v>64</v>
      </c>
      <c r="H63" s="765">
        <v>5000</v>
      </c>
      <c r="I63" s="524"/>
      <c r="J63" s="755">
        <f t="shared" si="0"/>
        <v>5000</v>
      </c>
    </row>
    <row r="64" spans="2:10" ht="18" customHeight="1">
      <c r="B64" s="896"/>
      <c r="C64" s="894"/>
      <c r="D64" s="780">
        <v>754</v>
      </c>
      <c r="E64" s="781">
        <v>75412</v>
      </c>
      <c r="F64" s="781">
        <v>4210</v>
      </c>
      <c r="G64" s="793" t="s">
        <v>58</v>
      </c>
      <c r="H64" s="803">
        <v>2000</v>
      </c>
      <c r="I64" s="524"/>
      <c r="J64" s="755">
        <f t="shared" si="0"/>
        <v>2000</v>
      </c>
    </row>
    <row r="65" spans="2:13" ht="24">
      <c r="B65" s="896"/>
      <c r="C65" s="894"/>
      <c r="D65" s="750">
        <v>900</v>
      </c>
      <c r="E65" s="751">
        <v>90015</v>
      </c>
      <c r="F65" s="751">
        <v>6050</v>
      </c>
      <c r="G65" s="752" t="s">
        <v>82</v>
      </c>
      <c r="H65" s="765">
        <v>2000</v>
      </c>
      <c r="I65" s="524"/>
      <c r="J65" s="755">
        <f t="shared" si="0"/>
        <v>2000</v>
      </c>
      <c r="M65" s="36"/>
    </row>
    <row r="66" spans="2:10" ht="18" customHeight="1">
      <c r="B66" s="896"/>
      <c r="C66" s="894"/>
      <c r="D66" s="750">
        <v>921</v>
      </c>
      <c r="E66" s="751">
        <v>92195</v>
      </c>
      <c r="F66" s="751">
        <v>4210</v>
      </c>
      <c r="G66" s="752" t="s">
        <v>58</v>
      </c>
      <c r="H66" s="765">
        <v>4178.64</v>
      </c>
      <c r="I66" s="524"/>
      <c r="J66" s="755">
        <f t="shared" si="0"/>
        <v>4178.64</v>
      </c>
    </row>
    <row r="67" spans="2:10" ht="18" customHeight="1">
      <c r="B67" s="896"/>
      <c r="C67" s="894"/>
      <c r="D67" s="750">
        <v>921</v>
      </c>
      <c r="E67" s="751">
        <v>92195</v>
      </c>
      <c r="F67" s="751">
        <v>4270</v>
      </c>
      <c r="G67" s="752" t="s">
        <v>64</v>
      </c>
      <c r="H67" s="765">
        <v>2500</v>
      </c>
      <c r="I67" s="524"/>
      <c r="J67" s="755">
        <f t="shared" si="0"/>
        <v>2500</v>
      </c>
    </row>
    <row r="68" spans="2:10" ht="18" customHeight="1" thickBot="1">
      <c r="B68" s="882"/>
      <c r="C68" s="898"/>
      <c r="D68" s="757">
        <v>921</v>
      </c>
      <c r="E68" s="758">
        <v>92195</v>
      </c>
      <c r="F68" s="807" t="s">
        <v>56</v>
      </c>
      <c r="G68" s="759" t="s">
        <v>57</v>
      </c>
      <c r="H68" s="782">
        <v>4500</v>
      </c>
      <c r="I68" s="777"/>
      <c r="J68" s="762">
        <f t="shared" si="0"/>
        <v>4500</v>
      </c>
    </row>
    <row r="69" spans="2:10" ht="18" customHeight="1">
      <c r="B69" s="881" t="s">
        <v>481</v>
      </c>
      <c r="C69" s="897" t="s">
        <v>482</v>
      </c>
      <c r="D69" s="885"/>
      <c r="E69" s="886"/>
      <c r="F69" s="887"/>
      <c r="G69" s="747" t="s">
        <v>483</v>
      </c>
      <c r="H69" s="771">
        <f>SUM(H70:H72)</f>
        <v>10769.5</v>
      </c>
      <c r="I69" s="771">
        <f>SUM(I70:I72)</f>
        <v>0</v>
      </c>
      <c r="J69" s="772">
        <f>SUM(J70:J72)</f>
        <v>10769.5</v>
      </c>
    </row>
    <row r="70" spans="2:10" ht="18" customHeight="1">
      <c r="B70" s="896"/>
      <c r="C70" s="894"/>
      <c r="D70" s="750">
        <v>921</v>
      </c>
      <c r="E70" s="751">
        <v>92195</v>
      </c>
      <c r="F70" s="751">
        <v>4210</v>
      </c>
      <c r="G70" s="752" t="s">
        <v>58</v>
      </c>
      <c r="H70" s="803">
        <v>0</v>
      </c>
      <c r="I70" s="788">
        <v>1000</v>
      </c>
      <c r="J70" s="755">
        <f t="shared" si="0"/>
        <v>1000</v>
      </c>
    </row>
    <row r="71" spans="2:10" ht="18" customHeight="1">
      <c r="B71" s="896"/>
      <c r="C71" s="894"/>
      <c r="D71" s="750">
        <v>921</v>
      </c>
      <c r="E71" s="751">
        <v>92195</v>
      </c>
      <c r="F71" s="751">
        <v>4270</v>
      </c>
      <c r="G71" s="752" t="s">
        <v>64</v>
      </c>
      <c r="H71" s="765">
        <v>10469.5</v>
      </c>
      <c r="I71" s="788">
        <v>-700</v>
      </c>
      <c r="J71" s="755">
        <f t="shared" si="0"/>
        <v>9769.5</v>
      </c>
    </row>
    <row r="72" spans="2:10" ht="18" customHeight="1" thickBot="1">
      <c r="B72" s="896"/>
      <c r="C72" s="894"/>
      <c r="D72" s="766">
        <v>921</v>
      </c>
      <c r="E72" s="767">
        <v>92195</v>
      </c>
      <c r="F72" s="809" t="s">
        <v>56</v>
      </c>
      <c r="G72" s="768" t="s">
        <v>57</v>
      </c>
      <c r="H72" s="769">
        <v>300</v>
      </c>
      <c r="I72" s="844">
        <v>-300</v>
      </c>
      <c r="J72" s="770">
        <f t="shared" si="0"/>
        <v>0</v>
      </c>
    </row>
    <row r="73" spans="2:13" ht="18" customHeight="1">
      <c r="B73" s="881" t="s">
        <v>484</v>
      </c>
      <c r="C73" s="897" t="s">
        <v>485</v>
      </c>
      <c r="D73" s="885"/>
      <c r="E73" s="886"/>
      <c r="F73" s="887"/>
      <c r="G73" s="747" t="s">
        <v>486</v>
      </c>
      <c r="H73" s="771">
        <f>SUM(H74:H77)</f>
        <v>16154.25</v>
      </c>
      <c r="I73" s="771">
        <f>SUM(I74:I77)</f>
        <v>0</v>
      </c>
      <c r="J73" s="772">
        <f>SUM(J74:J77)</f>
        <v>16154.25</v>
      </c>
      <c r="M73" s="36"/>
    </row>
    <row r="74" spans="2:13" ht="18" customHeight="1">
      <c r="B74" s="896"/>
      <c r="C74" s="894"/>
      <c r="D74" s="780">
        <v>600</v>
      </c>
      <c r="E74" s="781">
        <v>60016</v>
      </c>
      <c r="F74" s="781">
        <v>4270</v>
      </c>
      <c r="G74" s="793" t="s">
        <v>64</v>
      </c>
      <c r="H74" s="803">
        <v>0</v>
      </c>
      <c r="I74" s="808"/>
      <c r="J74" s="755">
        <f t="shared" si="0"/>
        <v>0</v>
      </c>
      <c r="M74" s="36"/>
    </row>
    <row r="75" spans="2:10" ht="24">
      <c r="B75" s="896"/>
      <c r="C75" s="894"/>
      <c r="D75" s="750">
        <v>900</v>
      </c>
      <c r="E75" s="751">
        <v>90015</v>
      </c>
      <c r="F75" s="751">
        <v>6050</v>
      </c>
      <c r="G75" s="752" t="s">
        <v>82</v>
      </c>
      <c r="H75" s="803">
        <v>7000</v>
      </c>
      <c r="I75" s="524"/>
      <c r="J75" s="755">
        <f t="shared" si="0"/>
        <v>7000</v>
      </c>
    </row>
    <row r="76" spans="2:10" ht="18" customHeight="1">
      <c r="B76" s="896"/>
      <c r="C76" s="894"/>
      <c r="D76" s="750">
        <v>921</v>
      </c>
      <c r="E76" s="751">
        <v>92195</v>
      </c>
      <c r="F76" s="751">
        <v>4210</v>
      </c>
      <c r="G76" s="752" t="s">
        <v>58</v>
      </c>
      <c r="H76" s="765">
        <v>4554.25</v>
      </c>
      <c r="I76" s="808"/>
      <c r="J76" s="755">
        <f t="shared" si="0"/>
        <v>4554.25</v>
      </c>
    </row>
    <row r="77" spans="2:10" ht="18" customHeight="1" thickBot="1">
      <c r="B77" s="882"/>
      <c r="C77" s="898"/>
      <c r="D77" s="757">
        <v>921</v>
      </c>
      <c r="E77" s="758">
        <v>92195</v>
      </c>
      <c r="F77" s="758">
        <v>4270</v>
      </c>
      <c r="G77" s="759" t="s">
        <v>64</v>
      </c>
      <c r="H77" s="776">
        <v>4600</v>
      </c>
      <c r="I77" s="810"/>
      <c r="J77" s="806">
        <f t="shared" si="0"/>
        <v>4600</v>
      </c>
    </row>
    <row r="78" spans="2:10" ht="18" customHeight="1">
      <c r="B78" s="896" t="s">
        <v>487</v>
      </c>
      <c r="C78" s="894" t="s">
        <v>488</v>
      </c>
      <c r="D78" s="899"/>
      <c r="E78" s="900"/>
      <c r="F78" s="901"/>
      <c r="G78" s="811" t="s">
        <v>489</v>
      </c>
      <c r="H78" s="812">
        <f>H79+H80</f>
        <v>12214.880000000001</v>
      </c>
      <c r="I78" s="813"/>
      <c r="J78" s="814">
        <f>J79+J80</f>
        <v>12214.880000000001</v>
      </c>
    </row>
    <row r="79" spans="2:14" ht="18" customHeight="1">
      <c r="B79" s="896"/>
      <c r="C79" s="894"/>
      <c r="D79" s="750">
        <v>754</v>
      </c>
      <c r="E79" s="751">
        <v>75412</v>
      </c>
      <c r="F79" s="751">
        <v>4210</v>
      </c>
      <c r="G79" s="752" t="s">
        <v>58</v>
      </c>
      <c r="H79" s="765">
        <v>2214.88</v>
      </c>
      <c r="I79" s="524"/>
      <c r="J79" s="755">
        <f t="shared" si="0"/>
        <v>2214.88</v>
      </c>
      <c r="M79" s="36"/>
      <c r="N79" s="36"/>
    </row>
    <row r="80" spans="2:10" ht="24.75" thickBot="1">
      <c r="B80" s="882"/>
      <c r="C80" s="898"/>
      <c r="D80" s="757">
        <v>900</v>
      </c>
      <c r="E80" s="758">
        <v>90015</v>
      </c>
      <c r="F80" s="758">
        <v>6050</v>
      </c>
      <c r="G80" s="759" t="s">
        <v>82</v>
      </c>
      <c r="H80" s="782">
        <v>10000</v>
      </c>
      <c r="I80" s="777"/>
      <c r="J80" s="762">
        <f t="shared" si="0"/>
        <v>10000</v>
      </c>
    </row>
    <row r="81" spans="2:10" ht="18" customHeight="1">
      <c r="B81" s="881" t="s">
        <v>490</v>
      </c>
      <c r="C81" s="883" t="s">
        <v>491</v>
      </c>
      <c r="D81" s="885"/>
      <c r="E81" s="886"/>
      <c r="F81" s="887"/>
      <c r="G81" s="747" t="s">
        <v>492</v>
      </c>
      <c r="H81" s="771">
        <f>H82</f>
        <v>8105.47</v>
      </c>
      <c r="I81" s="764"/>
      <c r="J81" s="772">
        <f>J82</f>
        <v>8105.47</v>
      </c>
    </row>
    <row r="82" spans="2:10" ht="18" customHeight="1" thickBot="1">
      <c r="B82" s="882"/>
      <c r="C82" s="884"/>
      <c r="D82" s="773">
        <v>600</v>
      </c>
      <c r="E82" s="774">
        <v>60016</v>
      </c>
      <c r="F82" s="774">
        <v>4270</v>
      </c>
      <c r="G82" s="775" t="s">
        <v>64</v>
      </c>
      <c r="H82" s="782">
        <v>8105.47</v>
      </c>
      <c r="I82" s="777"/>
      <c r="J82" s="762">
        <f t="shared" si="0"/>
        <v>8105.47</v>
      </c>
    </row>
    <row r="83" spans="2:8" ht="5.25" customHeight="1" thickBot="1">
      <c r="B83" s="815"/>
      <c r="C83" s="816"/>
      <c r="D83" s="817"/>
      <c r="E83" s="818"/>
      <c r="F83" s="818"/>
      <c r="G83" s="819"/>
      <c r="H83" s="820"/>
    </row>
    <row r="84" spans="2:10" ht="19.5" customHeight="1" thickBot="1">
      <c r="B84" s="888" t="s">
        <v>437</v>
      </c>
      <c r="C84" s="889"/>
      <c r="D84" s="889"/>
      <c r="E84" s="889"/>
      <c r="F84" s="889"/>
      <c r="G84" s="821"/>
      <c r="H84" s="822">
        <f>H10+H15+H20+H22+H27+H35+H37+H40+H44+H49+H55+H59+H62+H69+H73+H78+H81</f>
        <v>289062.81</v>
      </c>
      <c r="I84" s="822">
        <f>I10+I15+I20+I22+I27+I35+I37+I40+I44+I49+I55+I59+I62+I69+I73+I78+I81</f>
        <v>0</v>
      </c>
      <c r="J84" s="822">
        <f>J10+J15+J20+J22+J27+J35+J37+J40+J44+J49+J55+J59+J62+J69+J73+J78+J81</f>
        <v>289062.81</v>
      </c>
    </row>
  </sheetData>
  <sheetProtection/>
  <mergeCells count="52">
    <mergeCell ref="B20:B21"/>
    <mergeCell ref="C20:C21"/>
    <mergeCell ref="D20:F20"/>
    <mergeCell ref="D22:F22"/>
    <mergeCell ref="B10:B14"/>
    <mergeCell ref="C10:C14"/>
    <mergeCell ref="D10:F10"/>
    <mergeCell ref="B15:B19"/>
    <mergeCell ref="C15:C19"/>
    <mergeCell ref="D15:F15"/>
    <mergeCell ref="B27:B34"/>
    <mergeCell ref="C27:C34"/>
    <mergeCell ref="D27:F27"/>
    <mergeCell ref="B35:B36"/>
    <mergeCell ref="C35:C36"/>
    <mergeCell ref="D35:F35"/>
    <mergeCell ref="B37:B39"/>
    <mergeCell ref="C37:C39"/>
    <mergeCell ref="D37:F37"/>
    <mergeCell ref="B40:B43"/>
    <mergeCell ref="C40:C43"/>
    <mergeCell ref="D40:F40"/>
    <mergeCell ref="D44:F44"/>
    <mergeCell ref="B49:B54"/>
    <mergeCell ref="C49:C54"/>
    <mergeCell ref="D49:F49"/>
    <mergeCell ref="B44:B48"/>
    <mergeCell ref="C44:C48"/>
    <mergeCell ref="B55:B58"/>
    <mergeCell ref="C55:C58"/>
    <mergeCell ref="D55:F55"/>
    <mergeCell ref="B59:B61"/>
    <mergeCell ref="C59:C61"/>
    <mergeCell ref="D59:F59"/>
    <mergeCell ref="C78:C80"/>
    <mergeCell ref="D78:F78"/>
    <mergeCell ref="B62:B68"/>
    <mergeCell ref="C62:C68"/>
    <mergeCell ref="D62:F62"/>
    <mergeCell ref="B69:B72"/>
    <mergeCell ref="C69:C72"/>
    <mergeCell ref="D69:F69"/>
    <mergeCell ref="B81:B82"/>
    <mergeCell ref="C81:C82"/>
    <mergeCell ref="D81:F81"/>
    <mergeCell ref="B84:F84"/>
    <mergeCell ref="B22:B26"/>
    <mergeCell ref="C22:C26"/>
    <mergeCell ref="B73:B77"/>
    <mergeCell ref="C73:C77"/>
    <mergeCell ref="D73:F73"/>
    <mergeCell ref="B78:B80"/>
  </mergeCells>
  <printOptions/>
  <pageMargins left="0.5118110236220472" right="0.11811023622047245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2015-10-20T11:46:03Z</cp:lastPrinted>
  <dcterms:created xsi:type="dcterms:W3CDTF">2007-11-06T07:50:06Z</dcterms:created>
  <dcterms:modified xsi:type="dcterms:W3CDTF">2015-10-22T07:04:23Z</dcterms:modified>
  <cp:category/>
  <cp:version/>
  <cp:contentType/>
  <cp:contentStatus/>
</cp:coreProperties>
</file>