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0" windowWidth="8340" windowHeight="11460" tabRatio="937" activeTab="5"/>
  </bookViews>
  <sheets>
    <sheet name="dochody" sheetId="1" r:id="rId1"/>
    <sheet name="wydatki" sheetId="2" r:id="rId2"/>
    <sheet name="doch.wyd.adm.rząd." sheetId="3" r:id="rId3"/>
    <sheet name="zad.inwest." sheetId="4" r:id="rId4"/>
    <sheet name="dotacje sfp" sheetId="5" r:id="rId5"/>
    <sheet name="fundusz sołecki" sheetId="6" r:id="rId6"/>
  </sheets>
  <definedNames/>
  <calcPr calcMode="manual" fullCalcOnLoad="1"/>
</workbook>
</file>

<file path=xl/sharedStrings.xml><?xml version="1.0" encoding="utf-8"?>
<sst xmlns="http://schemas.openxmlformats.org/spreadsheetml/2006/main" count="1345" uniqueCount="470">
  <si>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</si>
  <si>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</si>
  <si>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</si>
  <si>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</si>
  <si>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</si>
  <si>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</si>
  <si>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</si>
  <si>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</si>
  <si>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</si>
  <si>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</si>
  <si>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</si>
  <si>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</si>
  <si>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</si>
  <si>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</si>
  <si>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</si>
  <si>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</si>
  <si>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</si>
  <si>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</si>
  <si>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</si>
  <si>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</si>
  <si>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</si>
  <si>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</si>
  <si>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</si>
  <si>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</si>
  <si>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</si>
  <si>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</si>
  <si>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</si>
  <si>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</si>
  <si>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</si>
  <si>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</si>
  <si>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</si>
  <si>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</si>
  <si>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</si>
  <si>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</si>
  <si>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</si>
  <si>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</si>
  <si>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</si>
  <si>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</si>
  <si>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</si>
  <si>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</si>
  <si>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</si>
  <si>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</si>
  <si>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</si>
  <si>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</si>
  <si>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</si>
  <si>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</si>
  <si>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</si>
  <si>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</si>
  <si>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</si>
  <si>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</si>
  <si>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</si>
  <si>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</si>
  <si>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</si>
  <si>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</si>
  <si>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</si>
  <si>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</si>
  <si>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Kwota dotacji</t>
  </si>
  <si>
    <t>Ogółem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</si>
  <si>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</si>
  <si>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</si>
  <si>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</si>
  <si>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</si>
  <si>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</si>
  <si>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</si>
  <si>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</si>
  <si>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</si>
  <si>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</si>
  <si>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</si>
  <si>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</si>
  <si>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</si>
  <si>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</si>
  <si>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</si>
  <si>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</si>
  <si>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</si>
  <si>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</si>
  <si>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</si>
  <si>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</si>
  <si>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</si>
  <si>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</si>
  <si>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</si>
  <si>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</si>
  <si>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</si>
  <si>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</si>
  <si>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</si>
  <si>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</si>
  <si>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</si>
  <si>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</si>
  <si>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</si>
  <si>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</si>
  <si>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</si>
  <si>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</si>
  <si>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</si>
  <si>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</si>
  <si>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</si>
  <si>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</si>
  <si>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</si>
  <si>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</si>
  <si>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</si>
  <si>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</si>
  <si>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</si>
  <si>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</si>
  <si>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</si>
  <si>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</si>
  <si>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</si>
  <si>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</si>
  <si>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</si>
  <si>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</si>
  <si>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</si>
  <si>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</si>
  <si>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</si>
  <si>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</si>
  <si>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</si>
  <si>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</si>
  <si>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</si>
  <si>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</si>
  <si>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</si>
  <si>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</si>
  <si>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</si>
  <si>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</si>
  <si>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</si>
  <si>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</si>
  <si>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</si>
  <si>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</si>
  <si>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</si>
  <si>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</si>
  <si>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</si>
  <si>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</si>
  <si>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</si>
  <si>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</si>
  <si>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</si>
  <si>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</si>
  <si>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</si>
  <si>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</si>
  <si>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</si>
  <si>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</si>
  <si>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</si>
  <si>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</si>
  <si>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</si>
  <si>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</si>
  <si>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</si>
  <si>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</si>
  <si>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</si>
  <si>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</si>
  <si>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</si>
  <si>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</si>
  <si>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</si>
  <si>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</si>
  <si>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</si>
  <si>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</si>
  <si>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</si>
  <si>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</si>
  <si>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</si>
  <si>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</si>
  <si>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</si>
  <si>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</si>
  <si>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</si>
  <si>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</si>
  <si>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</si>
  <si>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</si>
  <si>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</si>
  <si>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</si>
  <si>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</si>
  <si>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</si>
  <si>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</si>
  <si>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</si>
  <si>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</si>
  <si>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</si>
  <si>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</si>
  <si>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</si>
  <si>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</si>
  <si>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</si>
  <si>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</si>
  <si>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</si>
  <si>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</si>
  <si>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</si>
  <si>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</si>
  <si>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</si>
  <si>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</si>
  <si>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</si>
  <si>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</si>
  <si>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</si>
  <si>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</si>
  <si>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</si>
  <si>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</si>
  <si>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</si>
  <si>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</si>
  <si>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</si>
  <si>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</si>
  <si>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</si>
  <si>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9.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</si>
  <si>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</si>
  <si>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</si>
  <si>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</si>
  <si>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</si>
  <si>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</si>
  <si>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</si>
  <si>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</si>
  <si>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</si>
  <si>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</si>
  <si>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</si>
  <si>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</si>
  <si>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</si>
  <si>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</si>
  <si>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</si>
  <si>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</si>
  <si>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</si>
  <si>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</si>
  <si>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</si>
  <si>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</si>
  <si>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</si>
  <si>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</si>
  <si>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</si>
  <si>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</si>
  <si>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</si>
  <si>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</si>
  <si>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</si>
  <si>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</si>
  <si>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</si>
  <si>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</si>
  <si>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</si>
  <si>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</si>
  <si>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</si>
  <si>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</si>
  <si>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</si>
  <si>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</si>
  <si>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</si>
  <si>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</si>
  <si>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</si>
  <si>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</si>
  <si>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</si>
  <si>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</si>
  <si>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</si>
  <si>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</si>
  <si>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</si>
  <si>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</si>
  <si>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</si>
  <si>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</si>
  <si>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</si>
  <si>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</si>
  <si>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</si>
  <si>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</si>
  <si>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</si>
  <si>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</si>
  <si>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</si>
  <si>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</si>
  <si>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</si>
  <si>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</si>
  <si>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</si>
  <si>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</si>
  <si>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</si>
  <si>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</si>
  <si>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</si>
  <si>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</si>
  <si>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</si>
  <si>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</si>
  <si>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</si>
  <si>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</si>
  <si>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</si>
  <si>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</si>
  <si>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</si>
  <si>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</si>
  <si>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</si>
  <si>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</si>
  <si>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</si>
  <si>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</si>
  <si>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</si>
  <si>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</si>
  <si>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</si>
  <si>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</si>
  <si>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</si>
  <si>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</si>
  <si>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</si>
  <si>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</si>
  <si>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</si>
  <si>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</si>
  <si>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</si>
  <si>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</si>
  <si>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</si>
  <si>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</si>
  <si>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</si>
  <si>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</si>
  <si>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</si>
  <si>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</si>
  <si>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</si>
  <si>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</si>
  <si>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</si>
  <si>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</si>
  <si>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</si>
  <si>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</si>
  <si>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</si>
  <si>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</si>
  <si>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</si>
  <si>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</si>
  <si>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</si>
  <si>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</si>
  <si>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</si>
  <si>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</si>
  <si>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</si>
  <si>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</si>
  <si>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</si>
  <si>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</si>
  <si>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</si>
  <si>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</si>
  <si>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</si>
  <si>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</si>
  <si>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</si>
  <si>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</si>
  <si>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</si>
  <si>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</si>
  <si>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</si>
  <si>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</si>
  <si>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</si>
  <si>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</si>
  <si>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</si>
  <si>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</si>
  <si>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</si>
  <si>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</si>
  <si>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</si>
  <si>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</si>
  <si>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</si>
  <si>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</si>
  <si>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</si>
  <si>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</si>
  <si>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</si>
  <si>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</si>
  <si>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</si>
  <si>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</si>
  <si>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</si>
  <si>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</si>
  <si>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</si>
  <si>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</si>
  <si>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z dnia …………………….</t>
  </si>
  <si>
    <t>Razem</t>
  </si>
  <si>
    <t>z dnia …………………………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</si>
  <si>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</si>
  <si>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</si>
  <si>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</si>
  <si>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 xml:space="preserve">              Wydatki jednostek pomocniczych na rok 2016</t>
  </si>
  <si>
    <t>0660</t>
  </si>
  <si>
    <t>0670</t>
  </si>
  <si>
    <t>0980</t>
  </si>
  <si>
    <t>2510</t>
  </si>
  <si>
    <t>Zakup 2 tablic interaktywnych dla Gimnazjum w Dusznikach</t>
  </si>
  <si>
    <t>Rozbudowa oczyszczalni ścieków w Grzebienisku z zakupem cysterny</t>
  </si>
  <si>
    <t xml:space="preserve">                                       Zadania inwestycyjne w 2016r.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</si>
  <si>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</si>
  <si>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</si>
  <si>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</si>
  <si>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Zakup i montaż klimatyzacji w budynku UG</t>
  </si>
  <si>
    <t>Rozbudowa strażnicy OSP Duszniki</t>
  </si>
  <si>
    <t>Rozbudowa garażu OSP Niewierz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</si>
  <si>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</si>
  <si>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</si>
  <si>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</si>
  <si>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</si>
  <si>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</si>
  <si>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</si>
  <si>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Dokumentacja przebudowy drogi gminnej w Wilczynie</t>
  </si>
  <si>
    <t>Projekt rozbudowy strażnicy OSP Podrzewie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</si>
  <si>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</si>
  <si>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</si>
  <si>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</si>
  <si>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</si>
  <si>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</si>
  <si>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</si>
  <si>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</si>
  <si>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Budowa oświetlenia Podrzewie ul. Łąkowa</t>
  </si>
  <si>
    <t>Przebudowa ul.Lipowej w Sękowie</t>
  </si>
  <si>
    <t>Projekt i budowa chodnika przy Ps Duszniki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</si>
  <si>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</si>
  <si>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</si>
  <si>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</si>
  <si>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</si>
  <si>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</si>
  <si>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</si>
  <si>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</si>
  <si>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</si>
  <si>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</si>
  <si>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</si>
  <si>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</si>
  <si>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Pomoc finansowa na dofinansowanie karetki dla szpitala powiatowego</t>
  </si>
  <si>
    <t>85415</t>
  </si>
  <si>
    <t>Pomoc materialna dla uczniów</t>
  </si>
  <si>
    <t>stypendia dla uczniów</t>
  </si>
  <si>
    <t>Uchwały Rady Gminy Duszniki Nr ………………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</si>
  <si>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</si>
  <si>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</si>
  <si>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</si>
  <si>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</si>
  <si>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</si>
  <si>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</si>
  <si>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</si>
  <si>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</si>
  <si>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</si>
  <si>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</si>
  <si>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</si>
  <si>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</si>
  <si>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</si>
  <si>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</si>
  <si>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</si>
  <si>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</si>
  <si>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</si>
  <si>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</si>
  <si>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</si>
  <si>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</si>
  <si>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</si>
  <si>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</si>
  <si>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</si>
  <si>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</si>
  <si>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</si>
  <si>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</si>
  <si>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</si>
  <si>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</si>
  <si>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</si>
  <si>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</si>
  <si>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</si>
  <si>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</si>
  <si>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</si>
  <si>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</si>
  <si>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</si>
  <si>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</si>
  <si>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</si>
  <si>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Projekt i przebudowa boiska przy Zespole Szkół w Grzebienisku</t>
  </si>
  <si>
    <t>Dokumentacja oświetlenia - Duszniki, ul.Chełmińska, Sędzinko, ul.Wiśniowa</t>
  </si>
  <si>
    <t>Plan 2015r.</t>
  </si>
  <si>
    <t>Zmiany</t>
  </si>
  <si>
    <t>Plan po zmianach</t>
  </si>
  <si>
    <t>Uzasadnienie</t>
  </si>
  <si>
    <t>Dochody budżetu gminy na 2016r. - II zmiana</t>
  </si>
  <si>
    <t>Załącznik Nr 1 do</t>
  </si>
  <si>
    <t>Uchwały Rady Gminy Duszniki Nr ………</t>
  </si>
  <si>
    <t>Wydatki budżetu gminy na 2016r. - II zmiana</t>
  </si>
  <si>
    <t>Załącznik Nr 2 do</t>
  </si>
  <si>
    <t>z dnia …………………………..</t>
  </si>
  <si>
    <t>Załącznik Nr 3 do</t>
  </si>
  <si>
    <t>Uchwały Rady Gminy Duszniki Nr ……………</t>
  </si>
  <si>
    <t>Plan wydatków majątkowych po zmianach</t>
  </si>
  <si>
    <t>Załącznik Nr 5 do</t>
  </si>
  <si>
    <t>Uchwały Rady Gminy Duszniki Nr …………………</t>
  </si>
  <si>
    <t>Przebudowa dróg dojazdowych do gruntów rolnych</t>
  </si>
  <si>
    <t>Dotacja po zmianie</t>
  </si>
  <si>
    <t>Zmiana</t>
  </si>
  <si>
    <t>z dnia ……………………….</t>
  </si>
  <si>
    <t>Uchwały Rady Gminy Duszniki Nr …………</t>
  </si>
  <si>
    <t>Kwota po zmianach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</si>
  <si>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</si>
  <si>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</si>
  <si>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</si>
  <si>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</si>
  <si>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</si>
  <si>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</si>
  <si>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</si>
  <si>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</si>
  <si>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</si>
  <si>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</si>
  <si>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</si>
  <si>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</si>
  <si>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</si>
  <si>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</si>
  <si>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</si>
  <si>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</si>
  <si>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</si>
  <si>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</si>
  <si>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</si>
  <si>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</si>
  <si>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zwiększenie</t>
  </si>
  <si>
    <t>przesunięcie</t>
  </si>
  <si>
    <t>Projekt wodociągu Podrzewie ul. Sękowska</t>
  </si>
  <si>
    <t>Załącznik Nr 6 do</t>
  </si>
  <si>
    <t>Dotacje przedmiotowe, podmiotowe i celowe na zadania własne gminy realizowane przez podmioty należące do sektora finansów publicznych                                          w 2016r.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</si>
</sst>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</numFmts>
  <fonts count="12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  <font>
      <b/>
      <sz val="9"/>
      <color theme="3" tint="-0.24997000396251678"/>
      <name val="Arial CE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 style="medium">
        <color theme="4"/>
      </right>
      <top style="medium">
        <color theme="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thin"/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thin"/>
      <bottom style="thin"/>
    </border>
    <border>
      <left style="thin"/>
      <right style="medium">
        <color theme="4"/>
      </right>
      <top style="thin"/>
      <bottom style="medium">
        <color theme="4"/>
      </bottom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>
        <color indexed="63"/>
      </top>
      <bottom style="thin"/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 style="thin"/>
      <right style="thin"/>
      <top style="medium">
        <color theme="4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0" fillId="0" borderId="0">
      <alignment/>
      <protection/>
    </xf>
    <xf numFmtId="0" fontId="95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7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4" fontId="33" fillId="0" borderId="11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 wrapText="1"/>
    </xf>
    <xf numFmtId="8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vertical="center" wrapText="1"/>
    </xf>
    <xf numFmtId="4" fontId="29" fillId="0" borderId="19" xfId="0" applyNumberFormat="1" applyFont="1" applyFill="1" applyBorder="1" applyAlignment="1">
      <alignment horizontal="right" vertical="center" wrapText="1"/>
    </xf>
    <xf numFmtId="4" fontId="29" fillId="0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8" fontId="11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8" fontId="1" fillId="0" borderId="19" xfId="0" applyNumberFormat="1" applyFont="1" applyBorder="1" applyAlignment="1">
      <alignment horizontal="center" vertical="center"/>
    </xf>
    <xf numFmtId="0" fontId="101" fillId="0" borderId="14" xfId="0" applyFont="1" applyBorder="1" applyAlignment="1" quotePrefix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vertical="center"/>
    </xf>
    <xf numFmtId="0" fontId="101" fillId="0" borderId="14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1" fillId="0" borderId="14" xfId="0" applyFont="1" applyBorder="1" applyAlignment="1">
      <alignment vertical="center" wrapText="1"/>
    </xf>
    <xf numFmtId="0" fontId="101" fillId="0" borderId="11" xfId="0" applyFont="1" applyBorder="1" applyAlignment="1">
      <alignment vertical="center" wrapText="1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 quotePrefix="1">
      <alignment horizontal="center" vertical="center"/>
    </xf>
    <xf numFmtId="0" fontId="101" fillId="0" borderId="11" xfId="0" applyFont="1" applyBorder="1" applyAlignment="1">
      <alignment horizontal="left" vertical="center" wrapText="1"/>
    </xf>
    <xf numFmtId="0" fontId="101" fillId="0" borderId="11" xfId="0" applyFont="1" applyFill="1" applyBorder="1" applyAlignment="1">
      <alignment vertical="center" wrapText="1"/>
    </xf>
    <xf numFmtId="0" fontId="101" fillId="0" borderId="25" xfId="0" applyFont="1" applyBorder="1" applyAlignment="1">
      <alignment horizontal="left" vertical="center" wrapText="1"/>
    </xf>
    <xf numFmtId="49" fontId="101" fillId="0" borderId="14" xfId="0" applyNumberFormat="1" applyFont="1" applyBorder="1" applyAlignment="1">
      <alignment horizontal="center" vertical="center"/>
    </xf>
    <xf numFmtId="8" fontId="101" fillId="0" borderId="14" xfId="0" applyNumberFormat="1" applyFont="1" applyBorder="1" applyAlignment="1">
      <alignment horizontal="center" vertical="center"/>
    </xf>
    <xf numFmtId="0" fontId="101" fillId="0" borderId="14" xfId="0" applyFont="1" applyBorder="1" applyAlignment="1">
      <alignment horizontal="left" vertical="center" wrapText="1"/>
    </xf>
    <xf numFmtId="0" fontId="105" fillId="0" borderId="15" xfId="0" applyFont="1" applyBorder="1" applyAlignment="1" quotePrefix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105" fillId="0" borderId="16" xfId="0" applyFont="1" applyBorder="1" applyAlignment="1">
      <alignment vertical="center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vertical="center" wrapText="1"/>
    </xf>
    <xf numFmtId="0" fontId="105" fillId="0" borderId="15" xfId="0" applyFont="1" applyBorder="1" applyAlignment="1">
      <alignment horizontal="center"/>
    </xf>
    <xf numFmtId="49" fontId="105" fillId="0" borderId="15" xfId="0" applyNumberFormat="1" applyFont="1" applyBorder="1" applyAlignment="1">
      <alignment horizontal="center" vertical="center" wrapText="1"/>
    </xf>
    <xf numFmtId="49" fontId="105" fillId="0" borderId="16" xfId="0" applyNumberFormat="1" applyFont="1" applyBorder="1" applyAlignment="1">
      <alignment horizontal="center" vertical="center" wrapText="1"/>
    </xf>
    <xf numFmtId="49" fontId="105" fillId="0" borderId="28" xfId="0" applyNumberFormat="1" applyFont="1" applyBorder="1" applyAlignment="1">
      <alignment horizontal="center" vertical="center" wrapText="1"/>
    </xf>
    <xf numFmtId="49" fontId="105" fillId="0" borderId="16" xfId="0" applyNumberFormat="1" applyFont="1" applyBorder="1" applyAlignment="1">
      <alignment horizontal="center" vertical="center" wrapText="1"/>
    </xf>
    <xf numFmtId="7" fontId="105" fillId="0" borderId="16" xfId="0" applyNumberFormat="1" applyFont="1" applyBorder="1" applyAlignment="1">
      <alignment vertical="center" wrapText="1"/>
    </xf>
    <xf numFmtId="0" fontId="106" fillId="0" borderId="28" xfId="0" applyFont="1" applyBorder="1" applyAlignment="1">
      <alignment vertical="center"/>
    </xf>
    <xf numFmtId="0" fontId="107" fillId="0" borderId="29" xfId="0" applyFont="1" applyBorder="1" applyAlignment="1">
      <alignment vertical="center"/>
    </xf>
    <xf numFmtId="49" fontId="105" fillId="0" borderId="15" xfId="0" applyNumberFormat="1" applyFont="1" applyBorder="1" applyAlignment="1">
      <alignment horizontal="center" vertical="center" wrapText="1"/>
    </xf>
    <xf numFmtId="49" fontId="105" fillId="0" borderId="28" xfId="0" applyNumberFormat="1" applyFont="1" applyBorder="1" applyAlignment="1">
      <alignment horizontal="center" vertical="center" wrapText="1"/>
    </xf>
    <xf numFmtId="49" fontId="105" fillId="0" borderId="15" xfId="0" applyNumberFormat="1" applyFont="1" applyBorder="1" applyAlignment="1">
      <alignment horizontal="center" vertical="center"/>
    </xf>
    <xf numFmtId="49" fontId="108" fillId="0" borderId="16" xfId="0" applyNumberFormat="1" applyFont="1" applyBorder="1" applyAlignment="1">
      <alignment horizontal="center" vertical="center"/>
    </xf>
    <xf numFmtId="0" fontId="105" fillId="0" borderId="16" xfId="0" applyFont="1" applyBorder="1" applyAlignment="1">
      <alignment horizontal="left" vertical="center" wrapText="1"/>
    </xf>
    <xf numFmtId="0" fontId="109" fillId="0" borderId="29" xfId="0" applyNumberFormat="1" applyFont="1" applyBorder="1" applyAlignment="1">
      <alignment horizontal="center" vertical="center" wrapText="1"/>
    </xf>
    <xf numFmtId="0" fontId="109" fillId="0" borderId="13" xfId="0" applyNumberFormat="1" applyFont="1" applyBorder="1" applyAlignment="1">
      <alignment horizontal="center" vertical="center" wrapText="1"/>
    </xf>
    <xf numFmtId="7" fontId="109" fillId="0" borderId="13" xfId="0" applyNumberFormat="1" applyFont="1" applyBorder="1" applyAlignment="1">
      <alignment horizontal="center" vertical="center" wrapText="1"/>
    </xf>
    <xf numFmtId="0" fontId="109" fillId="0" borderId="28" xfId="0" applyNumberFormat="1" applyFont="1" applyBorder="1" applyAlignment="1">
      <alignment horizontal="left" vertical="center" wrapText="1"/>
    </xf>
    <xf numFmtId="49" fontId="101" fillId="0" borderId="14" xfId="0" applyNumberFormat="1" applyFont="1" applyBorder="1" applyAlignment="1">
      <alignment horizontal="center" vertical="center" wrapText="1"/>
    </xf>
    <xf numFmtId="8" fontId="101" fillId="0" borderId="14" xfId="0" applyNumberFormat="1" applyFont="1" applyBorder="1" applyAlignment="1" quotePrefix="1">
      <alignment horizontal="center" vertical="center"/>
    </xf>
    <xf numFmtId="8" fontId="101" fillId="0" borderId="11" xfId="0" applyNumberFormat="1" applyFont="1" applyBorder="1" applyAlignment="1">
      <alignment horizontal="center" vertical="center"/>
    </xf>
    <xf numFmtId="49" fontId="101" fillId="0" borderId="11" xfId="0" applyNumberFormat="1" applyFont="1" applyBorder="1" applyAlignment="1">
      <alignment horizontal="center" vertical="center"/>
    </xf>
    <xf numFmtId="49" fontId="101" fillId="0" borderId="11" xfId="0" applyNumberFormat="1" applyFont="1" applyBorder="1" applyAlignment="1" quotePrefix="1">
      <alignment horizontal="center" vertical="center"/>
    </xf>
    <xf numFmtId="165" fontId="104" fillId="0" borderId="11" xfId="0" applyNumberFormat="1" applyFont="1" applyBorder="1" applyAlignment="1">
      <alignment horizontal="center" vertical="center"/>
    </xf>
    <xf numFmtId="0" fontId="101" fillId="0" borderId="14" xfId="0" applyNumberFormat="1" applyFont="1" applyBorder="1" applyAlignment="1">
      <alignment horizontal="center" vertical="center"/>
    </xf>
    <xf numFmtId="8" fontId="104" fillId="0" borderId="11" xfId="0" applyNumberFormat="1" applyFont="1" applyBorder="1" applyAlignment="1">
      <alignment horizontal="center" vertical="center"/>
    </xf>
    <xf numFmtId="49" fontId="101" fillId="0" borderId="19" xfId="0" applyNumberFormat="1" applyFont="1" applyBorder="1" applyAlignment="1">
      <alignment horizontal="center" vertical="center"/>
    </xf>
    <xf numFmtId="8" fontId="101" fillId="0" borderId="19" xfId="0" applyNumberFormat="1" applyFont="1" applyBorder="1" applyAlignment="1">
      <alignment horizontal="center" vertical="center"/>
    </xf>
    <xf numFmtId="0" fontId="101" fillId="0" borderId="19" xfId="0" applyFont="1" applyBorder="1" applyAlignment="1">
      <alignment horizontal="left" vertical="center" wrapText="1"/>
    </xf>
    <xf numFmtId="8" fontId="110" fillId="0" borderId="14" xfId="0" applyNumberFormat="1" applyFont="1" applyBorder="1" applyAlignment="1">
      <alignment horizontal="center" vertical="center"/>
    </xf>
    <xf numFmtId="8" fontId="104" fillId="0" borderId="30" xfId="0" applyNumberFormat="1" applyFont="1" applyBorder="1" applyAlignment="1">
      <alignment horizontal="center" vertical="center"/>
    </xf>
    <xf numFmtId="8" fontId="101" fillId="0" borderId="11" xfId="0" applyNumberFormat="1" applyFont="1" applyFill="1" applyBorder="1" applyAlignment="1">
      <alignment horizontal="center" vertical="center"/>
    </xf>
    <xf numFmtId="49" fontId="105" fillId="0" borderId="24" xfId="0" applyNumberFormat="1" applyFont="1" applyBorder="1" applyAlignment="1">
      <alignment horizontal="center" vertical="center" wrapText="1"/>
    </xf>
    <xf numFmtId="49" fontId="105" fillId="0" borderId="22" xfId="0" applyNumberFormat="1" applyFont="1" applyBorder="1" applyAlignment="1">
      <alignment horizontal="center" vertical="center" wrapText="1"/>
    </xf>
    <xf numFmtId="49" fontId="105" fillId="0" borderId="11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vertical="center" wrapText="1"/>
    </xf>
    <xf numFmtId="0" fontId="111" fillId="0" borderId="11" xfId="0" applyFont="1" applyFill="1" applyBorder="1" applyAlignment="1" quotePrefix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vertical="center" wrapText="1"/>
    </xf>
    <xf numFmtId="4" fontId="111" fillId="0" borderId="11" xfId="0" applyNumberFormat="1" applyFont="1" applyFill="1" applyBorder="1" applyAlignment="1">
      <alignment horizontal="right" vertical="center" wrapText="1"/>
    </xf>
    <xf numFmtId="4" fontId="111" fillId="0" borderId="11" xfId="0" applyNumberFormat="1" applyFont="1" applyFill="1" applyBorder="1" applyAlignment="1">
      <alignment horizontal="right" vertical="center" wrapText="1"/>
    </xf>
    <xf numFmtId="0" fontId="112" fillId="0" borderId="22" xfId="0" applyFont="1" applyFill="1" applyBorder="1" applyAlignment="1" quotePrefix="1">
      <alignment horizontal="center" vertical="center"/>
    </xf>
    <xf numFmtId="0" fontId="112" fillId="0" borderId="11" xfId="0" applyFont="1" applyFill="1" applyBorder="1" applyAlignment="1">
      <alignment horizontal="center" vertical="center"/>
    </xf>
    <xf numFmtId="7" fontId="105" fillId="0" borderId="11" xfId="0" applyNumberFormat="1" applyFont="1" applyBorder="1" applyAlignment="1">
      <alignment vertical="center" wrapText="1"/>
    </xf>
    <xf numFmtId="4" fontId="112" fillId="0" borderId="11" xfId="0" applyNumberFormat="1" applyFont="1" applyFill="1" applyBorder="1" applyAlignment="1">
      <alignment horizontal="right" vertical="center"/>
    </xf>
    <xf numFmtId="0" fontId="112" fillId="0" borderId="22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4" fontId="112" fillId="0" borderId="11" xfId="0" applyNumberFormat="1" applyFont="1" applyFill="1" applyBorder="1" applyAlignment="1">
      <alignment horizontal="right" vertical="center" wrapText="1"/>
    </xf>
    <xf numFmtId="0" fontId="105" fillId="0" borderId="11" xfId="0" applyFont="1" applyBorder="1" applyAlignment="1">
      <alignment vertical="center"/>
    </xf>
    <xf numFmtId="0" fontId="113" fillId="0" borderId="16" xfId="0" applyFont="1" applyFill="1" applyBorder="1" applyAlignment="1">
      <alignment horizontal="left" vertical="center" wrapText="1"/>
    </xf>
    <xf numFmtId="4" fontId="114" fillId="0" borderId="16" xfId="0" applyNumberFormat="1" applyFont="1" applyFill="1" applyBorder="1" applyAlignment="1">
      <alignment horizontal="right" vertical="center" wrapText="1"/>
    </xf>
    <xf numFmtId="49" fontId="105" fillId="0" borderId="31" xfId="0" applyNumberFormat="1" applyFont="1" applyBorder="1" applyAlignment="1">
      <alignment horizontal="center" vertical="center" wrapText="1"/>
    </xf>
    <xf numFmtId="7" fontId="105" fillId="0" borderId="28" xfId="0" applyNumberFormat="1" applyFont="1" applyBorder="1" applyAlignment="1">
      <alignment vertical="center" wrapText="1"/>
    </xf>
    <xf numFmtId="49" fontId="109" fillId="0" borderId="32" xfId="0" applyNumberFormat="1" applyFont="1" applyBorder="1" applyAlignment="1">
      <alignment horizontal="center" vertical="center" wrapText="1"/>
    </xf>
    <xf numFmtId="49" fontId="109" fillId="0" borderId="33" xfId="0" applyNumberFormat="1" applyFont="1" applyBorder="1" applyAlignment="1">
      <alignment horizontal="center" vertical="center" wrapText="1"/>
    </xf>
    <xf numFmtId="0" fontId="107" fillId="0" borderId="33" xfId="0" applyFont="1" applyBorder="1" applyAlignment="1">
      <alignment vertical="center"/>
    </xf>
    <xf numFmtId="49" fontId="109" fillId="0" borderId="15" xfId="0" applyNumberFormat="1" applyFont="1" applyBorder="1" applyAlignment="1">
      <alignment horizontal="center" vertical="center" wrapText="1"/>
    </xf>
    <xf numFmtId="49" fontId="109" fillId="0" borderId="16" xfId="0" applyNumberFormat="1" applyFont="1" applyBorder="1" applyAlignment="1">
      <alignment horizontal="center" vertical="center" wrapText="1"/>
    </xf>
    <xf numFmtId="0" fontId="107" fillId="0" borderId="16" xfId="0" applyFont="1" applyBorder="1" applyAlignment="1">
      <alignment vertical="center" wrapText="1"/>
    </xf>
    <xf numFmtId="0" fontId="107" fillId="0" borderId="16" xfId="0" applyFont="1" applyBorder="1" applyAlignment="1">
      <alignment vertical="center"/>
    </xf>
    <xf numFmtId="0" fontId="109" fillId="0" borderId="29" xfId="0" applyFont="1" applyBorder="1" applyAlignment="1">
      <alignment horizontal="left" vertical="center" wrapText="1"/>
    </xf>
    <xf numFmtId="0" fontId="109" fillId="0" borderId="15" xfId="0" applyFont="1" applyBorder="1" applyAlignment="1">
      <alignment horizontal="left" vertical="center" wrapText="1"/>
    </xf>
    <xf numFmtId="49" fontId="115" fillId="0" borderId="14" xfId="0" applyNumberFormat="1" applyFont="1" applyBorder="1" applyAlignment="1">
      <alignment horizontal="center" vertical="center" wrapText="1"/>
    </xf>
    <xf numFmtId="0" fontId="115" fillId="0" borderId="14" xfId="0" applyFont="1" applyBorder="1" applyAlignment="1">
      <alignment horizontal="left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 wrapText="1"/>
    </xf>
    <xf numFmtId="0" fontId="115" fillId="0" borderId="11" xfId="0" applyFont="1" applyBorder="1" applyAlignment="1">
      <alignment horizontal="left" vertical="center" wrapText="1"/>
    </xf>
    <xf numFmtId="0" fontId="29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105" fillId="0" borderId="34" xfId="0" applyNumberFormat="1" applyFont="1" applyBorder="1" applyAlignment="1">
      <alignment vertical="center"/>
    </xf>
    <xf numFmtId="49" fontId="110" fillId="0" borderId="14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8" fontId="101" fillId="0" borderId="25" xfId="0" applyNumberFormat="1" applyFont="1" applyBorder="1" applyAlignment="1">
      <alignment horizontal="center" vertical="center"/>
    </xf>
    <xf numFmtId="49" fontId="101" fillId="0" borderId="2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5" fillId="0" borderId="30" xfId="0" applyNumberFormat="1" applyFont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 wrapText="1"/>
    </xf>
    <xf numFmtId="49" fontId="105" fillId="0" borderId="14" xfId="0" applyNumberFormat="1" applyFont="1" applyBorder="1" applyAlignment="1">
      <alignment horizontal="center" vertical="center" wrapText="1"/>
    </xf>
    <xf numFmtId="0" fontId="105" fillId="0" borderId="14" xfId="0" applyFont="1" applyBorder="1" applyAlignment="1">
      <alignment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8" fontId="1" fillId="0" borderId="36" xfId="0" applyNumberFormat="1" applyFont="1" applyBorder="1" applyAlignment="1">
      <alignment horizontal="center" vertical="center"/>
    </xf>
    <xf numFmtId="49" fontId="105" fillId="0" borderId="24" xfId="0" applyNumberFormat="1" applyFont="1" applyBorder="1" applyAlignment="1">
      <alignment horizontal="center" vertical="center"/>
    </xf>
    <xf numFmtId="49" fontId="105" fillId="0" borderId="22" xfId="0" applyNumberFormat="1" applyFont="1" applyBorder="1" applyAlignment="1">
      <alignment horizontal="center" vertical="center"/>
    </xf>
    <xf numFmtId="49" fontId="108" fillId="0" borderId="11" xfId="0" applyNumberFormat="1" applyFont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29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118" fillId="0" borderId="37" xfId="52" applyFont="1" applyBorder="1" applyAlignment="1">
      <alignment horizontal="center" vertical="center"/>
      <protection/>
    </xf>
    <xf numFmtId="4" fontId="119" fillId="0" borderId="37" xfId="52" applyNumberFormat="1" applyFont="1" applyBorder="1" applyAlignment="1">
      <alignment vertical="center"/>
      <protection/>
    </xf>
    <xf numFmtId="0" fontId="119" fillId="0" borderId="38" xfId="0" applyFont="1" applyBorder="1" applyAlignment="1">
      <alignment vertical="center"/>
    </xf>
    <xf numFmtId="0" fontId="117" fillId="0" borderId="39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1" fillId="0" borderId="40" xfId="52" applyFont="1" applyBorder="1" applyAlignment="1">
      <alignment horizontal="left" vertical="center" wrapText="1"/>
      <protection/>
    </xf>
    <xf numFmtId="0" fontId="1" fillId="0" borderId="41" xfId="52" applyFont="1" applyBorder="1" applyAlignment="1">
      <alignment horizontal="left" vertical="center" wrapText="1"/>
      <protection/>
    </xf>
    <xf numFmtId="0" fontId="1" fillId="0" borderId="42" xfId="52" applyFont="1" applyBorder="1" applyAlignment="1">
      <alignment horizontal="center" vertical="center"/>
      <protection/>
    </xf>
    <xf numFmtId="0" fontId="1" fillId="0" borderId="43" xfId="52" applyFont="1" applyBorder="1" applyAlignment="1">
      <alignment horizontal="center" vertical="center"/>
      <protection/>
    </xf>
    <xf numFmtId="8" fontId="1" fillId="0" borderId="43" xfId="52" applyNumberFormat="1" applyFont="1" applyBorder="1" applyAlignment="1">
      <alignment horizontal="center" vertical="center"/>
      <protection/>
    </xf>
    <xf numFmtId="0" fontId="119" fillId="0" borderId="44" xfId="0" applyFont="1" applyBorder="1" applyAlignment="1">
      <alignment vertical="center"/>
    </xf>
    <xf numFmtId="4" fontId="119" fillId="0" borderId="45" xfId="5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05" fillId="0" borderId="20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/>
    </xf>
    <xf numFmtId="4" fontId="30" fillId="0" borderId="11" xfId="0" applyNumberFormat="1" applyFont="1" applyFill="1" applyBorder="1" applyAlignment="1">
      <alignment horizontal="right" vertical="center" wrapText="1"/>
    </xf>
    <xf numFmtId="0" fontId="111" fillId="0" borderId="10" xfId="0" applyFont="1" applyFill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 wrapText="1"/>
    </xf>
    <xf numFmtId="49" fontId="105" fillId="0" borderId="14" xfId="0" applyNumberFormat="1" applyFont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/>
    </xf>
    <xf numFmtId="49" fontId="101" fillId="0" borderId="1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0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5" fillId="0" borderId="16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5" fillId="0" borderId="16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01" fillId="0" borderId="11" xfId="0" applyFont="1" applyFill="1" applyBorder="1" applyAlignment="1">
      <alignment vertical="center" wrapText="1"/>
    </xf>
    <xf numFmtId="7" fontId="105" fillId="0" borderId="16" xfId="0" applyNumberFormat="1" applyFont="1" applyFill="1" applyBorder="1" applyAlignment="1">
      <alignment vertical="center" wrapText="1"/>
    </xf>
    <xf numFmtId="0" fontId="101" fillId="0" borderId="14" xfId="0" applyFont="1" applyFill="1" applyBorder="1" applyAlignment="1">
      <alignment horizontal="left" vertical="center" wrapText="1"/>
    </xf>
    <xf numFmtId="7" fontId="101" fillId="0" borderId="14" xfId="0" applyNumberFormat="1" applyFont="1" applyFill="1" applyBorder="1" applyAlignment="1">
      <alignment vertical="center" wrapText="1"/>
    </xf>
    <xf numFmtId="0" fontId="10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05" fillId="0" borderId="16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5" fillId="0" borderId="21" xfId="0" applyNumberFormat="1" applyFont="1" applyBorder="1" applyAlignment="1">
      <alignment horizontal="center" vertical="center" wrapText="1"/>
    </xf>
    <xf numFmtId="164" fontId="105" fillId="0" borderId="31" xfId="0" applyNumberFormat="1" applyFont="1" applyBorder="1" applyAlignment="1">
      <alignment vertical="center"/>
    </xf>
    <xf numFmtId="164" fontId="101" fillId="0" borderId="38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" fillId="0" borderId="47" xfId="0" applyNumberFormat="1" applyFont="1" applyFill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01" fillId="0" borderId="47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" fillId="0" borderId="46" xfId="0" applyNumberFormat="1" applyFont="1" applyFill="1" applyBorder="1" applyAlignment="1">
      <alignment vertical="center"/>
    </xf>
    <xf numFmtId="164" fontId="102" fillId="0" borderId="47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01" fillId="0" borderId="46" xfId="0" applyNumberFormat="1" applyFont="1" applyBorder="1" applyAlignment="1">
      <alignment vertical="center"/>
    </xf>
    <xf numFmtId="164" fontId="101" fillId="0" borderId="4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7" fontId="105" fillId="0" borderId="31" xfId="0" applyNumberFormat="1" applyFont="1" applyFill="1" applyBorder="1" applyAlignment="1">
      <alignment horizontal="right" vertical="center"/>
    </xf>
    <xf numFmtId="164" fontId="105" fillId="0" borderId="31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12" fillId="0" borderId="31" xfId="0" applyNumberFormat="1" applyFont="1" applyBorder="1" applyAlignment="1">
      <alignment vertical="center"/>
    </xf>
    <xf numFmtId="164" fontId="116" fillId="0" borderId="38" xfId="0" applyNumberFormat="1" applyFont="1" applyBorder="1" applyAlignment="1">
      <alignment vertical="center"/>
    </xf>
    <xf numFmtId="164" fontId="29" fillId="0" borderId="47" xfId="0" applyNumberFormat="1" applyFont="1" applyBorder="1" applyAlignment="1">
      <alignment vertical="center"/>
    </xf>
    <xf numFmtId="164" fontId="112" fillId="0" borderId="31" xfId="0" applyNumberFormat="1" applyFont="1" applyBorder="1" applyAlignment="1">
      <alignment vertical="center"/>
    </xf>
    <xf numFmtId="164" fontId="116" fillId="0" borderId="38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29" fillId="0" borderId="46" xfId="0" applyNumberFormat="1" applyFont="1" applyFill="1" applyBorder="1" applyAlignment="1">
      <alignment vertical="center"/>
    </xf>
    <xf numFmtId="164" fontId="7" fillId="0" borderId="4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49" xfId="0" applyFont="1" applyBorder="1" applyAlignment="1">
      <alignment/>
    </xf>
    <xf numFmtId="0" fontId="1" fillId="0" borderId="19" xfId="0" applyFont="1" applyBorder="1" applyAlignment="1" quotePrefix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3" fillId="0" borderId="12" xfId="0" applyFont="1" applyBorder="1" applyAlignment="1">
      <alignment/>
    </xf>
    <xf numFmtId="0" fontId="116" fillId="0" borderId="14" xfId="0" applyFont="1" applyFill="1" applyBorder="1" applyAlignment="1">
      <alignment horizontal="center" vertical="center" wrapText="1"/>
    </xf>
    <xf numFmtId="0" fontId="120" fillId="0" borderId="1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9" fillId="0" borderId="46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26" xfId="0" applyFont="1" applyBorder="1" applyAlignment="1">
      <alignment wrapText="1"/>
    </xf>
    <xf numFmtId="0" fontId="1" fillId="0" borderId="51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51" xfId="0" applyFont="1" applyBorder="1" applyAlignment="1">
      <alignment/>
    </xf>
    <xf numFmtId="0" fontId="9" fillId="0" borderId="52" xfId="0" applyNumberFormat="1" applyFont="1" applyFill="1" applyBorder="1" applyAlignment="1">
      <alignment horizontal="center" vertical="center"/>
    </xf>
    <xf numFmtId="7" fontId="105" fillId="0" borderId="31" xfId="0" applyNumberFormat="1" applyFont="1" applyBorder="1" applyAlignment="1">
      <alignment vertical="center" wrapText="1"/>
    </xf>
    <xf numFmtId="7" fontId="101" fillId="0" borderId="47" xfId="0" applyNumberFormat="1" applyFont="1" applyBorder="1" applyAlignment="1">
      <alignment horizontal="right" vertical="center"/>
    </xf>
    <xf numFmtId="7" fontId="1" fillId="0" borderId="47" xfId="0" applyNumberFormat="1" applyFont="1" applyBorder="1" applyAlignment="1">
      <alignment horizontal="right" vertical="center"/>
    </xf>
    <xf numFmtId="7" fontId="1" fillId="0" borderId="47" xfId="0" applyNumberFormat="1" applyFont="1" applyFill="1" applyBorder="1" applyAlignment="1">
      <alignment horizontal="right" vertical="center"/>
    </xf>
    <xf numFmtId="7" fontId="101" fillId="0" borderId="47" xfId="0" applyNumberFormat="1" applyFont="1" applyFill="1" applyBorder="1" applyAlignment="1">
      <alignment horizontal="right" vertical="center"/>
    </xf>
    <xf numFmtId="7" fontId="1" fillId="0" borderId="46" xfId="0" applyNumberFormat="1" applyFont="1" applyFill="1" applyBorder="1" applyAlignment="1">
      <alignment horizontal="right" vertical="center"/>
    </xf>
    <xf numFmtId="7" fontId="1" fillId="0" borderId="48" xfId="0" applyNumberFormat="1" applyFont="1" applyFill="1" applyBorder="1" applyAlignment="1">
      <alignment horizontal="right" vertical="center"/>
    </xf>
    <xf numFmtId="7" fontId="105" fillId="0" borderId="31" xfId="0" applyNumberFormat="1" applyFont="1" applyFill="1" applyBorder="1" applyAlignment="1">
      <alignment vertical="center" wrapText="1"/>
    </xf>
    <xf numFmtId="7" fontId="101" fillId="0" borderId="38" xfId="0" applyNumberFormat="1" applyFont="1" applyFill="1" applyBorder="1" applyAlignment="1">
      <alignment horizontal="right" vertical="center"/>
    </xf>
    <xf numFmtId="7" fontId="1" fillId="0" borderId="47" xfId="0" applyNumberFormat="1" applyFont="1" applyFill="1" applyBorder="1" applyAlignment="1">
      <alignment horizontal="right" vertical="center"/>
    </xf>
    <xf numFmtId="7" fontId="101" fillId="0" borderId="53" xfId="0" applyNumberFormat="1" applyFont="1" applyFill="1" applyBorder="1" applyAlignment="1">
      <alignment horizontal="right" vertical="center"/>
    </xf>
    <xf numFmtId="7" fontId="1" fillId="0" borderId="46" xfId="0" applyNumberFormat="1" applyFont="1" applyFill="1" applyBorder="1" applyAlignment="1">
      <alignment horizontal="right" vertical="center"/>
    </xf>
    <xf numFmtId="7" fontId="1" fillId="0" borderId="47" xfId="0" applyNumberFormat="1" applyFont="1" applyFill="1" applyBorder="1" applyAlignment="1">
      <alignment horizontal="right" vertical="center" wrapText="1"/>
    </xf>
    <xf numFmtId="7" fontId="1" fillId="0" borderId="46" xfId="0" applyNumberFormat="1" applyFont="1" applyFill="1" applyBorder="1" applyAlignment="1">
      <alignment horizontal="right"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7" fontId="1" fillId="0" borderId="54" xfId="0" applyNumberFormat="1" applyFont="1" applyFill="1" applyBorder="1" applyAlignment="1">
      <alignment horizontal="right" vertical="center"/>
    </xf>
    <xf numFmtId="164" fontId="29" fillId="0" borderId="47" xfId="0" applyNumberFormat="1" applyFont="1" applyFill="1" applyBorder="1" applyAlignment="1">
      <alignment vertical="center"/>
    </xf>
    <xf numFmtId="7" fontId="101" fillId="0" borderId="48" xfId="0" applyNumberFormat="1" applyFont="1" applyFill="1" applyBorder="1" applyAlignment="1">
      <alignment vertical="center" wrapText="1"/>
    </xf>
    <xf numFmtId="7" fontId="1" fillId="0" borderId="47" xfId="0" applyNumberFormat="1" applyFont="1" applyFill="1" applyBorder="1" applyAlignment="1">
      <alignment vertical="center" wrapText="1"/>
    </xf>
    <xf numFmtId="7" fontId="1" fillId="0" borderId="47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7" fontId="101" fillId="0" borderId="53" xfId="0" applyNumberFormat="1" applyFont="1" applyFill="1" applyBorder="1" applyAlignment="1">
      <alignment vertical="center" wrapText="1"/>
    </xf>
    <xf numFmtId="7" fontId="101" fillId="0" borderId="38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09" fillId="0" borderId="3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9" fillId="0" borderId="11" xfId="0" applyNumberFormat="1" applyFont="1" applyBorder="1" applyAlignment="1">
      <alignment vertical="center"/>
    </xf>
    <xf numFmtId="7" fontId="109" fillId="0" borderId="55" xfId="0" applyNumberFormat="1" applyFont="1" applyBorder="1" applyAlignment="1">
      <alignment vertical="center" wrapText="1"/>
    </xf>
    <xf numFmtId="7" fontId="115" fillId="0" borderId="38" xfId="0" applyNumberFormat="1" applyFont="1" applyBorder="1" applyAlignment="1">
      <alignment horizontal="right" vertical="center" wrapText="1"/>
    </xf>
    <xf numFmtId="7" fontId="109" fillId="0" borderId="31" xfId="0" applyNumberFormat="1" applyFont="1" applyBorder="1" applyAlignment="1">
      <alignment vertical="center" wrapText="1"/>
    </xf>
    <xf numFmtId="7" fontId="115" fillId="0" borderId="47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9" fillId="0" borderId="29" xfId="0" applyNumberFormat="1" applyFont="1" applyBorder="1" applyAlignment="1">
      <alignment horizontal="right" vertical="center" wrapText="1"/>
    </xf>
    <xf numFmtId="7" fontId="3" fillId="33" borderId="52" xfId="0" applyNumberFormat="1" applyFont="1" applyFill="1" applyBorder="1" applyAlignment="1">
      <alignment horizontal="center" vertical="center"/>
    </xf>
    <xf numFmtId="7" fontId="1" fillId="0" borderId="47" xfId="0" applyNumberFormat="1" applyFont="1" applyBorder="1" applyAlignment="1">
      <alignment horizontal="right" vertical="center" wrapText="1"/>
    </xf>
    <xf numFmtId="7" fontId="3" fillId="0" borderId="47" xfId="0" applyNumberFormat="1" applyFont="1" applyFill="1" applyBorder="1" applyAlignment="1">
      <alignment horizontal="right" vertical="center" wrapText="1"/>
    </xf>
    <xf numFmtId="164" fontId="25" fillId="0" borderId="47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7" fontId="101" fillId="0" borderId="38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9" fillId="0" borderId="10" xfId="0" applyNumberFormat="1" applyFont="1" applyBorder="1" applyAlignment="1">
      <alignment vertical="center"/>
    </xf>
    <xf numFmtId="0" fontId="45" fillId="0" borderId="51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7" xfId="0" applyBorder="1" applyAlignment="1">
      <alignment vertical="center"/>
    </xf>
    <xf numFmtId="49" fontId="11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7" fontId="29" fillId="0" borderId="36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21" fillId="0" borderId="14" xfId="0" applyNumberFormat="1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1" fillId="0" borderId="25" xfId="0" applyFont="1" applyBorder="1" applyAlignment="1">
      <alignment vertical="center" wrapText="1"/>
    </xf>
    <xf numFmtId="49" fontId="105" fillId="0" borderId="17" xfId="0" applyNumberFormat="1" applyFont="1" applyBorder="1" applyAlignment="1">
      <alignment horizontal="center" vertical="center" wrapText="1"/>
    </xf>
    <xf numFmtId="49" fontId="101" fillId="0" borderId="18" xfId="0" applyNumberFormat="1" applyFont="1" applyBorder="1" applyAlignment="1">
      <alignment horizontal="center" vertical="center"/>
    </xf>
    <xf numFmtId="49" fontId="105" fillId="0" borderId="18" xfId="0" applyNumberFormat="1" applyFont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left" vertical="center" wrapText="1"/>
    </xf>
    <xf numFmtId="7" fontId="101" fillId="0" borderId="52" xfId="0" applyNumberFormat="1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7" fontId="1" fillId="0" borderId="55" xfId="0" applyNumberFormat="1" applyFont="1" applyFill="1" applyBorder="1" applyAlignment="1">
      <alignment horizontal="right" vertical="center"/>
    </xf>
    <xf numFmtId="49" fontId="101" fillId="0" borderId="25" xfId="0" applyNumberFormat="1" applyFont="1" applyBorder="1" applyAlignment="1">
      <alignment horizontal="center" vertical="center" wrapText="1"/>
    </xf>
    <xf numFmtId="49" fontId="105" fillId="0" borderId="25" xfId="0" applyNumberFormat="1" applyFont="1" applyBorder="1" applyAlignment="1">
      <alignment horizontal="center" vertical="center" wrapText="1"/>
    </xf>
    <xf numFmtId="0" fontId="101" fillId="0" borderId="25" xfId="0" applyFont="1" applyBorder="1" applyAlignment="1">
      <alignment vertical="center"/>
    </xf>
    <xf numFmtId="0" fontId="116" fillId="0" borderId="25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7" fontId="101" fillId="0" borderId="25" xfId="0" applyNumberFormat="1" applyFont="1" applyBorder="1" applyAlignment="1">
      <alignment vertical="center" wrapText="1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 wrapText="1"/>
    </xf>
    <xf numFmtId="7" fontId="1" fillId="0" borderId="57" xfId="0" applyNumberFormat="1" applyFont="1" applyBorder="1" applyAlignment="1">
      <alignment horizontal="right" vertical="center"/>
    </xf>
    <xf numFmtId="49" fontId="0" fillId="0" borderId="36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8" fontId="110" fillId="0" borderId="11" xfId="0" applyNumberFormat="1" applyFont="1" applyBorder="1" applyAlignment="1">
      <alignment horizontal="center" vertical="center"/>
    </xf>
    <xf numFmtId="7" fontId="101" fillId="0" borderId="47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101" fillId="0" borderId="25" xfId="0" applyFont="1" applyFill="1" applyBorder="1" applyAlignment="1">
      <alignment vertical="center" wrapText="1"/>
    </xf>
    <xf numFmtId="164" fontId="101" fillId="0" borderId="53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9" fillId="0" borderId="59" xfId="0" applyNumberFormat="1" applyFont="1" applyBorder="1" applyAlignment="1">
      <alignment vertical="center" wrapText="1"/>
    </xf>
    <xf numFmtId="7" fontId="115" fillId="0" borderId="49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09" fillId="0" borderId="12" xfId="0" applyNumberFormat="1" applyFont="1" applyBorder="1" applyAlignment="1">
      <alignment vertical="center" wrapText="1"/>
    </xf>
    <xf numFmtId="7" fontId="115" fillId="0" borderId="26" xfId="0" applyNumberFormat="1" applyFont="1" applyBorder="1" applyAlignment="1">
      <alignment horizontal="right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7" fontId="109" fillId="0" borderId="60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29" fillId="0" borderId="36" xfId="0" applyFont="1" applyBorder="1" applyAlignment="1" quotePrefix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164" fontId="25" fillId="0" borderId="54" xfId="0" applyNumberFormat="1" applyFont="1" applyBorder="1" applyAlignment="1">
      <alignment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" fontId="105" fillId="0" borderId="54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7" fontId="1" fillId="0" borderId="26" xfId="0" applyNumberFormat="1" applyFont="1" applyBorder="1" applyAlignment="1">
      <alignment vertical="center"/>
    </xf>
    <xf numFmtId="0" fontId="109" fillId="0" borderId="0" xfId="0" applyFont="1" applyBorder="1" applyAlignment="1">
      <alignment horizontal="left" vertical="center" wrapText="1"/>
    </xf>
    <xf numFmtId="7" fontId="109" fillId="0" borderId="0" xfId="0" applyNumberFormat="1" applyFont="1" applyBorder="1" applyAlignment="1">
      <alignment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4" fontId="1" fillId="0" borderId="47" xfId="52" applyNumberFormat="1" applyFont="1" applyBorder="1" applyAlignment="1">
      <alignment horizontal="right"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" fillId="0" borderId="48" xfId="52" applyNumberFormat="1" applyFont="1" applyBorder="1" applyAlignment="1">
      <alignment vertical="center"/>
      <protection/>
    </xf>
    <xf numFmtId="4" fontId="1" fillId="0" borderId="46" xfId="52" applyNumberFormat="1" applyFont="1" applyBorder="1" applyAlignment="1">
      <alignment vertical="center"/>
      <protection/>
    </xf>
    <xf numFmtId="4" fontId="1" fillId="0" borderId="48" xfId="52" applyNumberFormat="1" applyFont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" fontId="119" fillId="0" borderId="61" xfId="52" applyNumberFormat="1" applyFont="1" applyBorder="1" applyAlignment="1">
      <alignment vertical="center"/>
      <protection/>
    </xf>
    <xf numFmtId="4" fontId="1" fillId="0" borderId="39" xfId="52" applyNumberFormat="1" applyFont="1" applyBorder="1" applyAlignment="1">
      <alignment vertical="center"/>
      <protection/>
    </xf>
    <xf numFmtId="4" fontId="1" fillId="0" borderId="62" xfId="52" applyNumberFormat="1" applyFont="1" applyBorder="1" applyAlignment="1">
      <alignment vertical="center"/>
      <protection/>
    </xf>
    <xf numFmtId="4" fontId="29" fillId="0" borderId="63" xfId="0" applyNumberFormat="1" applyFont="1" applyBorder="1" applyAlignment="1">
      <alignment vertical="center"/>
    </xf>
    <xf numFmtId="4" fontId="1" fillId="0" borderId="38" xfId="52" applyNumberFormat="1" applyFont="1" applyBorder="1" applyAlignment="1">
      <alignment vertical="center"/>
      <protection/>
    </xf>
    <xf numFmtId="4" fontId="119" fillId="0" borderId="38" xfId="0" applyNumberFormat="1" applyFont="1" applyBorder="1" applyAlignment="1">
      <alignment horizontal="right" vertical="center"/>
    </xf>
    <xf numFmtId="0" fontId="119" fillId="0" borderId="64" xfId="0" applyFont="1" applyBorder="1" applyAlignment="1">
      <alignment vertical="center"/>
    </xf>
    <xf numFmtId="4" fontId="119" fillId="0" borderId="64" xfId="0" applyNumberFormat="1" applyFont="1" applyBorder="1" applyAlignment="1">
      <alignment horizontal="right" vertical="center"/>
    </xf>
    <xf numFmtId="0" fontId="29" fillId="0" borderId="65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left" vertical="center" wrapText="1"/>
      <protection/>
    </xf>
    <xf numFmtId="4" fontId="1" fillId="0" borderId="66" xfId="52" applyNumberFormat="1" applyFont="1" applyBorder="1" applyAlignment="1">
      <alignment horizontal="right" vertical="center"/>
      <protection/>
    </xf>
    <xf numFmtId="4" fontId="1" fillId="0" borderId="67" xfId="52" applyNumberFormat="1" applyFont="1" applyBorder="1" applyAlignment="1">
      <alignment vertical="center"/>
      <protection/>
    </xf>
    <xf numFmtId="4" fontId="119" fillId="0" borderId="64" xfId="52" applyNumberFormat="1" applyFont="1" applyBorder="1" applyAlignment="1">
      <alignment vertical="center"/>
      <protection/>
    </xf>
    <xf numFmtId="4" fontId="1" fillId="0" borderId="66" xfId="52" applyNumberFormat="1" applyFont="1" applyBorder="1" applyAlignment="1">
      <alignment vertical="center"/>
      <protection/>
    </xf>
    <xf numFmtId="0" fontId="29" fillId="0" borderId="68" xfId="52" applyFont="1" applyBorder="1" applyAlignment="1">
      <alignment horizontal="center" vertical="center"/>
      <protection/>
    </xf>
    <xf numFmtId="0" fontId="1" fillId="0" borderId="68" xfId="52" applyFont="1" applyBorder="1" applyAlignment="1">
      <alignment horizontal="center" vertical="center"/>
      <protection/>
    </xf>
    <xf numFmtId="0" fontId="117" fillId="0" borderId="63" xfId="0" applyFont="1" applyBorder="1" applyAlignment="1">
      <alignment horizontal="center" vertical="center"/>
    </xf>
    <xf numFmtId="0" fontId="1" fillId="0" borderId="68" xfId="52" applyFont="1" applyBorder="1" applyAlignment="1">
      <alignment horizontal="left" vertical="center" wrapText="1"/>
      <protection/>
    </xf>
    <xf numFmtId="4" fontId="1" fillId="0" borderId="67" xfId="52" applyNumberFormat="1" applyFont="1" applyBorder="1" applyAlignment="1">
      <alignment vertical="center"/>
      <protection/>
    </xf>
    <xf numFmtId="4" fontId="1" fillId="0" borderId="67" xfId="52" applyNumberFormat="1" applyFont="1" applyFill="1" applyBorder="1" applyAlignment="1">
      <alignment vertical="center"/>
      <protection/>
    </xf>
    <xf numFmtId="4" fontId="119" fillId="0" borderId="64" xfId="52" applyNumberFormat="1" applyFont="1" applyFill="1" applyBorder="1" applyAlignment="1">
      <alignment vertical="center"/>
      <protection/>
    </xf>
    <xf numFmtId="4" fontId="1" fillId="0" borderId="66" xfId="52" applyNumberFormat="1" applyFont="1" applyBorder="1" applyAlignment="1">
      <alignment vertical="center"/>
      <protection/>
    </xf>
    <xf numFmtId="4" fontId="119" fillId="0" borderId="69" xfId="52" applyNumberFormat="1" applyFont="1" applyBorder="1" applyAlignment="1">
      <alignment vertical="center"/>
      <protection/>
    </xf>
    <xf numFmtId="4" fontId="29" fillId="0" borderId="70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4" fontId="29" fillId="0" borderId="71" xfId="0" applyNumberFormat="1" applyFont="1" applyBorder="1" applyAlignment="1">
      <alignment vertical="center"/>
    </xf>
    <xf numFmtId="4" fontId="119" fillId="0" borderId="72" xfId="0" applyNumberFormat="1" applyFont="1" applyBorder="1" applyAlignment="1">
      <alignment horizontal="right" vertical="center"/>
    </xf>
    <xf numFmtId="4" fontId="119" fillId="0" borderId="73" xfId="0" applyNumberFormat="1" applyFont="1" applyBorder="1" applyAlignment="1">
      <alignment horizontal="right" vertical="center"/>
    </xf>
    <xf numFmtId="4" fontId="119" fillId="0" borderId="72" xfId="52" applyNumberFormat="1" applyFont="1" applyBorder="1" applyAlignment="1">
      <alignment vertical="center"/>
      <protection/>
    </xf>
    <xf numFmtId="4" fontId="119" fillId="0" borderId="72" xfId="52" applyNumberFormat="1" applyFont="1" applyFill="1" applyBorder="1" applyAlignment="1">
      <alignment vertical="center"/>
      <protection/>
    </xf>
    <xf numFmtId="4" fontId="119" fillId="0" borderId="74" xfId="52" applyNumberFormat="1" applyFont="1" applyBorder="1" applyAlignment="1">
      <alignment vertical="center"/>
      <protection/>
    </xf>
    <xf numFmtId="4" fontId="29" fillId="0" borderId="11" xfId="0" applyNumberFormat="1" applyFont="1" applyBorder="1" applyAlignment="1">
      <alignment vertical="center"/>
    </xf>
    <xf numFmtId="4" fontId="29" fillId="0" borderId="65" xfId="0" applyNumberFormat="1" applyFont="1" applyBorder="1" applyAlignment="1">
      <alignment vertical="center"/>
    </xf>
    <xf numFmtId="164" fontId="29" fillId="0" borderId="1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7" fontId="1" fillId="0" borderId="5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vertical="center" wrapText="1"/>
    </xf>
    <xf numFmtId="7" fontId="115" fillId="0" borderId="53" xfId="0" applyNumberFormat="1" applyFont="1" applyBorder="1" applyAlignment="1">
      <alignment horizontal="right" vertical="center" wrapText="1"/>
    </xf>
    <xf numFmtId="7" fontId="115" fillId="0" borderId="27" xfId="0" applyNumberFormat="1" applyFont="1" applyBorder="1" applyAlignment="1">
      <alignment horizontal="right" vertical="center" wrapText="1"/>
    </xf>
    <xf numFmtId="164" fontId="1" fillId="0" borderId="36" xfId="0" applyNumberFormat="1" applyFont="1" applyBorder="1" applyAlignment="1">
      <alignment vertical="center"/>
    </xf>
    <xf numFmtId="7" fontId="1" fillId="0" borderId="36" xfId="0" applyNumberFormat="1" applyFont="1" applyBorder="1" applyAlignment="1">
      <alignment horizontal="right" vertical="center" wrapText="1"/>
    </xf>
    <xf numFmtId="164" fontId="115" fillId="0" borderId="14" xfId="0" applyNumberFormat="1" applyFont="1" applyBorder="1" applyAlignment="1">
      <alignment vertical="center"/>
    </xf>
    <xf numFmtId="164" fontId="115" fillId="0" borderId="49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15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Border="1" applyAlignment="1">
      <alignment vertical="center"/>
    </xf>
    <xf numFmtId="7" fontId="1" fillId="0" borderId="36" xfId="0" applyNumberFormat="1" applyFont="1" applyBorder="1" applyAlignment="1">
      <alignment horizontal="right" vertical="center" wrapText="1"/>
    </xf>
    <xf numFmtId="164" fontId="29" fillId="0" borderId="36" xfId="0" applyNumberFormat="1" applyFont="1" applyBorder="1" applyAlignment="1">
      <alignment vertical="center"/>
    </xf>
    <xf numFmtId="7" fontId="29" fillId="0" borderId="47" xfId="0" applyNumberFormat="1" applyFont="1" applyBorder="1" applyAlignment="1">
      <alignment vertical="center"/>
    </xf>
    <xf numFmtId="164" fontId="29" fillId="0" borderId="47" xfId="0" applyNumberFormat="1" applyFont="1" applyBorder="1" applyAlignment="1">
      <alignment vertical="center"/>
    </xf>
    <xf numFmtId="164" fontId="107" fillId="0" borderId="31" xfId="0" applyNumberFormat="1" applyFont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51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4" fontId="119" fillId="0" borderId="75" xfId="52" applyNumberFormat="1" applyFont="1" applyBorder="1" applyAlignment="1">
      <alignment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7" fontId="10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5" fillId="0" borderId="76" xfId="0" applyFont="1" applyBorder="1" applyAlignment="1">
      <alignment horizontal="center" vertical="center"/>
    </xf>
    <xf numFmtId="0" fontId="105" fillId="0" borderId="77" xfId="0" applyFont="1" applyBorder="1" applyAlignment="1">
      <alignment horizontal="center" vertical="center"/>
    </xf>
    <xf numFmtId="0" fontId="105" fillId="0" borderId="78" xfId="0" applyFont="1" applyBorder="1" applyAlignment="1">
      <alignment horizontal="center" vertical="center"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0" fontId="4" fillId="0" borderId="81" xfId="52" applyFont="1" applyBorder="1" applyAlignment="1">
      <alignment horizontal="center" vertical="center"/>
      <protection/>
    </xf>
    <xf numFmtId="49" fontId="4" fillId="0" borderId="82" xfId="52" applyNumberFormat="1" applyFont="1" applyBorder="1" applyAlignment="1">
      <alignment horizontal="left" vertical="center" wrapText="1"/>
      <protection/>
    </xf>
    <xf numFmtId="49" fontId="4" fillId="0" borderId="19" xfId="52" applyNumberFormat="1" applyFont="1" applyBorder="1" applyAlignment="1">
      <alignment horizontal="left" vertical="center" wrapText="1"/>
      <protection/>
    </xf>
    <xf numFmtId="49" fontId="4" fillId="0" borderId="68" xfId="52" applyNumberFormat="1" applyFont="1" applyBorder="1" applyAlignment="1">
      <alignment horizontal="left" vertical="center" wrapText="1"/>
      <protection/>
    </xf>
    <xf numFmtId="49" fontId="4" fillId="0" borderId="82" xfId="52" applyNumberFormat="1" applyFont="1" applyBorder="1" applyAlignment="1">
      <alignment vertical="center"/>
      <protection/>
    </xf>
    <xf numFmtId="49" fontId="4" fillId="0" borderId="68" xfId="52" applyNumberFormat="1" applyFont="1" applyBorder="1" applyAlignment="1">
      <alignment vertical="center"/>
      <protection/>
    </xf>
    <xf numFmtId="49" fontId="4" fillId="0" borderId="82" xfId="52" applyNumberFormat="1" applyFont="1" applyBorder="1" applyAlignment="1">
      <alignment horizontal="left" vertical="center"/>
      <protection/>
    </xf>
    <xf numFmtId="49" fontId="4" fillId="0" borderId="68" xfId="52" applyNumberFormat="1" applyFont="1" applyBorder="1" applyAlignment="1">
      <alignment horizontal="left" vertical="center"/>
      <protection/>
    </xf>
    <xf numFmtId="49" fontId="4" fillId="0" borderId="19" xfId="52" applyNumberFormat="1" applyFont="1" applyBorder="1" applyAlignment="1">
      <alignment horizontal="left" vertical="center"/>
      <protection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18" fillId="0" borderId="38" xfId="52" applyFont="1" applyBorder="1" applyAlignment="1">
      <alignment horizontal="center" vertical="center"/>
      <protection/>
    </xf>
    <xf numFmtId="0" fontId="118" fillId="0" borderId="39" xfId="52" applyFont="1" applyBorder="1" applyAlignment="1">
      <alignment horizontal="center" vertical="center"/>
      <protection/>
    </xf>
    <xf numFmtId="0" fontId="4" fillId="0" borderId="84" xfId="52" applyFont="1" applyBorder="1" applyAlignment="1">
      <alignment horizontal="center" vertical="center"/>
      <protection/>
    </xf>
    <xf numFmtId="0" fontId="4" fillId="0" borderId="85" xfId="52" applyFont="1" applyBorder="1" applyAlignment="1">
      <alignment horizontal="center" vertical="center"/>
      <protection/>
    </xf>
    <xf numFmtId="0" fontId="4" fillId="0" borderId="86" xfId="52" applyFont="1" applyBorder="1" applyAlignment="1">
      <alignment horizontal="center" vertical="center"/>
      <protection/>
    </xf>
    <xf numFmtId="49" fontId="4" fillId="0" borderId="87" xfId="52" applyNumberFormat="1" applyFont="1" applyBorder="1" applyAlignment="1">
      <alignment horizontal="left" vertical="center"/>
      <protection/>
    </xf>
    <xf numFmtId="49" fontId="4" fillId="0" borderId="88" xfId="52" applyNumberFormat="1" applyFont="1" applyBorder="1" applyAlignment="1">
      <alignment horizontal="left" vertical="center"/>
      <protection/>
    </xf>
    <xf numFmtId="49" fontId="4" fillId="0" borderId="89" xfId="52" applyNumberFormat="1" applyFont="1" applyBorder="1" applyAlignment="1">
      <alignment horizontal="left" vertical="center"/>
      <protection/>
    </xf>
    <xf numFmtId="0" fontId="0" fillId="0" borderId="44" xfId="0" applyBorder="1" applyAlignment="1">
      <alignment horizontal="center" vertical="center"/>
    </xf>
    <xf numFmtId="49" fontId="4" fillId="0" borderId="69" xfId="52" applyNumberFormat="1" applyFont="1" applyBorder="1" applyAlignment="1">
      <alignment horizontal="left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4"/>
  <sheetViews>
    <sheetView zoomScalePageLayoutView="0" workbookViewId="0" topLeftCell="A97">
      <selection activeCell="M114" sqref="M114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429</v>
      </c>
    </row>
    <row r="2" spans="2:8" ht="15.75" customHeight="1">
      <c r="B2" s="189"/>
      <c r="H2" s="194" t="s">
        <v>430</v>
      </c>
    </row>
    <row r="3" ht="12.75">
      <c r="H3" s="194" t="s">
        <v>331</v>
      </c>
    </row>
    <row r="4" ht="18.75">
      <c r="E4" s="184"/>
    </row>
    <row r="5" spans="5:8" ht="15">
      <c r="E5" s="191"/>
      <c r="H5" s="171"/>
    </row>
    <row r="6" spans="3:6" ht="18.75" customHeight="1">
      <c r="C6" s="2"/>
      <c r="D6" s="3"/>
      <c r="E6" s="677" t="s">
        <v>428</v>
      </c>
      <c r="F6" s="677"/>
    </row>
    <row r="7" spans="5:9" ht="12" customHeight="1" thickBot="1">
      <c r="E7" s="4"/>
      <c r="F7" s="122"/>
      <c r="I7" s="5"/>
    </row>
    <row r="8" spans="2:9" s="6" customFormat="1" ht="15" customHeight="1">
      <c r="B8" s="680" t="s">
        <v>0</v>
      </c>
      <c r="C8" s="682" t="s">
        <v>1</v>
      </c>
      <c r="D8" s="684" t="s">
        <v>2</v>
      </c>
      <c r="E8" s="686" t="s">
        <v>3</v>
      </c>
      <c r="F8" s="678" t="s">
        <v>335</v>
      </c>
      <c r="G8" s="688" t="s">
        <v>425</v>
      </c>
      <c r="H8" s="673" t="s">
        <v>426</v>
      </c>
      <c r="I8" s="675" t="s">
        <v>427</v>
      </c>
    </row>
    <row r="9" spans="2:9" s="6" customFormat="1" ht="15" customHeight="1" thickBot="1">
      <c r="B9" s="681"/>
      <c r="C9" s="683"/>
      <c r="D9" s="685"/>
      <c r="E9" s="687"/>
      <c r="F9" s="679"/>
      <c r="G9" s="689"/>
      <c r="H9" s="674"/>
      <c r="I9" s="676"/>
    </row>
    <row r="10" spans="2:9" s="7" customFormat="1" ht="9.75" customHeight="1" thickBot="1">
      <c r="B10" s="442">
        <v>1</v>
      </c>
      <c r="C10" s="443">
        <v>2</v>
      </c>
      <c r="D10" s="443">
        <v>3</v>
      </c>
      <c r="E10" s="443">
        <v>4</v>
      </c>
      <c r="F10" s="444">
        <v>5</v>
      </c>
      <c r="G10" s="444">
        <v>6</v>
      </c>
      <c r="H10" s="444">
        <v>7</v>
      </c>
      <c r="I10" s="445">
        <v>8</v>
      </c>
    </row>
    <row r="11" spans="2:9" s="7" customFormat="1" ht="14.25" customHeight="1" thickBot="1">
      <c r="B11" s="229" t="s">
        <v>4</v>
      </c>
      <c r="C11" s="230"/>
      <c r="D11" s="230"/>
      <c r="E11" s="231" t="s">
        <v>5</v>
      </c>
      <c r="F11" s="406">
        <f aca="true" t="shared" si="0" ref="F11:H12">F12</f>
        <v>8000</v>
      </c>
      <c r="G11" s="406">
        <f t="shared" si="0"/>
        <v>0</v>
      </c>
      <c r="H11" s="406">
        <f t="shared" si="0"/>
        <v>8000</v>
      </c>
      <c r="I11" s="446"/>
    </row>
    <row r="12" spans="2:11" s="7" customFormat="1" ht="15" customHeight="1">
      <c r="B12" s="112"/>
      <c r="C12" s="212" t="s">
        <v>6</v>
      </c>
      <c r="D12" s="213"/>
      <c r="E12" s="214" t="s">
        <v>7</v>
      </c>
      <c r="F12" s="407">
        <f t="shared" si="0"/>
        <v>8000</v>
      </c>
      <c r="G12" s="407">
        <f t="shared" si="0"/>
        <v>0</v>
      </c>
      <c r="H12" s="407">
        <f t="shared" si="0"/>
        <v>8000</v>
      </c>
      <c r="I12" s="466"/>
      <c r="K12" s="8"/>
    </row>
    <row r="13" spans="2:11" s="7" customFormat="1" ht="24.75" customHeight="1" thickBot="1">
      <c r="B13" s="113"/>
      <c r="C13" s="10"/>
      <c r="D13" s="11" t="s">
        <v>8</v>
      </c>
      <c r="E13" s="402" t="s">
        <v>414</v>
      </c>
      <c r="F13" s="408">
        <v>8000</v>
      </c>
      <c r="G13" s="9"/>
      <c r="H13" s="447">
        <f>F13+G13</f>
        <v>8000</v>
      </c>
      <c r="I13" s="467"/>
      <c r="K13" s="12"/>
    </row>
    <row r="14" spans="2:11" s="7" customFormat="1" ht="15" customHeight="1" thickBot="1">
      <c r="B14" s="232">
        <v>700</v>
      </c>
      <c r="C14" s="230"/>
      <c r="D14" s="230"/>
      <c r="E14" s="396" t="s">
        <v>9</v>
      </c>
      <c r="F14" s="406">
        <f>F15</f>
        <v>260339</v>
      </c>
      <c r="G14" s="406">
        <f>G15</f>
        <v>0</v>
      </c>
      <c r="H14" s="406">
        <f>H15</f>
        <v>260339</v>
      </c>
      <c r="I14" s="446"/>
      <c r="K14" s="8"/>
    </row>
    <row r="15" spans="2:11" s="7" customFormat="1" ht="15" customHeight="1">
      <c r="B15" s="112"/>
      <c r="C15" s="215">
        <v>70005</v>
      </c>
      <c r="D15" s="213"/>
      <c r="E15" s="401" t="s">
        <v>10</v>
      </c>
      <c r="F15" s="407">
        <f>F16+F17+F18</f>
        <v>260339</v>
      </c>
      <c r="G15" s="407">
        <f>G16+G17+G18</f>
        <v>0</v>
      </c>
      <c r="H15" s="407">
        <f>H16+H17+H18</f>
        <v>260339</v>
      </c>
      <c r="I15" s="466"/>
      <c r="K15" s="8"/>
    </row>
    <row r="16" spans="2:11" s="7" customFormat="1" ht="24">
      <c r="B16" s="114"/>
      <c r="C16" s="13"/>
      <c r="D16" s="382" t="s">
        <v>401</v>
      </c>
      <c r="E16" s="383" t="s">
        <v>402</v>
      </c>
      <c r="F16" s="409">
        <v>12339</v>
      </c>
      <c r="G16" s="13"/>
      <c r="H16" s="447">
        <f>F16+G16</f>
        <v>12339</v>
      </c>
      <c r="I16" s="468"/>
      <c r="K16" s="8"/>
    </row>
    <row r="17" spans="2:11" s="7" customFormat="1" ht="36">
      <c r="B17" s="114"/>
      <c r="C17" s="13"/>
      <c r="D17" s="14" t="s">
        <v>8</v>
      </c>
      <c r="E17" s="403" t="s">
        <v>415</v>
      </c>
      <c r="F17" s="410">
        <v>98000</v>
      </c>
      <c r="G17" s="13"/>
      <c r="H17" s="447">
        <f>F17+G17</f>
        <v>98000</v>
      </c>
      <c r="I17" s="468"/>
      <c r="K17" s="8"/>
    </row>
    <row r="18" spans="2:11" s="7" customFormat="1" ht="27" customHeight="1" thickBot="1">
      <c r="B18" s="113"/>
      <c r="C18" s="9"/>
      <c r="D18" s="11" t="s">
        <v>294</v>
      </c>
      <c r="E18" s="402" t="s">
        <v>310</v>
      </c>
      <c r="F18" s="408">
        <v>150000</v>
      </c>
      <c r="G18" s="9"/>
      <c r="H18" s="447">
        <f>F18+G18</f>
        <v>150000</v>
      </c>
      <c r="I18" s="467"/>
      <c r="K18" s="8"/>
    </row>
    <row r="19" spans="2:11" s="7" customFormat="1" ht="15" customHeight="1" thickBot="1">
      <c r="B19" s="232">
        <v>750</v>
      </c>
      <c r="C19" s="230"/>
      <c r="D19" s="230"/>
      <c r="E19" s="396" t="s">
        <v>11</v>
      </c>
      <c r="F19" s="406">
        <f>F20+F22</f>
        <v>97696</v>
      </c>
      <c r="G19" s="406">
        <f>G20+G22</f>
        <v>0</v>
      </c>
      <c r="H19" s="406">
        <f>H20+H22</f>
        <v>97696</v>
      </c>
      <c r="I19" s="446"/>
      <c r="K19" s="8"/>
    </row>
    <row r="20" spans="2:11" s="7" customFormat="1" ht="15" customHeight="1">
      <c r="B20" s="112"/>
      <c r="C20" s="215">
        <v>75011</v>
      </c>
      <c r="D20" s="213"/>
      <c r="E20" s="401" t="s">
        <v>12</v>
      </c>
      <c r="F20" s="407">
        <f>F21</f>
        <v>73696</v>
      </c>
      <c r="G20" s="407">
        <f>G21</f>
        <v>0</v>
      </c>
      <c r="H20" s="407">
        <f>H21</f>
        <v>73696</v>
      </c>
      <c r="I20" s="466"/>
      <c r="K20" s="8"/>
    </row>
    <row r="21" spans="2:11" s="7" customFormat="1" ht="39.75" customHeight="1">
      <c r="B21" s="114"/>
      <c r="C21" s="13"/>
      <c r="D21" s="15">
        <v>2010</v>
      </c>
      <c r="E21" s="404" t="s">
        <v>311</v>
      </c>
      <c r="F21" s="410">
        <v>73696</v>
      </c>
      <c r="G21" s="13"/>
      <c r="H21" s="447">
        <f>F21+G21</f>
        <v>73696</v>
      </c>
      <c r="I21" s="468"/>
      <c r="K21" s="16"/>
    </row>
    <row r="22" spans="2:9" s="7" customFormat="1" ht="15" customHeight="1">
      <c r="B22" s="114"/>
      <c r="C22" s="216">
        <v>75023</v>
      </c>
      <c r="D22" s="217"/>
      <c r="E22" s="394" t="s">
        <v>13</v>
      </c>
      <c r="F22" s="411">
        <f>F23+F24+F25</f>
        <v>24000</v>
      </c>
      <c r="G22" s="411">
        <f>G23+G24+G25</f>
        <v>0</v>
      </c>
      <c r="H22" s="411">
        <f>H23+H24+H25</f>
        <v>24000</v>
      </c>
      <c r="I22" s="468"/>
    </row>
    <row r="23" spans="2:9" s="7" customFormat="1" ht="26.25" customHeight="1">
      <c r="B23" s="114"/>
      <c r="C23" s="13"/>
      <c r="D23" s="14" t="s">
        <v>14</v>
      </c>
      <c r="E23" s="383" t="s">
        <v>413</v>
      </c>
      <c r="F23" s="410">
        <v>6000</v>
      </c>
      <c r="G23" s="13"/>
      <c r="H23" s="447">
        <f>F23+G23</f>
        <v>6000</v>
      </c>
      <c r="I23" s="468"/>
    </row>
    <row r="24" spans="2:9" s="7" customFormat="1" ht="18" customHeight="1">
      <c r="B24" s="114"/>
      <c r="C24" s="13"/>
      <c r="D24" s="14" t="s">
        <v>16</v>
      </c>
      <c r="E24" s="383" t="s">
        <v>417</v>
      </c>
      <c r="F24" s="410">
        <v>16000</v>
      </c>
      <c r="G24" s="13"/>
      <c r="H24" s="447">
        <f>F24+G24</f>
        <v>16000</v>
      </c>
      <c r="I24" s="468"/>
    </row>
    <row r="25" spans="2:9" s="7" customFormat="1" ht="18" customHeight="1" thickBot="1">
      <c r="B25" s="337"/>
      <c r="C25" s="338"/>
      <c r="D25" s="11" t="s">
        <v>300</v>
      </c>
      <c r="E25" s="144" t="s">
        <v>328</v>
      </c>
      <c r="F25" s="412">
        <v>2000</v>
      </c>
      <c r="G25" s="9"/>
      <c r="H25" s="447">
        <f>F25+G25</f>
        <v>2000</v>
      </c>
      <c r="I25" s="467"/>
    </row>
    <row r="26" spans="2:9" s="7" customFormat="1" ht="42" customHeight="1" thickBot="1">
      <c r="B26" s="232">
        <v>751</v>
      </c>
      <c r="C26" s="230"/>
      <c r="D26" s="230"/>
      <c r="E26" s="388" t="s">
        <v>275</v>
      </c>
      <c r="F26" s="406">
        <f aca="true" t="shared" si="1" ref="F26:H27">F27</f>
        <v>1718</v>
      </c>
      <c r="G26" s="406">
        <f t="shared" si="1"/>
        <v>0</v>
      </c>
      <c r="H26" s="406">
        <f t="shared" si="1"/>
        <v>1718</v>
      </c>
      <c r="I26" s="446"/>
    </row>
    <row r="27" spans="2:11" s="7" customFormat="1" ht="25.5" customHeight="1">
      <c r="B27" s="567"/>
      <c r="C27" s="536">
        <v>75101</v>
      </c>
      <c r="D27" s="537"/>
      <c r="E27" s="568" t="s">
        <v>17</v>
      </c>
      <c r="F27" s="569">
        <f t="shared" si="1"/>
        <v>1718</v>
      </c>
      <c r="G27" s="569">
        <f t="shared" si="1"/>
        <v>0</v>
      </c>
      <c r="H27" s="569">
        <f t="shared" si="1"/>
        <v>1718</v>
      </c>
      <c r="I27" s="570"/>
      <c r="K27" s="8"/>
    </row>
    <row r="28" spans="2:11" s="7" customFormat="1" ht="38.25" customHeight="1" thickBot="1">
      <c r="B28" s="113"/>
      <c r="C28" s="9"/>
      <c r="D28" s="18">
        <v>2010</v>
      </c>
      <c r="E28" s="144" t="s">
        <v>313</v>
      </c>
      <c r="F28" s="408">
        <v>1718</v>
      </c>
      <c r="G28" s="9"/>
      <c r="H28" s="447">
        <f>F28+G28</f>
        <v>1718</v>
      </c>
      <c r="I28" s="467"/>
      <c r="K28" s="12"/>
    </row>
    <row r="29" spans="2:9" ht="55.5" customHeight="1" thickBot="1">
      <c r="B29" s="232">
        <v>756</v>
      </c>
      <c r="C29" s="230"/>
      <c r="D29" s="230"/>
      <c r="E29" s="388" t="s">
        <v>281</v>
      </c>
      <c r="F29" s="406">
        <f>F30+F32+F39+F47+F56</f>
        <v>12079630</v>
      </c>
      <c r="G29" s="406">
        <f>G30+G32+G39+G47+G56</f>
        <v>0</v>
      </c>
      <c r="H29" s="406">
        <f>H30+H32+H39+H47+H56</f>
        <v>12079630</v>
      </c>
      <c r="I29" s="20"/>
    </row>
    <row r="30" spans="2:9" ht="25.5">
      <c r="B30" s="308"/>
      <c r="C30" s="215">
        <v>75601</v>
      </c>
      <c r="D30" s="309"/>
      <c r="E30" s="397" t="s">
        <v>271</v>
      </c>
      <c r="F30" s="407">
        <f>F31</f>
        <v>20000</v>
      </c>
      <c r="G30" s="407">
        <f>G31</f>
        <v>0</v>
      </c>
      <c r="H30" s="407">
        <f>H31</f>
        <v>20000</v>
      </c>
      <c r="I30" s="469"/>
    </row>
    <row r="31" spans="2:9" ht="24">
      <c r="B31" s="198"/>
      <c r="C31" s="199"/>
      <c r="D31" s="14" t="s">
        <v>23</v>
      </c>
      <c r="E31" s="383" t="s">
        <v>409</v>
      </c>
      <c r="F31" s="413">
        <v>20000</v>
      </c>
      <c r="G31" s="433"/>
      <c r="H31" s="431">
        <f>F31+G31</f>
        <v>20000</v>
      </c>
      <c r="I31" s="163"/>
    </row>
    <row r="32" spans="2:9" s="21" customFormat="1" ht="51">
      <c r="B32" s="115"/>
      <c r="C32" s="215">
        <v>75615</v>
      </c>
      <c r="D32" s="213"/>
      <c r="E32" s="397" t="s">
        <v>276</v>
      </c>
      <c r="F32" s="407">
        <f>F33+F34+F35+F36+F37+F38</f>
        <v>3111000</v>
      </c>
      <c r="G32" s="407">
        <f>G33+G34+G35+G36+G37+G38</f>
        <v>0</v>
      </c>
      <c r="H32" s="407">
        <f>H33+H34+H35+H36+H37+H38</f>
        <v>3111000</v>
      </c>
      <c r="I32" s="470"/>
    </row>
    <row r="33" spans="2:9" s="21" customFormat="1" ht="15" customHeight="1">
      <c r="B33" s="116"/>
      <c r="C33" s="22"/>
      <c r="D33" s="14" t="s">
        <v>19</v>
      </c>
      <c r="E33" s="383" t="s">
        <v>405</v>
      </c>
      <c r="F33" s="410">
        <v>2900000</v>
      </c>
      <c r="G33" s="434"/>
      <c r="H33" s="447">
        <f aca="true" t="shared" si="2" ref="H33:H38">F33+G33</f>
        <v>2900000</v>
      </c>
      <c r="I33" s="470"/>
    </row>
    <row r="34" spans="2:9" ht="15" customHeight="1">
      <c r="B34" s="117"/>
      <c r="C34" s="23"/>
      <c r="D34" s="14" t="s">
        <v>20</v>
      </c>
      <c r="E34" s="398" t="s">
        <v>406</v>
      </c>
      <c r="F34" s="410">
        <v>80000</v>
      </c>
      <c r="G34" s="432"/>
      <c r="H34" s="447">
        <f t="shared" si="2"/>
        <v>80000</v>
      </c>
      <c r="I34" s="163"/>
    </row>
    <row r="35" spans="2:9" ht="15" customHeight="1">
      <c r="B35" s="117"/>
      <c r="C35" s="23"/>
      <c r="D35" s="14" t="s">
        <v>21</v>
      </c>
      <c r="E35" s="398" t="s">
        <v>407</v>
      </c>
      <c r="F35" s="410">
        <v>25000</v>
      </c>
      <c r="G35" s="432"/>
      <c r="H35" s="447">
        <f t="shared" si="2"/>
        <v>25000</v>
      </c>
      <c r="I35" s="163"/>
    </row>
    <row r="36" spans="2:9" ht="15" customHeight="1">
      <c r="B36" s="117"/>
      <c r="C36" s="23"/>
      <c r="D36" s="14" t="s">
        <v>22</v>
      </c>
      <c r="E36" s="398" t="s">
        <v>408</v>
      </c>
      <c r="F36" s="410">
        <v>100000</v>
      </c>
      <c r="G36" s="432"/>
      <c r="H36" s="447">
        <f t="shared" si="2"/>
        <v>100000</v>
      </c>
      <c r="I36" s="163"/>
    </row>
    <row r="37" spans="2:9" ht="15" customHeight="1">
      <c r="B37" s="117"/>
      <c r="C37" s="23"/>
      <c r="D37" s="14" t="s">
        <v>25</v>
      </c>
      <c r="E37" s="398" t="s">
        <v>412</v>
      </c>
      <c r="F37" s="410">
        <v>2000</v>
      </c>
      <c r="G37" s="432"/>
      <c r="H37" s="447">
        <f t="shared" si="2"/>
        <v>2000</v>
      </c>
      <c r="I37" s="163"/>
    </row>
    <row r="38" spans="2:9" ht="15" customHeight="1">
      <c r="B38" s="117"/>
      <c r="C38" s="23"/>
      <c r="D38" s="14" t="s">
        <v>265</v>
      </c>
      <c r="E38" s="398" t="s">
        <v>418</v>
      </c>
      <c r="F38" s="410">
        <v>4000</v>
      </c>
      <c r="G38" s="432"/>
      <c r="H38" s="447">
        <f t="shared" si="2"/>
        <v>4000</v>
      </c>
      <c r="I38" s="163"/>
    </row>
    <row r="39" spans="2:9" s="21" customFormat="1" ht="38.25">
      <c r="B39" s="118"/>
      <c r="C39" s="216">
        <v>75616</v>
      </c>
      <c r="D39" s="217"/>
      <c r="E39" s="390" t="s">
        <v>277</v>
      </c>
      <c r="F39" s="411">
        <f>F40+F41+F42+F43+F44+F45+F46</f>
        <v>3190000</v>
      </c>
      <c r="G39" s="411">
        <f>G40+G41+G42+G43+G44+G45+G46</f>
        <v>0</v>
      </c>
      <c r="H39" s="411">
        <f>H40+H41+H42+H43+H44+H45+H46</f>
        <v>3190000</v>
      </c>
      <c r="I39" s="470"/>
    </row>
    <row r="40" spans="2:10" s="21" customFormat="1" ht="16.5" customHeight="1">
      <c r="B40" s="116"/>
      <c r="C40" s="22"/>
      <c r="D40" s="14" t="s">
        <v>19</v>
      </c>
      <c r="E40" s="383" t="s">
        <v>405</v>
      </c>
      <c r="F40" s="410">
        <v>1600000</v>
      </c>
      <c r="G40" s="434"/>
      <c r="H40" s="447">
        <f aca="true" t="shared" si="3" ref="H40:H46">F40+G40</f>
        <v>1600000</v>
      </c>
      <c r="I40" s="470"/>
      <c r="J40" s="24"/>
    </row>
    <row r="41" spans="2:9" ht="16.5" customHeight="1">
      <c r="B41" s="117"/>
      <c r="C41" s="23"/>
      <c r="D41" s="14" t="s">
        <v>20</v>
      </c>
      <c r="E41" s="398" t="s">
        <v>406</v>
      </c>
      <c r="F41" s="410">
        <v>1100000</v>
      </c>
      <c r="G41" s="432"/>
      <c r="H41" s="447">
        <f t="shared" si="3"/>
        <v>1100000</v>
      </c>
      <c r="I41" s="163"/>
    </row>
    <row r="42" spans="2:9" ht="16.5" customHeight="1">
      <c r="B42" s="117"/>
      <c r="C42" s="23"/>
      <c r="D42" s="14" t="s">
        <v>21</v>
      </c>
      <c r="E42" s="398" t="s">
        <v>407</v>
      </c>
      <c r="F42" s="410">
        <v>4000</v>
      </c>
      <c r="G42" s="432"/>
      <c r="H42" s="447">
        <f t="shared" si="3"/>
        <v>4000</v>
      </c>
      <c r="I42" s="163"/>
    </row>
    <row r="43" spans="2:9" s="21" customFormat="1" ht="16.5" customHeight="1">
      <c r="B43" s="118"/>
      <c r="C43" s="22"/>
      <c r="D43" s="14" t="s">
        <v>22</v>
      </c>
      <c r="E43" s="398" t="s">
        <v>408</v>
      </c>
      <c r="F43" s="410">
        <v>300000</v>
      </c>
      <c r="G43" s="434"/>
      <c r="H43" s="447">
        <f t="shared" si="3"/>
        <v>300000</v>
      </c>
      <c r="I43" s="470"/>
    </row>
    <row r="44" spans="2:9" ht="16.5" customHeight="1">
      <c r="B44" s="117"/>
      <c r="C44" s="23"/>
      <c r="D44" s="14" t="s">
        <v>24</v>
      </c>
      <c r="E44" s="398" t="s">
        <v>410</v>
      </c>
      <c r="F44" s="410">
        <v>16000</v>
      </c>
      <c r="G44" s="432"/>
      <c r="H44" s="447">
        <f t="shared" si="3"/>
        <v>16000</v>
      </c>
      <c r="I44" s="163"/>
    </row>
    <row r="45" spans="2:9" ht="16.5" customHeight="1">
      <c r="B45" s="117"/>
      <c r="C45" s="23"/>
      <c r="D45" s="14" t="s">
        <v>25</v>
      </c>
      <c r="E45" s="398" t="s">
        <v>412</v>
      </c>
      <c r="F45" s="410">
        <v>160000</v>
      </c>
      <c r="G45" s="432"/>
      <c r="H45" s="447">
        <f t="shared" si="3"/>
        <v>160000</v>
      </c>
      <c r="I45" s="163"/>
    </row>
    <row r="46" spans="2:9" ht="16.5" customHeight="1">
      <c r="B46" s="117"/>
      <c r="C46" s="23"/>
      <c r="D46" s="14" t="s">
        <v>265</v>
      </c>
      <c r="E46" s="398" t="s">
        <v>418</v>
      </c>
      <c r="F46" s="410">
        <v>10000</v>
      </c>
      <c r="G46" s="432"/>
      <c r="H46" s="447">
        <f t="shared" si="3"/>
        <v>10000</v>
      </c>
      <c r="I46" s="163"/>
    </row>
    <row r="47" spans="2:9" s="21" customFormat="1" ht="36" customHeight="1">
      <c r="B47" s="118"/>
      <c r="C47" s="216">
        <v>75618</v>
      </c>
      <c r="D47" s="217"/>
      <c r="E47" s="390" t="s">
        <v>278</v>
      </c>
      <c r="F47" s="411">
        <f>SUM(F48:F55)</f>
        <v>436000</v>
      </c>
      <c r="G47" s="411">
        <f>SUM(G48:G55)</f>
        <v>0</v>
      </c>
      <c r="H47" s="411">
        <f>SUM(H48:H55)</f>
        <v>436000</v>
      </c>
      <c r="I47" s="470"/>
    </row>
    <row r="48" spans="2:9" s="21" customFormat="1" ht="15.75" customHeight="1">
      <c r="B48" s="116"/>
      <c r="C48" s="22"/>
      <c r="D48" s="14" t="s">
        <v>26</v>
      </c>
      <c r="E48" s="398" t="s">
        <v>314</v>
      </c>
      <c r="F48" s="410">
        <v>25000</v>
      </c>
      <c r="G48" s="434"/>
      <c r="H48" s="447">
        <f aca="true" t="shared" si="4" ref="H48:H55">F48+G48</f>
        <v>25000</v>
      </c>
      <c r="I48" s="470"/>
    </row>
    <row r="49" spans="2:9" ht="15.75" customHeight="1">
      <c r="B49" s="117"/>
      <c r="C49" s="23"/>
      <c r="D49" s="14" t="s">
        <v>27</v>
      </c>
      <c r="E49" s="398" t="s">
        <v>411</v>
      </c>
      <c r="F49" s="409">
        <v>120000</v>
      </c>
      <c r="G49" s="432"/>
      <c r="H49" s="447">
        <f t="shared" si="4"/>
        <v>120000</v>
      </c>
      <c r="I49" s="163"/>
    </row>
    <row r="50" spans="2:9" s="21" customFormat="1" ht="24">
      <c r="B50" s="118"/>
      <c r="C50" s="22"/>
      <c r="D50" s="14" t="s">
        <v>28</v>
      </c>
      <c r="E50" s="383" t="s">
        <v>315</v>
      </c>
      <c r="F50" s="410">
        <v>230000</v>
      </c>
      <c r="G50" s="434"/>
      <c r="H50" s="447">
        <f t="shared" si="4"/>
        <v>230000</v>
      </c>
      <c r="I50" s="471"/>
    </row>
    <row r="51" spans="2:9" s="21" customFormat="1" ht="24">
      <c r="B51" s="118"/>
      <c r="C51" s="22"/>
      <c r="D51" s="14" t="s">
        <v>29</v>
      </c>
      <c r="E51" s="383" t="s">
        <v>316</v>
      </c>
      <c r="F51" s="410">
        <v>7000</v>
      </c>
      <c r="G51" s="434"/>
      <c r="H51" s="431">
        <f t="shared" si="4"/>
        <v>7000</v>
      </c>
      <c r="I51" s="471"/>
    </row>
    <row r="52" spans="2:9" s="21" customFormat="1" ht="24">
      <c r="B52" s="118"/>
      <c r="C52" s="22"/>
      <c r="D52" s="14" t="s">
        <v>29</v>
      </c>
      <c r="E52" s="383" t="s">
        <v>317</v>
      </c>
      <c r="F52" s="410">
        <v>30000</v>
      </c>
      <c r="G52" s="434"/>
      <c r="H52" s="447">
        <f t="shared" si="4"/>
        <v>30000</v>
      </c>
      <c r="I52" s="471"/>
    </row>
    <row r="53" spans="2:9" s="21" customFormat="1" ht="34.5" customHeight="1">
      <c r="B53" s="118"/>
      <c r="C53" s="22"/>
      <c r="D53" s="14" t="s">
        <v>29</v>
      </c>
      <c r="E53" s="383" t="s">
        <v>318</v>
      </c>
      <c r="F53" s="410">
        <v>17000</v>
      </c>
      <c r="G53" s="434"/>
      <c r="H53" s="447">
        <f t="shared" si="4"/>
        <v>17000</v>
      </c>
      <c r="I53" s="471"/>
    </row>
    <row r="54" spans="2:9" s="21" customFormat="1" ht="24">
      <c r="B54" s="116"/>
      <c r="C54" s="22"/>
      <c r="D54" s="14" t="s">
        <v>15</v>
      </c>
      <c r="E54" s="383" t="s">
        <v>312</v>
      </c>
      <c r="F54" s="410">
        <v>6000</v>
      </c>
      <c r="G54" s="434"/>
      <c r="H54" s="447">
        <f t="shared" si="4"/>
        <v>6000</v>
      </c>
      <c r="I54" s="471"/>
    </row>
    <row r="55" spans="2:9" s="21" customFormat="1" ht="16.5" customHeight="1">
      <c r="B55" s="116"/>
      <c r="C55" s="22"/>
      <c r="D55" s="14" t="s">
        <v>265</v>
      </c>
      <c r="E55" s="398" t="s">
        <v>418</v>
      </c>
      <c r="F55" s="410">
        <v>1000</v>
      </c>
      <c r="G55" s="434"/>
      <c r="H55" s="447">
        <f t="shared" si="4"/>
        <v>1000</v>
      </c>
      <c r="I55" s="471"/>
    </row>
    <row r="56" spans="2:9" s="21" customFormat="1" ht="25.5" customHeight="1">
      <c r="B56" s="116"/>
      <c r="C56" s="216">
        <v>75621</v>
      </c>
      <c r="D56" s="217"/>
      <c r="E56" s="390" t="s">
        <v>30</v>
      </c>
      <c r="F56" s="411">
        <f>F57+F58</f>
        <v>5322630</v>
      </c>
      <c r="G56" s="411">
        <f>G57+G58</f>
        <v>0</v>
      </c>
      <c r="H56" s="411">
        <f>H57+H58</f>
        <v>5322630</v>
      </c>
      <c r="I56" s="471"/>
    </row>
    <row r="57" spans="2:9" ht="16.5" customHeight="1">
      <c r="B57" s="117"/>
      <c r="C57" s="23"/>
      <c r="D57" s="14" t="s">
        <v>31</v>
      </c>
      <c r="E57" s="398" t="s">
        <v>320</v>
      </c>
      <c r="F57" s="410">
        <v>4322630</v>
      </c>
      <c r="G57" s="435"/>
      <c r="H57" s="447">
        <f>F57+G57</f>
        <v>4322630</v>
      </c>
      <c r="I57" s="472"/>
    </row>
    <row r="58" spans="2:9" ht="16.5" customHeight="1" thickBot="1">
      <c r="B58" s="119"/>
      <c r="C58" s="26"/>
      <c r="D58" s="11" t="s">
        <v>32</v>
      </c>
      <c r="E58" s="399" t="s">
        <v>404</v>
      </c>
      <c r="F58" s="414">
        <v>1000000</v>
      </c>
      <c r="G58" s="448"/>
      <c r="H58" s="447">
        <f>F58+G58</f>
        <v>1000000</v>
      </c>
      <c r="I58" s="473"/>
    </row>
    <row r="59" spans="2:9" ht="15" customHeight="1" thickBot="1">
      <c r="B59" s="232">
        <v>758</v>
      </c>
      <c r="C59" s="230"/>
      <c r="D59" s="230"/>
      <c r="E59" s="231" t="s">
        <v>33</v>
      </c>
      <c r="F59" s="406">
        <f>F60+F62+F64</f>
        <v>9371220</v>
      </c>
      <c r="G59" s="406">
        <f>G60+G62+G64</f>
        <v>0</v>
      </c>
      <c r="H59" s="406">
        <f>H60+H62+H64</f>
        <v>9371220</v>
      </c>
      <c r="I59" s="449"/>
    </row>
    <row r="60" spans="2:9" ht="16.5" customHeight="1">
      <c r="B60" s="120"/>
      <c r="C60" s="215">
        <v>75801</v>
      </c>
      <c r="D60" s="213"/>
      <c r="E60" s="214" t="s">
        <v>34</v>
      </c>
      <c r="F60" s="407">
        <f>F61</f>
        <v>7773396</v>
      </c>
      <c r="G60" s="407">
        <f>G61</f>
        <v>0</v>
      </c>
      <c r="H60" s="407">
        <f>H61</f>
        <v>7773396</v>
      </c>
      <c r="I60" s="452"/>
    </row>
    <row r="61" spans="2:9" s="21" customFormat="1" ht="16.5" customHeight="1">
      <c r="B61" s="118"/>
      <c r="C61" s="22"/>
      <c r="D61" s="15">
        <v>2920</v>
      </c>
      <c r="E61" s="398" t="s">
        <v>321</v>
      </c>
      <c r="F61" s="410">
        <v>7773396</v>
      </c>
      <c r="G61" s="436"/>
      <c r="H61" s="447">
        <f>F61+G61</f>
        <v>7773396</v>
      </c>
      <c r="I61" s="472"/>
    </row>
    <row r="62" spans="2:9" ht="16.5" customHeight="1">
      <c r="B62" s="117"/>
      <c r="C62" s="216">
        <v>75807</v>
      </c>
      <c r="D62" s="220"/>
      <c r="E62" s="394" t="s">
        <v>35</v>
      </c>
      <c r="F62" s="411">
        <f>F63</f>
        <v>1498824</v>
      </c>
      <c r="G62" s="411">
        <f>G63</f>
        <v>0</v>
      </c>
      <c r="H62" s="411">
        <f>H63</f>
        <v>1498824</v>
      </c>
      <c r="I62" s="474"/>
    </row>
    <row r="63" spans="2:9" ht="16.5" customHeight="1">
      <c r="B63" s="119"/>
      <c r="C63" s="26"/>
      <c r="D63" s="18">
        <v>2920</v>
      </c>
      <c r="E63" s="399" t="s">
        <v>322</v>
      </c>
      <c r="F63" s="408">
        <v>1498824</v>
      </c>
      <c r="G63" s="438"/>
      <c r="H63" s="447">
        <f>F63+G63</f>
        <v>1498824</v>
      </c>
      <c r="I63" s="474"/>
    </row>
    <row r="64" spans="2:9" ht="16.5" customHeight="1">
      <c r="B64" s="117"/>
      <c r="C64" s="216">
        <v>75814</v>
      </c>
      <c r="D64" s="221"/>
      <c r="E64" s="394" t="s">
        <v>272</v>
      </c>
      <c r="F64" s="415">
        <f>F65+F66</f>
        <v>99000</v>
      </c>
      <c r="G64" s="415">
        <f>G65+G66</f>
        <v>0</v>
      </c>
      <c r="H64" s="415">
        <f>H65+H66</f>
        <v>99000</v>
      </c>
      <c r="I64" s="474"/>
    </row>
    <row r="65" spans="2:9" ht="24">
      <c r="B65" s="117"/>
      <c r="C65" s="23"/>
      <c r="D65" s="15">
        <v>2030</v>
      </c>
      <c r="E65" s="383" t="s">
        <v>323</v>
      </c>
      <c r="F65" s="410">
        <v>84000</v>
      </c>
      <c r="G65" s="438"/>
      <c r="H65" s="447">
        <f>F65+G65</f>
        <v>84000</v>
      </c>
      <c r="I65" s="474"/>
    </row>
    <row r="66" spans="2:9" ht="27" customHeight="1" thickBot="1">
      <c r="B66" s="119"/>
      <c r="C66" s="26"/>
      <c r="D66" s="387" t="s">
        <v>307</v>
      </c>
      <c r="E66" s="400" t="s">
        <v>308</v>
      </c>
      <c r="F66" s="408">
        <v>15000</v>
      </c>
      <c r="G66" s="450"/>
      <c r="H66" s="447">
        <f>F66+G66</f>
        <v>15000</v>
      </c>
      <c r="I66" s="473"/>
    </row>
    <row r="67" spans="2:9" ht="15" customHeight="1" thickBot="1">
      <c r="B67" s="234">
        <v>801</v>
      </c>
      <c r="C67" s="230"/>
      <c r="D67" s="230"/>
      <c r="E67" s="396" t="s">
        <v>36</v>
      </c>
      <c r="F67" s="406">
        <f>F68+F71+F73+F79+F81+F83</f>
        <v>581135</v>
      </c>
      <c r="G67" s="406">
        <f>G68+G71+G73+G79+G81+G83</f>
        <v>0</v>
      </c>
      <c r="H67" s="406">
        <f>H68+H71+H73+H79+H81+H83</f>
        <v>581135</v>
      </c>
      <c r="I67" s="449"/>
    </row>
    <row r="68" spans="2:9" ht="18" customHeight="1">
      <c r="B68" s="120"/>
      <c r="C68" s="215">
        <v>80101</v>
      </c>
      <c r="D68" s="213"/>
      <c r="E68" s="401" t="s">
        <v>37</v>
      </c>
      <c r="F68" s="407">
        <f>F69+F70</f>
        <v>8500</v>
      </c>
      <c r="G68" s="407">
        <f>G69+G70</f>
        <v>0</v>
      </c>
      <c r="H68" s="407">
        <f>H69+H70</f>
        <v>8500</v>
      </c>
      <c r="I68" s="452"/>
    </row>
    <row r="69" spans="2:9" ht="24" customHeight="1">
      <c r="B69" s="117"/>
      <c r="C69" s="23"/>
      <c r="D69" s="14" t="s">
        <v>8</v>
      </c>
      <c r="E69" s="383" t="s">
        <v>416</v>
      </c>
      <c r="F69" s="410">
        <v>7500</v>
      </c>
      <c r="G69" s="438"/>
      <c r="H69" s="447">
        <f>F69+G69</f>
        <v>7500</v>
      </c>
      <c r="I69" s="474"/>
    </row>
    <row r="70" spans="2:9" ht="16.5" customHeight="1">
      <c r="B70" s="117"/>
      <c r="C70" s="23"/>
      <c r="D70" s="14" t="s">
        <v>16</v>
      </c>
      <c r="E70" s="383" t="s">
        <v>417</v>
      </c>
      <c r="F70" s="410">
        <v>1000</v>
      </c>
      <c r="G70" s="438"/>
      <c r="H70" s="447">
        <f>F70+G70</f>
        <v>1000</v>
      </c>
      <c r="I70" s="474"/>
    </row>
    <row r="71" spans="2:9" ht="18" customHeight="1">
      <c r="B71" s="117"/>
      <c r="C71" s="254" t="s">
        <v>153</v>
      </c>
      <c r="D71" s="253"/>
      <c r="E71" s="381" t="s">
        <v>240</v>
      </c>
      <c r="F71" s="411">
        <f>F72</f>
        <v>144855</v>
      </c>
      <c r="G71" s="411">
        <f>G72</f>
        <v>0</v>
      </c>
      <c r="H71" s="411">
        <f>H72</f>
        <v>144855</v>
      </c>
      <c r="I71" s="474"/>
    </row>
    <row r="72" spans="2:9" ht="24" customHeight="1">
      <c r="B72" s="117"/>
      <c r="C72" s="23"/>
      <c r="D72" s="15">
        <v>2030</v>
      </c>
      <c r="E72" s="383" t="s">
        <v>323</v>
      </c>
      <c r="F72" s="410">
        <v>144855</v>
      </c>
      <c r="G72" s="438"/>
      <c r="H72" s="447">
        <f>F72+G72</f>
        <v>144855</v>
      </c>
      <c r="I72" s="474"/>
    </row>
    <row r="73" spans="2:9" ht="18" customHeight="1">
      <c r="B73" s="117"/>
      <c r="C73" s="216">
        <v>80104</v>
      </c>
      <c r="D73" s="217"/>
      <c r="E73" s="394" t="s">
        <v>38</v>
      </c>
      <c r="F73" s="411">
        <f>SUM(F74:F78)</f>
        <v>422780</v>
      </c>
      <c r="G73" s="411">
        <f>SUM(G74:G78)</f>
        <v>0</v>
      </c>
      <c r="H73" s="411">
        <f>SUM(H74:H78)</f>
        <v>422780</v>
      </c>
      <c r="I73" s="474"/>
    </row>
    <row r="74" spans="2:9" ht="16.5" customHeight="1">
      <c r="B74" s="119"/>
      <c r="C74" s="361"/>
      <c r="D74" s="310" t="s">
        <v>338</v>
      </c>
      <c r="E74" s="375" t="s">
        <v>377</v>
      </c>
      <c r="F74" s="416">
        <v>27000</v>
      </c>
      <c r="G74" s="437"/>
      <c r="H74" s="447">
        <f>F74+G74</f>
        <v>27000</v>
      </c>
      <c r="I74" s="474"/>
    </row>
    <row r="75" spans="2:9" ht="36">
      <c r="B75" s="117"/>
      <c r="C75" s="216"/>
      <c r="D75" s="310" t="s">
        <v>339</v>
      </c>
      <c r="E75" s="376" t="s">
        <v>378</v>
      </c>
      <c r="F75" s="413">
        <v>90000</v>
      </c>
      <c r="G75" s="437"/>
      <c r="H75" s="447">
        <f>F75+G75</f>
        <v>90000</v>
      </c>
      <c r="I75" s="474"/>
    </row>
    <row r="76" spans="2:9" ht="24">
      <c r="B76" s="117"/>
      <c r="C76" s="17"/>
      <c r="D76" s="14" t="s">
        <v>8</v>
      </c>
      <c r="E76" s="383" t="s">
        <v>416</v>
      </c>
      <c r="F76" s="413">
        <v>16000</v>
      </c>
      <c r="G76" s="437"/>
      <c r="H76" s="447">
        <f>F76+G76</f>
        <v>16000</v>
      </c>
      <c r="I76" s="474"/>
    </row>
    <row r="77" spans="2:9" ht="16.5" customHeight="1">
      <c r="B77" s="117"/>
      <c r="C77" s="23"/>
      <c r="D77" s="363" t="s">
        <v>191</v>
      </c>
      <c r="E77" s="395" t="s">
        <v>324</v>
      </c>
      <c r="F77" s="410">
        <v>34000</v>
      </c>
      <c r="G77" s="438"/>
      <c r="H77" s="447">
        <f>F77+G77</f>
        <v>34000</v>
      </c>
      <c r="I77" s="474"/>
    </row>
    <row r="78" spans="2:9" ht="24">
      <c r="B78" s="117"/>
      <c r="C78" s="23"/>
      <c r="D78" s="15">
        <v>2030</v>
      </c>
      <c r="E78" s="383" t="s">
        <v>323</v>
      </c>
      <c r="F78" s="410">
        <v>255780</v>
      </c>
      <c r="G78" s="438"/>
      <c r="H78" s="431">
        <f>F78+G78</f>
        <v>255780</v>
      </c>
      <c r="I78" s="474"/>
    </row>
    <row r="79" spans="2:9" ht="18" customHeight="1">
      <c r="B79" s="119"/>
      <c r="C79" s="254" t="s">
        <v>155</v>
      </c>
      <c r="D79" s="253"/>
      <c r="E79" s="381" t="s">
        <v>195</v>
      </c>
      <c r="F79" s="417">
        <f>F80</f>
        <v>1000</v>
      </c>
      <c r="G79" s="417">
        <f>G80</f>
        <v>0</v>
      </c>
      <c r="H79" s="417">
        <f>H80</f>
        <v>1000</v>
      </c>
      <c r="I79" s="474"/>
    </row>
    <row r="80" spans="2:9" ht="24">
      <c r="B80" s="119"/>
      <c r="C80" s="26"/>
      <c r="D80" s="14" t="s">
        <v>8</v>
      </c>
      <c r="E80" s="383" t="s">
        <v>416</v>
      </c>
      <c r="F80" s="408">
        <v>1000</v>
      </c>
      <c r="G80" s="438"/>
      <c r="H80" s="447">
        <f>F80+G80</f>
        <v>1000</v>
      </c>
      <c r="I80" s="474"/>
    </row>
    <row r="81" spans="2:9" ht="17.25" customHeight="1">
      <c r="B81" s="117"/>
      <c r="C81" s="216">
        <v>80113</v>
      </c>
      <c r="D81" s="222"/>
      <c r="E81" s="381" t="s">
        <v>242</v>
      </c>
      <c r="F81" s="418">
        <f>F82</f>
        <v>3000</v>
      </c>
      <c r="G81" s="418">
        <f>G82</f>
        <v>0</v>
      </c>
      <c r="H81" s="418">
        <f>H82</f>
        <v>3000</v>
      </c>
      <c r="I81" s="474"/>
    </row>
    <row r="82" spans="2:9" ht="18" customHeight="1">
      <c r="B82" s="120"/>
      <c r="C82" s="362"/>
      <c r="D82" s="363" t="s">
        <v>191</v>
      </c>
      <c r="E82" s="395" t="s">
        <v>324</v>
      </c>
      <c r="F82" s="419">
        <v>3000</v>
      </c>
      <c r="G82" s="438"/>
      <c r="H82" s="447">
        <f>F82+G82</f>
        <v>3000</v>
      </c>
      <c r="I82" s="474"/>
    </row>
    <row r="83" spans="2:9" ht="25.5">
      <c r="B83" s="117"/>
      <c r="C83" s="254" t="s">
        <v>157</v>
      </c>
      <c r="D83" s="253"/>
      <c r="E83" s="381" t="s">
        <v>243</v>
      </c>
      <c r="F83" s="411">
        <f>F84</f>
        <v>1000</v>
      </c>
      <c r="G83" s="411">
        <f>G84</f>
        <v>0</v>
      </c>
      <c r="H83" s="411">
        <f>H84</f>
        <v>1000</v>
      </c>
      <c r="I83" s="474"/>
    </row>
    <row r="84" spans="2:9" ht="18" customHeight="1" thickBot="1">
      <c r="B84" s="131"/>
      <c r="C84" s="132"/>
      <c r="D84" s="453" t="s">
        <v>16</v>
      </c>
      <c r="E84" s="454" t="s">
        <v>417</v>
      </c>
      <c r="F84" s="412">
        <v>1000</v>
      </c>
      <c r="G84" s="455"/>
      <c r="H84" s="447">
        <f>F84+G84</f>
        <v>1000</v>
      </c>
      <c r="I84" s="456"/>
    </row>
    <row r="85" spans="2:9" s="21" customFormat="1" ht="18" customHeight="1" thickBot="1">
      <c r="B85" s="234">
        <v>852</v>
      </c>
      <c r="C85" s="230"/>
      <c r="D85" s="230"/>
      <c r="E85" s="396" t="s">
        <v>39</v>
      </c>
      <c r="F85" s="406">
        <f>F86+F89+F92+F94+F96+F98</f>
        <v>2821150</v>
      </c>
      <c r="G85" s="406">
        <f>G86+G89+G92+G94+G96+G98</f>
        <v>2000</v>
      </c>
      <c r="H85" s="406">
        <f>H86+H89+H92+H94+H96+H98</f>
        <v>2823150</v>
      </c>
      <c r="I85" s="457"/>
    </row>
    <row r="86" spans="2:9" ht="42.75" customHeight="1">
      <c r="B86" s="120"/>
      <c r="C86" s="215">
        <v>85212</v>
      </c>
      <c r="D86" s="213"/>
      <c r="E86" s="397" t="s">
        <v>279</v>
      </c>
      <c r="F86" s="407">
        <f>F87+F88</f>
        <v>2688685</v>
      </c>
      <c r="G86" s="407">
        <f>G87+G88</f>
        <v>0</v>
      </c>
      <c r="H86" s="407">
        <f>H87+H88</f>
        <v>2688685</v>
      </c>
      <c r="I86" s="452"/>
    </row>
    <row r="87" spans="2:9" ht="39.75" customHeight="1">
      <c r="B87" s="117"/>
      <c r="C87" s="23"/>
      <c r="D87" s="15">
        <v>2010</v>
      </c>
      <c r="E87" s="141" t="s">
        <v>325</v>
      </c>
      <c r="F87" s="410">
        <v>2678685</v>
      </c>
      <c r="G87" s="435"/>
      <c r="H87" s="447">
        <f>F87+G87</f>
        <v>2678685</v>
      </c>
      <c r="I87" s="472"/>
    </row>
    <row r="88" spans="2:9" ht="39.75" customHeight="1">
      <c r="B88" s="117"/>
      <c r="C88" s="23"/>
      <c r="D88" s="15">
        <v>2360</v>
      </c>
      <c r="E88" s="141" t="s">
        <v>326</v>
      </c>
      <c r="F88" s="410">
        <v>10000</v>
      </c>
      <c r="G88" s="435"/>
      <c r="H88" s="447">
        <f>F88+G88</f>
        <v>10000</v>
      </c>
      <c r="I88" s="472"/>
    </row>
    <row r="89" spans="2:9" ht="67.5" customHeight="1">
      <c r="B89" s="117"/>
      <c r="C89" s="216">
        <v>85213</v>
      </c>
      <c r="D89" s="217"/>
      <c r="E89" s="390" t="s">
        <v>280</v>
      </c>
      <c r="F89" s="411">
        <f>F90+F91</f>
        <v>14767</v>
      </c>
      <c r="G89" s="411">
        <f>G90+G91</f>
        <v>0</v>
      </c>
      <c r="H89" s="411">
        <f>H90+H91</f>
        <v>14767</v>
      </c>
      <c r="I89" s="474"/>
    </row>
    <row r="90" spans="2:9" ht="39" customHeight="1">
      <c r="B90" s="117"/>
      <c r="C90" s="23"/>
      <c r="D90" s="15">
        <v>2010</v>
      </c>
      <c r="E90" s="141" t="s">
        <v>325</v>
      </c>
      <c r="F90" s="410">
        <v>7274</v>
      </c>
      <c r="G90" s="435"/>
      <c r="H90" s="447">
        <f>F90+G90</f>
        <v>7274</v>
      </c>
      <c r="I90" s="472"/>
    </row>
    <row r="91" spans="2:9" ht="27" customHeight="1">
      <c r="B91" s="117"/>
      <c r="C91" s="23"/>
      <c r="D91" s="15">
        <v>2030</v>
      </c>
      <c r="E91" s="383" t="s">
        <v>323</v>
      </c>
      <c r="F91" s="410">
        <v>7493</v>
      </c>
      <c r="G91" s="435"/>
      <c r="H91" s="447">
        <f>F91+G91</f>
        <v>7493</v>
      </c>
      <c r="I91" s="472"/>
    </row>
    <row r="92" spans="2:9" ht="27" customHeight="1">
      <c r="B92" s="117"/>
      <c r="C92" s="216">
        <v>85214</v>
      </c>
      <c r="D92" s="217"/>
      <c r="E92" s="390" t="s">
        <v>40</v>
      </c>
      <c r="F92" s="411">
        <f>F93</f>
        <v>33558</v>
      </c>
      <c r="G92" s="411">
        <f>G93</f>
        <v>0</v>
      </c>
      <c r="H92" s="411">
        <f>H93</f>
        <v>33558</v>
      </c>
      <c r="I92" s="474"/>
    </row>
    <row r="93" spans="2:9" s="21" customFormat="1" ht="27" customHeight="1">
      <c r="B93" s="118"/>
      <c r="C93" s="22"/>
      <c r="D93" s="15">
        <v>2030</v>
      </c>
      <c r="E93" s="383" t="s">
        <v>323</v>
      </c>
      <c r="F93" s="410">
        <v>33558</v>
      </c>
      <c r="G93" s="435"/>
      <c r="H93" s="447">
        <f>F93+G93</f>
        <v>33558</v>
      </c>
      <c r="I93" s="472"/>
    </row>
    <row r="94" spans="2:9" s="21" customFormat="1" ht="18" customHeight="1">
      <c r="B94" s="118"/>
      <c r="C94" s="254" t="s">
        <v>167</v>
      </c>
      <c r="D94" s="253"/>
      <c r="E94" s="223" t="s">
        <v>247</v>
      </c>
      <c r="F94" s="411">
        <f>F95</f>
        <v>0</v>
      </c>
      <c r="G94" s="411">
        <f>G95</f>
        <v>2000</v>
      </c>
      <c r="H94" s="411">
        <f>H95</f>
        <v>2000</v>
      </c>
      <c r="I94" s="472"/>
    </row>
    <row r="95" spans="2:9" s="21" customFormat="1" ht="36">
      <c r="B95" s="118"/>
      <c r="C95" s="22"/>
      <c r="D95" s="15">
        <v>2010</v>
      </c>
      <c r="E95" s="141" t="s">
        <v>325</v>
      </c>
      <c r="F95" s="410">
        <v>0</v>
      </c>
      <c r="G95" s="413">
        <v>2000</v>
      </c>
      <c r="H95" s="447">
        <f>F95+G95</f>
        <v>2000</v>
      </c>
      <c r="I95" s="669" t="s">
        <v>464</v>
      </c>
    </row>
    <row r="96" spans="2:9" s="21" customFormat="1" ht="18.75" customHeight="1">
      <c r="B96" s="118"/>
      <c r="C96" s="216">
        <v>85216</v>
      </c>
      <c r="D96" s="221"/>
      <c r="E96" s="224" t="s">
        <v>225</v>
      </c>
      <c r="F96" s="418">
        <f>F97</f>
        <v>79185</v>
      </c>
      <c r="G96" s="418">
        <f>G97</f>
        <v>0</v>
      </c>
      <c r="H96" s="418">
        <f>H97</f>
        <v>79185</v>
      </c>
      <c r="I96" s="472"/>
    </row>
    <row r="97" spans="2:9" s="21" customFormat="1" ht="28.5" customHeight="1">
      <c r="B97" s="118"/>
      <c r="C97" s="22"/>
      <c r="D97" s="15">
        <v>2030</v>
      </c>
      <c r="E97" s="383" t="s">
        <v>323</v>
      </c>
      <c r="F97" s="410">
        <v>79185</v>
      </c>
      <c r="G97" s="435"/>
      <c r="H97" s="447">
        <f>F97+G97</f>
        <v>79185</v>
      </c>
      <c r="I97" s="472"/>
    </row>
    <row r="98" spans="2:9" ht="17.25" customHeight="1">
      <c r="B98" s="117"/>
      <c r="C98" s="216">
        <v>85219</v>
      </c>
      <c r="D98" s="217"/>
      <c r="E98" s="394" t="s">
        <v>41</v>
      </c>
      <c r="F98" s="411">
        <f>F99+F100</f>
        <v>4955</v>
      </c>
      <c r="G98" s="411">
        <f>G99+G100</f>
        <v>0</v>
      </c>
      <c r="H98" s="411">
        <f>H99+H100</f>
        <v>4955</v>
      </c>
      <c r="I98" s="474"/>
    </row>
    <row r="99" spans="2:9" ht="17.25" customHeight="1">
      <c r="B99" s="117"/>
      <c r="C99" s="17"/>
      <c r="D99" s="14" t="s">
        <v>16</v>
      </c>
      <c r="E99" s="383" t="s">
        <v>417</v>
      </c>
      <c r="F99" s="410">
        <v>2000</v>
      </c>
      <c r="G99" s="441"/>
      <c r="H99" s="447">
        <f>F99+G99</f>
        <v>2000</v>
      </c>
      <c r="I99" s="474"/>
    </row>
    <row r="100" spans="2:9" ht="24" customHeight="1" thickBot="1">
      <c r="B100" s="119"/>
      <c r="C100" s="26"/>
      <c r="D100" s="18">
        <v>2030</v>
      </c>
      <c r="E100" s="402" t="s">
        <v>323</v>
      </c>
      <c r="F100" s="408">
        <v>2955</v>
      </c>
      <c r="G100" s="451"/>
      <c r="H100" s="447">
        <f>F100+G100</f>
        <v>2955</v>
      </c>
      <c r="I100" s="473"/>
    </row>
    <row r="101" spans="2:9" ht="28.5" customHeight="1" thickBot="1">
      <c r="B101" s="244" t="s">
        <v>172</v>
      </c>
      <c r="C101" s="245"/>
      <c r="D101" s="245"/>
      <c r="E101" s="246" t="s">
        <v>173</v>
      </c>
      <c r="F101" s="420">
        <f aca="true" t="shared" si="5" ref="F101:H102">F102</f>
        <v>3000</v>
      </c>
      <c r="G101" s="420">
        <f t="shared" si="5"/>
        <v>1900</v>
      </c>
      <c r="H101" s="420">
        <f t="shared" si="5"/>
        <v>4900</v>
      </c>
      <c r="I101" s="449"/>
    </row>
    <row r="102" spans="2:9" ht="26.25" customHeight="1">
      <c r="B102" s="120"/>
      <c r="C102" s="458">
        <v>85311</v>
      </c>
      <c r="D102" s="459"/>
      <c r="E102" s="332" t="s">
        <v>304</v>
      </c>
      <c r="F102" s="407">
        <f t="shared" si="5"/>
        <v>3000</v>
      </c>
      <c r="G102" s="407">
        <f t="shared" si="5"/>
        <v>1900</v>
      </c>
      <c r="H102" s="407">
        <f t="shared" si="5"/>
        <v>4900</v>
      </c>
      <c r="I102" s="452"/>
    </row>
    <row r="103" spans="2:9" ht="18" customHeight="1" thickBot="1">
      <c r="B103" s="131"/>
      <c r="C103" s="132"/>
      <c r="D103" s="11" t="s">
        <v>300</v>
      </c>
      <c r="E103" s="144" t="s">
        <v>328</v>
      </c>
      <c r="F103" s="412">
        <v>3000</v>
      </c>
      <c r="G103" s="663">
        <v>1900</v>
      </c>
      <c r="H103" s="447">
        <f>F103+G103</f>
        <v>4900</v>
      </c>
      <c r="I103" s="670" t="s">
        <v>465</v>
      </c>
    </row>
    <row r="104" spans="2:9" ht="28.5" customHeight="1" thickBot="1">
      <c r="B104" s="232">
        <v>900</v>
      </c>
      <c r="C104" s="230"/>
      <c r="D104" s="230"/>
      <c r="E104" s="388" t="s">
        <v>43</v>
      </c>
      <c r="F104" s="421">
        <f>F105+F108</f>
        <v>783988</v>
      </c>
      <c r="G104" s="421">
        <f>G105+G108</f>
        <v>0</v>
      </c>
      <c r="H104" s="421">
        <f>H105+H108</f>
        <v>783988</v>
      </c>
      <c r="I104" s="449"/>
    </row>
    <row r="105" spans="2:9" ht="20.25" customHeight="1">
      <c r="B105" s="359"/>
      <c r="C105" s="226" t="s">
        <v>194</v>
      </c>
      <c r="D105" s="227"/>
      <c r="E105" s="389" t="s">
        <v>250</v>
      </c>
      <c r="F105" s="407">
        <f>F106+F107</f>
        <v>751988</v>
      </c>
      <c r="G105" s="407">
        <f>G106+G107</f>
        <v>0</v>
      </c>
      <c r="H105" s="407">
        <f>H106+H107</f>
        <v>751988</v>
      </c>
      <c r="I105" s="452"/>
    </row>
    <row r="106" spans="2:9" ht="27" customHeight="1">
      <c r="B106" s="359"/>
      <c r="C106" s="360"/>
      <c r="D106" s="14" t="s">
        <v>29</v>
      </c>
      <c r="E106" s="383" t="s">
        <v>319</v>
      </c>
      <c r="F106" s="422">
        <v>746988</v>
      </c>
      <c r="G106" s="440"/>
      <c r="H106" s="447">
        <f>F106+G106</f>
        <v>746988</v>
      </c>
      <c r="I106" s="474"/>
    </row>
    <row r="107" spans="2:9" ht="18" customHeight="1">
      <c r="B107" s="359"/>
      <c r="C107" s="360"/>
      <c r="D107" s="14" t="s">
        <v>15</v>
      </c>
      <c r="E107" s="383" t="s">
        <v>327</v>
      </c>
      <c r="F107" s="422">
        <v>5000</v>
      </c>
      <c r="G107" s="440"/>
      <c r="H107" s="447">
        <f>F107+G107</f>
        <v>5000</v>
      </c>
      <c r="I107" s="474"/>
    </row>
    <row r="108" spans="2:9" ht="28.5" customHeight="1">
      <c r="B108" s="198"/>
      <c r="C108" s="216">
        <v>90019</v>
      </c>
      <c r="D108" s="379"/>
      <c r="E108" s="390" t="s">
        <v>256</v>
      </c>
      <c r="F108" s="411">
        <f>F109</f>
        <v>32000</v>
      </c>
      <c r="G108" s="411">
        <f>G109</f>
        <v>0</v>
      </c>
      <c r="H108" s="411">
        <f>H109</f>
        <v>32000</v>
      </c>
      <c r="I108" s="474"/>
    </row>
    <row r="109" spans="2:9" ht="17.25" customHeight="1" thickBot="1">
      <c r="B109" s="460"/>
      <c r="C109" s="461"/>
      <c r="D109" s="11" t="s">
        <v>15</v>
      </c>
      <c r="E109" s="402" t="s">
        <v>327</v>
      </c>
      <c r="F109" s="416">
        <v>32000</v>
      </c>
      <c r="G109" s="462"/>
      <c r="H109" s="447">
        <f>F109+G109</f>
        <v>32000</v>
      </c>
      <c r="I109" s="473"/>
    </row>
    <row r="110" spans="2:9" ht="28.5" customHeight="1" thickBot="1">
      <c r="B110" s="235" t="s">
        <v>102</v>
      </c>
      <c r="C110" s="236"/>
      <c r="D110" s="237"/>
      <c r="E110" s="391" t="s">
        <v>103</v>
      </c>
      <c r="F110" s="423">
        <f>F111</f>
        <v>10000</v>
      </c>
      <c r="G110" s="423">
        <f>G111</f>
        <v>0</v>
      </c>
      <c r="H110" s="423">
        <f>H111</f>
        <v>10000</v>
      </c>
      <c r="I110" s="449"/>
    </row>
    <row r="111" spans="2:9" ht="14.25" customHeight="1">
      <c r="B111" s="120"/>
      <c r="C111" s="226" t="s">
        <v>185</v>
      </c>
      <c r="D111" s="227"/>
      <c r="E111" s="392" t="s">
        <v>42</v>
      </c>
      <c r="F111" s="424">
        <f>F112+F113+F114</f>
        <v>10000</v>
      </c>
      <c r="G111" s="424">
        <f>G112+G113+G114</f>
        <v>0</v>
      </c>
      <c r="H111" s="424">
        <f>H112+H113+H114</f>
        <v>10000</v>
      </c>
      <c r="I111" s="452"/>
    </row>
    <row r="112" spans="2:9" ht="16.5" customHeight="1">
      <c r="B112" s="117"/>
      <c r="C112" s="254"/>
      <c r="D112" s="14" t="s">
        <v>15</v>
      </c>
      <c r="E112" s="383" t="s">
        <v>327</v>
      </c>
      <c r="F112" s="425">
        <v>2000</v>
      </c>
      <c r="G112" s="439"/>
      <c r="H112" s="447">
        <f>F112+G112</f>
        <v>2000</v>
      </c>
      <c r="I112" s="474"/>
    </row>
    <row r="113" spans="2:9" ht="24">
      <c r="B113" s="117"/>
      <c r="C113" s="254"/>
      <c r="D113" s="14" t="s">
        <v>8</v>
      </c>
      <c r="E113" s="383" t="s">
        <v>416</v>
      </c>
      <c r="F113" s="425">
        <v>6000</v>
      </c>
      <c r="G113" s="439"/>
      <c r="H113" s="447">
        <f>F113+G113</f>
        <v>6000</v>
      </c>
      <c r="I113" s="474"/>
    </row>
    <row r="114" spans="2:9" ht="24.75" thickBot="1">
      <c r="B114" s="119"/>
      <c r="C114" s="26"/>
      <c r="D114" s="463" t="s">
        <v>297</v>
      </c>
      <c r="E114" s="144" t="s">
        <v>419</v>
      </c>
      <c r="F114" s="464">
        <v>2000</v>
      </c>
      <c r="G114" s="451"/>
      <c r="H114" s="447">
        <f>F114+G114</f>
        <v>2000</v>
      </c>
      <c r="I114" s="473"/>
    </row>
    <row r="115" spans="2:9" ht="18" customHeight="1" thickBot="1">
      <c r="B115" s="235" t="s">
        <v>106</v>
      </c>
      <c r="C115" s="238"/>
      <c r="D115" s="238"/>
      <c r="E115" s="384" t="s">
        <v>267</v>
      </c>
      <c r="F115" s="426">
        <f>F116</f>
        <v>40000</v>
      </c>
      <c r="G115" s="426">
        <f>G116</f>
        <v>0</v>
      </c>
      <c r="H115" s="426">
        <f>H116</f>
        <v>40000</v>
      </c>
      <c r="I115" s="449"/>
    </row>
    <row r="116" spans="2:9" ht="17.25" customHeight="1">
      <c r="B116" s="120"/>
      <c r="C116" s="226" t="s">
        <v>298</v>
      </c>
      <c r="D116" s="304"/>
      <c r="E116" s="393" t="s">
        <v>299</v>
      </c>
      <c r="F116" s="427">
        <f>F117+F118</f>
        <v>40000</v>
      </c>
      <c r="G116" s="427">
        <f>G117+G118</f>
        <v>0</v>
      </c>
      <c r="H116" s="427">
        <f>H117+H118</f>
        <v>40000</v>
      </c>
      <c r="I116" s="452"/>
    </row>
    <row r="117" spans="2:9" ht="24">
      <c r="B117" s="120"/>
      <c r="C117" s="226"/>
      <c r="D117" s="14" t="s">
        <v>8</v>
      </c>
      <c r="E117" s="383" t="s">
        <v>416</v>
      </c>
      <c r="F117" s="428">
        <v>24000</v>
      </c>
      <c r="G117" s="439"/>
      <c r="H117" s="447">
        <f>F117+G117</f>
        <v>24000</v>
      </c>
      <c r="I117" s="474"/>
    </row>
    <row r="118" spans="2:9" ht="16.5" customHeight="1">
      <c r="B118" s="119"/>
      <c r="C118" s="26"/>
      <c r="D118" s="14" t="s">
        <v>300</v>
      </c>
      <c r="E118" s="141" t="s">
        <v>328</v>
      </c>
      <c r="F118" s="429">
        <v>16000</v>
      </c>
      <c r="G118" s="439"/>
      <c r="H118" s="447">
        <f>F118+G118</f>
        <v>16000</v>
      </c>
      <c r="I118" s="474"/>
    </row>
    <row r="119" spans="2:9" s="21" customFormat="1" ht="4.5" customHeight="1" thickBot="1">
      <c r="B119" s="121"/>
      <c r="C119" s="25"/>
      <c r="D119" s="25"/>
      <c r="E119" s="25"/>
      <c r="F119" s="430"/>
      <c r="G119" s="465"/>
      <c r="H119" s="465"/>
      <c r="I119" s="475"/>
    </row>
    <row r="120" spans="2:9" s="21" customFormat="1" ht="19.5" customHeight="1" thickBot="1">
      <c r="B120" s="241" t="s">
        <v>44</v>
      </c>
      <c r="C120" s="29"/>
      <c r="D120" s="30"/>
      <c r="E120" s="240"/>
      <c r="F120" s="668">
        <f>F11+F14+F19+F26+F29+F59+F67+F85+F101+F104+F110+F115</f>
        <v>26057876</v>
      </c>
      <c r="G120" s="668">
        <f>G11+G14+G19+G26+G29+G59+G67+G85+G101+G104+G110+G115</f>
        <v>3900</v>
      </c>
      <c r="H120" s="668">
        <f>H11+H14+H19+H26+H29+H59+H67+H85+H101+H104+H110+H115</f>
        <v>26061776</v>
      </c>
      <c r="I120" s="457"/>
    </row>
    <row r="121" spans="3:6" ht="12.75">
      <c r="C121" s="31"/>
      <c r="D121" s="32"/>
      <c r="E121" s="31"/>
      <c r="F121" s="31"/>
    </row>
    <row r="122" spans="2:6" ht="12.75">
      <c r="B122" s="33"/>
      <c r="C122" s="31"/>
      <c r="D122" s="32"/>
      <c r="E122" s="31"/>
      <c r="F122" s="31"/>
    </row>
    <row r="123" spans="3:6" ht="12.75">
      <c r="C123" s="34"/>
      <c r="D123" s="32"/>
      <c r="E123" s="31"/>
      <c r="F123" s="31"/>
    </row>
    <row r="124" spans="3:6" ht="12.75">
      <c r="C124" s="31"/>
      <c r="D124" s="32"/>
      <c r="E124" s="31"/>
      <c r="F124" s="31"/>
    </row>
    <row r="125" spans="3:6" ht="12.75">
      <c r="C125" s="31"/>
      <c r="D125" s="32"/>
      <c r="E125" s="31"/>
      <c r="F125" s="31"/>
    </row>
    <row r="126" spans="3:6" ht="12.75">
      <c r="C126" s="31"/>
      <c r="D126" s="32"/>
      <c r="E126" s="31"/>
      <c r="F126" s="31"/>
    </row>
    <row r="127" spans="3:6" ht="12.75">
      <c r="C127" s="31"/>
      <c r="D127" s="32"/>
      <c r="E127" s="31"/>
      <c r="F127" s="31"/>
    </row>
    <row r="128" spans="3:6" ht="12.75">
      <c r="C128" s="31"/>
      <c r="D128" s="32"/>
      <c r="E128" s="31"/>
      <c r="F128" s="31"/>
    </row>
    <row r="129" spans="3:6" ht="12.75">
      <c r="C129" s="31"/>
      <c r="D129" s="32"/>
      <c r="E129" s="31"/>
      <c r="F129" s="31"/>
    </row>
    <row r="130" spans="3:6" ht="12.75">
      <c r="C130" s="31"/>
      <c r="D130" s="32"/>
      <c r="E130" s="31"/>
      <c r="F130" s="31"/>
    </row>
    <row r="131" spans="3:6" ht="12.75">
      <c r="C131" s="31"/>
      <c r="D131" s="32"/>
      <c r="E131" s="31"/>
      <c r="F131" s="31"/>
    </row>
    <row r="132" spans="3:6" ht="12.75">
      <c r="C132" s="31"/>
      <c r="D132" s="32"/>
      <c r="E132" s="31"/>
      <c r="F132" s="31"/>
    </row>
    <row r="133" spans="3:6" ht="12.75">
      <c r="C133" s="31"/>
      <c r="D133" s="32"/>
      <c r="E133" s="31"/>
      <c r="F133" s="31"/>
    </row>
    <row r="134" spans="3:6" ht="12.75">
      <c r="C134" s="31"/>
      <c r="D134" s="32"/>
      <c r="E134" s="31"/>
      <c r="F134" s="31"/>
    </row>
    <row r="135" spans="3:6" ht="12.75">
      <c r="C135" s="31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</sheetData>
  <sheetProtection/>
  <mergeCells count="9">
    <mergeCell ref="H8:H9"/>
    <mergeCell ref="I8:I9"/>
    <mergeCell ref="E6:F6"/>
    <mergeCell ref="F8:F9"/>
    <mergeCell ref="B8:B9"/>
    <mergeCell ref="C8:C9"/>
    <mergeCell ref="D8:D9"/>
    <mergeCell ref="E8:E9"/>
    <mergeCell ref="G8:G9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8"/>
  <sheetViews>
    <sheetView zoomScalePageLayoutView="0" workbookViewId="0" topLeftCell="A409">
      <selection activeCell="H428" sqref="H428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94" t="s">
        <v>432</v>
      </c>
    </row>
    <row r="2" spans="3:8" ht="12.75">
      <c r="C2" s="190"/>
      <c r="H2" s="194" t="s">
        <v>384</v>
      </c>
    </row>
    <row r="3" ht="12.75">
      <c r="H3" s="194" t="s">
        <v>433</v>
      </c>
    </row>
    <row r="4" ht="18.75">
      <c r="E4" s="184"/>
    </row>
    <row r="5" ht="13.5" customHeight="1">
      <c r="E5" s="191"/>
    </row>
    <row r="6" spans="5:6" ht="18">
      <c r="E6" s="677" t="s">
        <v>431</v>
      </c>
      <c r="F6" s="677"/>
    </row>
    <row r="7" ht="10.5" customHeight="1" thickBot="1">
      <c r="F7" s="122"/>
    </row>
    <row r="8" spans="2:12" ht="25.5" customHeight="1" thickBot="1">
      <c r="B8" s="90" t="s">
        <v>0</v>
      </c>
      <c r="C8" s="91" t="s">
        <v>1</v>
      </c>
      <c r="D8" s="92" t="s">
        <v>2</v>
      </c>
      <c r="E8" s="93" t="s">
        <v>47</v>
      </c>
      <c r="F8" s="504" t="s">
        <v>424</v>
      </c>
      <c r="G8" s="505" t="s">
        <v>425</v>
      </c>
      <c r="H8" s="506" t="s">
        <v>426</v>
      </c>
      <c r="I8" s="507" t="s">
        <v>427</v>
      </c>
      <c r="J8" s="38"/>
      <c r="K8" s="38"/>
      <c r="L8" s="38"/>
    </row>
    <row r="9" spans="2:12" ht="8.25" customHeight="1" thickBot="1">
      <c r="B9" s="172">
        <v>1</v>
      </c>
      <c r="C9" s="173">
        <v>2</v>
      </c>
      <c r="D9" s="174">
        <v>3</v>
      </c>
      <c r="E9" s="175">
        <v>4</v>
      </c>
      <c r="F9" s="476">
        <v>5</v>
      </c>
      <c r="G9" s="519">
        <v>6</v>
      </c>
      <c r="H9" s="519">
        <v>7</v>
      </c>
      <c r="I9" s="525">
        <v>8</v>
      </c>
      <c r="J9" s="38"/>
      <c r="K9" s="38"/>
      <c r="L9" s="38"/>
    </row>
    <row r="10" spans="2:12" ht="18" customHeight="1" thickBot="1">
      <c r="B10" s="242" t="s">
        <v>92</v>
      </c>
      <c r="C10" s="238"/>
      <c r="D10" s="238"/>
      <c r="E10" s="239" t="s">
        <v>93</v>
      </c>
      <c r="F10" s="477">
        <f>F11+F13+F16+F18</f>
        <v>3173000</v>
      </c>
      <c r="G10" s="477">
        <f>G11+G13+G16+G18</f>
        <v>-1000</v>
      </c>
      <c r="H10" s="477">
        <f>H11+H13+H16+H18</f>
        <v>3172000</v>
      </c>
      <c r="I10" s="522"/>
      <c r="J10" s="38"/>
      <c r="K10" s="38"/>
      <c r="L10" s="38"/>
    </row>
    <row r="11" spans="2:12" ht="15" customHeight="1">
      <c r="B11" s="133"/>
      <c r="C11" s="252" t="s">
        <v>192</v>
      </c>
      <c r="D11" s="226"/>
      <c r="E11" s="228" t="s">
        <v>282</v>
      </c>
      <c r="F11" s="520">
        <f>F12</f>
        <v>40000</v>
      </c>
      <c r="G11" s="520">
        <f>G12</f>
        <v>0</v>
      </c>
      <c r="H11" s="520">
        <f>H12</f>
        <v>40000</v>
      </c>
      <c r="I11" s="526"/>
      <c r="J11" s="38"/>
      <c r="K11" s="38"/>
      <c r="L11" s="38"/>
    </row>
    <row r="12" spans="2:12" ht="15" customHeight="1">
      <c r="B12" s="134"/>
      <c r="C12" s="135"/>
      <c r="D12" s="95" t="s">
        <v>76</v>
      </c>
      <c r="E12" s="27" t="s">
        <v>77</v>
      </c>
      <c r="F12" s="479">
        <v>40000</v>
      </c>
      <c r="G12" s="28"/>
      <c r="H12" s="508">
        <f>F12+G12</f>
        <v>40000</v>
      </c>
      <c r="I12" s="527"/>
      <c r="J12" s="38"/>
      <c r="K12" s="38"/>
      <c r="L12" s="38"/>
    </row>
    <row r="13" spans="2:12" ht="15" customHeight="1">
      <c r="B13" s="125"/>
      <c r="C13" s="253" t="s">
        <v>94</v>
      </c>
      <c r="D13" s="254"/>
      <c r="E13" s="223" t="s">
        <v>229</v>
      </c>
      <c r="F13" s="478">
        <f>F14+F15</f>
        <v>3103000</v>
      </c>
      <c r="G13" s="478">
        <f>G14+G15</f>
        <v>-1000</v>
      </c>
      <c r="H13" s="478">
        <f>H14+H15</f>
        <v>3102000</v>
      </c>
      <c r="I13" s="527"/>
      <c r="J13" s="38"/>
      <c r="K13" s="38"/>
      <c r="L13" s="38"/>
    </row>
    <row r="14" spans="2:12" ht="15" customHeight="1">
      <c r="B14" s="125"/>
      <c r="C14" s="253"/>
      <c r="D14" s="95" t="s">
        <v>76</v>
      </c>
      <c r="E14" s="27" t="s">
        <v>77</v>
      </c>
      <c r="F14" s="480">
        <v>25000</v>
      </c>
      <c r="G14" s="28"/>
      <c r="H14" s="508">
        <f>F14+G14</f>
        <v>25000</v>
      </c>
      <c r="I14" s="527"/>
      <c r="J14" s="38"/>
      <c r="K14" s="38"/>
      <c r="L14" s="38"/>
    </row>
    <row r="15" spans="2:12" ht="15" customHeight="1">
      <c r="B15" s="124"/>
      <c r="C15" s="94"/>
      <c r="D15" s="95" t="s">
        <v>108</v>
      </c>
      <c r="E15" s="27" t="s">
        <v>109</v>
      </c>
      <c r="F15" s="480">
        <v>3078000</v>
      </c>
      <c r="G15" s="644">
        <v>-1000</v>
      </c>
      <c r="H15" s="508">
        <f>F15+G15</f>
        <v>3077000</v>
      </c>
      <c r="I15" s="671" t="s">
        <v>466</v>
      </c>
      <c r="J15" s="38"/>
      <c r="K15" s="38"/>
      <c r="L15" s="38"/>
    </row>
    <row r="16" spans="2:12" ht="17.25" customHeight="1">
      <c r="B16" s="125"/>
      <c r="C16" s="254" t="s">
        <v>110</v>
      </c>
      <c r="D16" s="254"/>
      <c r="E16" s="223" t="s">
        <v>230</v>
      </c>
      <c r="F16" s="481">
        <f>F17</f>
        <v>24000</v>
      </c>
      <c r="G16" s="481">
        <f>G17</f>
        <v>0</v>
      </c>
      <c r="H16" s="481">
        <f>H17</f>
        <v>24000</v>
      </c>
      <c r="I16" s="527"/>
      <c r="J16" s="38"/>
      <c r="K16" s="38"/>
      <c r="L16" s="38"/>
    </row>
    <row r="17" spans="2:12" ht="24.75" customHeight="1">
      <c r="B17" s="126"/>
      <c r="C17" s="97"/>
      <c r="D17" s="97">
        <v>2850</v>
      </c>
      <c r="E17" s="19" t="s">
        <v>111</v>
      </c>
      <c r="F17" s="482">
        <v>24000</v>
      </c>
      <c r="G17" s="28"/>
      <c r="H17" s="508">
        <f>F17+G17</f>
        <v>24000</v>
      </c>
      <c r="I17" s="527"/>
      <c r="J17" s="38"/>
      <c r="K17" s="38"/>
      <c r="L17" s="38"/>
    </row>
    <row r="18" spans="2:12" ht="15" customHeight="1">
      <c r="B18" s="124"/>
      <c r="C18" s="255" t="s">
        <v>268</v>
      </c>
      <c r="D18" s="254"/>
      <c r="E18" s="223" t="s">
        <v>42</v>
      </c>
      <c r="F18" s="481">
        <f>F19</f>
        <v>6000</v>
      </c>
      <c r="G18" s="481">
        <f>G19</f>
        <v>0</v>
      </c>
      <c r="H18" s="481">
        <f>H19</f>
        <v>6000</v>
      </c>
      <c r="I18" s="527"/>
      <c r="J18" s="38"/>
      <c r="K18" s="38"/>
      <c r="L18" s="38"/>
    </row>
    <row r="19" spans="2:12" ht="15" customHeight="1" thickBot="1">
      <c r="B19" s="127"/>
      <c r="C19" s="99"/>
      <c r="D19" s="98" t="s">
        <v>117</v>
      </c>
      <c r="E19" s="19" t="s">
        <v>87</v>
      </c>
      <c r="F19" s="483">
        <v>6000</v>
      </c>
      <c r="G19" s="523"/>
      <c r="H19" s="524">
        <f>F19+G19</f>
        <v>6000</v>
      </c>
      <c r="I19" s="528"/>
      <c r="J19" s="38"/>
      <c r="K19" s="38"/>
      <c r="L19" s="38"/>
    </row>
    <row r="20" spans="2:12" ht="18" customHeight="1" thickBot="1">
      <c r="B20" s="242" t="s">
        <v>113</v>
      </c>
      <c r="C20" s="238"/>
      <c r="D20" s="238"/>
      <c r="E20" s="239" t="s">
        <v>99</v>
      </c>
      <c r="F20" s="484">
        <f>F21+F23+F25</f>
        <v>1319452</v>
      </c>
      <c r="G20" s="484">
        <f>G21+G23+G25</f>
        <v>-23964</v>
      </c>
      <c r="H20" s="484">
        <f>H21+H23+H25</f>
        <v>1295488</v>
      </c>
      <c r="I20" s="522"/>
      <c r="J20" s="38"/>
      <c r="K20" s="38"/>
      <c r="L20" s="38"/>
    </row>
    <row r="21" spans="2:12" ht="15" customHeight="1">
      <c r="B21" s="123"/>
      <c r="C21" s="227" t="s">
        <v>114</v>
      </c>
      <c r="D21" s="226"/>
      <c r="E21" s="228" t="s">
        <v>231</v>
      </c>
      <c r="F21" s="485">
        <f>F22</f>
        <v>210000</v>
      </c>
      <c r="G21" s="485">
        <f>G22</f>
        <v>0</v>
      </c>
      <c r="H21" s="485">
        <f>H22</f>
        <v>210000</v>
      </c>
      <c r="I21" s="526"/>
      <c r="J21" s="38"/>
      <c r="K21" s="38"/>
      <c r="L21" s="38"/>
    </row>
    <row r="22" spans="2:12" ht="15" customHeight="1">
      <c r="B22" s="125"/>
      <c r="C22" s="94"/>
      <c r="D22" s="95" t="s">
        <v>76</v>
      </c>
      <c r="E22" s="27" t="s">
        <v>77</v>
      </c>
      <c r="F22" s="480">
        <v>210000</v>
      </c>
      <c r="G22" s="28"/>
      <c r="H22" s="508">
        <f>F22+G22</f>
        <v>210000</v>
      </c>
      <c r="I22" s="527"/>
      <c r="J22" s="38"/>
      <c r="K22" s="38"/>
      <c r="L22" s="38"/>
    </row>
    <row r="23" spans="2:12" ht="15" customHeight="1">
      <c r="B23" s="125"/>
      <c r="C23" s="254" t="s">
        <v>115</v>
      </c>
      <c r="D23" s="253"/>
      <c r="E23" s="223" t="s">
        <v>100</v>
      </c>
      <c r="F23" s="481">
        <f>F24</f>
        <v>174000</v>
      </c>
      <c r="G23" s="481">
        <f>G24</f>
        <v>-109000</v>
      </c>
      <c r="H23" s="481">
        <f>H24</f>
        <v>65000</v>
      </c>
      <c r="I23" s="527"/>
      <c r="J23" s="38"/>
      <c r="K23" s="38"/>
      <c r="L23" s="38"/>
    </row>
    <row r="24" spans="2:12" ht="37.5" customHeight="1">
      <c r="B24" s="125"/>
      <c r="C24" s="94"/>
      <c r="D24" s="152" t="s">
        <v>329</v>
      </c>
      <c r="E24" s="179" t="s">
        <v>330</v>
      </c>
      <c r="F24" s="480">
        <v>174000</v>
      </c>
      <c r="G24" s="644">
        <v>-109000</v>
      </c>
      <c r="H24" s="508">
        <f>F24+G24</f>
        <v>65000</v>
      </c>
      <c r="I24" s="671" t="s">
        <v>466</v>
      </c>
      <c r="J24" s="38"/>
      <c r="K24" s="38"/>
      <c r="L24" s="38"/>
    </row>
    <row r="25" spans="2:12" ht="17.25" customHeight="1">
      <c r="B25" s="125"/>
      <c r="C25" s="253" t="s">
        <v>116</v>
      </c>
      <c r="D25" s="254"/>
      <c r="E25" s="223" t="s">
        <v>198</v>
      </c>
      <c r="F25" s="481">
        <f>SUM(F26:F31)</f>
        <v>935452</v>
      </c>
      <c r="G25" s="481">
        <f>SUM(G26:G31)</f>
        <v>85036</v>
      </c>
      <c r="H25" s="481">
        <f>SUM(H26:H31)</f>
        <v>1020488</v>
      </c>
      <c r="I25" s="527"/>
      <c r="J25" s="38"/>
      <c r="K25" s="38"/>
      <c r="L25" s="38"/>
    </row>
    <row r="26" spans="2:12" ht="24" customHeight="1">
      <c r="B26" s="125"/>
      <c r="C26" s="253"/>
      <c r="D26" s="94" t="s">
        <v>341</v>
      </c>
      <c r="E26" s="141" t="s">
        <v>376</v>
      </c>
      <c r="F26" s="480">
        <v>5000</v>
      </c>
      <c r="G26" s="28"/>
      <c r="H26" s="508">
        <f aca="true" t="shared" si="0" ref="H26:H31">F26+G26</f>
        <v>5000</v>
      </c>
      <c r="I26" s="527"/>
      <c r="J26" s="38"/>
      <c r="K26" s="38"/>
      <c r="L26" s="38"/>
    </row>
    <row r="27" spans="2:12" ht="16.5" customHeight="1">
      <c r="B27" s="125"/>
      <c r="C27" s="101"/>
      <c r="D27" s="95" t="s">
        <v>112</v>
      </c>
      <c r="E27" s="27" t="s">
        <v>387</v>
      </c>
      <c r="F27" s="486">
        <v>40000</v>
      </c>
      <c r="G27" s="28"/>
      <c r="H27" s="508">
        <f t="shared" si="0"/>
        <v>40000</v>
      </c>
      <c r="I27" s="527"/>
      <c r="J27" s="38"/>
      <c r="K27" s="38"/>
      <c r="L27" s="38"/>
    </row>
    <row r="28" spans="2:12" ht="16.5" customHeight="1">
      <c r="B28" s="125"/>
      <c r="C28" s="101"/>
      <c r="D28" s="95" t="s">
        <v>137</v>
      </c>
      <c r="E28" s="141" t="s">
        <v>446</v>
      </c>
      <c r="F28" s="486">
        <v>289452</v>
      </c>
      <c r="G28" s="644">
        <v>-4964</v>
      </c>
      <c r="H28" s="508">
        <f t="shared" si="0"/>
        <v>284488</v>
      </c>
      <c r="I28" s="671" t="s">
        <v>466</v>
      </c>
      <c r="J28" s="38"/>
      <c r="K28" s="38"/>
      <c r="L28" s="38"/>
    </row>
    <row r="29" spans="2:12" ht="16.5" customHeight="1">
      <c r="B29" s="125"/>
      <c r="C29" s="101"/>
      <c r="D29" s="95" t="s">
        <v>76</v>
      </c>
      <c r="E29" s="27" t="s">
        <v>77</v>
      </c>
      <c r="F29" s="486">
        <v>60000</v>
      </c>
      <c r="G29" s="28"/>
      <c r="H29" s="508">
        <f t="shared" si="0"/>
        <v>60000</v>
      </c>
      <c r="I29" s="527"/>
      <c r="J29" s="38"/>
      <c r="K29" s="38"/>
      <c r="L29" s="38"/>
    </row>
    <row r="30" spans="2:12" ht="16.5" customHeight="1">
      <c r="B30" s="124"/>
      <c r="C30" s="94"/>
      <c r="D30" s="95" t="s">
        <v>117</v>
      </c>
      <c r="E30" s="27" t="s">
        <v>87</v>
      </c>
      <c r="F30" s="480">
        <v>52000</v>
      </c>
      <c r="G30" s="28"/>
      <c r="H30" s="508">
        <f t="shared" si="0"/>
        <v>52000</v>
      </c>
      <c r="I30" s="527"/>
      <c r="J30" s="38"/>
      <c r="K30" s="38"/>
      <c r="L30" s="38"/>
    </row>
    <row r="31" spans="2:12" ht="24" thickBot="1">
      <c r="B31" s="127"/>
      <c r="C31" s="99"/>
      <c r="D31" s="211" t="s">
        <v>108</v>
      </c>
      <c r="E31" s="100" t="s">
        <v>388</v>
      </c>
      <c r="F31" s="483">
        <v>489000</v>
      </c>
      <c r="G31" s="663">
        <v>90000</v>
      </c>
      <c r="H31" s="524">
        <f t="shared" si="0"/>
        <v>579000</v>
      </c>
      <c r="I31" s="671" t="s">
        <v>466</v>
      </c>
      <c r="J31" s="38"/>
      <c r="K31" s="38"/>
      <c r="L31" s="38"/>
    </row>
    <row r="32" spans="2:12" ht="18" customHeight="1" thickBot="1">
      <c r="B32" s="242" t="s">
        <v>391</v>
      </c>
      <c r="C32" s="238"/>
      <c r="D32" s="238"/>
      <c r="E32" s="384" t="s">
        <v>392</v>
      </c>
      <c r="F32" s="420">
        <f aca="true" t="shared" si="1" ref="F32:H33">F33</f>
        <v>12269</v>
      </c>
      <c r="G32" s="420">
        <f t="shared" si="1"/>
        <v>0</v>
      </c>
      <c r="H32" s="420">
        <f t="shared" si="1"/>
        <v>12269</v>
      </c>
      <c r="I32" s="522"/>
      <c r="J32" s="38"/>
      <c r="K32" s="38"/>
      <c r="L32" s="38"/>
    </row>
    <row r="33" spans="2:12" ht="16.5" customHeight="1">
      <c r="B33" s="209"/>
      <c r="C33" s="226" t="s">
        <v>393</v>
      </c>
      <c r="D33" s="226"/>
      <c r="E33" s="228" t="s">
        <v>42</v>
      </c>
      <c r="F33" s="485">
        <f t="shared" si="1"/>
        <v>12269</v>
      </c>
      <c r="G33" s="485">
        <f t="shared" si="1"/>
        <v>0</v>
      </c>
      <c r="H33" s="485">
        <f t="shared" si="1"/>
        <v>12269</v>
      </c>
      <c r="I33" s="526"/>
      <c r="J33" s="38"/>
      <c r="K33" s="38"/>
      <c r="L33" s="38"/>
    </row>
    <row r="34" spans="2:12" ht="20.25" customHeight="1" thickBot="1">
      <c r="B34" s="126"/>
      <c r="C34" s="97"/>
      <c r="D34" s="98" t="s">
        <v>137</v>
      </c>
      <c r="E34" s="19" t="s">
        <v>403</v>
      </c>
      <c r="F34" s="482">
        <v>12269</v>
      </c>
      <c r="G34" s="523"/>
      <c r="H34" s="524">
        <f>F34+G34</f>
        <v>12269</v>
      </c>
      <c r="I34" s="528"/>
      <c r="J34" s="38"/>
      <c r="K34" s="38"/>
      <c r="L34" s="38"/>
    </row>
    <row r="35" spans="2:12" ht="17.25" customHeight="1" thickBot="1">
      <c r="B35" s="242" t="s">
        <v>118</v>
      </c>
      <c r="C35" s="238"/>
      <c r="D35" s="238"/>
      <c r="E35" s="231" t="s">
        <v>9</v>
      </c>
      <c r="F35" s="484">
        <f>F36</f>
        <v>171500</v>
      </c>
      <c r="G35" s="484">
        <f>G36</f>
        <v>0</v>
      </c>
      <c r="H35" s="484">
        <f>H36</f>
        <v>171500</v>
      </c>
      <c r="I35" s="522"/>
      <c r="J35" s="38"/>
      <c r="K35" s="38"/>
      <c r="L35" s="38"/>
    </row>
    <row r="36" spans="2:12" ht="14.25" customHeight="1">
      <c r="B36" s="305"/>
      <c r="C36" s="306" t="s">
        <v>119</v>
      </c>
      <c r="D36" s="307"/>
      <c r="E36" s="225" t="s">
        <v>10</v>
      </c>
      <c r="F36" s="487">
        <f>SUM(F37:F39)</f>
        <v>171500</v>
      </c>
      <c r="G36" s="487">
        <f>SUM(G37:G39)</f>
        <v>0</v>
      </c>
      <c r="H36" s="487">
        <f>SUM(H37:H39)</f>
        <v>171500</v>
      </c>
      <c r="I36" s="529"/>
      <c r="J36" s="38"/>
      <c r="K36" s="38"/>
      <c r="L36" s="38"/>
    </row>
    <row r="37" spans="2:12" ht="15" customHeight="1">
      <c r="B37" s="125"/>
      <c r="C37" s="102"/>
      <c r="D37" s="95" t="s">
        <v>120</v>
      </c>
      <c r="E37" s="27" t="s">
        <v>121</v>
      </c>
      <c r="F37" s="486">
        <v>70000</v>
      </c>
      <c r="G37" s="28"/>
      <c r="H37" s="508">
        <f>F37+G37</f>
        <v>70000</v>
      </c>
      <c r="I37" s="527"/>
      <c r="J37" s="38"/>
      <c r="K37" s="38"/>
      <c r="L37" s="38"/>
    </row>
    <row r="38" spans="2:12" ht="15" customHeight="1">
      <c r="B38" s="373"/>
      <c r="C38" s="102"/>
      <c r="D38" s="95" t="s">
        <v>136</v>
      </c>
      <c r="E38" s="27" t="s">
        <v>83</v>
      </c>
      <c r="F38" s="488">
        <v>6500</v>
      </c>
      <c r="G38" s="28"/>
      <c r="H38" s="508">
        <f>F38+G38</f>
        <v>6500</v>
      </c>
      <c r="I38" s="527"/>
      <c r="J38" s="38"/>
      <c r="K38" s="38"/>
      <c r="L38" s="38"/>
    </row>
    <row r="39" spans="2:12" ht="15" customHeight="1" thickBot="1">
      <c r="B39" s="126"/>
      <c r="C39" s="97"/>
      <c r="D39" s="98" t="s">
        <v>76</v>
      </c>
      <c r="E39" s="19" t="s">
        <v>77</v>
      </c>
      <c r="F39" s="488">
        <v>95000</v>
      </c>
      <c r="G39" s="523"/>
      <c r="H39" s="524">
        <f>F39+G39</f>
        <v>95000</v>
      </c>
      <c r="I39" s="528"/>
      <c r="J39" s="38"/>
      <c r="K39" s="38"/>
      <c r="L39" s="38"/>
    </row>
    <row r="40" spans="2:12" ht="18" customHeight="1" thickBot="1">
      <c r="B40" s="242" t="s">
        <v>122</v>
      </c>
      <c r="C40" s="284"/>
      <c r="D40" s="238"/>
      <c r="E40" s="285" t="s">
        <v>123</v>
      </c>
      <c r="F40" s="484">
        <f aca="true" t="shared" si="2" ref="F40:H41">F41</f>
        <v>186000</v>
      </c>
      <c r="G40" s="484">
        <f t="shared" si="2"/>
        <v>0</v>
      </c>
      <c r="H40" s="484">
        <f t="shared" si="2"/>
        <v>186000</v>
      </c>
      <c r="I40" s="522"/>
      <c r="J40" s="38"/>
      <c r="K40" s="38"/>
      <c r="L40" s="38"/>
    </row>
    <row r="41" spans="2:12" ht="15" customHeight="1">
      <c r="B41" s="123"/>
      <c r="C41" s="227" t="s">
        <v>124</v>
      </c>
      <c r="D41" s="226"/>
      <c r="E41" s="228" t="s">
        <v>232</v>
      </c>
      <c r="F41" s="485">
        <f t="shared" si="2"/>
        <v>186000</v>
      </c>
      <c r="G41" s="485">
        <f t="shared" si="2"/>
        <v>0</v>
      </c>
      <c r="H41" s="485">
        <f t="shared" si="2"/>
        <v>186000</v>
      </c>
      <c r="I41" s="526"/>
      <c r="J41" s="38"/>
      <c r="K41" s="38"/>
      <c r="L41" s="38"/>
    </row>
    <row r="42" spans="2:12" ht="15" customHeight="1" thickBot="1">
      <c r="B42" s="126"/>
      <c r="C42" s="97"/>
      <c r="D42" s="98" t="s">
        <v>76</v>
      </c>
      <c r="E42" s="19" t="s">
        <v>77</v>
      </c>
      <c r="F42" s="482">
        <v>186000</v>
      </c>
      <c r="G42" s="523"/>
      <c r="H42" s="524">
        <f>F42+G42</f>
        <v>186000</v>
      </c>
      <c r="I42" s="528"/>
      <c r="J42" s="38"/>
      <c r="K42" s="38"/>
      <c r="L42" s="38"/>
    </row>
    <row r="43" spans="2:12" ht="17.25" customHeight="1" thickBot="1">
      <c r="B43" s="242" t="s">
        <v>60</v>
      </c>
      <c r="C43" s="238"/>
      <c r="D43" s="238"/>
      <c r="E43" s="231" t="s">
        <v>11</v>
      </c>
      <c r="F43" s="484">
        <f>F44+F48+F56+F79+F82</f>
        <v>2707431</v>
      </c>
      <c r="G43" s="484">
        <f>G44+G48+G56+G79+G82</f>
        <v>0</v>
      </c>
      <c r="H43" s="484">
        <f>H44+H48+H56+H79+H82</f>
        <v>2707431</v>
      </c>
      <c r="I43" s="522"/>
      <c r="J43" s="38"/>
      <c r="K43" s="38"/>
      <c r="L43" s="38"/>
    </row>
    <row r="44" spans="2:12" ht="15" customHeight="1">
      <c r="B44" s="123"/>
      <c r="C44" s="227" t="s">
        <v>61</v>
      </c>
      <c r="D44" s="226"/>
      <c r="E44" s="228" t="s">
        <v>233</v>
      </c>
      <c r="F44" s="485">
        <f>F45+F46+F47</f>
        <v>73696</v>
      </c>
      <c r="G44" s="485">
        <f>G45+G46+G47</f>
        <v>0</v>
      </c>
      <c r="H44" s="485">
        <f>H45+H46+H47</f>
        <v>73696</v>
      </c>
      <c r="I44" s="526"/>
      <c r="J44" s="38"/>
      <c r="K44" s="38"/>
      <c r="L44" s="38"/>
    </row>
    <row r="45" spans="2:12" ht="15" customHeight="1">
      <c r="B45" s="124"/>
      <c r="C45" s="94"/>
      <c r="D45" s="95" t="s">
        <v>125</v>
      </c>
      <c r="E45" s="27" t="s">
        <v>126</v>
      </c>
      <c r="F45" s="489">
        <v>60400</v>
      </c>
      <c r="G45" s="28"/>
      <c r="H45" s="508">
        <f>F45+G45</f>
        <v>60400</v>
      </c>
      <c r="I45" s="527"/>
      <c r="J45" s="38"/>
      <c r="K45" s="38"/>
      <c r="L45" s="38"/>
    </row>
    <row r="46" spans="2:12" ht="15" customHeight="1">
      <c r="B46" s="124"/>
      <c r="C46" s="94"/>
      <c r="D46" s="95" t="s">
        <v>127</v>
      </c>
      <c r="E46" s="27" t="s">
        <v>128</v>
      </c>
      <c r="F46" s="489">
        <v>11816</v>
      </c>
      <c r="G46" s="28"/>
      <c r="H46" s="508">
        <f>F46+G46</f>
        <v>11816</v>
      </c>
      <c r="I46" s="527"/>
      <c r="J46" s="38"/>
      <c r="K46" s="38"/>
      <c r="L46" s="38"/>
    </row>
    <row r="47" spans="2:12" ht="15" customHeight="1">
      <c r="B47" s="124"/>
      <c r="C47" s="94"/>
      <c r="D47" s="95" t="s">
        <v>129</v>
      </c>
      <c r="E47" s="27" t="s">
        <v>130</v>
      </c>
      <c r="F47" s="489">
        <v>1480</v>
      </c>
      <c r="G47" s="28"/>
      <c r="H47" s="508">
        <f>F47+G47</f>
        <v>1480</v>
      </c>
      <c r="I47" s="527"/>
      <c r="J47" s="38"/>
      <c r="K47" s="38"/>
      <c r="L47" s="38"/>
    </row>
    <row r="48" spans="2:12" ht="15" customHeight="1">
      <c r="B48" s="125"/>
      <c r="C48" s="253" t="s">
        <v>131</v>
      </c>
      <c r="D48" s="254"/>
      <c r="E48" s="223" t="s">
        <v>234</v>
      </c>
      <c r="F48" s="481">
        <f>SUM(F49:F55)</f>
        <v>134404</v>
      </c>
      <c r="G48" s="481">
        <f>SUM(G49:G55)</f>
        <v>0</v>
      </c>
      <c r="H48" s="481">
        <f>SUM(H49:H55)</f>
        <v>134404</v>
      </c>
      <c r="I48" s="527"/>
      <c r="J48" s="38"/>
      <c r="K48" s="38"/>
      <c r="L48" s="38"/>
    </row>
    <row r="49" spans="2:12" ht="15" customHeight="1">
      <c r="B49" s="124"/>
      <c r="C49" s="94"/>
      <c r="D49" s="95" t="s">
        <v>120</v>
      </c>
      <c r="E49" s="27" t="s">
        <v>121</v>
      </c>
      <c r="F49" s="480">
        <v>111204</v>
      </c>
      <c r="G49" s="28"/>
      <c r="H49" s="508">
        <f aca="true" t="shared" si="3" ref="H49:H55">F49+G49</f>
        <v>111204</v>
      </c>
      <c r="I49" s="527"/>
      <c r="J49" s="38"/>
      <c r="K49" s="38"/>
      <c r="L49" s="38"/>
    </row>
    <row r="50" spans="2:12" ht="15" customHeight="1">
      <c r="B50" s="124"/>
      <c r="C50" s="94"/>
      <c r="D50" s="95" t="s">
        <v>112</v>
      </c>
      <c r="E50" s="27" t="s">
        <v>78</v>
      </c>
      <c r="F50" s="480">
        <v>6800</v>
      </c>
      <c r="G50" s="28"/>
      <c r="H50" s="508">
        <f t="shared" si="3"/>
        <v>6800</v>
      </c>
      <c r="I50" s="527"/>
      <c r="J50" s="38"/>
      <c r="K50" s="38"/>
      <c r="L50" s="38"/>
    </row>
    <row r="51" spans="2:12" ht="15" customHeight="1">
      <c r="B51" s="124"/>
      <c r="C51" s="94"/>
      <c r="D51" s="103">
        <v>4220</v>
      </c>
      <c r="E51" s="27" t="s">
        <v>163</v>
      </c>
      <c r="F51" s="480">
        <v>2000</v>
      </c>
      <c r="G51" s="28"/>
      <c r="H51" s="508">
        <f t="shared" si="3"/>
        <v>2000</v>
      </c>
      <c r="I51" s="527"/>
      <c r="J51" s="38"/>
      <c r="K51" s="38"/>
      <c r="L51" s="38"/>
    </row>
    <row r="52" spans="2:12" ht="15" customHeight="1">
      <c r="B52" s="124"/>
      <c r="C52" s="94"/>
      <c r="D52" s="95" t="s">
        <v>76</v>
      </c>
      <c r="E52" s="27" t="s">
        <v>77</v>
      </c>
      <c r="F52" s="480">
        <v>2400</v>
      </c>
      <c r="G52" s="28"/>
      <c r="H52" s="508">
        <f t="shared" si="3"/>
        <v>2400</v>
      </c>
      <c r="I52" s="527"/>
      <c r="J52" s="38"/>
      <c r="K52" s="38"/>
      <c r="L52" s="38"/>
    </row>
    <row r="53" spans="2:12" ht="15" customHeight="1">
      <c r="B53" s="124"/>
      <c r="C53" s="94"/>
      <c r="D53" s="95" t="s">
        <v>132</v>
      </c>
      <c r="E53" s="27" t="s">
        <v>86</v>
      </c>
      <c r="F53" s="480">
        <v>800</v>
      </c>
      <c r="G53" s="28"/>
      <c r="H53" s="508">
        <f t="shared" si="3"/>
        <v>800</v>
      </c>
      <c r="I53" s="527"/>
      <c r="J53" s="38"/>
      <c r="K53" s="38"/>
      <c r="L53" s="38"/>
    </row>
    <row r="54" spans="2:12" ht="15" customHeight="1">
      <c r="B54" s="124"/>
      <c r="C54" s="94"/>
      <c r="D54" s="103">
        <v>4420</v>
      </c>
      <c r="E54" s="27" t="s">
        <v>133</v>
      </c>
      <c r="F54" s="480">
        <v>4000</v>
      </c>
      <c r="G54" s="28"/>
      <c r="H54" s="508">
        <f t="shared" si="3"/>
        <v>4000</v>
      </c>
      <c r="I54" s="527"/>
      <c r="J54" s="38"/>
      <c r="K54" s="38"/>
      <c r="L54" s="38"/>
    </row>
    <row r="55" spans="2:12" ht="12.75">
      <c r="B55" s="124"/>
      <c r="C55" s="94"/>
      <c r="D55" s="103">
        <v>4700</v>
      </c>
      <c r="E55" s="27" t="s">
        <v>274</v>
      </c>
      <c r="F55" s="480">
        <v>7200</v>
      </c>
      <c r="G55" s="28"/>
      <c r="H55" s="508">
        <f t="shared" si="3"/>
        <v>7200</v>
      </c>
      <c r="I55" s="527"/>
      <c r="J55" s="38"/>
      <c r="K55" s="38"/>
      <c r="L55" s="38"/>
    </row>
    <row r="56" spans="2:12" ht="15" customHeight="1">
      <c r="B56" s="125"/>
      <c r="C56" s="253" t="s">
        <v>134</v>
      </c>
      <c r="D56" s="254"/>
      <c r="E56" s="223" t="s">
        <v>101</v>
      </c>
      <c r="F56" s="481">
        <f>SUM(F57:F78)</f>
        <v>2366271</v>
      </c>
      <c r="G56" s="481">
        <f>SUM(G57:G78)</f>
        <v>0</v>
      </c>
      <c r="H56" s="481">
        <f>SUM(H57:H78)</f>
        <v>2366271</v>
      </c>
      <c r="I56" s="527"/>
      <c r="J56" s="38"/>
      <c r="K56" s="38"/>
      <c r="L56" s="38"/>
    </row>
    <row r="57" spans="2:12" ht="14.25" customHeight="1">
      <c r="B57" s="124"/>
      <c r="C57" s="94"/>
      <c r="D57" s="94">
        <v>3020</v>
      </c>
      <c r="E57" s="27" t="s">
        <v>283</v>
      </c>
      <c r="F57" s="480">
        <v>4000</v>
      </c>
      <c r="G57" s="28"/>
      <c r="H57" s="508">
        <f aca="true" t="shared" si="4" ref="H57:H78">F57+G57</f>
        <v>4000</v>
      </c>
      <c r="I57" s="527"/>
      <c r="J57" s="38"/>
      <c r="K57" s="38"/>
      <c r="L57" s="38"/>
    </row>
    <row r="58" spans="2:12" ht="14.25" customHeight="1">
      <c r="B58" s="124"/>
      <c r="C58" s="94"/>
      <c r="D58" s="95" t="s">
        <v>125</v>
      </c>
      <c r="E58" s="27" t="s">
        <v>126</v>
      </c>
      <c r="F58" s="480">
        <v>1250000</v>
      </c>
      <c r="G58" s="28"/>
      <c r="H58" s="508">
        <f t="shared" si="4"/>
        <v>1250000</v>
      </c>
      <c r="I58" s="527"/>
      <c r="J58" s="38"/>
      <c r="K58" s="38"/>
      <c r="L58" s="38"/>
    </row>
    <row r="59" spans="2:12" ht="14.25" customHeight="1">
      <c r="B59" s="124"/>
      <c r="C59" s="94"/>
      <c r="D59" s="95" t="s">
        <v>135</v>
      </c>
      <c r="E59" s="27" t="s">
        <v>81</v>
      </c>
      <c r="F59" s="480">
        <v>96000</v>
      </c>
      <c r="G59" s="28"/>
      <c r="H59" s="508">
        <f t="shared" si="4"/>
        <v>96000</v>
      </c>
      <c r="I59" s="527"/>
      <c r="J59" s="38"/>
      <c r="K59" s="38"/>
      <c r="L59" s="38"/>
    </row>
    <row r="60" spans="2:12" ht="14.25" customHeight="1">
      <c r="B60" s="124"/>
      <c r="C60" s="94"/>
      <c r="D60" s="95" t="s">
        <v>127</v>
      </c>
      <c r="E60" s="27" t="s">
        <v>128</v>
      </c>
      <c r="F60" s="480">
        <v>230000</v>
      </c>
      <c r="G60" s="28"/>
      <c r="H60" s="508">
        <f t="shared" si="4"/>
        <v>230000</v>
      </c>
      <c r="I60" s="527"/>
      <c r="J60" s="38"/>
      <c r="K60" s="38"/>
      <c r="L60" s="38"/>
    </row>
    <row r="61" spans="2:12" ht="14.25" customHeight="1">
      <c r="B61" s="124"/>
      <c r="C61" s="94"/>
      <c r="D61" s="95" t="s">
        <v>129</v>
      </c>
      <c r="E61" s="27" t="s">
        <v>130</v>
      </c>
      <c r="F61" s="480">
        <v>24000</v>
      </c>
      <c r="G61" s="28"/>
      <c r="H61" s="508">
        <f t="shared" si="4"/>
        <v>24000</v>
      </c>
      <c r="I61" s="527"/>
      <c r="J61" s="38"/>
      <c r="K61" s="38"/>
      <c r="L61" s="38"/>
    </row>
    <row r="62" spans="2:12" ht="14.25" customHeight="1">
      <c r="B62" s="124"/>
      <c r="C62" s="94"/>
      <c r="D62" s="94">
        <v>4170</v>
      </c>
      <c r="E62" s="27" t="s">
        <v>82</v>
      </c>
      <c r="F62" s="480">
        <v>83000</v>
      </c>
      <c r="G62" s="28"/>
      <c r="H62" s="508">
        <f t="shared" si="4"/>
        <v>83000</v>
      </c>
      <c r="I62" s="527"/>
      <c r="J62" s="38"/>
      <c r="K62" s="38"/>
      <c r="L62" s="38"/>
    </row>
    <row r="63" spans="2:12" ht="14.25" customHeight="1">
      <c r="B63" s="124"/>
      <c r="C63" s="94"/>
      <c r="D63" s="95" t="s">
        <v>112</v>
      </c>
      <c r="E63" s="27" t="s">
        <v>78</v>
      </c>
      <c r="F63" s="480">
        <v>153671</v>
      </c>
      <c r="G63" s="28"/>
      <c r="H63" s="508">
        <f t="shared" si="4"/>
        <v>153671</v>
      </c>
      <c r="I63" s="527"/>
      <c r="J63" s="38"/>
      <c r="K63" s="38"/>
      <c r="L63" s="38"/>
    </row>
    <row r="64" spans="2:12" ht="14.25" customHeight="1">
      <c r="B64" s="124"/>
      <c r="C64" s="94"/>
      <c r="D64" s="103">
        <v>4220</v>
      </c>
      <c r="E64" s="27" t="s">
        <v>163</v>
      </c>
      <c r="F64" s="480">
        <v>5300</v>
      </c>
      <c r="G64" s="28"/>
      <c r="H64" s="508">
        <f t="shared" si="4"/>
        <v>5300</v>
      </c>
      <c r="I64" s="527"/>
      <c r="J64" s="38"/>
      <c r="K64" s="38"/>
      <c r="L64" s="38"/>
    </row>
    <row r="65" spans="2:12" ht="14.25" customHeight="1">
      <c r="B65" s="124"/>
      <c r="C65" s="94"/>
      <c r="D65" s="95" t="s">
        <v>136</v>
      </c>
      <c r="E65" s="27" t="s">
        <v>83</v>
      </c>
      <c r="F65" s="480">
        <v>35000</v>
      </c>
      <c r="G65" s="28"/>
      <c r="H65" s="508">
        <f t="shared" si="4"/>
        <v>35000</v>
      </c>
      <c r="I65" s="527"/>
      <c r="J65" s="38"/>
      <c r="K65" s="38"/>
      <c r="L65" s="38"/>
    </row>
    <row r="66" spans="2:12" ht="14.25" customHeight="1">
      <c r="B66" s="124"/>
      <c r="C66" s="94"/>
      <c r="D66" s="95" t="s">
        <v>137</v>
      </c>
      <c r="E66" s="27" t="s">
        <v>84</v>
      </c>
      <c r="F66" s="480">
        <v>40000</v>
      </c>
      <c r="G66" s="28"/>
      <c r="H66" s="508">
        <f t="shared" si="4"/>
        <v>40000</v>
      </c>
      <c r="I66" s="527"/>
      <c r="J66" s="38"/>
      <c r="K66" s="38"/>
      <c r="L66" s="38"/>
    </row>
    <row r="67" spans="2:12" ht="14.25" customHeight="1">
      <c r="B67" s="124"/>
      <c r="C67" s="94"/>
      <c r="D67" s="94" t="s">
        <v>165</v>
      </c>
      <c r="E67" s="27" t="s">
        <v>85</v>
      </c>
      <c r="F67" s="480">
        <v>2000</v>
      </c>
      <c r="G67" s="28"/>
      <c r="H67" s="508">
        <f t="shared" si="4"/>
        <v>2000</v>
      </c>
      <c r="I67" s="527"/>
      <c r="J67" s="38"/>
      <c r="K67" s="38"/>
      <c r="L67" s="38"/>
    </row>
    <row r="68" spans="2:12" ht="14.25" customHeight="1">
      <c r="B68" s="124"/>
      <c r="C68" s="94"/>
      <c r="D68" s="95" t="s">
        <v>76</v>
      </c>
      <c r="E68" s="27" t="s">
        <v>77</v>
      </c>
      <c r="F68" s="480">
        <v>250300</v>
      </c>
      <c r="G68" s="28"/>
      <c r="H68" s="508">
        <f t="shared" si="4"/>
        <v>250300</v>
      </c>
      <c r="I68" s="527"/>
      <c r="J68" s="38"/>
      <c r="K68" s="38"/>
      <c r="L68" s="38"/>
    </row>
    <row r="69" spans="2:12" ht="14.25" customHeight="1">
      <c r="B69" s="124"/>
      <c r="C69" s="94"/>
      <c r="D69" s="103">
        <v>4360</v>
      </c>
      <c r="E69" s="27" t="s">
        <v>371</v>
      </c>
      <c r="F69" s="480">
        <v>19000</v>
      </c>
      <c r="G69" s="28"/>
      <c r="H69" s="508">
        <f t="shared" si="4"/>
        <v>19000</v>
      </c>
      <c r="I69" s="527"/>
      <c r="J69" s="38"/>
      <c r="K69" s="38"/>
      <c r="L69" s="38"/>
    </row>
    <row r="70" spans="2:12" ht="14.25" customHeight="1">
      <c r="B70" s="124"/>
      <c r="C70" s="94"/>
      <c r="D70" s="103">
        <v>4390</v>
      </c>
      <c r="E70" s="27" t="s">
        <v>284</v>
      </c>
      <c r="F70" s="480">
        <v>20000</v>
      </c>
      <c r="G70" s="28"/>
      <c r="H70" s="508">
        <f t="shared" si="4"/>
        <v>20000</v>
      </c>
      <c r="I70" s="527"/>
      <c r="J70" s="38"/>
      <c r="K70" s="38"/>
      <c r="L70" s="38"/>
    </row>
    <row r="71" spans="2:12" ht="14.25" customHeight="1">
      <c r="B71" s="124"/>
      <c r="C71" s="94"/>
      <c r="D71" s="95" t="s">
        <v>132</v>
      </c>
      <c r="E71" s="27" t="s">
        <v>86</v>
      </c>
      <c r="F71" s="480">
        <v>14000</v>
      </c>
      <c r="G71" s="28"/>
      <c r="H71" s="508">
        <f t="shared" si="4"/>
        <v>14000</v>
      </c>
      <c r="I71" s="527"/>
      <c r="J71" s="38"/>
      <c r="K71" s="38"/>
      <c r="L71" s="38"/>
    </row>
    <row r="72" spans="2:12" ht="14.25" customHeight="1">
      <c r="B72" s="124"/>
      <c r="C72" s="94"/>
      <c r="D72" s="103">
        <v>4420</v>
      </c>
      <c r="E72" s="27" t="s">
        <v>133</v>
      </c>
      <c r="F72" s="480">
        <v>4000</v>
      </c>
      <c r="G72" s="28"/>
      <c r="H72" s="508">
        <f t="shared" si="4"/>
        <v>4000</v>
      </c>
      <c r="I72" s="527"/>
      <c r="J72" s="38"/>
      <c r="K72" s="38"/>
      <c r="L72" s="38"/>
    </row>
    <row r="73" spans="2:12" ht="14.25" customHeight="1">
      <c r="B73" s="124"/>
      <c r="C73" s="94"/>
      <c r="D73" s="95" t="s">
        <v>117</v>
      </c>
      <c r="E73" s="27" t="s">
        <v>87</v>
      </c>
      <c r="F73" s="480">
        <v>30000</v>
      </c>
      <c r="G73" s="28"/>
      <c r="H73" s="508">
        <f t="shared" si="4"/>
        <v>30000</v>
      </c>
      <c r="I73" s="527"/>
      <c r="J73" s="38"/>
      <c r="K73" s="38"/>
      <c r="L73" s="38"/>
    </row>
    <row r="74" spans="2:12" ht="14.25" customHeight="1">
      <c r="B74" s="136"/>
      <c r="C74" s="94"/>
      <c r="D74" s="95" t="s">
        <v>138</v>
      </c>
      <c r="E74" s="27" t="s">
        <v>139</v>
      </c>
      <c r="F74" s="480">
        <v>26000</v>
      </c>
      <c r="G74" s="28"/>
      <c r="H74" s="508">
        <f t="shared" si="4"/>
        <v>26000</v>
      </c>
      <c r="I74" s="527"/>
      <c r="J74" s="38"/>
      <c r="K74" s="38"/>
      <c r="L74" s="38"/>
    </row>
    <row r="75" spans="2:12" ht="14.25" customHeight="1">
      <c r="B75" s="124"/>
      <c r="C75" s="94"/>
      <c r="D75" s="103">
        <v>4610</v>
      </c>
      <c r="E75" s="27" t="s">
        <v>285</v>
      </c>
      <c r="F75" s="480">
        <v>2000</v>
      </c>
      <c r="G75" s="28"/>
      <c r="H75" s="508">
        <f t="shared" si="4"/>
        <v>2000</v>
      </c>
      <c r="I75" s="527"/>
      <c r="J75" s="38"/>
      <c r="K75" s="38"/>
      <c r="L75" s="38"/>
    </row>
    <row r="76" spans="2:12" ht="14.25" customHeight="1">
      <c r="B76" s="124"/>
      <c r="C76" s="94"/>
      <c r="D76" s="103">
        <v>4700</v>
      </c>
      <c r="E76" s="27" t="s">
        <v>140</v>
      </c>
      <c r="F76" s="480">
        <v>18000</v>
      </c>
      <c r="G76" s="28"/>
      <c r="H76" s="508">
        <f t="shared" si="4"/>
        <v>18000</v>
      </c>
      <c r="I76" s="527"/>
      <c r="J76" s="38"/>
      <c r="K76" s="38"/>
      <c r="L76" s="38"/>
    </row>
    <row r="77" spans="2:12" ht="14.25" customHeight="1">
      <c r="B77" s="124"/>
      <c r="C77" s="94"/>
      <c r="D77" s="95" t="s">
        <v>108</v>
      </c>
      <c r="E77" s="27" t="s">
        <v>109</v>
      </c>
      <c r="F77" s="480">
        <v>40000</v>
      </c>
      <c r="G77" s="28"/>
      <c r="H77" s="508">
        <f t="shared" si="4"/>
        <v>40000</v>
      </c>
      <c r="I77" s="527"/>
      <c r="J77" s="38"/>
      <c r="K77" s="38"/>
      <c r="L77" s="38"/>
    </row>
    <row r="78" spans="2:12" ht="14.25" customHeight="1">
      <c r="B78" s="124"/>
      <c r="C78" s="94"/>
      <c r="D78" s="103">
        <v>6060</v>
      </c>
      <c r="E78" s="27" t="s">
        <v>88</v>
      </c>
      <c r="F78" s="480">
        <v>20000</v>
      </c>
      <c r="G78" s="28"/>
      <c r="H78" s="508">
        <f t="shared" si="4"/>
        <v>20000</v>
      </c>
      <c r="I78" s="527"/>
      <c r="J78" s="38"/>
      <c r="K78" s="38"/>
      <c r="L78" s="38"/>
    </row>
    <row r="79" spans="2:12" ht="15" customHeight="1">
      <c r="B79" s="124"/>
      <c r="C79" s="254" t="s">
        <v>141</v>
      </c>
      <c r="D79" s="253"/>
      <c r="E79" s="223" t="s">
        <v>235</v>
      </c>
      <c r="F79" s="481">
        <f>F80+F81</f>
        <v>79000</v>
      </c>
      <c r="G79" s="481">
        <f>G80+G81</f>
        <v>0</v>
      </c>
      <c r="H79" s="481">
        <f>H80+H81</f>
        <v>79000</v>
      </c>
      <c r="I79" s="527"/>
      <c r="J79" s="38"/>
      <c r="K79" s="38"/>
      <c r="L79" s="38"/>
    </row>
    <row r="80" spans="2:12" ht="15" customHeight="1">
      <c r="B80" s="124"/>
      <c r="C80" s="94"/>
      <c r="D80" s="103">
        <v>4210</v>
      </c>
      <c r="E80" s="27" t="s">
        <v>78</v>
      </c>
      <c r="F80" s="480">
        <v>34000</v>
      </c>
      <c r="G80" s="28"/>
      <c r="H80" s="508">
        <f>F80+G80</f>
        <v>34000</v>
      </c>
      <c r="I80" s="527"/>
      <c r="J80" s="38"/>
      <c r="K80" s="38"/>
      <c r="L80" s="38"/>
    </row>
    <row r="81" spans="2:12" ht="15" customHeight="1">
      <c r="B81" s="124"/>
      <c r="C81" s="94"/>
      <c r="D81" s="103">
        <v>4300</v>
      </c>
      <c r="E81" s="27" t="s">
        <v>77</v>
      </c>
      <c r="F81" s="480">
        <v>45000</v>
      </c>
      <c r="G81" s="28"/>
      <c r="H81" s="508">
        <f>F81+G81</f>
        <v>45000</v>
      </c>
      <c r="I81" s="527"/>
      <c r="J81" s="38"/>
      <c r="K81" s="38"/>
      <c r="L81" s="38"/>
    </row>
    <row r="82" spans="2:12" ht="15" customHeight="1">
      <c r="B82" s="124"/>
      <c r="C82" s="254" t="s">
        <v>269</v>
      </c>
      <c r="D82" s="256"/>
      <c r="E82" s="223" t="s">
        <v>42</v>
      </c>
      <c r="F82" s="481">
        <f>F83</f>
        <v>54060</v>
      </c>
      <c r="G82" s="481">
        <f>G83</f>
        <v>0</v>
      </c>
      <c r="H82" s="481">
        <f>H83</f>
        <v>54060</v>
      </c>
      <c r="I82" s="527"/>
      <c r="J82" s="38"/>
      <c r="K82" s="38"/>
      <c r="L82" s="38"/>
    </row>
    <row r="83" spans="2:12" ht="15" customHeight="1" thickBot="1">
      <c r="B83" s="325"/>
      <c r="C83" s="530"/>
      <c r="D83" s="327" t="s">
        <v>120</v>
      </c>
      <c r="E83" s="316" t="s">
        <v>121</v>
      </c>
      <c r="F83" s="492">
        <v>54060</v>
      </c>
      <c r="G83" s="531"/>
      <c r="H83" s="532">
        <f>F83+G83</f>
        <v>54060</v>
      </c>
      <c r="I83" s="533"/>
      <c r="J83" s="38"/>
      <c r="K83" s="38"/>
      <c r="L83" s="38"/>
    </row>
    <row r="84" spans="2:12" ht="39.75" customHeight="1" thickBot="1">
      <c r="B84" s="242" t="s">
        <v>64</v>
      </c>
      <c r="C84" s="238"/>
      <c r="D84" s="238"/>
      <c r="E84" s="233" t="s">
        <v>275</v>
      </c>
      <c r="F84" s="484">
        <f>F85</f>
        <v>1718</v>
      </c>
      <c r="G84" s="484">
        <f>G85</f>
        <v>0</v>
      </c>
      <c r="H84" s="484">
        <f>H85</f>
        <v>1718</v>
      </c>
      <c r="I84" s="522"/>
      <c r="J84" s="38"/>
      <c r="K84" s="38"/>
      <c r="L84" s="38"/>
    </row>
    <row r="85" spans="2:12" ht="26.25" customHeight="1">
      <c r="B85" s="305"/>
      <c r="C85" s="306" t="s">
        <v>65</v>
      </c>
      <c r="D85" s="307"/>
      <c r="E85" s="225" t="s">
        <v>236</v>
      </c>
      <c r="F85" s="487">
        <f>SUM(F86:F86)</f>
        <v>1718</v>
      </c>
      <c r="G85" s="487">
        <f>SUM(G86:G86)</f>
        <v>0</v>
      </c>
      <c r="H85" s="487">
        <f>SUM(H86:H86)</f>
        <v>1718</v>
      </c>
      <c r="I85" s="529"/>
      <c r="J85" s="38"/>
      <c r="K85" s="38"/>
      <c r="L85" s="38"/>
    </row>
    <row r="86" spans="2:12" ht="16.5" customHeight="1" thickBot="1">
      <c r="B86" s="126"/>
      <c r="C86" s="97"/>
      <c r="D86" s="180" t="s">
        <v>76</v>
      </c>
      <c r="E86" s="144" t="s">
        <v>457</v>
      </c>
      <c r="F86" s="490">
        <v>1718</v>
      </c>
      <c r="G86" s="523"/>
      <c r="H86" s="524">
        <f>F86+G86</f>
        <v>1718</v>
      </c>
      <c r="I86" s="528"/>
      <c r="J86" s="38"/>
      <c r="K86" s="38"/>
      <c r="L86" s="38"/>
    </row>
    <row r="87" spans="2:12" ht="30" customHeight="1" thickBot="1">
      <c r="B87" s="242" t="s">
        <v>66</v>
      </c>
      <c r="C87" s="238"/>
      <c r="D87" s="238"/>
      <c r="E87" s="233" t="s">
        <v>18</v>
      </c>
      <c r="F87" s="484">
        <f>F88+F99</f>
        <v>442800</v>
      </c>
      <c r="G87" s="484">
        <f>G88+G99</f>
        <v>20000</v>
      </c>
      <c r="H87" s="484">
        <f>H88+H99</f>
        <v>462800</v>
      </c>
      <c r="I87" s="522"/>
      <c r="J87" s="38"/>
      <c r="K87" s="38"/>
      <c r="L87" s="38"/>
    </row>
    <row r="88" spans="2:12" ht="15" customHeight="1">
      <c r="B88" s="123"/>
      <c r="C88" s="227" t="s">
        <v>142</v>
      </c>
      <c r="D88" s="226"/>
      <c r="E88" s="228" t="s">
        <v>237</v>
      </c>
      <c r="F88" s="485">
        <f>SUM(F89:F98)</f>
        <v>384800</v>
      </c>
      <c r="G88" s="485">
        <f>SUM(G89:G98)</f>
        <v>20000</v>
      </c>
      <c r="H88" s="485">
        <f>SUM(H89:H98)</f>
        <v>404800</v>
      </c>
      <c r="I88" s="526"/>
      <c r="J88" s="38"/>
      <c r="K88" s="38"/>
      <c r="L88" s="38"/>
    </row>
    <row r="89" spans="2:12" ht="29.25" customHeight="1">
      <c r="B89" s="123"/>
      <c r="C89" s="227"/>
      <c r="D89" s="333" t="s">
        <v>305</v>
      </c>
      <c r="E89" s="139" t="s">
        <v>306</v>
      </c>
      <c r="F89" s="491">
        <v>12000</v>
      </c>
      <c r="G89" s="28"/>
      <c r="H89" s="508">
        <f aca="true" t="shared" si="5" ref="H89:H98">F89+G89</f>
        <v>12000</v>
      </c>
      <c r="I89" s="527"/>
      <c r="J89" s="38"/>
      <c r="K89" s="38"/>
      <c r="L89" s="38"/>
    </row>
    <row r="90" spans="2:12" ht="17.25" customHeight="1">
      <c r="B90" s="123"/>
      <c r="C90" s="182"/>
      <c r="D90" s="188" t="s">
        <v>79</v>
      </c>
      <c r="E90" s="27" t="s">
        <v>283</v>
      </c>
      <c r="F90" s="491">
        <v>20000</v>
      </c>
      <c r="G90" s="28"/>
      <c r="H90" s="508">
        <f t="shared" si="5"/>
        <v>20000</v>
      </c>
      <c r="I90" s="527"/>
      <c r="J90" s="38"/>
      <c r="K90" s="38"/>
      <c r="L90" s="38"/>
    </row>
    <row r="91" spans="2:12" ht="24.75" customHeight="1">
      <c r="B91" s="123"/>
      <c r="C91" s="182"/>
      <c r="D91" s="95" t="s">
        <v>112</v>
      </c>
      <c r="E91" s="27" t="s">
        <v>394</v>
      </c>
      <c r="F91" s="491">
        <v>50800</v>
      </c>
      <c r="G91" s="28"/>
      <c r="H91" s="508">
        <f t="shared" si="5"/>
        <v>50800</v>
      </c>
      <c r="I91" s="527"/>
      <c r="J91" s="38"/>
      <c r="K91" s="38"/>
      <c r="L91" s="38"/>
    </row>
    <row r="92" spans="2:12" ht="17.25" customHeight="1">
      <c r="B92" s="123"/>
      <c r="C92" s="182"/>
      <c r="D92" s="95" t="s">
        <v>136</v>
      </c>
      <c r="E92" s="27" t="s">
        <v>83</v>
      </c>
      <c r="F92" s="491">
        <v>28000</v>
      </c>
      <c r="G92" s="28"/>
      <c r="H92" s="508">
        <f t="shared" si="5"/>
        <v>28000</v>
      </c>
      <c r="I92" s="527"/>
      <c r="J92" s="38"/>
      <c r="K92" s="38"/>
      <c r="L92" s="38"/>
    </row>
    <row r="93" spans="2:12" ht="17.25" customHeight="1">
      <c r="B93" s="123"/>
      <c r="C93" s="182"/>
      <c r="D93" s="95" t="s">
        <v>137</v>
      </c>
      <c r="E93" s="27" t="s">
        <v>395</v>
      </c>
      <c r="F93" s="491">
        <v>35000</v>
      </c>
      <c r="G93" s="28"/>
      <c r="H93" s="508">
        <f t="shared" si="5"/>
        <v>35000</v>
      </c>
      <c r="I93" s="527"/>
      <c r="J93" s="38"/>
      <c r="K93" s="38"/>
      <c r="L93" s="38"/>
    </row>
    <row r="94" spans="2:12" ht="17.25" customHeight="1">
      <c r="B94" s="123"/>
      <c r="C94" s="182"/>
      <c r="D94" s="94" t="s">
        <v>165</v>
      </c>
      <c r="E94" s="27" t="s">
        <v>85</v>
      </c>
      <c r="F94" s="491">
        <v>5000</v>
      </c>
      <c r="G94" s="28"/>
      <c r="H94" s="508">
        <f t="shared" si="5"/>
        <v>5000</v>
      </c>
      <c r="I94" s="527"/>
      <c r="J94" s="38"/>
      <c r="K94" s="38"/>
      <c r="L94" s="38"/>
    </row>
    <row r="95" spans="2:12" ht="17.25" customHeight="1">
      <c r="B95" s="124"/>
      <c r="C95" s="94"/>
      <c r="D95" s="95" t="s">
        <v>76</v>
      </c>
      <c r="E95" s="27" t="s">
        <v>77</v>
      </c>
      <c r="F95" s="480">
        <v>15000</v>
      </c>
      <c r="G95" s="28"/>
      <c r="H95" s="508">
        <f t="shared" si="5"/>
        <v>15000</v>
      </c>
      <c r="I95" s="527"/>
      <c r="J95" s="38"/>
      <c r="K95" s="38"/>
      <c r="L95" s="38"/>
    </row>
    <row r="96" spans="2:12" ht="17.25" customHeight="1">
      <c r="B96" s="124"/>
      <c r="C96" s="94"/>
      <c r="D96" s="95" t="s">
        <v>117</v>
      </c>
      <c r="E96" s="27" t="s">
        <v>87</v>
      </c>
      <c r="F96" s="480">
        <v>34000</v>
      </c>
      <c r="G96" s="28"/>
      <c r="H96" s="508">
        <f t="shared" si="5"/>
        <v>34000</v>
      </c>
      <c r="I96" s="527"/>
      <c r="J96" s="38"/>
      <c r="K96" s="38"/>
      <c r="L96" s="38"/>
    </row>
    <row r="97" spans="2:12" ht="16.5" customHeight="1">
      <c r="B97" s="124"/>
      <c r="C97" s="94"/>
      <c r="D97" s="103">
        <v>4700</v>
      </c>
      <c r="E97" s="27" t="s">
        <v>140</v>
      </c>
      <c r="F97" s="480">
        <v>10000</v>
      </c>
      <c r="G97" s="28"/>
      <c r="H97" s="508">
        <f t="shared" si="5"/>
        <v>10000</v>
      </c>
      <c r="I97" s="527"/>
      <c r="J97" s="38"/>
      <c r="K97" s="38"/>
      <c r="L97" s="38"/>
    </row>
    <row r="98" spans="2:12" ht="23.25">
      <c r="B98" s="124"/>
      <c r="C98" s="333"/>
      <c r="D98" s="95" t="s">
        <v>108</v>
      </c>
      <c r="E98" s="27" t="s">
        <v>389</v>
      </c>
      <c r="F98" s="480">
        <v>175000</v>
      </c>
      <c r="G98" s="644">
        <v>20000</v>
      </c>
      <c r="H98" s="508">
        <f t="shared" si="5"/>
        <v>195000</v>
      </c>
      <c r="I98" s="671" t="s">
        <v>466</v>
      </c>
      <c r="J98" s="38"/>
      <c r="K98" s="38"/>
      <c r="L98" s="38"/>
    </row>
    <row r="99" spans="2:12" ht="15.75" customHeight="1">
      <c r="B99" s="124"/>
      <c r="C99" s="257">
        <v>75421</v>
      </c>
      <c r="D99" s="334"/>
      <c r="E99" s="228" t="s">
        <v>286</v>
      </c>
      <c r="F99" s="481">
        <f>F100</f>
        <v>58000</v>
      </c>
      <c r="G99" s="481">
        <f>G100</f>
        <v>0</v>
      </c>
      <c r="H99" s="481">
        <f>H100</f>
        <v>58000</v>
      </c>
      <c r="I99" s="527"/>
      <c r="J99" s="38"/>
      <c r="K99" s="38"/>
      <c r="L99" s="38"/>
    </row>
    <row r="100" spans="2:12" ht="15.75" customHeight="1" thickBot="1">
      <c r="B100" s="126"/>
      <c r="C100" s="97"/>
      <c r="D100" s="98" t="s">
        <v>148</v>
      </c>
      <c r="E100" s="19" t="s">
        <v>149</v>
      </c>
      <c r="F100" s="482">
        <v>58000</v>
      </c>
      <c r="G100" s="523"/>
      <c r="H100" s="524">
        <f>F100+G100</f>
        <v>58000</v>
      </c>
      <c r="I100" s="528"/>
      <c r="J100" s="38"/>
      <c r="K100" s="38"/>
      <c r="L100" s="38"/>
    </row>
    <row r="101" spans="2:12" ht="52.5" customHeight="1" thickBot="1">
      <c r="B101" s="232">
        <v>756</v>
      </c>
      <c r="C101" s="230"/>
      <c r="D101" s="230"/>
      <c r="E101" s="233" t="s">
        <v>281</v>
      </c>
      <c r="F101" s="484">
        <f>F102+F104</f>
        <v>7000</v>
      </c>
      <c r="G101" s="484">
        <f>G102+G104</f>
        <v>0</v>
      </c>
      <c r="H101" s="484">
        <f>H102+H104</f>
        <v>7000</v>
      </c>
      <c r="I101" s="522"/>
      <c r="J101" s="38"/>
      <c r="K101" s="38"/>
      <c r="L101" s="38"/>
    </row>
    <row r="102" spans="2:12" ht="42.75" customHeight="1">
      <c r="B102" s="380"/>
      <c r="C102" s="536">
        <v>75615</v>
      </c>
      <c r="D102" s="537"/>
      <c r="E102" s="538" t="s">
        <v>276</v>
      </c>
      <c r="F102" s="487">
        <f>F103</f>
        <v>1000</v>
      </c>
      <c r="G102" s="487">
        <f>G103</f>
        <v>0</v>
      </c>
      <c r="H102" s="487">
        <f>H103</f>
        <v>1000</v>
      </c>
      <c r="I102" s="529"/>
      <c r="J102" s="38"/>
      <c r="K102" s="38"/>
      <c r="L102" s="38"/>
    </row>
    <row r="103" spans="2:12" ht="17.25" customHeight="1">
      <c r="B103" s="124"/>
      <c r="C103" s="94"/>
      <c r="D103" s="103">
        <v>4610</v>
      </c>
      <c r="E103" s="27" t="s">
        <v>285</v>
      </c>
      <c r="F103" s="480">
        <v>1000</v>
      </c>
      <c r="G103" s="28"/>
      <c r="H103" s="508">
        <f>F103+G103</f>
        <v>1000</v>
      </c>
      <c r="I103" s="527"/>
      <c r="J103" s="38"/>
      <c r="K103" s="38"/>
      <c r="L103" s="38"/>
    </row>
    <row r="104" spans="2:12" ht="42" customHeight="1">
      <c r="B104" s="124"/>
      <c r="C104" s="216">
        <v>75616</v>
      </c>
      <c r="D104" s="217"/>
      <c r="E104" s="219" t="s">
        <v>277</v>
      </c>
      <c r="F104" s="481">
        <f>F105</f>
        <v>6000</v>
      </c>
      <c r="G104" s="481">
        <f>G105</f>
        <v>0</v>
      </c>
      <c r="H104" s="481">
        <f>H105</f>
        <v>6000</v>
      </c>
      <c r="I104" s="527"/>
      <c r="J104" s="38"/>
      <c r="K104" s="38"/>
      <c r="L104" s="38"/>
    </row>
    <row r="105" spans="2:12" ht="17.25" customHeight="1" thickBot="1">
      <c r="B105" s="126"/>
      <c r="C105" s="97"/>
      <c r="D105" s="534">
        <v>4610</v>
      </c>
      <c r="E105" s="19" t="s">
        <v>285</v>
      </c>
      <c r="F105" s="482">
        <v>6000</v>
      </c>
      <c r="G105" s="523"/>
      <c r="H105" s="524">
        <f>F105+G105</f>
        <v>6000</v>
      </c>
      <c r="I105" s="528"/>
      <c r="J105" s="38"/>
      <c r="K105" s="38"/>
      <c r="L105" s="38"/>
    </row>
    <row r="106" spans="2:12" ht="20.25" customHeight="1" thickBot="1">
      <c r="B106" s="242" t="s">
        <v>143</v>
      </c>
      <c r="C106" s="238"/>
      <c r="D106" s="238"/>
      <c r="E106" s="239" t="s">
        <v>144</v>
      </c>
      <c r="F106" s="484">
        <f aca="true" t="shared" si="6" ref="F106:H107">F107</f>
        <v>260000</v>
      </c>
      <c r="G106" s="484">
        <f t="shared" si="6"/>
        <v>0</v>
      </c>
      <c r="H106" s="484">
        <f t="shared" si="6"/>
        <v>260000</v>
      </c>
      <c r="I106" s="522"/>
      <c r="J106" s="38"/>
      <c r="K106" s="38"/>
      <c r="L106" s="38"/>
    </row>
    <row r="107" spans="2:12" ht="28.5" customHeight="1">
      <c r="B107" s="123"/>
      <c r="C107" s="227" t="s">
        <v>145</v>
      </c>
      <c r="D107" s="226"/>
      <c r="E107" s="228" t="s">
        <v>238</v>
      </c>
      <c r="F107" s="485">
        <f t="shared" si="6"/>
        <v>260000</v>
      </c>
      <c r="G107" s="485">
        <f t="shared" si="6"/>
        <v>0</v>
      </c>
      <c r="H107" s="485">
        <f t="shared" si="6"/>
        <v>260000</v>
      </c>
      <c r="I107" s="526"/>
      <c r="J107" s="38"/>
      <c r="K107" s="38"/>
      <c r="L107" s="38"/>
    </row>
    <row r="108" spans="2:12" ht="28.5" customHeight="1" thickBot="1">
      <c r="B108" s="126"/>
      <c r="C108" s="97"/>
      <c r="D108" s="97" t="s">
        <v>257</v>
      </c>
      <c r="E108" s="100" t="s">
        <v>258</v>
      </c>
      <c r="F108" s="482">
        <v>260000</v>
      </c>
      <c r="G108" s="523"/>
      <c r="H108" s="524">
        <f>F108+G108</f>
        <v>260000</v>
      </c>
      <c r="I108" s="528"/>
      <c r="J108" s="38"/>
      <c r="K108" s="38"/>
      <c r="L108" s="38"/>
    </row>
    <row r="109" spans="2:12" ht="15.75" customHeight="1" thickBot="1">
      <c r="B109" s="242" t="s">
        <v>146</v>
      </c>
      <c r="C109" s="238"/>
      <c r="D109" s="238"/>
      <c r="E109" s="231" t="s">
        <v>33</v>
      </c>
      <c r="F109" s="484">
        <f aca="true" t="shared" si="7" ref="F109:H110">F110</f>
        <v>27000</v>
      </c>
      <c r="G109" s="484">
        <f t="shared" si="7"/>
        <v>0</v>
      </c>
      <c r="H109" s="484">
        <f t="shared" si="7"/>
        <v>27000</v>
      </c>
      <c r="I109" s="522"/>
      <c r="J109" s="38"/>
      <c r="K109" s="38"/>
      <c r="L109" s="38"/>
    </row>
    <row r="110" spans="2:12" ht="14.25" customHeight="1">
      <c r="B110" s="123"/>
      <c r="C110" s="227" t="s">
        <v>147</v>
      </c>
      <c r="D110" s="226"/>
      <c r="E110" s="228" t="s">
        <v>239</v>
      </c>
      <c r="F110" s="485">
        <f t="shared" si="7"/>
        <v>27000</v>
      </c>
      <c r="G110" s="485">
        <f t="shared" si="7"/>
        <v>0</v>
      </c>
      <c r="H110" s="485">
        <f t="shared" si="7"/>
        <v>27000</v>
      </c>
      <c r="I110" s="526"/>
      <c r="J110" s="38"/>
      <c r="K110" s="38"/>
      <c r="L110" s="38"/>
    </row>
    <row r="111" spans="2:12" ht="13.5" thickBot="1">
      <c r="B111" s="127"/>
      <c r="C111" s="259"/>
      <c r="D111" s="98" t="s">
        <v>148</v>
      </c>
      <c r="E111" s="19" t="s">
        <v>149</v>
      </c>
      <c r="F111" s="483">
        <v>27000</v>
      </c>
      <c r="G111" s="523"/>
      <c r="H111" s="524">
        <f>F111+G111</f>
        <v>27000</v>
      </c>
      <c r="I111" s="528"/>
      <c r="J111" s="38"/>
      <c r="K111" s="38"/>
      <c r="L111" s="38"/>
    </row>
    <row r="112" spans="2:12" ht="15.75" customHeight="1" thickBot="1">
      <c r="B112" s="242" t="s">
        <v>150</v>
      </c>
      <c r="C112" s="238"/>
      <c r="D112" s="243"/>
      <c r="E112" s="231" t="s">
        <v>36</v>
      </c>
      <c r="F112" s="484">
        <f>F113+F134+F150+F170+F189+F203+F218+F220+F231+F236+F243</f>
        <v>10359000</v>
      </c>
      <c r="G112" s="484">
        <f>G113+G134+G150+G170+G189+G203+G218+G220+G231+G236+G243</f>
        <v>0</v>
      </c>
      <c r="H112" s="484">
        <f>H113+H134+H150+H170+H189+H203+H218+H220+H231+H236+H243</f>
        <v>10359000</v>
      </c>
      <c r="I112" s="522"/>
      <c r="J112" s="38"/>
      <c r="K112" s="38"/>
      <c r="L112" s="38"/>
    </row>
    <row r="113" spans="2:12" ht="16.5" customHeight="1">
      <c r="B113" s="123"/>
      <c r="C113" s="226" t="s">
        <v>151</v>
      </c>
      <c r="D113" s="535"/>
      <c r="E113" s="228" t="s">
        <v>37</v>
      </c>
      <c r="F113" s="485">
        <f>SUM(F114:F133)</f>
        <v>4498200</v>
      </c>
      <c r="G113" s="485">
        <f>SUM(G114:G133)</f>
        <v>0</v>
      </c>
      <c r="H113" s="485">
        <f>SUM(H114:H133)</f>
        <v>4498200</v>
      </c>
      <c r="I113" s="526"/>
      <c r="J113" s="38"/>
      <c r="K113" s="38"/>
      <c r="L113" s="38"/>
    </row>
    <row r="114" spans="2:12" ht="15" customHeight="1">
      <c r="B114" s="124"/>
      <c r="C114" s="94"/>
      <c r="D114" s="95" t="s">
        <v>79</v>
      </c>
      <c r="E114" s="27" t="s">
        <v>283</v>
      </c>
      <c r="F114" s="493">
        <v>192700</v>
      </c>
      <c r="G114" s="28"/>
      <c r="H114" s="508">
        <f aca="true" t="shared" si="8" ref="H114:H133">F114+G114</f>
        <v>192700</v>
      </c>
      <c r="I114" s="527"/>
      <c r="J114" s="38"/>
      <c r="K114" s="38"/>
      <c r="L114" s="38"/>
    </row>
    <row r="115" spans="2:12" ht="15" customHeight="1">
      <c r="B115" s="124"/>
      <c r="C115" s="94"/>
      <c r="D115" s="95" t="s">
        <v>125</v>
      </c>
      <c r="E115" s="27" t="s">
        <v>126</v>
      </c>
      <c r="F115" s="493">
        <v>2711400</v>
      </c>
      <c r="G115" s="28"/>
      <c r="H115" s="508">
        <f t="shared" si="8"/>
        <v>2711400</v>
      </c>
      <c r="I115" s="527"/>
      <c r="J115" s="38"/>
      <c r="K115" s="38"/>
      <c r="L115" s="38"/>
    </row>
    <row r="116" spans="2:12" ht="15" customHeight="1">
      <c r="B116" s="124"/>
      <c r="C116" s="94"/>
      <c r="D116" s="95" t="s">
        <v>135</v>
      </c>
      <c r="E116" s="27" t="s">
        <v>81</v>
      </c>
      <c r="F116" s="493">
        <v>232700</v>
      </c>
      <c r="G116" s="28"/>
      <c r="H116" s="508">
        <f t="shared" si="8"/>
        <v>232700</v>
      </c>
      <c r="I116" s="527"/>
      <c r="J116" s="38"/>
      <c r="K116" s="38"/>
      <c r="L116" s="38"/>
    </row>
    <row r="117" spans="2:12" ht="15" customHeight="1">
      <c r="B117" s="124"/>
      <c r="C117" s="94"/>
      <c r="D117" s="95" t="s">
        <v>127</v>
      </c>
      <c r="E117" s="27" t="s">
        <v>128</v>
      </c>
      <c r="F117" s="493">
        <v>534400</v>
      </c>
      <c r="G117" s="28"/>
      <c r="H117" s="508">
        <f t="shared" si="8"/>
        <v>534400</v>
      </c>
      <c r="I117" s="527"/>
      <c r="J117" s="38"/>
      <c r="K117" s="38"/>
      <c r="L117" s="38"/>
    </row>
    <row r="118" spans="2:12" ht="15" customHeight="1">
      <c r="B118" s="124"/>
      <c r="C118" s="94"/>
      <c r="D118" s="95" t="s">
        <v>129</v>
      </c>
      <c r="E118" s="27" t="s">
        <v>130</v>
      </c>
      <c r="F118" s="493">
        <v>75100</v>
      </c>
      <c r="G118" s="28"/>
      <c r="H118" s="508">
        <f t="shared" si="8"/>
        <v>75100</v>
      </c>
      <c r="I118" s="527"/>
      <c r="J118" s="38"/>
      <c r="K118" s="38"/>
      <c r="L118" s="38"/>
    </row>
    <row r="119" spans="2:12" ht="15" customHeight="1">
      <c r="B119" s="124"/>
      <c r="C119" s="94"/>
      <c r="D119" s="94">
        <v>4170</v>
      </c>
      <c r="E119" s="27" t="s">
        <v>82</v>
      </c>
      <c r="F119" s="493">
        <v>16000</v>
      </c>
      <c r="G119" s="28"/>
      <c r="H119" s="508">
        <f t="shared" si="8"/>
        <v>16000</v>
      </c>
      <c r="I119" s="527"/>
      <c r="J119" s="38"/>
      <c r="K119" s="38"/>
      <c r="L119" s="38"/>
    </row>
    <row r="120" spans="2:12" ht="15" customHeight="1">
      <c r="B120" s="124"/>
      <c r="C120" s="94"/>
      <c r="D120" s="95" t="s">
        <v>112</v>
      </c>
      <c r="E120" s="27" t="s">
        <v>78</v>
      </c>
      <c r="F120" s="493">
        <v>133700</v>
      </c>
      <c r="G120" s="28"/>
      <c r="H120" s="508">
        <f t="shared" si="8"/>
        <v>133700</v>
      </c>
      <c r="I120" s="527"/>
      <c r="J120" s="38"/>
      <c r="K120" s="38"/>
      <c r="L120" s="38"/>
    </row>
    <row r="121" spans="2:12" ht="15" customHeight="1">
      <c r="B121" s="124"/>
      <c r="C121" s="94"/>
      <c r="D121" s="103">
        <v>4220</v>
      </c>
      <c r="E121" s="27" t="s">
        <v>163</v>
      </c>
      <c r="F121" s="493">
        <v>2000</v>
      </c>
      <c r="G121" s="28"/>
      <c r="H121" s="508">
        <f t="shared" si="8"/>
        <v>2000</v>
      </c>
      <c r="I121" s="527"/>
      <c r="J121" s="38"/>
      <c r="K121" s="38"/>
      <c r="L121" s="38"/>
    </row>
    <row r="122" spans="2:12" ht="15" customHeight="1">
      <c r="B122" s="124"/>
      <c r="C122" s="94"/>
      <c r="D122" s="95" t="s">
        <v>152</v>
      </c>
      <c r="E122" s="27" t="s">
        <v>420</v>
      </c>
      <c r="F122" s="493">
        <v>12000</v>
      </c>
      <c r="G122" s="28"/>
      <c r="H122" s="508">
        <f t="shared" si="8"/>
        <v>12000</v>
      </c>
      <c r="I122" s="527"/>
      <c r="J122" s="38"/>
      <c r="K122" s="38"/>
      <c r="L122" s="38"/>
    </row>
    <row r="123" spans="2:12" ht="15" customHeight="1">
      <c r="B123" s="124"/>
      <c r="C123" s="94"/>
      <c r="D123" s="95" t="s">
        <v>136</v>
      </c>
      <c r="E123" s="27" t="s">
        <v>83</v>
      </c>
      <c r="F123" s="493">
        <v>139900</v>
      </c>
      <c r="G123" s="28"/>
      <c r="H123" s="508">
        <f t="shared" si="8"/>
        <v>139900</v>
      </c>
      <c r="I123" s="527"/>
      <c r="J123" s="38"/>
      <c r="K123" s="38"/>
      <c r="L123" s="38"/>
    </row>
    <row r="124" spans="2:12" ht="15" customHeight="1">
      <c r="B124" s="124"/>
      <c r="C124" s="94"/>
      <c r="D124" s="95" t="s">
        <v>137</v>
      </c>
      <c r="E124" s="27" t="s">
        <v>84</v>
      </c>
      <c r="F124" s="493">
        <v>110000</v>
      </c>
      <c r="G124" s="28"/>
      <c r="H124" s="508">
        <f t="shared" si="8"/>
        <v>110000</v>
      </c>
      <c r="I124" s="527"/>
      <c r="J124" s="38"/>
      <c r="K124" s="38"/>
      <c r="L124" s="38"/>
    </row>
    <row r="125" spans="2:12" ht="15" customHeight="1">
      <c r="B125" s="124"/>
      <c r="C125" s="94"/>
      <c r="D125" s="94" t="s">
        <v>165</v>
      </c>
      <c r="E125" s="27" t="s">
        <v>85</v>
      </c>
      <c r="F125" s="493">
        <v>3600</v>
      </c>
      <c r="G125" s="28"/>
      <c r="H125" s="508">
        <f t="shared" si="8"/>
        <v>3600</v>
      </c>
      <c r="I125" s="527"/>
      <c r="J125" s="38"/>
      <c r="K125" s="38"/>
      <c r="L125" s="38"/>
    </row>
    <row r="126" spans="2:12" ht="15" customHeight="1">
      <c r="B126" s="124"/>
      <c r="C126" s="94"/>
      <c r="D126" s="95" t="s">
        <v>76</v>
      </c>
      <c r="E126" s="27" t="s">
        <v>77</v>
      </c>
      <c r="F126" s="493">
        <v>54500</v>
      </c>
      <c r="G126" s="28"/>
      <c r="H126" s="508">
        <f t="shared" si="8"/>
        <v>54500</v>
      </c>
      <c r="I126" s="527"/>
      <c r="J126" s="38"/>
      <c r="K126" s="38"/>
      <c r="L126" s="38"/>
    </row>
    <row r="127" spans="2:12" ht="15" customHeight="1">
      <c r="B127" s="124"/>
      <c r="C127" s="94"/>
      <c r="D127" s="103">
        <v>4360</v>
      </c>
      <c r="E127" s="27" t="s">
        <v>371</v>
      </c>
      <c r="F127" s="493">
        <v>12700</v>
      </c>
      <c r="G127" s="28"/>
      <c r="H127" s="508">
        <f t="shared" si="8"/>
        <v>12700</v>
      </c>
      <c r="I127" s="527"/>
      <c r="J127" s="38"/>
      <c r="K127" s="38"/>
      <c r="L127" s="38"/>
    </row>
    <row r="128" spans="2:12" ht="15" customHeight="1">
      <c r="B128" s="124"/>
      <c r="C128" s="94"/>
      <c r="D128" s="95" t="s">
        <v>132</v>
      </c>
      <c r="E128" s="27" t="s">
        <v>86</v>
      </c>
      <c r="F128" s="493">
        <v>2200</v>
      </c>
      <c r="G128" s="28"/>
      <c r="H128" s="508">
        <f t="shared" si="8"/>
        <v>2200</v>
      </c>
      <c r="I128" s="527"/>
      <c r="J128" s="38"/>
      <c r="K128" s="38"/>
      <c r="L128" s="38"/>
    </row>
    <row r="129" spans="2:12" ht="15" customHeight="1">
      <c r="B129" s="124"/>
      <c r="C129" s="94"/>
      <c r="D129" s="95" t="s">
        <v>117</v>
      </c>
      <c r="E129" s="27" t="s">
        <v>87</v>
      </c>
      <c r="F129" s="493">
        <v>7900</v>
      </c>
      <c r="G129" s="28"/>
      <c r="H129" s="508">
        <f t="shared" si="8"/>
        <v>7900</v>
      </c>
      <c r="I129" s="527"/>
      <c r="J129" s="38"/>
      <c r="K129" s="38"/>
      <c r="L129" s="38"/>
    </row>
    <row r="130" spans="2:12" ht="15" customHeight="1">
      <c r="B130" s="124"/>
      <c r="C130" s="94"/>
      <c r="D130" s="95" t="s">
        <v>138</v>
      </c>
      <c r="E130" s="27" t="s">
        <v>139</v>
      </c>
      <c r="F130" s="493">
        <v>185500</v>
      </c>
      <c r="G130" s="28"/>
      <c r="H130" s="508">
        <f t="shared" si="8"/>
        <v>185500</v>
      </c>
      <c r="I130" s="527"/>
      <c r="J130" s="38"/>
      <c r="K130" s="38"/>
      <c r="L130" s="38"/>
    </row>
    <row r="131" spans="2:12" ht="15" customHeight="1">
      <c r="B131" s="124"/>
      <c r="C131" s="94"/>
      <c r="D131" s="103">
        <v>4480</v>
      </c>
      <c r="E131" s="27" t="s">
        <v>270</v>
      </c>
      <c r="F131" s="493">
        <v>500</v>
      </c>
      <c r="G131" s="28"/>
      <c r="H131" s="508">
        <f t="shared" si="8"/>
        <v>500</v>
      </c>
      <c r="I131" s="527"/>
      <c r="J131" s="38"/>
      <c r="K131" s="38"/>
      <c r="L131" s="38"/>
    </row>
    <row r="132" spans="2:12" ht="15" customHeight="1">
      <c r="B132" s="124"/>
      <c r="C132" s="94"/>
      <c r="D132" s="103">
        <v>4700</v>
      </c>
      <c r="E132" s="27" t="s">
        <v>140</v>
      </c>
      <c r="F132" s="493">
        <v>1400</v>
      </c>
      <c r="G132" s="28"/>
      <c r="H132" s="508">
        <f t="shared" si="8"/>
        <v>1400</v>
      </c>
      <c r="I132" s="527"/>
      <c r="J132" s="38"/>
      <c r="K132" s="38"/>
      <c r="L132" s="38"/>
    </row>
    <row r="133" spans="2:12" ht="15" customHeight="1">
      <c r="B133" s="124"/>
      <c r="C133" s="94"/>
      <c r="D133" s="95" t="s">
        <v>108</v>
      </c>
      <c r="E133" s="27" t="s">
        <v>109</v>
      </c>
      <c r="F133" s="493">
        <v>70000</v>
      </c>
      <c r="G133" s="28"/>
      <c r="H133" s="508">
        <f t="shared" si="8"/>
        <v>70000</v>
      </c>
      <c r="I133" s="527"/>
      <c r="J133" s="38"/>
      <c r="K133" s="38"/>
      <c r="L133" s="38"/>
    </row>
    <row r="134" spans="2:12" ht="16.5" customHeight="1">
      <c r="B134" s="124"/>
      <c r="C134" s="254" t="s">
        <v>153</v>
      </c>
      <c r="D134" s="253"/>
      <c r="E134" s="223" t="s">
        <v>240</v>
      </c>
      <c r="F134" s="481">
        <f>SUM(F135:F149)</f>
        <v>487000</v>
      </c>
      <c r="G134" s="481">
        <f>SUM(G135:G149)</f>
        <v>0</v>
      </c>
      <c r="H134" s="481">
        <f>SUM(H135:H149)</f>
        <v>487000</v>
      </c>
      <c r="I134" s="527"/>
      <c r="J134" s="38"/>
      <c r="K134" s="38"/>
      <c r="L134" s="38"/>
    </row>
    <row r="135" spans="2:12" ht="15" customHeight="1">
      <c r="B135" s="124"/>
      <c r="C135" s="94"/>
      <c r="D135" s="95" t="s">
        <v>79</v>
      </c>
      <c r="E135" s="27" t="s">
        <v>283</v>
      </c>
      <c r="F135" s="493">
        <v>16200</v>
      </c>
      <c r="G135" s="28"/>
      <c r="H135" s="508">
        <f aca="true" t="shared" si="9" ref="H135:H149">F135+G135</f>
        <v>16200</v>
      </c>
      <c r="I135" s="527"/>
      <c r="J135" s="38"/>
      <c r="K135" s="38"/>
      <c r="L135" s="38"/>
    </row>
    <row r="136" spans="2:12" ht="15" customHeight="1">
      <c r="B136" s="124"/>
      <c r="C136" s="94"/>
      <c r="D136" s="95" t="s">
        <v>125</v>
      </c>
      <c r="E136" s="27" t="s">
        <v>126</v>
      </c>
      <c r="F136" s="493">
        <v>280600</v>
      </c>
      <c r="G136" s="28"/>
      <c r="H136" s="508">
        <f t="shared" si="9"/>
        <v>280600</v>
      </c>
      <c r="I136" s="527"/>
      <c r="J136" s="38"/>
      <c r="K136" s="38"/>
      <c r="L136" s="38"/>
    </row>
    <row r="137" spans="2:12" ht="15" customHeight="1">
      <c r="B137" s="124"/>
      <c r="C137" s="94"/>
      <c r="D137" s="95" t="s">
        <v>135</v>
      </c>
      <c r="E137" s="27" t="s">
        <v>81</v>
      </c>
      <c r="F137" s="493">
        <v>23900</v>
      </c>
      <c r="G137" s="28"/>
      <c r="H137" s="508">
        <f t="shared" si="9"/>
        <v>23900</v>
      </c>
      <c r="I137" s="527"/>
      <c r="J137" s="38"/>
      <c r="K137" s="38"/>
      <c r="L137" s="38"/>
    </row>
    <row r="138" spans="2:12" ht="15" customHeight="1">
      <c r="B138" s="124"/>
      <c r="C138" s="94"/>
      <c r="D138" s="95" t="s">
        <v>127</v>
      </c>
      <c r="E138" s="27" t="s">
        <v>128</v>
      </c>
      <c r="F138" s="493">
        <v>53300</v>
      </c>
      <c r="G138" s="28"/>
      <c r="H138" s="508">
        <f t="shared" si="9"/>
        <v>53300</v>
      </c>
      <c r="I138" s="527"/>
      <c r="J138" s="38"/>
      <c r="K138" s="38"/>
      <c r="L138" s="38"/>
    </row>
    <row r="139" spans="2:12" ht="15" customHeight="1">
      <c r="B139" s="124"/>
      <c r="C139" s="94"/>
      <c r="D139" s="95" t="s">
        <v>129</v>
      </c>
      <c r="E139" s="27" t="s">
        <v>130</v>
      </c>
      <c r="F139" s="493">
        <v>7600</v>
      </c>
      <c r="G139" s="28"/>
      <c r="H139" s="508">
        <f t="shared" si="9"/>
        <v>7600</v>
      </c>
      <c r="I139" s="527"/>
      <c r="J139" s="38"/>
      <c r="K139" s="38"/>
      <c r="L139" s="38"/>
    </row>
    <row r="140" spans="2:12" ht="15" customHeight="1">
      <c r="B140" s="124"/>
      <c r="C140" s="94"/>
      <c r="D140" s="94">
        <v>4170</v>
      </c>
      <c r="E140" s="27" t="s">
        <v>82</v>
      </c>
      <c r="F140" s="493">
        <v>7000</v>
      </c>
      <c r="G140" s="28"/>
      <c r="H140" s="508">
        <f t="shared" si="9"/>
        <v>7000</v>
      </c>
      <c r="I140" s="527"/>
      <c r="J140" s="38"/>
      <c r="K140" s="38"/>
      <c r="L140" s="38"/>
    </row>
    <row r="141" spans="2:12" ht="15" customHeight="1">
      <c r="B141" s="124"/>
      <c r="C141" s="94"/>
      <c r="D141" s="95" t="s">
        <v>112</v>
      </c>
      <c r="E141" s="27" t="s">
        <v>78</v>
      </c>
      <c r="F141" s="493">
        <v>12300</v>
      </c>
      <c r="G141" s="28"/>
      <c r="H141" s="508">
        <f t="shared" si="9"/>
        <v>12300</v>
      </c>
      <c r="I141" s="527"/>
      <c r="J141" s="38"/>
      <c r="K141" s="38"/>
      <c r="L141" s="38"/>
    </row>
    <row r="142" spans="2:12" ht="15" customHeight="1">
      <c r="B142" s="124"/>
      <c r="C142" s="94"/>
      <c r="D142" s="95" t="s">
        <v>152</v>
      </c>
      <c r="E142" s="27" t="s">
        <v>420</v>
      </c>
      <c r="F142" s="493">
        <v>1800</v>
      </c>
      <c r="G142" s="28"/>
      <c r="H142" s="508">
        <f t="shared" si="9"/>
        <v>1800</v>
      </c>
      <c r="I142" s="527"/>
      <c r="J142" s="38"/>
      <c r="K142" s="38"/>
      <c r="L142" s="38"/>
    </row>
    <row r="143" spans="2:12" ht="15" customHeight="1">
      <c r="B143" s="124"/>
      <c r="C143" s="94"/>
      <c r="D143" s="95" t="s">
        <v>136</v>
      </c>
      <c r="E143" s="27" t="s">
        <v>83</v>
      </c>
      <c r="F143" s="493">
        <v>24000</v>
      </c>
      <c r="G143" s="28"/>
      <c r="H143" s="508">
        <f t="shared" si="9"/>
        <v>24000</v>
      </c>
      <c r="I143" s="527"/>
      <c r="J143" s="38"/>
      <c r="K143" s="38"/>
      <c r="L143" s="38"/>
    </row>
    <row r="144" spans="2:12" ht="15" customHeight="1">
      <c r="B144" s="124"/>
      <c r="C144" s="94"/>
      <c r="D144" s="95" t="s">
        <v>137</v>
      </c>
      <c r="E144" s="27" t="s">
        <v>84</v>
      </c>
      <c r="F144" s="493">
        <v>15000</v>
      </c>
      <c r="G144" s="28"/>
      <c r="H144" s="508">
        <f t="shared" si="9"/>
        <v>15000</v>
      </c>
      <c r="I144" s="527"/>
      <c r="J144" s="38"/>
      <c r="K144" s="38"/>
      <c r="L144" s="38"/>
    </row>
    <row r="145" spans="2:12" ht="15" customHeight="1">
      <c r="B145" s="124"/>
      <c r="C145" s="94"/>
      <c r="D145" s="94" t="s">
        <v>165</v>
      </c>
      <c r="E145" s="27" t="s">
        <v>85</v>
      </c>
      <c r="F145" s="493">
        <v>600</v>
      </c>
      <c r="G145" s="28"/>
      <c r="H145" s="508">
        <f t="shared" si="9"/>
        <v>600</v>
      </c>
      <c r="I145" s="527"/>
      <c r="J145" s="38"/>
      <c r="K145" s="38"/>
      <c r="L145" s="38"/>
    </row>
    <row r="146" spans="2:12" ht="15" customHeight="1">
      <c r="B146" s="124"/>
      <c r="C146" s="94"/>
      <c r="D146" s="95" t="s">
        <v>76</v>
      </c>
      <c r="E146" s="27" t="s">
        <v>77</v>
      </c>
      <c r="F146" s="493">
        <v>21000</v>
      </c>
      <c r="G146" s="28"/>
      <c r="H146" s="508">
        <f t="shared" si="9"/>
        <v>21000</v>
      </c>
      <c r="I146" s="527"/>
      <c r="J146" s="38"/>
      <c r="K146" s="38"/>
      <c r="L146" s="38"/>
    </row>
    <row r="147" spans="2:12" ht="15" customHeight="1">
      <c r="B147" s="124"/>
      <c r="C147" s="94"/>
      <c r="D147" s="103">
        <v>4360</v>
      </c>
      <c r="E147" s="27" t="s">
        <v>371</v>
      </c>
      <c r="F147" s="493">
        <v>1500</v>
      </c>
      <c r="G147" s="28"/>
      <c r="H147" s="508">
        <f t="shared" si="9"/>
        <v>1500</v>
      </c>
      <c r="I147" s="527"/>
      <c r="J147" s="38"/>
      <c r="K147" s="38"/>
      <c r="L147" s="38"/>
    </row>
    <row r="148" spans="2:12" ht="15" customHeight="1">
      <c r="B148" s="124"/>
      <c r="C148" s="94"/>
      <c r="D148" s="95" t="s">
        <v>117</v>
      </c>
      <c r="E148" s="27" t="s">
        <v>87</v>
      </c>
      <c r="F148" s="493">
        <v>900</v>
      </c>
      <c r="G148" s="28"/>
      <c r="H148" s="508">
        <f t="shared" si="9"/>
        <v>900</v>
      </c>
      <c r="I148" s="527"/>
      <c r="J148" s="38"/>
      <c r="K148" s="38"/>
      <c r="L148" s="38"/>
    </row>
    <row r="149" spans="2:12" ht="15" customHeight="1">
      <c r="B149" s="124"/>
      <c r="C149" s="94"/>
      <c r="D149" s="95" t="s">
        <v>138</v>
      </c>
      <c r="E149" s="27" t="s">
        <v>139</v>
      </c>
      <c r="F149" s="493">
        <v>21300</v>
      </c>
      <c r="G149" s="28"/>
      <c r="H149" s="508">
        <f t="shared" si="9"/>
        <v>21300</v>
      </c>
      <c r="I149" s="527"/>
      <c r="J149" s="38"/>
      <c r="K149" s="38"/>
      <c r="L149" s="38"/>
    </row>
    <row r="150" spans="2:12" ht="15" customHeight="1">
      <c r="B150" s="125"/>
      <c r="C150" s="254" t="s">
        <v>154</v>
      </c>
      <c r="D150" s="253"/>
      <c r="E150" s="223" t="s">
        <v>241</v>
      </c>
      <c r="F150" s="481">
        <f>SUM(F151:F169)</f>
        <v>1598500</v>
      </c>
      <c r="G150" s="481">
        <f>SUM(G151:G169)</f>
        <v>0</v>
      </c>
      <c r="H150" s="481">
        <f>SUM(H151:H169)</f>
        <v>1598500</v>
      </c>
      <c r="I150" s="527"/>
      <c r="J150" s="38"/>
      <c r="K150" s="38"/>
      <c r="L150" s="38"/>
    </row>
    <row r="151" spans="2:12" ht="15" customHeight="1">
      <c r="B151" s="124"/>
      <c r="C151" s="94"/>
      <c r="D151" s="95" t="s">
        <v>79</v>
      </c>
      <c r="E151" s="27" t="s">
        <v>283</v>
      </c>
      <c r="F151" s="493">
        <v>49000</v>
      </c>
      <c r="G151" s="28"/>
      <c r="H151" s="508">
        <f aca="true" t="shared" si="10" ref="H151:H169">F151+G151</f>
        <v>49000</v>
      </c>
      <c r="I151" s="527"/>
      <c r="J151" s="38"/>
      <c r="K151" s="38"/>
      <c r="L151" s="38"/>
    </row>
    <row r="152" spans="2:12" ht="15" customHeight="1">
      <c r="B152" s="124"/>
      <c r="C152" s="94"/>
      <c r="D152" s="95" t="s">
        <v>125</v>
      </c>
      <c r="E152" s="27" t="s">
        <v>126</v>
      </c>
      <c r="F152" s="493">
        <v>830200</v>
      </c>
      <c r="G152" s="28"/>
      <c r="H152" s="508">
        <f t="shared" si="10"/>
        <v>830200</v>
      </c>
      <c r="I152" s="527"/>
      <c r="J152" s="38"/>
      <c r="K152" s="38"/>
      <c r="L152" s="38"/>
    </row>
    <row r="153" spans="2:12" ht="15" customHeight="1">
      <c r="B153" s="124"/>
      <c r="C153" s="94"/>
      <c r="D153" s="95" t="s">
        <v>135</v>
      </c>
      <c r="E153" s="27" t="s">
        <v>81</v>
      </c>
      <c r="F153" s="493">
        <v>68300</v>
      </c>
      <c r="G153" s="28"/>
      <c r="H153" s="508">
        <f t="shared" si="10"/>
        <v>68300</v>
      </c>
      <c r="I153" s="527"/>
      <c r="J153" s="38"/>
      <c r="K153" s="38"/>
      <c r="L153" s="38"/>
    </row>
    <row r="154" spans="2:12" ht="15" customHeight="1">
      <c r="B154" s="124"/>
      <c r="C154" s="94"/>
      <c r="D154" s="95" t="s">
        <v>127</v>
      </c>
      <c r="E154" s="27" t="s">
        <v>128</v>
      </c>
      <c r="F154" s="493">
        <v>161000</v>
      </c>
      <c r="G154" s="28"/>
      <c r="H154" s="508">
        <f t="shared" si="10"/>
        <v>161000</v>
      </c>
      <c r="I154" s="527"/>
      <c r="J154" s="38"/>
      <c r="K154" s="38"/>
      <c r="L154" s="38"/>
    </row>
    <row r="155" spans="2:12" ht="15" customHeight="1">
      <c r="B155" s="124"/>
      <c r="C155" s="94"/>
      <c r="D155" s="95" t="s">
        <v>129</v>
      </c>
      <c r="E155" s="27" t="s">
        <v>130</v>
      </c>
      <c r="F155" s="493">
        <v>23200</v>
      </c>
      <c r="G155" s="28"/>
      <c r="H155" s="508">
        <f t="shared" si="10"/>
        <v>23200</v>
      </c>
      <c r="I155" s="527"/>
      <c r="J155" s="38"/>
      <c r="K155" s="38"/>
      <c r="L155" s="38"/>
    </row>
    <row r="156" spans="2:12" ht="15" customHeight="1">
      <c r="B156" s="124"/>
      <c r="C156" s="94"/>
      <c r="D156" s="94">
        <v>4170</v>
      </c>
      <c r="E156" s="27" t="s">
        <v>82</v>
      </c>
      <c r="F156" s="493">
        <v>8000</v>
      </c>
      <c r="G156" s="28"/>
      <c r="H156" s="508">
        <f t="shared" si="10"/>
        <v>8000</v>
      </c>
      <c r="I156" s="527"/>
      <c r="J156" s="38"/>
      <c r="K156" s="38"/>
      <c r="L156" s="38"/>
    </row>
    <row r="157" spans="2:12" ht="15" customHeight="1">
      <c r="B157" s="124"/>
      <c r="C157" s="94"/>
      <c r="D157" s="95" t="s">
        <v>112</v>
      </c>
      <c r="E157" s="27" t="s">
        <v>78</v>
      </c>
      <c r="F157" s="493">
        <v>28000</v>
      </c>
      <c r="G157" s="28"/>
      <c r="H157" s="508">
        <f t="shared" si="10"/>
        <v>28000</v>
      </c>
      <c r="I157" s="527"/>
      <c r="J157" s="38"/>
      <c r="K157" s="38"/>
      <c r="L157" s="38"/>
    </row>
    <row r="158" spans="2:12" ht="15" customHeight="1">
      <c r="B158" s="124"/>
      <c r="C158" s="94"/>
      <c r="D158" s="95" t="s">
        <v>152</v>
      </c>
      <c r="E158" s="27" t="s">
        <v>420</v>
      </c>
      <c r="F158" s="493">
        <v>4500</v>
      </c>
      <c r="G158" s="28"/>
      <c r="H158" s="508">
        <f t="shared" si="10"/>
        <v>4500</v>
      </c>
      <c r="I158" s="527"/>
      <c r="J158" s="38"/>
      <c r="K158" s="38"/>
      <c r="L158" s="38"/>
    </row>
    <row r="159" spans="2:12" ht="15" customHeight="1">
      <c r="B159" s="124"/>
      <c r="C159" s="94"/>
      <c r="D159" s="95" t="s">
        <v>136</v>
      </c>
      <c r="E159" s="27" t="s">
        <v>83</v>
      </c>
      <c r="F159" s="493">
        <v>75000</v>
      </c>
      <c r="G159" s="28"/>
      <c r="H159" s="508">
        <f t="shared" si="10"/>
        <v>75000</v>
      </c>
      <c r="I159" s="527"/>
      <c r="J159" s="38"/>
      <c r="K159" s="38"/>
      <c r="L159" s="38"/>
    </row>
    <row r="160" spans="2:12" ht="15" customHeight="1">
      <c r="B160" s="124"/>
      <c r="C160" s="94"/>
      <c r="D160" s="95" t="s">
        <v>137</v>
      </c>
      <c r="E160" s="27" t="s">
        <v>84</v>
      </c>
      <c r="F160" s="493">
        <v>30000</v>
      </c>
      <c r="G160" s="28"/>
      <c r="H160" s="508">
        <f t="shared" si="10"/>
        <v>30000</v>
      </c>
      <c r="I160" s="527"/>
      <c r="J160" s="38"/>
      <c r="K160" s="38"/>
      <c r="L160" s="38"/>
    </row>
    <row r="161" spans="2:12" ht="15" customHeight="1">
      <c r="B161" s="124"/>
      <c r="C161" s="94"/>
      <c r="D161" s="94" t="s">
        <v>165</v>
      </c>
      <c r="E161" s="27" t="s">
        <v>85</v>
      </c>
      <c r="F161" s="493">
        <v>1200</v>
      </c>
      <c r="G161" s="28"/>
      <c r="H161" s="508">
        <f t="shared" si="10"/>
        <v>1200</v>
      </c>
      <c r="I161" s="527"/>
      <c r="J161" s="38"/>
      <c r="K161" s="38"/>
      <c r="L161" s="38"/>
    </row>
    <row r="162" spans="2:12" ht="15" customHeight="1">
      <c r="B162" s="124"/>
      <c r="C162" s="94"/>
      <c r="D162" s="95" t="s">
        <v>76</v>
      </c>
      <c r="E162" s="27" t="s">
        <v>77</v>
      </c>
      <c r="F162" s="493">
        <v>70000</v>
      </c>
      <c r="G162" s="28"/>
      <c r="H162" s="508">
        <f t="shared" si="10"/>
        <v>70000</v>
      </c>
      <c r="I162" s="527"/>
      <c r="J162" s="38"/>
      <c r="K162" s="38"/>
      <c r="L162" s="38"/>
    </row>
    <row r="163" spans="2:12" ht="24">
      <c r="B163" s="124"/>
      <c r="C163" s="94"/>
      <c r="D163" s="103">
        <v>4330</v>
      </c>
      <c r="E163" s="27" t="s">
        <v>166</v>
      </c>
      <c r="F163" s="493">
        <v>190000</v>
      </c>
      <c r="G163" s="28"/>
      <c r="H163" s="508">
        <f t="shared" si="10"/>
        <v>190000</v>
      </c>
      <c r="I163" s="527"/>
      <c r="J163" s="38"/>
      <c r="K163" s="38"/>
      <c r="L163" s="38"/>
    </row>
    <row r="164" spans="2:12" ht="15" customHeight="1">
      <c r="B164" s="124"/>
      <c r="C164" s="94"/>
      <c r="D164" s="103">
        <v>4360</v>
      </c>
      <c r="E164" s="27" t="s">
        <v>371</v>
      </c>
      <c r="F164" s="493">
        <v>6500</v>
      </c>
      <c r="G164" s="28"/>
      <c r="H164" s="508">
        <f t="shared" si="10"/>
        <v>6500</v>
      </c>
      <c r="I164" s="527"/>
      <c r="J164" s="38"/>
      <c r="K164" s="38"/>
      <c r="L164" s="38"/>
    </row>
    <row r="165" spans="2:12" ht="15" customHeight="1">
      <c r="B165" s="124"/>
      <c r="C165" s="94"/>
      <c r="D165" s="95" t="s">
        <v>132</v>
      </c>
      <c r="E165" s="27" t="s">
        <v>86</v>
      </c>
      <c r="F165" s="493">
        <v>2100</v>
      </c>
      <c r="G165" s="28"/>
      <c r="H165" s="508">
        <f t="shared" si="10"/>
        <v>2100</v>
      </c>
      <c r="I165" s="527"/>
      <c r="J165" s="38"/>
      <c r="K165" s="38"/>
      <c r="L165" s="38"/>
    </row>
    <row r="166" spans="2:12" ht="15" customHeight="1">
      <c r="B166" s="124"/>
      <c r="C166" s="94"/>
      <c r="D166" s="94">
        <v>4430</v>
      </c>
      <c r="E166" s="27" t="s">
        <v>87</v>
      </c>
      <c r="F166" s="493">
        <v>3000</v>
      </c>
      <c r="G166" s="28"/>
      <c r="H166" s="508">
        <f t="shared" si="10"/>
        <v>3000</v>
      </c>
      <c r="I166" s="527"/>
      <c r="J166" s="38"/>
      <c r="K166" s="38"/>
      <c r="L166" s="38"/>
    </row>
    <row r="167" spans="2:12" ht="15" customHeight="1">
      <c r="B167" s="124"/>
      <c r="C167" s="94"/>
      <c r="D167" s="95" t="s">
        <v>138</v>
      </c>
      <c r="E167" s="27" t="s">
        <v>139</v>
      </c>
      <c r="F167" s="493">
        <v>47800</v>
      </c>
      <c r="G167" s="28"/>
      <c r="H167" s="508">
        <f t="shared" si="10"/>
        <v>47800</v>
      </c>
      <c r="I167" s="527"/>
      <c r="J167" s="38"/>
      <c r="K167" s="38"/>
      <c r="L167" s="38"/>
    </row>
    <row r="168" spans="2:12" ht="15" customHeight="1">
      <c r="B168" s="124"/>
      <c r="C168" s="94"/>
      <c r="D168" s="103">
        <v>4480</v>
      </c>
      <c r="E168" s="27" t="s">
        <v>270</v>
      </c>
      <c r="F168" s="493">
        <v>100</v>
      </c>
      <c r="G168" s="28"/>
      <c r="H168" s="508">
        <f t="shared" si="10"/>
        <v>100</v>
      </c>
      <c r="I168" s="527"/>
      <c r="J168" s="38"/>
      <c r="K168" s="38"/>
      <c r="L168" s="38"/>
    </row>
    <row r="169" spans="2:12" ht="15" customHeight="1">
      <c r="B169" s="124"/>
      <c r="C169" s="94"/>
      <c r="D169" s="103">
        <v>4700</v>
      </c>
      <c r="E169" s="27" t="s">
        <v>140</v>
      </c>
      <c r="F169" s="493">
        <v>600</v>
      </c>
      <c r="G169" s="28"/>
      <c r="H169" s="508">
        <f t="shared" si="10"/>
        <v>600</v>
      </c>
      <c r="I169" s="527"/>
      <c r="J169" s="38"/>
      <c r="K169" s="38"/>
      <c r="L169" s="38"/>
    </row>
    <row r="170" spans="2:12" ht="15" customHeight="1">
      <c r="B170" s="125"/>
      <c r="C170" s="254" t="s">
        <v>155</v>
      </c>
      <c r="D170" s="253"/>
      <c r="E170" s="223" t="s">
        <v>195</v>
      </c>
      <c r="F170" s="481">
        <f>SUM(F171:F188)</f>
        <v>2044900</v>
      </c>
      <c r="G170" s="481">
        <f>SUM(G171:G188)</f>
        <v>0</v>
      </c>
      <c r="H170" s="481">
        <f>SUM(H171:H188)</f>
        <v>2044900</v>
      </c>
      <c r="I170" s="527"/>
      <c r="J170" s="38"/>
      <c r="K170" s="38"/>
      <c r="L170" s="38"/>
    </row>
    <row r="171" spans="2:12" ht="15" customHeight="1">
      <c r="B171" s="124"/>
      <c r="C171" s="94"/>
      <c r="D171" s="95" t="s">
        <v>79</v>
      </c>
      <c r="E171" s="27" t="s">
        <v>283</v>
      </c>
      <c r="F171" s="493">
        <v>85100</v>
      </c>
      <c r="G171" s="28"/>
      <c r="H171" s="508">
        <f aca="true" t="shared" si="11" ref="H171:H188">F171+G171</f>
        <v>85100</v>
      </c>
      <c r="I171" s="527"/>
      <c r="J171" s="38"/>
      <c r="K171" s="38"/>
      <c r="L171" s="38"/>
    </row>
    <row r="172" spans="2:12" ht="15" customHeight="1">
      <c r="B172" s="124"/>
      <c r="C172" s="94"/>
      <c r="D172" s="95" t="s">
        <v>125</v>
      </c>
      <c r="E172" s="27" t="s">
        <v>126</v>
      </c>
      <c r="F172" s="493">
        <v>1194600</v>
      </c>
      <c r="G172" s="28"/>
      <c r="H172" s="508">
        <f t="shared" si="11"/>
        <v>1194600</v>
      </c>
      <c r="I172" s="527"/>
      <c r="J172" s="38"/>
      <c r="K172" s="38"/>
      <c r="L172" s="38"/>
    </row>
    <row r="173" spans="2:12" ht="15" customHeight="1">
      <c r="B173" s="124"/>
      <c r="C173" s="94"/>
      <c r="D173" s="95" t="s">
        <v>135</v>
      </c>
      <c r="E173" s="27" t="s">
        <v>81</v>
      </c>
      <c r="F173" s="493">
        <v>99900</v>
      </c>
      <c r="G173" s="28"/>
      <c r="H173" s="508">
        <f t="shared" si="11"/>
        <v>99900</v>
      </c>
      <c r="I173" s="527"/>
      <c r="J173" s="38"/>
      <c r="K173" s="38"/>
      <c r="L173" s="38"/>
    </row>
    <row r="174" spans="2:12" ht="15" customHeight="1">
      <c r="B174" s="124"/>
      <c r="C174" s="94"/>
      <c r="D174" s="95" t="s">
        <v>127</v>
      </c>
      <c r="E174" s="27" t="s">
        <v>128</v>
      </c>
      <c r="F174" s="493">
        <v>236000</v>
      </c>
      <c r="G174" s="28"/>
      <c r="H174" s="508">
        <f t="shared" si="11"/>
        <v>236000</v>
      </c>
      <c r="I174" s="527"/>
      <c r="J174" s="38"/>
      <c r="K174" s="38"/>
      <c r="L174" s="38"/>
    </row>
    <row r="175" spans="2:12" ht="15" customHeight="1">
      <c r="B175" s="124"/>
      <c r="C175" s="94"/>
      <c r="D175" s="95" t="s">
        <v>129</v>
      </c>
      <c r="E175" s="27" t="s">
        <v>130</v>
      </c>
      <c r="F175" s="493">
        <v>33600</v>
      </c>
      <c r="G175" s="28"/>
      <c r="H175" s="508">
        <f t="shared" si="11"/>
        <v>33600</v>
      </c>
      <c r="I175" s="527"/>
      <c r="J175" s="38"/>
      <c r="K175" s="38"/>
      <c r="L175" s="38"/>
    </row>
    <row r="176" spans="2:12" ht="15" customHeight="1">
      <c r="B176" s="124"/>
      <c r="C176" s="94"/>
      <c r="D176" s="94">
        <v>4170</v>
      </c>
      <c r="E176" s="27" t="s">
        <v>82</v>
      </c>
      <c r="F176" s="493">
        <v>10000</v>
      </c>
      <c r="G176" s="28"/>
      <c r="H176" s="508">
        <f t="shared" si="11"/>
        <v>10000</v>
      </c>
      <c r="I176" s="527"/>
      <c r="J176" s="38"/>
      <c r="K176" s="38"/>
      <c r="L176" s="38"/>
    </row>
    <row r="177" spans="2:12" ht="15" customHeight="1">
      <c r="B177" s="124"/>
      <c r="C177" s="94"/>
      <c r="D177" s="95" t="s">
        <v>112</v>
      </c>
      <c r="E177" s="27" t="s">
        <v>78</v>
      </c>
      <c r="F177" s="493">
        <v>32200</v>
      </c>
      <c r="G177" s="28"/>
      <c r="H177" s="508">
        <f t="shared" si="11"/>
        <v>32200</v>
      </c>
      <c r="I177" s="527"/>
      <c r="J177" s="38"/>
      <c r="K177" s="38"/>
      <c r="L177" s="38"/>
    </row>
    <row r="178" spans="2:12" ht="15" customHeight="1">
      <c r="B178" s="124"/>
      <c r="C178" s="94"/>
      <c r="D178" s="95" t="s">
        <v>152</v>
      </c>
      <c r="E178" s="27" t="s">
        <v>420</v>
      </c>
      <c r="F178" s="493">
        <v>6000</v>
      </c>
      <c r="G178" s="28"/>
      <c r="H178" s="508">
        <f t="shared" si="11"/>
        <v>6000</v>
      </c>
      <c r="I178" s="527"/>
      <c r="J178" s="38"/>
      <c r="K178" s="38"/>
      <c r="L178" s="38"/>
    </row>
    <row r="179" spans="2:12" ht="15" customHeight="1">
      <c r="B179" s="124"/>
      <c r="C179" s="94"/>
      <c r="D179" s="95" t="s">
        <v>136</v>
      </c>
      <c r="E179" s="27" t="s">
        <v>83</v>
      </c>
      <c r="F179" s="493">
        <v>130500</v>
      </c>
      <c r="G179" s="28"/>
      <c r="H179" s="508">
        <f t="shared" si="11"/>
        <v>130500</v>
      </c>
      <c r="I179" s="527"/>
      <c r="J179" s="38"/>
      <c r="K179" s="38"/>
      <c r="L179" s="38"/>
    </row>
    <row r="180" spans="2:12" ht="15" customHeight="1">
      <c r="B180" s="124"/>
      <c r="C180" s="94"/>
      <c r="D180" s="95" t="s">
        <v>137</v>
      </c>
      <c r="E180" s="27" t="s">
        <v>84</v>
      </c>
      <c r="F180" s="493">
        <v>60000</v>
      </c>
      <c r="G180" s="28"/>
      <c r="H180" s="508">
        <f t="shared" si="11"/>
        <v>60000</v>
      </c>
      <c r="I180" s="527"/>
      <c r="J180" s="38"/>
      <c r="K180" s="38"/>
      <c r="L180" s="38"/>
    </row>
    <row r="181" spans="2:12" ht="15" customHeight="1">
      <c r="B181" s="124"/>
      <c r="C181" s="94"/>
      <c r="D181" s="94" t="s">
        <v>165</v>
      </c>
      <c r="E181" s="27" t="s">
        <v>85</v>
      </c>
      <c r="F181" s="493">
        <v>2800</v>
      </c>
      <c r="G181" s="28"/>
      <c r="H181" s="508">
        <f t="shared" si="11"/>
        <v>2800</v>
      </c>
      <c r="I181" s="527"/>
      <c r="J181" s="38"/>
      <c r="K181" s="38"/>
      <c r="L181" s="38"/>
    </row>
    <row r="182" spans="2:12" ht="15" customHeight="1">
      <c r="B182" s="124"/>
      <c r="C182" s="94"/>
      <c r="D182" s="95" t="s">
        <v>76</v>
      </c>
      <c r="E182" s="27" t="s">
        <v>77</v>
      </c>
      <c r="F182" s="493">
        <v>36300</v>
      </c>
      <c r="G182" s="28"/>
      <c r="H182" s="508">
        <f t="shared" si="11"/>
        <v>36300</v>
      </c>
      <c r="I182" s="527"/>
      <c r="J182" s="38"/>
      <c r="K182" s="38"/>
      <c r="L182" s="38"/>
    </row>
    <row r="183" spans="2:12" ht="15" customHeight="1">
      <c r="B183" s="124"/>
      <c r="C183" s="94"/>
      <c r="D183" s="103">
        <v>4360</v>
      </c>
      <c r="E183" s="27" t="s">
        <v>371</v>
      </c>
      <c r="F183" s="493">
        <v>9100</v>
      </c>
      <c r="G183" s="28"/>
      <c r="H183" s="508">
        <f t="shared" si="11"/>
        <v>9100</v>
      </c>
      <c r="I183" s="527"/>
      <c r="J183" s="38"/>
      <c r="K183" s="38"/>
      <c r="L183" s="38"/>
    </row>
    <row r="184" spans="2:12" ht="15" customHeight="1">
      <c r="B184" s="124"/>
      <c r="C184" s="94"/>
      <c r="D184" s="95" t="s">
        <v>132</v>
      </c>
      <c r="E184" s="27" t="s">
        <v>86</v>
      </c>
      <c r="F184" s="493">
        <v>5900</v>
      </c>
      <c r="G184" s="28"/>
      <c r="H184" s="508">
        <f t="shared" si="11"/>
        <v>5900</v>
      </c>
      <c r="I184" s="527"/>
      <c r="J184" s="38"/>
      <c r="K184" s="38"/>
      <c r="L184" s="38"/>
    </row>
    <row r="185" spans="2:12" ht="15" customHeight="1">
      <c r="B185" s="124"/>
      <c r="C185" s="94"/>
      <c r="D185" s="95" t="s">
        <v>117</v>
      </c>
      <c r="E185" s="27" t="s">
        <v>87</v>
      </c>
      <c r="F185" s="493">
        <v>4400</v>
      </c>
      <c r="G185" s="28"/>
      <c r="H185" s="508">
        <f t="shared" si="11"/>
        <v>4400</v>
      </c>
      <c r="I185" s="527"/>
      <c r="J185" s="38"/>
      <c r="K185" s="38"/>
      <c r="L185" s="38"/>
    </row>
    <row r="186" spans="2:12" ht="15" customHeight="1">
      <c r="B186" s="124"/>
      <c r="C186" s="94"/>
      <c r="D186" s="95" t="s">
        <v>138</v>
      </c>
      <c r="E186" s="27" t="s">
        <v>139</v>
      </c>
      <c r="F186" s="493">
        <v>82900</v>
      </c>
      <c r="G186" s="28"/>
      <c r="H186" s="508">
        <f t="shared" si="11"/>
        <v>82900</v>
      </c>
      <c r="I186" s="527"/>
      <c r="J186" s="38"/>
      <c r="K186" s="38"/>
      <c r="L186" s="38"/>
    </row>
    <row r="187" spans="2:12" ht="15" customHeight="1">
      <c r="B187" s="124"/>
      <c r="C187" s="94"/>
      <c r="D187" s="103">
        <v>4700</v>
      </c>
      <c r="E187" s="27" t="s">
        <v>140</v>
      </c>
      <c r="F187" s="493">
        <v>600</v>
      </c>
      <c r="G187" s="28"/>
      <c r="H187" s="508">
        <f t="shared" si="11"/>
        <v>600</v>
      </c>
      <c r="I187" s="527"/>
      <c r="J187" s="38"/>
      <c r="K187" s="38"/>
      <c r="L187" s="38"/>
    </row>
    <row r="188" spans="2:12" ht="15" customHeight="1">
      <c r="B188" s="124"/>
      <c r="C188" s="94"/>
      <c r="D188" s="103">
        <v>6060</v>
      </c>
      <c r="E188" s="27" t="s">
        <v>88</v>
      </c>
      <c r="F188" s="493">
        <v>15000</v>
      </c>
      <c r="G188" s="28"/>
      <c r="H188" s="508">
        <f t="shared" si="11"/>
        <v>15000</v>
      </c>
      <c r="I188" s="527"/>
      <c r="J188" s="38"/>
      <c r="K188" s="38"/>
      <c r="L188" s="38"/>
    </row>
    <row r="189" spans="2:12" ht="15" customHeight="1">
      <c r="B189" s="125"/>
      <c r="C189" s="254" t="s">
        <v>156</v>
      </c>
      <c r="D189" s="253"/>
      <c r="E189" s="223" t="s">
        <v>242</v>
      </c>
      <c r="F189" s="481">
        <f>SUM(F190:F202)</f>
        <v>558500</v>
      </c>
      <c r="G189" s="481">
        <f>SUM(G190:G202)</f>
        <v>0</v>
      </c>
      <c r="H189" s="481">
        <f>SUM(H190:H202)</f>
        <v>558500</v>
      </c>
      <c r="I189" s="527"/>
      <c r="J189" s="38"/>
      <c r="K189" s="38"/>
      <c r="L189" s="38"/>
    </row>
    <row r="190" spans="2:12" ht="15" customHeight="1">
      <c r="B190" s="125"/>
      <c r="C190" s="96"/>
      <c r="D190" s="95" t="s">
        <v>79</v>
      </c>
      <c r="E190" s="27" t="s">
        <v>283</v>
      </c>
      <c r="F190" s="493">
        <v>200</v>
      </c>
      <c r="G190" s="28"/>
      <c r="H190" s="508">
        <f aca="true" t="shared" si="12" ref="H190:H202">F190+G190</f>
        <v>200</v>
      </c>
      <c r="I190" s="527"/>
      <c r="J190" s="38"/>
      <c r="K190" s="38"/>
      <c r="L190" s="38"/>
    </row>
    <row r="191" spans="2:12" ht="15" customHeight="1">
      <c r="B191" s="125"/>
      <c r="C191" s="96"/>
      <c r="D191" s="95" t="s">
        <v>125</v>
      </c>
      <c r="E191" s="27" t="s">
        <v>126</v>
      </c>
      <c r="F191" s="493">
        <v>89000</v>
      </c>
      <c r="G191" s="28"/>
      <c r="H191" s="508">
        <f t="shared" si="12"/>
        <v>89000</v>
      </c>
      <c r="I191" s="527"/>
      <c r="J191" s="38"/>
      <c r="K191" s="38"/>
      <c r="L191" s="38"/>
    </row>
    <row r="192" spans="2:12" ht="15" customHeight="1">
      <c r="B192" s="125"/>
      <c r="C192" s="96"/>
      <c r="D192" s="95" t="s">
        <v>135</v>
      </c>
      <c r="E192" s="27" t="s">
        <v>81</v>
      </c>
      <c r="F192" s="493">
        <v>8300</v>
      </c>
      <c r="G192" s="28"/>
      <c r="H192" s="508">
        <f t="shared" si="12"/>
        <v>8300</v>
      </c>
      <c r="I192" s="527"/>
      <c r="J192" s="38"/>
      <c r="K192" s="38"/>
      <c r="L192" s="38"/>
    </row>
    <row r="193" spans="2:12" ht="15" customHeight="1">
      <c r="B193" s="124"/>
      <c r="C193" s="94"/>
      <c r="D193" s="95" t="s">
        <v>127</v>
      </c>
      <c r="E193" s="27" t="s">
        <v>128</v>
      </c>
      <c r="F193" s="493">
        <v>16300</v>
      </c>
      <c r="G193" s="28"/>
      <c r="H193" s="508">
        <f t="shared" si="12"/>
        <v>16300</v>
      </c>
      <c r="I193" s="527"/>
      <c r="J193" s="38"/>
      <c r="K193" s="38"/>
      <c r="L193" s="38"/>
    </row>
    <row r="194" spans="2:12" ht="15" customHeight="1">
      <c r="B194" s="124"/>
      <c r="C194" s="94"/>
      <c r="D194" s="95" t="s">
        <v>129</v>
      </c>
      <c r="E194" s="27" t="s">
        <v>130</v>
      </c>
      <c r="F194" s="493">
        <v>2300</v>
      </c>
      <c r="G194" s="28"/>
      <c r="H194" s="508">
        <f t="shared" si="12"/>
        <v>2300</v>
      </c>
      <c r="I194" s="527"/>
      <c r="J194" s="38"/>
      <c r="K194" s="38"/>
      <c r="L194" s="38"/>
    </row>
    <row r="195" spans="2:12" ht="15" customHeight="1">
      <c r="B195" s="124"/>
      <c r="C195" s="94"/>
      <c r="D195" s="94">
        <v>4170</v>
      </c>
      <c r="E195" s="27" t="s">
        <v>82</v>
      </c>
      <c r="F195" s="493">
        <v>6000</v>
      </c>
      <c r="G195" s="28"/>
      <c r="H195" s="508">
        <f t="shared" si="12"/>
        <v>6000</v>
      </c>
      <c r="I195" s="527"/>
      <c r="J195" s="38"/>
      <c r="K195" s="38"/>
      <c r="L195" s="38"/>
    </row>
    <row r="196" spans="2:12" ht="15" customHeight="1">
      <c r="B196" s="124"/>
      <c r="C196" s="94"/>
      <c r="D196" s="94" t="s">
        <v>112</v>
      </c>
      <c r="E196" s="27" t="s">
        <v>78</v>
      </c>
      <c r="F196" s="493">
        <v>40000</v>
      </c>
      <c r="G196" s="28"/>
      <c r="H196" s="508">
        <f t="shared" si="12"/>
        <v>40000</v>
      </c>
      <c r="I196" s="527"/>
      <c r="J196" s="38"/>
      <c r="K196" s="38"/>
      <c r="L196" s="38"/>
    </row>
    <row r="197" spans="2:12" ht="15" customHeight="1">
      <c r="B197" s="124"/>
      <c r="C197" s="94"/>
      <c r="D197" s="95" t="s">
        <v>137</v>
      </c>
      <c r="E197" s="27" t="s">
        <v>84</v>
      </c>
      <c r="F197" s="493">
        <v>10000</v>
      </c>
      <c r="G197" s="28"/>
      <c r="H197" s="508">
        <f t="shared" si="12"/>
        <v>10000</v>
      </c>
      <c r="I197" s="527"/>
      <c r="J197" s="38"/>
      <c r="K197" s="38"/>
      <c r="L197" s="38"/>
    </row>
    <row r="198" spans="2:12" ht="15" customHeight="1">
      <c r="B198" s="124"/>
      <c r="C198" s="94"/>
      <c r="D198" s="94" t="s">
        <v>165</v>
      </c>
      <c r="E198" s="27" t="s">
        <v>85</v>
      </c>
      <c r="F198" s="493">
        <v>500</v>
      </c>
      <c r="G198" s="28"/>
      <c r="H198" s="508">
        <f t="shared" si="12"/>
        <v>500</v>
      </c>
      <c r="I198" s="527"/>
      <c r="J198" s="38"/>
      <c r="K198" s="38"/>
      <c r="L198" s="38"/>
    </row>
    <row r="199" spans="2:12" ht="15" customHeight="1">
      <c r="B199" s="124"/>
      <c r="C199" s="94"/>
      <c r="D199" s="95" t="s">
        <v>76</v>
      </c>
      <c r="E199" s="27" t="s">
        <v>77</v>
      </c>
      <c r="F199" s="493">
        <v>377000</v>
      </c>
      <c r="G199" s="28"/>
      <c r="H199" s="508">
        <f t="shared" si="12"/>
        <v>377000</v>
      </c>
      <c r="I199" s="527"/>
      <c r="J199" s="38"/>
      <c r="K199" s="38"/>
      <c r="L199" s="38"/>
    </row>
    <row r="200" spans="2:12" ht="15" customHeight="1">
      <c r="B200" s="124"/>
      <c r="C200" s="94"/>
      <c r="D200" s="95" t="s">
        <v>117</v>
      </c>
      <c r="E200" s="27" t="s">
        <v>87</v>
      </c>
      <c r="F200" s="493">
        <v>4000</v>
      </c>
      <c r="G200" s="28"/>
      <c r="H200" s="508">
        <f t="shared" si="12"/>
        <v>4000</v>
      </c>
      <c r="I200" s="527"/>
      <c r="J200" s="38"/>
      <c r="K200" s="38"/>
      <c r="L200" s="38"/>
    </row>
    <row r="201" spans="2:12" ht="15" customHeight="1">
      <c r="B201" s="124"/>
      <c r="C201" s="94"/>
      <c r="D201" s="95" t="s">
        <v>138</v>
      </c>
      <c r="E201" s="27" t="s">
        <v>139</v>
      </c>
      <c r="F201" s="493">
        <v>2700</v>
      </c>
      <c r="G201" s="28"/>
      <c r="H201" s="508">
        <f t="shared" si="12"/>
        <v>2700</v>
      </c>
      <c r="I201" s="527"/>
      <c r="J201" s="38"/>
      <c r="K201" s="38"/>
      <c r="L201" s="38"/>
    </row>
    <row r="202" spans="2:12" ht="15" customHeight="1">
      <c r="B202" s="124"/>
      <c r="C202" s="94"/>
      <c r="D202" s="193">
        <v>4500</v>
      </c>
      <c r="E202" s="27" t="s">
        <v>259</v>
      </c>
      <c r="F202" s="493">
        <v>2200</v>
      </c>
      <c r="G202" s="28"/>
      <c r="H202" s="508">
        <f t="shared" si="12"/>
        <v>2200</v>
      </c>
      <c r="I202" s="527"/>
      <c r="J202" s="38"/>
      <c r="K202" s="38"/>
      <c r="L202" s="38"/>
    </row>
    <row r="203" spans="2:12" ht="15.75" customHeight="1">
      <c r="B203" s="125"/>
      <c r="C203" s="254" t="s">
        <v>157</v>
      </c>
      <c r="D203" s="253"/>
      <c r="E203" s="223" t="s">
        <v>243</v>
      </c>
      <c r="F203" s="481">
        <f>SUM(F204:F217)</f>
        <v>341600</v>
      </c>
      <c r="G203" s="481">
        <f>SUM(G204:G217)</f>
        <v>0</v>
      </c>
      <c r="H203" s="481">
        <f>SUM(H204:H217)</f>
        <v>341600</v>
      </c>
      <c r="I203" s="527"/>
      <c r="J203" s="38"/>
      <c r="K203" s="38"/>
      <c r="L203" s="38"/>
    </row>
    <row r="204" spans="2:12" ht="15" customHeight="1">
      <c r="B204" s="124"/>
      <c r="C204" s="94"/>
      <c r="D204" s="95" t="s">
        <v>79</v>
      </c>
      <c r="E204" s="27" t="s">
        <v>283</v>
      </c>
      <c r="F204" s="493">
        <v>2000</v>
      </c>
      <c r="G204" s="28"/>
      <c r="H204" s="508">
        <f aca="true" t="shared" si="13" ref="H204:H217">F204+G204</f>
        <v>2000</v>
      </c>
      <c r="I204" s="527"/>
      <c r="J204" s="38"/>
      <c r="K204" s="38"/>
      <c r="L204" s="38"/>
    </row>
    <row r="205" spans="2:12" ht="15" customHeight="1">
      <c r="B205" s="124"/>
      <c r="C205" s="94"/>
      <c r="D205" s="95" t="s">
        <v>125</v>
      </c>
      <c r="E205" s="27" t="s">
        <v>126</v>
      </c>
      <c r="F205" s="493">
        <v>232000</v>
      </c>
      <c r="G205" s="28"/>
      <c r="H205" s="508">
        <f t="shared" si="13"/>
        <v>232000</v>
      </c>
      <c r="I205" s="527"/>
      <c r="J205" s="38"/>
      <c r="K205" s="38"/>
      <c r="L205" s="38"/>
    </row>
    <row r="206" spans="2:12" ht="15" customHeight="1">
      <c r="B206" s="124"/>
      <c r="C206" s="94"/>
      <c r="D206" s="95" t="s">
        <v>135</v>
      </c>
      <c r="E206" s="27" t="s">
        <v>81</v>
      </c>
      <c r="F206" s="493">
        <v>19200</v>
      </c>
      <c r="G206" s="28"/>
      <c r="H206" s="508">
        <f t="shared" si="13"/>
        <v>19200</v>
      </c>
      <c r="I206" s="527"/>
      <c r="J206" s="38"/>
      <c r="K206" s="38"/>
      <c r="L206" s="38"/>
    </row>
    <row r="207" spans="2:12" ht="15" customHeight="1">
      <c r="B207" s="124"/>
      <c r="C207" s="94"/>
      <c r="D207" s="95" t="s">
        <v>127</v>
      </c>
      <c r="E207" s="27" t="s">
        <v>128</v>
      </c>
      <c r="F207" s="493">
        <v>41600</v>
      </c>
      <c r="G207" s="28"/>
      <c r="H207" s="508">
        <f t="shared" si="13"/>
        <v>41600</v>
      </c>
      <c r="I207" s="527"/>
      <c r="J207" s="38"/>
      <c r="K207" s="38"/>
      <c r="L207" s="38"/>
    </row>
    <row r="208" spans="2:12" ht="15" customHeight="1">
      <c r="B208" s="124"/>
      <c r="C208" s="94"/>
      <c r="D208" s="95" t="s">
        <v>129</v>
      </c>
      <c r="E208" s="27" t="s">
        <v>130</v>
      </c>
      <c r="F208" s="493">
        <v>2000</v>
      </c>
      <c r="G208" s="28"/>
      <c r="H208" s="508">
        <f t="shared" si="13"/>
        <v>2000</v>
      </c>
      <c r="I208" s="527"/>
      <c r="J208" s="38"/>
      <c r="K208" s="38"/>
      <c r="L208" s="38"/>
    </row>
    <row r="209" spans="2:12" ht="15" customHeight="1">
      <c r="B209" s="124"/>
      <c r="C209" s="94"/>
      <c r="D209" s="94">
        <v>4170</v>
      </c>
      <c r="E209" s="27" t="s">
        <v>82</v>
      </c>
      <c r="F209" s="493">
        <v>3000</v>
      </c>
      <c r="G209" s="28"/>
      <c r="H209" s="508">
        <f t="shared" si="13"/>
        <v>3000</v>
      </c>
      <c r="I209" s="527"/>
      <c r="J209" s="38"/>
      <c r="K209" s="38"/>
      <c r="L209" s="38"/>
    </row>
    <row r="210" spans="2:12" ht="15" customHeight="1">
      <c r="B210" s="124"/>
      <c r="C210" s="94"/>
      <c r="D210" s="95" t="s">
        <v>112</v>
      </c>
      <c r="E210" s="27" t="s">
        <v>78</v>
      </c>
      <c r="F210" s="493">
        <v>12800</v>
      </c>
      <c r="G210" s="28"/>
      <c r="H210" s="508">
        <f t="shared" si="13"/>
        <v>12800</v>
      </c>
      <c r="I210" s="527"/>
      <c r="J210" s="38"/>
      <c r="K210" s="38"/>
      <c r="L210" s="38"/>
    </row>
    <row r="211" spans="2:12" ht="15" customHeight="1">
      <c r="B211" s="124"/>
      <c r="C211" s="94"/>
      <c r="D211" s="94" t="s">
        <v>165</v>
      </c>
      <c r="E211" s="27" t="s">
        <v>85</v>
      </c>
      <c r="F211" s="493">
        <v>400</v>
      </c>
      <c r="G211" s="28"/>
      <c r="H211" s="508">
        <f t="shared" si="13"/>
        <v>400</v>
      </c>
      <c r="I211" s="527"/>
      <c r="J211" s="38"/>
      <c r="K211" s="38"/>
      <c r="L211" s="38"/>
    </row>
    <row r="212" spans="2:12" ht="15" customHeight="1">
      <c r="B212" s="124"/>
      <c r="C212" s="94"/>
      <c r="D212" s="95" t="s">
        <v>76</v>
      </c>
      <c r="E212" s="27" t="s">
        <v>77</v>
      </c>
      <c r="F212" s="493">
        <v>12000</v>
      </c>
      <c r="G212" s="28"/>
      <c r="H212" s="508">
        <f t="shared" si="13"/>
        <v>12000</v>
      </c>
      <c r="I212" s="527"/>
      <c r="J212" s="38"/>
      <c r="K212" s="38"/>
      <c r="L212" s="38"/>
    </row>
    <row r="213" spans="2:12" ht="15" customHeight="1">
      <c r="B213" s="124"/>
      <c r="C213" s="94"/>
      <c r="D213" s="103">
        <v>4360</v>
      </c>
      <c r="E213" s="27" t="s">
        <v>371</v>
      </c>
      <c r="F213" s="493">
        <v>2800</v>
      </c>
      <c r="G213" s="28"/>
      <c r="H213" s="508">
        <f t="shared" si="13"/>
        <v>2800</v>
      </c>
      <c r="I213" s="527"/>
      <c r="J213" s="38"/>
      <c r="K213" s="38"/>
      <c r="L213" s="38"/>
    </row>
    <row r="214" spans="2:12" ht="15" customHeight="1">
      <c r="B214" s="124"/>
      <c r="C214" s="94"/>
      <c r="D214" s="95" t="s">
        <v>132</v>
      </c>
      <c r="E214" s="27" t="s">
        <v>86</v>
      </c>
      <c r="F214" s="493">
        <v>3800</v>
      </c>
      <c r="G214" s="28"/>
      <c r="H214" s="508">
        <f t="shared" si="13"/>
        <v>3800</v>
      </c>
      <c r="I214" s="527"/>
      <c r="J214" s="38"/>
      <c r="K214" s="38"/>
      <c r="L214" s="38"/>
    </row>
    <row r="215" spans="2:12" ht="15" customHeight="1">
      <c r="B215" s="124"/>
      <c r="C215" s="94"/>
      <c r="D215" s="94">
        <v>4430</v>
      </c>
      <c r="E215" s="27" t="s">
        <v>87</v>
      </c>
      <c r="F215" s="493">
        <v>500</v>
      </c>
      <c r="G215" s="28"/>
      <c r="H215" s="508">
        <f t="shared" si="13"/>
        <v>500</v>
      </c>
      <c r="I215" s="527"/>
      <c r="J215" s="38"/>
      <c r="K215" s="38"/>
      <c r="L215" s="38"/>
    </row>
    <row r="216" spans="2:12" ht="15" customHeight="1">
      <c r="B216" s="124"/>
      <c r="C216" s="94"/>
      <c r="D216" s="95" t="s">
        <v>138</v>
      </c>
      <c r="E216" s="27" t="s">
        <v>139</v>
      </c>
      <c r="F216" s="493">
        <v>4500</v>
      </c>
      <c r="G216" s="28"/>
      <c r="H216" s="508">
        <f t="shared" si="13"/>
        <v>4500</v>
      </c>
      <c r="I216" s="527"/>
      <c r="J216" s="38"/>
      <c r="K216" s="38"/>
      <c r="L216" s="38"/>
    </row>
    <row r="217" spans="2:12" ht="15" customHeight="1">
      <c r="B217" s="124"/>
      <c r="C217" s="94"/>
      <c r="D217" s="103">
        <v>4700</v>
      </c>
      <c r="E217" s="27" t="s">
        <v>140</v>
      </c>
      <c r="F217" s="493">
        <v>5000</v>
      </c>
      <c r="G217" s="28"/>
      <c r="H217" s="508">
        <f t="shared" si="13"/>
        <v>5000</v>
      </c>
      <c r="I217" s="527"/>
      <c r="J217" s="38"/>
      <c r="K217" s="38"/>
      <c r="L217" s="38"/>
    </row>
    <row r="218" spans="2:12" ht="15" customHeight="1">
      <c r="B218" s="125"/>
      <c r="C218" s="254" t="s">
        <v>158</v>
      </c>
      <c r="D218" s="253"/>
      <c r="E218" s="223" t="s">
        <v>244</v>
      </c>
      <c r="F218" s="481">
        <f>SUM(F219:F219)</f>
        <v>46200</v>
      </c>
      <c r="G218" s="481">
        <f>SUM(G219:G219)</f>
        <v>0</v>
      </c>
      <c r="H218" s="481">
        <f>SUM(H219:H219)</f>
        <v>46200</v>
      </c>
      <c r="I218" s="527"/>
      <c r="J218" s="38"/>
      <c r="K218" s="38"/>
      <c r="L218" s="38"/>
    </row>
    <row r="219" spans="2:12" ht="15" customHeight="1">
      <c r="B219" s="124"/>
      <c r="C219" s="94"/>
      <c r="D219" s="103">
        <v>4700</v>
      </c>
      <c r="E219" s="27" t="s">
        <v>140</v>
      </c>
      <c r="F219" s="480">
        <v>46200</v>
      </c>
      <c r="G219" s="28"/>
      <c r="H219" s="508">
        <f>F219+G219</f>
        <v>46200</v>
      </c>
      <c r="I219" s="527"/>
      <c r="J219" s="38"/>
      <c r="K219" s="38"/>
      <c r="L219" s="38"/>
    </row>
    <row r="220" spans="2:12" ht="15" customHeight="1">
      <c r="B220" s="124"/>
      <c r="C220" s="254" t="s">
        <v>359</v>
      </c>
      <c r="D220" s="253"/>
      <c r="E220" s="223" t="s">
        <v>372</v>
      </c>
      <c r="F220" s="481">
        <f>SUM(F221:F230)</f>
        <v>219900</v>
      </c>
      <c r="G220" s="481">
        <f>SUM(G221:G230)</f>
        <v>0</v>
      </c>
      <c r="H220" s="481">
        <f>SUM(H221:H230)</f>
        <v>219900</v>
      </c>
      <c r="I220" s="527"/>
      <c r="J220" s="38"/>
      <c r="K220" s="38"/>
      <c r="L220" s="38"/>
    </row>
    <row r="221" spans="2:12" ht="15" customHeight="1">
      <c r="B221" s="124"/>
      <c r="C221" s="94"/>
      <c r="D221" s="95" t="s">
        <v>79</v>
      </c>
      <c r="E221" s="27" t="s">
        <v>283</v>
      </c>
      <c r="F221" s="480">
        <v>1000</v>
      </c>
      <c r="G221" s="28"/>
      <c r="H221" s="508">
        <f aca="true" t="shared" si="14" ref="H221:H230">F221+G221</f>
        <v>1000</v>
      </c>
      <c r="I221" s="527"/>
      <c r="J221" s="38"/>
      <c r="K221" s="38"/>
      <c r="L221" s="38"/>
    </row>
    <row r="222" spans="2:12" ht="15" customHeight="1">
      <c r="B222" s="124"/>
      <c r="C222" s="94"/>
      <c r="D222" s="95" t="s">
        <v>125</v>
      </c>
      <c r="E222" s="27" t="s">
        <v>126</v>
      </c>
      <c r="F222" s="480">
        <v>93800</v>
      </c>
      <c r="G222" s="28"/>
      <c r="H222" s="508">
        <f t="shared" si="14"/>
        <v>93800</v>
      </c>
      <c r="I222" s="527"/>
      <c r="J222" s="38"/>
      <c r="K222" s="38"/>
      <c r="L222" s="38"/>
    </row>
    <row r="223" spans="2:12" ht="15" customHeight="1">
      <c r="B223" s="124"/>
      <c r="C223" s="94"/>
      <c r="D223" s="95" t="s">
        <v>127</v>
      </c>
      <c r="E223" s="27" t="s">
        <v>128</v>
      </c>
      <c r="F223" s="480">
        <v>17400</v>
      </c>
      <c r="G223" s="28"/>
      <c r="H223" s="508">
        <f t="shared" si="14"/>
        <v>17400</v>
      </c>
      <c r="I223" s="527"/>
      <c r="J223" s="38"/>
      <c r="K223" s="38"/>
      <c r="L223" s="38"/>
    </row>
    <row r="224" spans="2:12" ht="15" customHeight="1">
      <c r="B224" s="124"/>
      <c r="C224" s="94"/>
      <c r="D224" s="95" t="s">
        <v>129</v>
      </c>
      <c r="E224" s="27" t="s">
        <v>130</v>
      </c>
      <c r="F224" s="480">
        <v>2500</v>
      </c>
      <c r="G224" s="28"/>
      <c r="H224" s="508">
        <f t="shared" si="14"/>
        <v>2500</v>
      </c>
      <c r="I224" s="527"/>
      <c r="J224" s="38"/>
      <c r="K224" s="38"/>
      <c r="L224" s="38"/>
    </row>
    <row r="225" spans="2:12" ht="15" customHeight="1">
      <c r="B225" s="124"/>
      <c r="C225" s="94"/>
      <c r="D225" s="94">
        <v>4170</v>
      </c>
      <c r="E225" s="27" t="s">
        <v>82</v>
      </c>
      <c r="F225" s="480">
        <v>1000</v>
      </c>
      <c r="G225" s="28"/>
      <c r="H225" s="508">
        <f t="shared" si="14"/>
        <v>1000</v>
      </c>
      <c r="I225" s="527"/>
      <c r="J225" s="38"/>
      <c r="K225" s="38"/>
      <c r="L225" s="38"/>
    </row>
    <row r="226" spans="2:12" ht="15" customHeight="1">
      <c r="B226" s="124"/>
      <c r="C226" s="94"/>
      <c r="D226" s="95" t="s">
        <v>112</v>
      </c>
      <c r="E226" s="27" t="s">
        <v>78</v>
      </c>
      <c r="F226" s="480">
        <v>10000</v>
      </c>
      <c r="G226" s="28"/>
      <c r="H226" s="508">
        <f t="shared" si="14"/>
        <v>10000</v>
      </c>
      <c r="I226" s="527"/>
      <c r="J226" s="38"/>
      <c r="K226" s="38"/>
      <c r="L226" s="38"/>
    </row>
    <row r="227" spans="2:12" ht="15" customHeight="1">
      <c r="B227" s="124"/>
      <c r="C227" s="94"/>
      <c r="D227" s="103">
        <v>4220</v>
      </c>
      <c r="E227" s="27" t="s">
        <v>163</v>
      </c>
      <c r="F227" s="480">
        <v>90000</v>
      </c>
      <c r="G227" s="28"/>
      <c r="H227" s="508">
        <f t="shared" si="14"/>
        <v>90000</v>
      </c>
      <c r="I227" s="527"/>
      <c r="J227" s="38"/>
      <c r="K227" s="38"/>
      <c r="L227" s="38"/>
    </row>
    <row r="228" spans="2:12" ht="15" customHeight="1">
      <c r="B228" s="124"/>
      <c r="C228" s="94"/>
      <c r="D228" s="94" t="s">
        <v>165</v>
      </c>
      <c r="E228" s="27" t="s">
        <v>85</v>
      </c>
      <c r="F228" s="480">
        <v>300</v>
      </c>
      <c r="G228" s="28"/>
      <c r="H228" s="508">
        <f t="shared" si="14"/>
        <v>300</v>
      </c>
      <c r="I228" s="527"/>
      <c r="J228" s="38"/>
      <c r="K228" s="38"/>
      <c r="L228" s="38"/>
    </row>
    <row r="229" spans="2:12" ht="15" customHeight="1">
      <c r="B229" s="124"/>
      <c r="C229" s="94"/>
      <c r="D229" s="95" t="s">
        <v>138</v>
      </c>
      <c r="E229" s="27" t="s">
        <v>139</v>
      </c>
      <c r="F229" s="480">
        <v>3300</v>
      </c>
      <c r="G229" s="28"/>
      <c r="H229" s="508">
        <f t="shared" si="14"/>
        <v>3300</v>
      </c>
      <c r="I229" s="527"/>
      <c r="J229" s="38"/>
      <c r="K229" s="38"/>
      <c r="L229" s="38"/>
    </row>
    <row r="230" spans="2:12" ht="15" customHeight="1">
      <c r="B230" s="124"/>
      <c r="C230" s="94"/>
      <c r="D230" s="103">
        <v>4700</v>
      </c>
      <c r="E230" s="27" t="s">
        <v>140</v>
      </c>
      <c r="F230" s="480">
        <v>600</v>
      </c>
      <c r="G230" s="28"/>
      <c r="H230" s="508">
        <f t="shared" si="14"/>
        <v>600</v>
      </c>
      <c r="I230" s="527"/>
      <c r="J230" s="38"/>
      <c r="K230" s="38"/>
      <c r="L230" s="38"/>
    </row>
    <row r="231" spans="2:12" ht="65.25" customHeight="1">
      <c r="B231" s="124"/>
      <c r="C231" s="254" t="s">
        <v>360</v>
      </c>
      <c r="D231" s="103"/>
      <c r="E231" s="223" t="s">
        <v>373</v>
      </c>
      <c r="F231" s="481">
        <f>SUM(F232:F235)</f>
        <v>21000</v>
      </c>
      <c r="G231" s="481">
        <f>SUM(G232:G235)</f>
        <v>0</v>
      </c>
      <c r="H231" s="481">
        <f>SUM(H232:H235)</f>
        <v>21000</v>
      </c>
      <c r="I231" s="527"/>
      <c r="J231" s="38"/>
      <c r="K231" s="38"/>
      <c r="L231" s="38"/>
    </row>
    <row r="232" spans="2:12" ht="15" customHeight="1">
      <c r="B232" s="124"/>
      <c r="C232" s="94"/>
      <c r="D232" s="95" t="s">
        <v>125</v>
      </c>
      <c r="E232" s="27" t="s">
        <v>126</v>
      </c>
      <c r="F232" s="480">
        <v>16100</v>
      </c>
      <c r="G232" s="28"/>
      <c r="H232" s="508">
        <f>F232+G232</f>
        <v>16100</v>
      </c>
      <c r="I232" s="527"/>
      <c r="J232" s="38"/>
      <c r="K232" s="38"/>
      <c r="L232" s="38"/>
    </row>
    <row r="233" spans="2:12" ht="15" customHeight="1">
      <c r="B233" s="124"/>
      <c r="C233" s="94"/>
      <c r="D233" s="95" t="s">
        <v>127</v>
      </c>
      <c r="E233" s="27" t="s">
        <v>128</v>
      </c>
      <c r="F233" s="480">
        <v>2800</v>
      </c>
      <c r="G233" s="28"/>
      <c r="H233" s="508">
        <f>F233+G233</f>
        <v>2800</v>
      </c>
      <c r="I233" s="527"/>
      <c r="J233" s="38"/>
      <c r="K233" s="38"/>
      <c r="L233" s="38"/>
    </row>
    <row r="234" spans="2:12" ht="15" customHeight="1">
      <c r="B234" s="124"/>
      <c r="C234" s="94"/>
      <c r="D234" s="95" t="s">
        <v>129</v>
      </c>
      <c r="E234" s="27" t="s">
        <v>130</v>
      </c>
      <c r="F234" s="480">
        <v>400</v>
      </c>
      <c r="G234" s="28"/>
      <c r="H234" s="508">
        <f>F234+G234</f>
        <v>400</v>
      </c>
      <c r="I234" s="527"/>
      <c r="J234" s="38"/>
      <c r="K234" s="38"/>
      <c r="L234" s="38"/>
    </row>
    <row r="235" spans="2:12" ht="15" customHeight="1">
      <c r="B235" s="124"/>
      <c r="C235" s="94"/>
      <c r="D235" s="95" t="s">
        <v>152</v>
      </c>
      <c r="E235" s="27" t="s">
        <v>420</v>
      </c>
      <c r="F235" s="480">
        <v>1700</v>
      </c>
      <c r="G235" s="28"/>
      <c r="H235" s="508">
        <f>F235+G235</f>
        <v>1700</v>
      </c>
      <c r="I235" s="527"/>
      <c r="J235" s="38"/>
      <c r="K235" s="38"/>
      <c r="L235" s="38"/>
    </row>
    <row r="236" spans="2:12" ht="69.75" customHeight="1">
      <c r="B236" s="124"/>
      <c r="C236" s="254" t="s">
        <v>361</v>
      </c>
      <c r="D236" s="103"/>
      <c r="E236" s="223" t="s">
        <v>374</v>
      </c>
      <c r="F236" s="481">
        <f>SUM(F237:F242)</f>
        <v>470300</v>
      </c>
      <c r="G236" s="481">
        <f>SUM(G237:G242)</f>
        <v>0</v>
      </c>
      <c r="H236" s="481">
        <f>SUM(H237:H242)</f>
        <v>470300</v>
      </c>
      <c r="I236" s="527"/>
      <c r="J236" s="38"/>
      <c r="K236" s="38"/>
      <c r="L236" s="38"/>
    </row>
    <row r="237" spans="2:12" ht="15" customHeight="1">
      <c r="B237" s="124"/>
      <c r="C237" s="94"/>
      <c r="D237" s="95" t="s">
        <v>125</v>
      </c>
      <c r="E237" s="27" t="s">
        <v>126</v>
      </c>
      <c r="F237" s="480">
        <v>351100</v>
      </c>
      <c r="G237" s="28"/>
      <c r="H237" s="508">
        <f aca="true" t="shared" si="15" ref="H237:H242">F237+G237</f>
        <v>351100</v>
      </c>
      <c r="I237" s="527"/>
      <c r="J237" s="38"/>
      <c r="K237" s="38"/>
      <c r="L237" s="38"/>
    </row>
    <row r="238" spans="2:12" ht="15" customHeight="1">
      <c r="B238" s="124"/>
      <c r="C238" s="254"/>
      <c r="D238" s="95" t="s">
        <v>135</v>
      </c>
      <c r="E238" s="27" t="s">
        <v>81</v>
      </c>
      <c r="F238" s="480">
        <v>20000</v>
      </c>
      <c r="G238" s="28"/>
      <c r="H238" s="508">
        <f t="shared" si="15"/>
        <v>20000</v>
      </c>
      <c r="I238" s="527"/>
      <c r="J238" s="38"/>
      <c r="K238" s="38"/>
      <c r="L238" s="38"/>
    </row>
    <row r="239" spans="2:12" ht="15" customHeight="1">
      <c r="B239" s="124"/>
      <c r="C239" s="94"/>
      <c r="D239" s="95" t="s">
        <v>127</v>
      </c>
      <c r="E239" s="27" t="s">
        <v>128</v>
      </c>
      <c r="F239" s="480">
        <v>60500</v>
      </c>
      <c r="G239" s="28"/>
      <c r="H239" s="508">
        <f t="shared" si="15"/>
        <v>60500</v>
      </c>
      <c r="I239" s="527"/>
      <c r="J239" s="38"/>
      <c r="K239" s="38"/>
      <c r="L239" s="38"/>
    </row>
    <row r="240" spans="2:12" ht="15" customHeight="1">
      <c r="B240" s="124"/>
      <c r="C240" s="94"/>
      <c r="D240" s="95" t="s">
        <v>129</v>
      </c>
      <c r="E240" s="27" t="s">
        <v>130</v>
      </c>
      <c r="F240" s="480">
        <v>8700</v>
      </c>
      <c r="G240" s="28"/>
      <c r="H240" s="508">
        <f t="shared" si="15"/>
        <v>8700</v>
      </c>
      <c r="I240" s="527"/>
      <c r="J240" s="38"/>
      <c r="K240" s="38"/>
      <c r="L240" s="38"/>
    </row>
    <row r="241" spans="2:12" ht="15" customHeight="1">
      <c r="B241" s="124"/>
      <c r="C241" s="94"/>
      <c r="D241" s="95" t="s">
        <v>152</v>
      </c>
      <c r="E241" s="27" t="s">
        <v>420</v>
      </c>
      <c r="F241" s="480">
        <v>26100</v>
      </c>
      <c r="G241" s="28"/>
      <c r="H241" s="508">
        <f t="shared" si="15"/>
        <v>26100</v>
      </c>
      <c r="I241" s="527"/>
      <c r="J241" s="38"/>
      <c r="K241" s="38"/>
      <c r="L241" s="38"/>
    </row>
    <row r="242" spans="2:12" ht="15" customHeight="1">
      <c r="B242" s="124"/>
      <c r="C242" s="94"/>
      <c r="D242" s="95" t="s">
        <v>132</v>
      </c>
      <c r="E242" s="27" t="s">
        <v>86</v>
      </c>
      <c r="F242" s="480">
        <v>3900</v>
      </c>
      <c r="G242" s="28"/>
      <c r="H242" s="508">
        <f t="shared" si="15"/>
        <v>3900</v>
      </c>
      <c r="I242" s="527"/>
      <c r="J242" s="38"/>
      <c r="K242" s="38"/>
      <c r="L242" s="38"/>
    </row>
    <row r="243" spans="2:12" ht="15" customHeight="1">
      <c r="B243" s="125"/>
      <c r="C243" s="254" t="s">
        <v>159</v>
      </c>
      <c r="D243" s="253"/>
      <c r="E243" s="223" t="s">
        <v>42</v>
      </c>
      <c r="F243" s="481">
        <f>SUM(F244:F245)</f>
        <v>72900</v>
      </c>
      <c r="G243" s="481">
        <f>SUM(G244:G245)</f>
        <v>0</v>
      </c>
      <c r="H243" s="481">
        <f>SUM(H244:H245)</f>
        <v>72900</v>
      </c>
      <c r="I243" s="527"/>
      <c r="J243" s="38"/>
      <c r="K243" s="38"/>
      <c r="L243" s="38"/>
    </row>
    <row r="244" spans="2:12" ht="15" customHeight="1">
      <c r="B244" s="124"/>
      <c r="C244" s="94"/>
      <c r="D244" s="95" t="s">
        <v>79</v>
      </c>
      <c r="E244" s="27" t="s">
        <v>283</v>
      </c>
      <c r="F244" s="480">
        <v>4600</v>
      </c>
      <c r="G244" s="28"/>
      <c r="H244" s="508">
        <f>F244+G244</f>
        <v>4600</v>
      </c>
      <c r="I244" s="527"/>
      <c r="J244" s="38"/>
      <c r="K244" s="38"/>
      <c r="L244" s="38"/>
    </row>
    <row r="245" spans="2:12" ht="15" customHeight="1" thickBot="1">
      <c r="B245" s="325"/>
      <c r="C245" s="326"/>
      <c r="D245" s="327" t="s">
        <v>138</v>
      </c>
      <c r="E245" s="316" t="s">
        <v>139</v>
      </c>
      <c r="F245" s="492">
        <v>68300</v>
      </c>
      <c r="G245" s="531"/>
      <c r="H245" s="532">
        <f>F245+G245</f>
        <v>68300</v>
      </c>
      <c r="I245" s="533"/>
      <c r="J245" s="38"/>
      <c r="K245" s="38"/>
      <c r="L245" s="38"/>
    </row>
    <row r="246" spans="2:12" ht="15.75" customHeight="1" thickBot="1">
      <c r="B246" s="242" t="s">
        <v>160</v>
      </c>
      <c r="C246" s="238"/>
      <c r="D246" s="238"/>
      <c r="E246" s="239" t="s">
        <v>161</v>
      </c>
      <c r="F246" s="484">
        <f>F247+F249+F251+F261</f>
        <v>258000</v>
      </c>
      <c r="G246" s="484">
        <f>G247+G249+G251+G261</f>
        <v>0</v>
      </c>
      <c r="H246" s="484">
        <f>H247+H249+H251+H261</f>
        <v>258000</v>
      </c>
      <c r="I246" s="522"/>
      <c r="J246" s="38"/>
      <c r="K246" s="38"/>
      <c r="L246" s="38"/>
    </row>
    <row r="247" spans="2:12" ht="15.75" customHeight="1">
      <c r="B247" s="539"/>
      <c r="C247" s="540" t="s">
        <v>385</v>
      </c>
      <c r="D247" s="541"/>
      <c r="E247" s="542" t="s">
        <v>400</v>
      </c>
      <c r="F247" s="543">
        <f>F248</f>
        <v>26000</v>
      </c>
      <c r="G247" s="543">
        <f>G248</f>
        <v>0</v>
      </c>
      <c r="H247" s="543">
        <f>H248</f>
        <v>26000</v>
      </c>
      <c r="I247" s="529"/>
      <c r="J247" s="38"/>
      <c r="K247" s="38"/>
      <c r="L247" s="38"/>
    </row>
    <row r="248" spans="2:12" ht="36">
      <c r="B248" s="266"/>
      <c r="C248" s="267"/>
      <c r="D248" s="152" t="s">
        <v>329</v>
      </c>
      <c r="E248" s="179" t="s">
        <v>330</v>
      </c>
      <c r="F248" s="495">
        <v>26000</v>
      </c>
      <c r="G248" s="28"/>
      <c r="H248" s="508">
        <f>F248+G248</f>
        <v>26000</v>
      </c>
      <c r="I248" s="527"/>
      <c r="J248" s="38"/>
      <c r="K248" s="38"/>
      <c r="L248" s="38"/>
    </row>
    <row r="249" spans="2:12" ht="15.75" customHeight="1">
      <c r="B249" s="133"/>
      <c r="C249" s="259" t="s">
        <v>193</v>
      </c>
      <c r="D249" s="260"/>
      <c r="E249" s="261" t="s">
        <v>245</v>
      </c>
      <c r="F249" s="494">
        <f>F250</f>
        <v>15000</v>
      </c>
      <c r="G249" s="494">
        <f>G250</f>
        <v>0</v>
      </c>
      <c r="H249" s="494">
        <f>H250</f>
        <v>15000</v>
      </c>
      <c r="I249" s="527"/>
      <c r="J249" s="38"/>
      <c r="K249" s="38"/>
      <c r="L249" s="38"/>
    </row>
    <row r="250" spans="2:12" ht="15.75" customHeight="1">
      <c r="B250" s="134"/>
      <c r="C250" s="135"/>
      <c r="D250" s="95" t="s">
        <v>112</v>
      </c>
      <c r="E250" s="27" t="s">
        <v>78</v>
      </c>
      <c r="F250" s="496">
        <v>15000</v>
      </c>
      <c r="G250" s="28"/>
      <c r="H250" s="508">
        <f>F250+G250</f>
        <v>15000</v>
      </c>
      <c r="I250" s="527"/>
      <c r="J250" s="38"/>
      <c r="K250" s="38"/>
      <c r="L250" s="38"/>
    </row>
    <row r="251" spans="2:12" ht="15.75" customHeight="1">
      <c r="B251" s="123"/>
      <c r="C251" s="226" t="s">
        <v>162</v>
      </c>
      <c r="D251" s="227"/>
      <c r="E251" s="228" t="s">
        <v>246</v>
      </c>
      <c r="F251" s="485">
        <f>SUM(F252:F260)</f>
        <v>215000</v>
      </c>
      <c r="G251" s="485">
        <f>SUM(G252:G260)</f>
        <v>0</v>
      </c>
      <c r="H251" s="485">
        <f>SUM(H252:H260)</f>
        <v>215000</v>
      </c>
      <c r="I251" s="527"/>
      <c r="J251" s="38"/>
      <c r="K251" s="38"/>
      <c r="L251" s="38"/>
    </row>
    <row r="252" spans="2:12" ht="49.5" customHeight="1">
      <c r="B252" s="123"/>
      <c r="C252" s="181"/>
      <c r="D252" s="180" t="s">
        <v>290</v>
      </c>
      <c r="E252" s="27" t="s">
        <v>291</v>
      </c>
      <c r="F252" s="497">
        <v>70000</v>
      </c>
      <c r="G252" s="28"/>
      <c r="H252" s="508">
        <f aca="true" t="shared" si="16" ref="H252:H260">F252+G252</f>
        <v>70000</v>
      </c>
      <c r="I252" s="527"/>
      <c r="J252" s="38"/>
      <c r="K252" s="38"/>
      <c r="L252" s="38"/>
    </row>
    <row r="253" spans="2:12" ht="15.75" customHeight="1">
      <c r="B253" s="125"/>
      <c r="C253" s="104"/>
      <c r="D253" s="95" t="s">
        <v>120</v>
      </c>
      <c r="E253" s="27" t="s">
        <v>121</v>
      </c>
      <c r="F253" s="486">
        <v>20000</v>
      </c>
      <c r="G253" s="28"/>
      <c r="H253" s="508">
        <f t="shared" si="16"/>
        <v>20000</v>
      </c>
      <c r="I253" s="527"/>
      <c r="J253" s="38"/>
      <c r="K253" s="38"/>
      <c r="L253" s="38"/>
    </row>
    <row r="254" spans="2:12" ht="15.75" customHeight="1">
      <c r="B254" s="124"/>
      <c r="C254" s="94"/>
      <c r="D254" s="94">
        <v>4170</v>
      </c>
      <c r="E254" s="27" t="s">
        <v>82</v>
      </c>
      <c r="F254" s="480">
        <v>18000</v>
      </c>
      <c r="G254" s="28"/>
      <c r="H254" s="508">
        <f t="shared" si="16"/>
        <v>18000</v>
      </c>
      <c r="I254" s="527"/>
      <c r="J254" s="38"/>
      <c r="K254" s="38"/>
      <c r="L254" s="38"/>
    </row>
    <row r="255" spans="2:12" ht="15.75" customHeight="1">
      <c r="B255" s="124"/>
      <c r="C255" s="94"/>
      <c r="D255" s="95" t="s">
        <v>112</v>
      </c>
      <c r="E255" s="27" t="s">
        <v>78</v>
      </c>
      <c r="F255" s="480">
        <v>34000</v>
      </c>
      <c r="G255" s="28"/>
      <c r="H255" s="508">
        <f t="shared" si="16"/>
        <v>34000</v>
      </c>
      <c r="I255" s="527"/>
      <c r="J255" s="38"/>
      <c r="K255" s="38"/>
      <c r="L255" s="38"/>
    </row>
    <row r="256" spans="2:12" ht="15.75" customHeight="1">
      <c r="B256" s="124"/>
      <c r="C256" s="94"/>
      <c r="D256" s="103">
        <v>4220</v>
      </c>
      <c r="E256" s="27" t="s">
        <v>163</v>
      </c>
      <c r="F256" s="480">
        <v>3000</v>
      </c>
      <c r="G256" s="28"/>
      <c r="H256" s="508">
        <f t="shared" si="16"/>
        <v>3000</v>
      </c>
      <c r="I256" s="527"/>
      <c r="J256" s="38"/>
      <c r="K256" s="38"/>
      <c r="L256" s="38"/>
    </row>
    <row r="257" spans="2:12" ht="15.75" customHeight="1">
      <c r="B257" s="124"/>
      <c r="C257" s="94"/>
      <c r="D257" s="95" t="s">
        <v>76</v>
      </c>
      <c r="E257" s="27" t="s">
        <v>77</v>
      </c>
      <c r="F257" s="480">
        <v>63500</v>
      </c>
      <c r="G257" s="28"/>
      <c r="H257" s="508">
        <f t="shared" si="16"/>
        <v>63500</v>
      </c>
      <c r="I257" s="527"/>
      <c r="J257" s="38"/>
      <c r="K257" s="38"/>
      <c r="L257" s="38"/>
    </row>
    <row r="258" spans="2:12" ht="15.75" customHeight="1">
      <c r="B258" s="126"/>
      <c r="C258" s="97"/>
      <c r="D258" s="95" t="s">
        <v>132</v>
      </c>
      <c r="E258" s="27" t="s">
        <v>86</v>
      </c>
      <c r="F258" s="482">
        <v>1000</v>
      </c>
      <c r="G258" s="28"/>
      <c r="H258" s="508">
        <f t="shared" si="16"/>
        <v>1000</v>
      </c>
      <c r="I258" s="527"/>
      <c r="J258" s="38"/>
      <c r="K258" s="38"/>
      <c r="L258" s="38"/>
    </row>
    <row r="259" spans="2:12" ht="15.75" customHeight="1">
      <c r="B259" s="126"/>
      <c r="C259" s="97"/>
      <c r="D259" s="103">
        <v>4610</v>
      </c>
      <c r="E259" s="27" t="s">
        <v>285</v>
      </c>
      <c r="F259" s="482">
        <v>1000</v>
      </c>
      <c r="G259" s="28"/>
      <c r="H259" s="508">
        <f t="shared" si="16"/>
        <v>1000</v>
      </c>
      <c r="I259" s="527"/>
      <c r="J259" s="38"/>
      <c r="K259" s="38"/>
      <c r="L259" s="38"/>
    </row>
    <row r="260" spans="2:12" ht="15.75" customHeight="1">
      <c r="B260" s="124"/>
      <c r="C260" s="94"/>
      <c r="D260" s="103">
        <v>4700</v>
      </c>
      <c r="E260" s="27" t="s">
        <v>140</v>
      </c>
      <c r="F260" s="480">
        <v>4500</v>
      </c>
      <c r="G260" s="28"/>
      <c r="H260" s="508">
        <f t="shared" si="16"/>
        <v>4500</v>
      </c>
      <c r="I260" s="527"/>
      <c r="J260" s="38"/>
      <c r="K260" s="38"/>
      <c r="L260" s="38"/>
    </row>
    <row r="261" spans="2:12" ht="15.75" customHeight="1">
      <c r="B261" s="124"/>
      <c r="C261" s="254" t="s">
        <v>262</v>
      </c>
      <c r="D261" s="253"/>
      <c r="E261" s="223" t="s">
        <v>42</v>
      </c>
      <c r="F261" s="481">
        <f>F262</f>
        <v>2000</v>
      </c>
      <c r="G261" s="481">
        <f>G262</f>
        <v>0</v>
      </c>
      <c r="H261" s="481">
        <f>H262</f>
        <v>2000</v>
      </c>
      <c r="I261" s="527"/>
      <c r="J261" s="38"/>
      <c r="K261" s="38"/>
      <c r="L261" s="38"/>
    </row>
    <row r="262" spans="2:12" ht="50.25" customHeight="1" thickBot="1">
      <c r="B262" s="544"/>
      <c r="C262" s="545"/>
      <c r="D262" s="546" t="s">
        <v>290</v>
      </c>
      <c r="E262" s="316" t="s">
        <v>291</v>
      </c>
      <c r="F262" s="547">
        <v>2000</v>
      </c>
      <c r="G262" s="531"/>
      <c r="H262" s="532">
        <f>F262+G262</f>
        <v>2000</v>
      </c>
      <c r="I262" s="533"/>
      <c r="J262" s="38"/>
      <c r="K262" s="38"/>
      <c r="L262" s="38"/>
    </row>
    <row r="263" spans="2:12" ht="15.75" customHeight="1" thickBot="1">
      <c r="B263" s="242" t="s">
        <v>67</v>
      </c>
      <c r="C263" s="238"/>
      <c r="D263" s="238"/>
      <c r="E263" s="231" t="s">
        <v>39</v>
      </c>
      <c r="F263" s="484">
        <f>F264+F266+F268+F274+F270+F278+F295+F298+F302+F307+F309+F327+F331</f>
        <v>4148427</v>
      </c>
      <c r="G263" s="484">
        <f>G264+G266+G268+G274+G270+G278+G295+G298+G302+G307+G309+G327+G331</f>
        <v>2000</v>
      </c>
      <c r="H263" s="484">
        <f>H264+H266+H268+H274+H270+H278+H295+H298+H302+H307+H309+H327+H331</f>
        <v>4150427</v>
      </c>
      <c r="I263" s="522"/>
      <c r="J263" s="38"/>
      <c r="K263" s="38"/>
      <c r="L263" s="38"/>
    </row>
    <row r="264" spans="2:12" ht="15.75" customHeight="1">
      <c r="B264" s="265"/>
      <c r="C264" s="548" t="s">
        <v>362</v>
      </c>
      <c r="D264" s="549"/>
      <c r="E264" s="550" t="s">
        <v>363</v>
      </c>
      <c r="F264" s="498">
        <f>F265</f>
        <v>5000</v>
      </c>
      <c r="G264" s="498">
        <f>G265</f>
        <v>14000</v>
      </c>
      <c r="H264" s="498">
        <f>H265</f>
        <v>19000</v>
      </c>
      <c r="I264" s="529"/>
      <c r="J264" s="38"/>
      <c r="K264" s="38"/>
      <c r="L264" s="38"/>
    </row>
    <row r="265" spans="2:12" ht="24">
      <c r="B265" s="266"/>
      <c r="C265" s="267"/>
      <c r="D265" s="103">
        <v>4330</v>
      </c>
      <c r="E265" s="27" t="s">
        <v>166</v>
      </c>
      <c r="F265" s="495">
        <v>5000</v>
      </c>
      <c r="G265" s="644">
        <v>14000</v>
      </c>
      <c r="H265" s="508">
        <f>F265+G265</f>
        <v>19000</v>
      </c>
      <c r="I265" s="671" t="s">
        <v>466</v>
      </c>
      <c r="J265" s="38"/>
      <c r="K265" s="38"/>
      <c r="L265" s="38"/>
    </row>
    <row r="266" spans="2:12" ht="15.75" customHeight="1">
      <c r="B266" s="368"/>
      <c r="C266" s="251" t="s">
        <v>302</v>
      </c>
      <c r="D266" s="369"/>
      <c r="E266" s="214" t="s">
        <v>303</v>
      </c>
      <c r="F266" s="499">
        <f>F267</f>
        <v>110000</v>
      </c>
      <c r="G266" s="499">
        <f>G267</f>
        <v>0</v>
      </c>
      <c r="H266" s="499">
        <f>H267</f>
        <v>110000</v>
      </c>
      <c r="I266" s="527"/>
      <c r="J266" s="38"/>
      <c r="K266" s="38"/>
      <c r="L266" s="38"/>
    </row>
    <row r="267" spans="2:12" ht="24">
      <c r="B267" s="266"/>
      <c r="C267" s="267"/>
      <c r="D267" s="103">
        <v>4330</v>
      </c>
      <c r="E267" s="27" t="s">
        <v>166</v>
      </c>
      <c r="F267" s="495">
        <v>110000</v>
      </c>
      <c r="G267" s="28"/>
      <c r="H267" s="508">
        <f>F267+G267</f>
        <v>110000</v>
      </c>
      <c r="I267" s="527"/>
      <c r="J267" s="38"/>
      <c r="K267" s="38"/>
      <c r="L267" s="38"/>
    </row>
    <row r="268" spans="2:12" ht="15.75" customHeight="1">
      <c r="B268" s="200"/>
      <c r="C268" s="251" t="s">
        <v>292</v>
      </c>
      <c r="D268" s="251"/>
      <c r="E268" s="214" t="s">
        <v>296</v>
      </c>
      <c r="F268" s="499">
        <f>F269</f>
        <v>11000</v>
      </c>
      <c r="G268" s="499">
        <f>G269</f>
        <v>0</v>
      </c>
      <c r="H268" s="499">
        <f>H269</f>
        <v>11000</v>
      </c>
      <c r="I268" s="527"/>
      <c r="J268" s="38"/>
      <c r="K268" s="38"/>
      <c r="L268" s="38"/>
    </row>
    <row r="269" spans="2:12" ht="26.25" customHeight="1">
      <c r="B269" s="335"/>
      <c r="C269" s="320"/>
      <c r="D269" s="103">
        <v>4330</v>
      </c>
      <c r="E269" s="27" t="s">
        <v>166</v>
      </c>
      <c r="F269" s="495">
        <v>11000</v>
      </c>
      <c r="G269" s="28"/>
      <c r="H269" s="508">
        <f>F269+G269</f>
        <v>11000</v>
      </c>
      <c r="I269" s="527"/>
      <c r="J269" s="38"/>
      <c r="K269" s="38"/>
      <c r="L269" s="38"/>
    </row>
    <row r="270" spans="2:12" ht="27" customHeight="1">
      <c r="B270" s="335"/>
      <c r="C270" s="254" t="s">
        <v>260</v>
      </c>
      <c r="D270" s="565"/>
      <c r="E270" s="223" t="s">
        <v>261</v>
      </c>
      <c r="F270" s="566">
        <f>SUM(F271:F273)</f>
        <v>2800</v>
      </c>
      <c r="G270" s="566">
        <f>SUM(G271:G273)</f>
        <v>0</v>
      </c>
      <c r="H270" s="566">
        <f>SUM(H271:H273)</f>
        <v>2800</v>
      </c>
      <c r="I270" s="527"/>
      <c r="J270" s="38"/>
      <c r="K270" s="38"/>
      <c r="L270" s="38"/>
    </row>
    <row r="271" spans="2:12" ht="15.75" customHeight="1">
      <c r="B271" s="200"/>
      <c r="C271" s="201"/>
      <c r="D271" s="95" t="s">
        <v>112</v>
      </c>
      <c r="E271" s="27" t="s">
        <v>78</v>
      </c>
      <c r="F271" s="500">
        <v>1000</v>
      </c>
      <c r="G271" s="28"/>
      <c r="H271" s="508">
        <f>F271+G271</f>
        <v>1000</v>
      </c>
      <c r="I271" s="527"/>
      <c r="J271" s="38"/>
      <c r="K271" s="38"/>
      <c r="L271" s="38"/>
    </row>
    <row r="272" spans="2:12" ht="15.75" customHeight="1">
      <c r="B272" s="335"/>
      <c r="C272" s="320"/>
      <c r="D272" s="95" t="s">
        <v>132</v>
      </c>
      <c r="E272" s="27" t="s">
        <v>86</v>
      </c>
      <c r="F272" s="495">
        <v>300</v>
      </c>
      <c r="G272" s="28"/>
      <c r="H272" s="508">
        <f>F272+G272</f>
        <v>300</v>
      </c>
      <c r="I272" s="527"/>
      <c r="J272" s="38"/>
      <c r="K272" s="38"/>
      <c r="L272" s="38"/>
    </row>
    <row r="273" spans="2:12" ht="15.75" customHeight="1">
      <c r="B273" s="335"/>
      <c r="C273" s="320"/>
      <c r="D273" s="103">
        <v>4700</v>
      </c>
      <c r="E273" s="27" t="s">
        <v>140</v>
      </c>
      <c r="F273" s="495">
        <v>1500</v>
      </c>
      <c r="G273" s="28"/>
      <c r="H273" s="508">
        <f>F273+G273</f>
        <v>1500</v>
      </c>
      <c r="I273" s="527"/>
      <c r="J273" s="38"/>
      <c r="K273" s="38"/>
      <c r="L273" s="38"/>
    </row>
    <row r="274" spans="2:12" ht="15.75" customHeight="1">
      <c r="B274" s="200"/>
      <c r="C274" s="251" t="s">
        <v>293</v>
      </c>
      <c r="D274" s="210"/>
      <c r="E274" s="228" t="s">
        <v>295</v>
      </c>
      <c r="F274" s="499">
        <f>SUM(F275:F277)</f>
        <v>32200</v>
      </c>
      <c r="G274" s="499">
        <f>SUM(G275:G277)</f>
        <v>0</v>
      </c>
      <c r="H274" s="499">
        <f>SUM(H275:H277)</f>
        <v>32200</v>
      </c>
      <c r="I274" s="527"/>
      <c r="J274" s="38"/>
      <c r="K274" s="38"/>
      <c r="L274" s="38"/>
    </row>
    <row r="275" spans="2:12" ht="15.75" customHeight="1">
      <c r="B275" s="200"/>
      <c r="C275" s="201"/>
      <c r="D275" s="95" t="s">
        <v>127</v>
      </c>
      <c r="E275" s="27" t="s">
        <v>128</v>
      </c>
      <c r="F275" s="500">
        <v>4100</v>
      </c>
      <c r="G275" s="28"/>
      <c r="H275" s="508">
        <f>F275+G275</f>
        <v>4100</v>
      </c>
      <c r="I275" s="527"/>
      <c r="J275" s="38"/>
      <c r="K275" s="38"/>
      <c r="L275" s="38"/>
    </row>
    <row r="276" spans="2:12" ht="15.75" customHeight="1">
      <c r="B276" s="200"/>
      <c r="C276" s="201"/>
      <c r="D276" s="94" t="s">
        <v>129</v>
      </c>
      <c r="E276" s="27" t="s">
        <v>130</v>
      </c>
      <c r="F276" s="500">
        <v>700</v>
      </c>
      <c r="G276" s="28"/>
      <c r="H276" s="508">
        <f>F276+G276</f>
        <v>700</v>
      </c>
      <c r="I276" s="527"/>
      <c r="J276" s="38"/>
      <c r="K276" s="38"/>
      <c r="L276" s="38"/>
    </row>
    <row r="277" spans="2:12" ht="15.75" customHeight="1">
      <c r="B277" s="200"/>
      <c r="C277" s="201"/>
      <c r="D277" s="94">
        <v>4170</v>
      </c>
      <c r="E277" s="27" t="s">
        <v>82</v>
      </c>
      <c r="F277" s="500">
        <v>27400</v>
      </c>
      <c r="G277" s="28"/>
      <c r="H277" s="508">
        <f>F277+G277</f>
        <v>27400</v>
      </c>
      <c r="I277" s="527"/>
      <c r="J277" s="38"/>
      <c r="K277" s="38"/>
      <c r="L277" s="38"/>
    </row>
    <row r="278" spans="2:12" ht="43.5" customHeight="1">
      <c r="B278" s="123"/>
      <c r="C278" s="226" t="s">
        <v>68</v>
      </c>
      <c r="D278" s="262"/>
      <c r="E278" s="218" t="s">
        <v>279</v>
      </c>
      <c r="F278" s="485">
        <f>SUM(F279:F294)</f>
        <v>2678685</v>
      </c>
      <c r="G278" s="485">
        <f>SUM(G279:G294)</f>
        <v>0</v>
      </c>
      <c r="H278" s="485">
        <f>SUM(H279:H294)</f>
        <v>2678685</v>
      </c>
      <c r="I278" s="527"/>
      <c r="J278" s="38"/>
      <c r="K278" s="38"/>
      <c r="L278" s="38"/>
    </row>
    <row r="279" spans="2:12" ht="15" customHeight="1">
      <c r="B279" s="123"/>
      <c r="C279" s="226"/>
      <c r="D279" s="95" t="s">
        <v>79</v>
      </c>
      <c r="E279" s="27" t="s">
        <v>447</v>
      </c>
      <c r="F279" s="491">
        <v>460</v>
      </c>
      <c r="G279" s="28"/>
      <c r="H279" s="508">
        <f aca="true" t="shared" si="17" ref="H279:H294">F279+G279</f>
        <v>460</v>
      </c>
      <c r="I279" s="527"/>
      <c r="J279" s="38"/>
      <c r="K279" s="38"/>
      <c r="L279" s="38"/>
    </row>
    <row r="280" spans="2:12" ht="15.75" customHeight="1">
      <c r="B280" s="124"/>
      <c r="C280" s="94"/>
      <c r="D280" s="94" t="s">
        <v>164</v>
      </c>
      <c r="E280" s="27" t="s">
        <v>448</v>
      </c>
      <c r="F280" s="480">
        <v>2457325</v>
      </c>
      <c r="G280" s="28"/>
      <c r="H280" s="508">
        <f t="shared" si="17"/>
        <v>2457325</v>
      </c>
      <c r="I280" s="527"/>
      <c r="J280" s="38"/>
      <c r="K280" s="38"/>
      <c r="L280" s="38"/>
    </row>
    <row r="281" spans="2:12" ht="15.75" customHeight="1">
      <c r="B281" s="124"/>
      <c r="C281" s="94"/>
      <c r="D281" s="94" t="s">
        <v>125</v>
      </c>
      <c r="E281" s="27" t="s">
        <v>449</v>
      </c>
      <c r="F281" s="480">
        <v>65900</v>
      </c>
      <c r="G281" s="502"/>
      <c r="H281" s="508">
        <f t="shared" si="17"/>
        <v>65900</v>
      </c>
      <c r="I281" s="527"/>
      <c r="J281" s="38"/>
      <c r="K281" s="38"/>
      <c r="L281" s="38"/>
    </row>
    <row r="282" spans="2:12" ht="15.75" customHeight="1">
      <c r="B282" s="124"/>
      <c r="C282" s="94"/>
      <c r="D282" s="95" t="s">
        <v>135</v>
      </c>
      <c r="E282" s="27" t="s">
        <v>450</v>
      </c>
      <c r="F282" s="480">
        <v>3900</v>
      </c>
      <c r="G282" s="503"/>
      <c r="H282" s="508">
        <f t="shared" si="17"/>
        <v>3900</v>
      </c>
      <c r="I282" s="527"/>
      <c r="J282" s="38"/>
      <c r="K282" s="38"/>
      <c r="L282" s="38"/>
    </row>
    <row r="283" spans="2:12" ht="15.75" customHeight="1">
      <c r="B283" s="124"/>
      <c r="C283" s="94"/>
      <c r="D283" s="94" t="s">
        <v>127</v>
      </c>
      <c r="E283" s="27" t="s">
        <v>451</v>
      </c>
      <c r="F283" s="480">
        <v>130000</v>
      </c>
      <c r="G283" s="503"/>
      <c r="H283" s="508">
        <f t="shared" si="17"/>
        <v>130000</v>
      </c>
      <c r="I283" s="527"/>
      <c r="J283" s="38"/>
      <c r="K283" s="38"/>
      <c r="L283" s="38"/>
    </row>
    <row r="284" spans="2:12" ht="15.75" customHeight="1">
      <c r="B284" s="124"/>
      <c r="C284" s="94"/>
      <c r="D284" s="94">
        <v>4170</v>
      </c>
      <c r="E284" s="27" t="s">
        <v>452</v>
      </c>
      <c r="F284" s="480">
        <v>1000</v>
      </c>
      <c r="G284" s="503"/>
      <c r="H284" s="508">
        <f t="shared" si="17"/>
        <v>1000</v>
      </c>
      <c r="I284" s="527"/>
      <c r="J284" s="38"/>
      <c r="K284" s="38"/>
      <c r="L284" s="38"/>
    </row>
    <row r="285" spans="2:12" ht="15.75" customHeight="1">
      <c r="B285" s="124"/>
      <c r="C285" s="94"/>
      <c r="D285" s="94" t="s">
        <v>112</v>
      </c>
      <c r="E285" s="27" t="s">
        <v>453</v>
      </c>
      <c r="F285" s="480">
        <v>2200</v>
      </c>
      <c r="G285" s="503"/>
      <c r="H285" s="508">
        <f t="shared" si="17"/>
        <v>2200</v>
      </c>
      <c r="I285" s="527"/>
      <c r="J285" s="38"/>
      <c r="K285" s="38"/>
      <c r="L285" s="38"/>
    </row>
    <row r="286" spans="2:12" ht="15.75" customHeight="1">
      <c r="B286" s="124"/>
      <c r="C286" s="94"/>
      <c r="D286" s="95" t="s">
        <v>136</v>
      </c>
      <c r="E286" s="27" t="s">
        <v>454</v>
      </c>
      <c r="F286" s="480">
        <v>700</v>
      </c>
      <c r="G286" s="503"/>
      <c r="H286" s="508">
        <f t="shared" si="17"/>
        <v>700</v>
      </c>
      <c r="I286" s="527"/>
      <c r="J286" s="38"/>
      <c r="K286" s="38"/>
      <c r="L286" s="38"/>
    </row>
    <row r="287" spans="2:12" ht="15.75" customHeight="1">
      <c r="B287" s="124"/>
      <c r="C287" s="94"/>
      <c r="D287" s="95" t="s">
        <v>137</v>
      </c>
      <c r="E287" s="27" t="s">
        <v>455</v>
      </c>
      <c r="F287" s="480">
        <v>1000</v>
      </c>
      <c r="G287" s="503"/>
      <c r="H287" s="508">
        <f t="shared" si="17"/>
        <v>1000</v>
      </c>
      <c r="I287" s="527"/>
      <c r="J287" s="38"/>
      <c r="K287" s="38"/>
      <c r="L287" s="38"/>
    </row>
    <row r="288" spans="2:12" ht="15.75" customHeight="1">
      <c r="B288" s="124"/>
      <c r="C288" s="94"/>
      <c r="D288" s="94" t="s">
        <v>165</v>
      </c>
      <c r="E288" s="27" t="s">
        <v>456</v>
      </c>
      <c r="F288" s="480">
        <v>200</v>
      </c>
      <c r="G288" s="503"/>
      <c r="H288" s="508">
        <f t="shared" si="17"/>
        <v>200</v>
      </c>
      <c r="I288" s="527"/>
      <c r="J288" s="38"/>
      <c r="K288" s="38"/>
      <c r="L288" s="38"/>
    </row>
    <row r="289" spans="2:12" ht="15.75" customHeight="1">
      <c r="B289" s="124"/>
      <c r="C289" s="94"/>
      <c r="D289" s="94" t="s">
        <v>76</v>
      </c>
      <c r="E289" s="27" t="s">
        <v>457</v>
      </c>
      <c r="F289" s="480">
        <v>10000</v>
      </c>
      <c r="G289" s="503"/>
      <c r="H289" s="508">
        <f t="shared" si="17"/>
        <v>10000</v>
      </c>
      <c r="I289" s="527"/>
      <c r="J289" s="38"/>
      <c r="K289" s="38"/>
      <c r="L289" s="38"/>
    </row>
    <row r="290" spans="2:12" ht="24">
      <c r="B290" s="124"/>
      <c r="C290" s="94"/>
      <c r="D290" s="103">
        <v>4400</v>
      </c>
      <c r="E290" s="141" t="s">
        <v>458</v>
      </c>
      <c r="F290" s="480">
        <v>1600</v>
      </c>
      <c r="G290" s="503"/>
      <c r="H290" s="508">
        <f t="shared" si="17"/>
        <v>1600</v>
      </c>
      <c r="I290" s="527"/>
      <c r="J290" s="38"/>
      <c r="K290" s="38"/>
      <c r="L290" s="38"/>
    </row>
    <row r="291" spans="2:12" ht="15.75" customHeight="1">
      <c r="B291" s="124"/>
      <c r="C291" s="94"/>
      <c r="D291" s="94" t="s">
        <v>132</v>
      </c>
      <c r="E291" s="27" t="s">
        <v>459</v>
      </c>
      <c r="F291" s="480">
        <v>500</v>
      </c>
      <c r="G291" s="503"/>
      <c r="H291" s="508">
        <f t="shared" si="17"/>
        <v>500</v>
      </c>
      <c r="I291" s="527"/>
      <c r="J291" s="38"/>
      <c r="K291" s="38"/>
      <c r="L291" s="38"/>
    </row>
    <row r="292" spans="2:12" ht="15.75" customHeight="1">
      <c r="B292" s="124"/>
      <c r="C292" s="94"/>
      <c r="D292" s="94">
        <v>4430</v>
      </c>
      <c r="E292" s="27" t="s">
        <v>460</v>
      </c>
      <c r="F292" s="480">
        <v>150</v>
      </c>
      <c r="G292" s="503"/>
      <c r="H292" s="508">
        <f t="shared" si="17"/>
        <v>150</v>
      </c>
      <c r="I292" s="527"/>
      <c r="J292" s="38"/>
      <c r="K292" s="38"/>
      <c r="L292" s="38"/>
    </row>
    <row r="293" spans="2:12" ht="15.75" customHeight="1">
      <c r="B293" s="124"/>
      <c r="C293" s="94"/>
      <c r="D293" s="94" t="s">
        <v>138</v>
      </c>
      <c r="E293" s="27" t="s">
        <v>461</v>
      </c>
      <c r="F293" s="480">
        <v>1250</v>
      </c>
      <c r="G293" s="503"/>
      <c r="H293" s="508">
        <f t="shared" si="17"/>
        <v>1250</v>
      </c>
      <c r="I293" s="527"/>
      <c r="J293" s="38"/>
      <c r="K293" s="38"/>
      <c r="L293" s="38"/>
    </row>
    <row r="294" spans="2:12" ht="15.75" customHeight="1">
      <c r="B294" s="124"/>
      <c r="C294" s="94"/>
      <c r="D294" s="103">
        <v>4700</v>
      </c>
      <c r="E294" s="27" t="s">
        <v>462</v>
      </c>
      <c r="F294" s="480">
        <v>2500</v>
      </c>
      <c r="G294" s="28"/>
      <c r="H294" s="508">
        <f t="shared" si="17"/>
        <v>2500</v>
      </c>
      <c r="I294" s="527"/>
      <c r="J294" s="38"/>
      <c r="K294" s="38"/>
      <c r="L294" s="38"/>
    </row>
    <row r="295" spans="2:12" ht="64.5" customHeight="1">
      <c r="B295" s="125"/>
      <c r="C295" s="254" t="s">
        <v>69</v>
      </c>
      <c r="D295" s="253"/>
      <c r="E295" s="219" t="s">
        <v>280</v>
      </c>
      <c r="F295" s="481">
        <f>F296+F297</f>
        <v>18767</v>
      </c>
      <c r="G295" s="481">
        <f>G296+G297</f>
        <v>0</v>
      </c>
      <c r="H295" s="481">
        <f>H296+H297</f>
        <v>18767</v>
      </c>
      <c r="I295" s="527"/>
      <c r="J295" s="38"/>
      <c r="K295" s="38"/>
      <c r="L295" s="38"/>
    </row>
    <row r="296" spans="2:12" ht="15" customHeight="1">
      <c r="B296" s="125"/>
      <c r="C296" s="254"/>
      <c r="D296" s="94">
        <v>4130</v>
      </c>
      <c r="E296" s="27" t="s">
        <v>227</v>
      </c>
      <c r="F296" s="480">
        <v>11493</v>
      </c>
      <c r="G296" s="480"/>
      <c r="H296" s="508">
        <f>F296+G296</f>
        <v>11493</v>
      </c>
      <c r="I296" s="527"/>
      <c r="J296" s="38"/>
      <c r="K296" s="38"/>
      <c r="L296" s="38"/>
    </row>
    <row r="297" spans="2:12" ht="15" customHeight="1">
      <c r="B297" s="124"/>
      <c r="C297" s="94"/>
      <c r="D297" s="94">
        <v>4130</v>
      </c>
      <c r="E297" s="27" t="s">
        <v>463</v>
      </c>
      <c r="F297" s="480">
        <v>7274</v>
      </c>
      <c r="G297" s="28"/>
      <c r="H297" s="508">
        <f>F297+G297</f>
        <v>7274</v>
      </c>
      <c r="I297" s="527"/>
      <c r="J297" s="38"/>
      <c r="K297" s="38"/>
      <c r="L297" s="38"/>
    </row>
    <row r="298" spans="2:12" ht="29.25" customHeight="1">
      <c r="B298" s="125"/>
      <c r="C298" s="254" t="s">
        <v>70</v>
      </c>
      <c r="D298" s="253"/>
      <c r="E298" s="219" t="s">
        <v>40</v>
      </c>
      <c r="F298" s="481">
        <f>SUM(F299:F301)</f>
        <v>318000</v>
      </c>
      <c r="G298" s="481">
        <f>SUM(G299:G301)</f>
        <v>-20000</v>
      </c>
      <c r="H298" s="481">
        <f>SUM(H299:H301)</f>
        <v>298000</v>
      </c>
      <c r="I298" s="527"/>
      <c r="J298" s="38"/>
      <c r="K298" s="38"/>
      <c r="L298" s="38"/>
    </row>
    <row r="299" spans="2:12" ht="16.5" customHeight="1">
      <c r="B299" s="124"/>
      <c r="C299" s="94"/>
      <c r="D299" s="95" t="s">
        <v>164</v>
      </c>
      <c r="E299" s="141" t="s">
        <v>168</v>
      </c>
      <c r="F299" s="480">
        <v>285000</v>
      </c>
      <c r="G299" s="28"/>
      <c r="H299" s="508">
        <f>F299+G299</f>
        <v>285000</v>
      </c>
      <c r="I299" s="527"/>
      <c r="J299" s="38"/>
      <c r="K299" s="38"/>
      <c r="L299" s="38"/>
    </row>
    <row r="300" spans="2:12" ht="15" customHeight="1">
      <c r="B300" s="124"/>
      <c r="C300" s="94"/>
      <c r="D300" s="94" t="s">
        <v>127</v>
      </c>
      <c r="E300" s="27" t="s">
        <v>128</v>
      </c>
      <c r="F300" s="480">
        <v>3000</v>
      </c>
      <c r="G300" s="28"/>
      <c r="H300" s="508">
        <f>F300+G300</f>
        <v>3000</v>
      </c>
      <c r="I300" s="527"/>
      <c r="J300" s="38"/>
      <c r="K300" s="38"/>
      <c r="L300" s="38"/>
    </row>
    <row r="301" spans="2:12" ht="24">
      <c r="B301" s="124"/>
      <c r="C301" s="94"/>
      <c r="D301" s="103">
        <v>4330</v>
      </c>
      <c r="E301" s="27" t="s">
        <v>166</v>
      </c>
      <c r="F301" s="480">
        <v>30000</v>
      </c>
      <c r="G301" s="644">
        <v>-20000</v>
      </c>
      <c r="H301" s="508">
        <f>F301+G301</f>
        <v>10000</v>
      </c>
      <c r="I301" s="671" t="s">
        <v>466</v>
      </c>
      <c r="J301" s="38"/>
      <c r="K301" s="38"/>
      <c r="L301" s="38"/>
    </row>
    <row r="302" spans="2:12" ht="15.75" customHeight="1">
      <c r="B302" s="125"/>
      <c r="C302" s="254" t="s">
        <v>167</v>
      </c>
      <c r="D302" s="253"/>
      <c r="E302" s="223" t="s">
        <v>247</v>
      </c>
      <c r="F302" s="481">
        <f>SUM(F303:F306)</f>
        <v>56040</v>
      </c>
      <c r="G302" s="481">
        <f>SUM(G303:G306)</f>
        <v>2000</v>
      </c>
      <c r="H302" s="481">
        <f>SUM(H303:H306)</f>
        <v>58040</v>
      </c>
      <c r="I302" s="527"/>
      <c r="J302" s="38"/>
      <c r="K302" s="38"/>
      <c r="L302" s="38"/>
    </row>
    <row r="303" spans="2:12" ht="15.75" customHeight="1">
      <c r="B303" s="124"/>
      <c r="C303" s="94"/>
      <c r="D303" s="95" t="s">
        <v>164</v>
      </c>
      <c r="E303" s="27" t="s">
        <v>168</v>
      </c>
      <c r="F303" s="480">
        <v>56000</v>
      </c>
      <c r="G303" s="28"/>
      <c r="H303" s="508">
        <f>F303+G303</f>
        <v>56000</v>
      </c>
      <c r="I303" s="527"/>
      <c r="J303" s="38"/>
      <c r="K303" s="38"/>
      <c r="L303" s="38"/>
    </row>
    <row r="304" spans="2:12" ht="15.75" customHeight="1">
      <c r="B304" s="124"/>
      <c r="C304" s="94"/>
      <c r="D304" s="95" t="s">
        <v>164</v>
      </c>
      <c r="E304" s="27" t="s">
        <v>448</v>
      </c>
      <c r="F304" s="480">
        <v>0</v>
      </c>
      <c r="G304" s="644">
        <v>1960</v>
      </c>
      <c r="H304" s="508">
        <f>F304+G304</f>
        <v>1960</v>
      </c>
      <c r="I304" s="671" t="s">
        <v>465</v>
      </c>
      <c r="J304" s="38"/>
      <c r="K304" s="38"/>
      <c r="L304" s="38"/>
    </row>
    <row r="305" spans="2:12" ht="15.75" customHeight="1">
      <c r="B305" s="124"/>
      <c r="C305" s="94"/>
      <c r="D305" s="94" t="s">
        <v>112</v>
      </c>
      <c r="E305" s="27" t="s">
        <v>78</v>
      </c>
      <c r="F305" s="480">
        <v>40</v>
      </c>
      <c r="G305" s="28"/>
      <c r="H305" s="508">
        <f>F305+G305</f>
        <v>40</v>
      </c>
      <c r="I305" s="527"/>
      <c r="J305" s="38"/>
      <c r="K305" s="38"/>
      <c r="L305" s="38"/>
    </row>
    <row r="306" spans="2:12" ht="15.75" customHeight="1">
      <c r="B306" s="124"/>
      <c r="C306" s="94"/>
      <c r="D306" s="94" t="s">
        <v>112</v>
      </c>
      <c r="E306" s="27" t="s">
        <v>453</v>
      </c>
      <c r="F306" s="480">
        <v>0</v>
      </c>
      <c r="G306" s="667">
        <v>40</v>
      </c>
      <c r="H306" s="666">
        <f>F306+G306</f>
        <v>40</v>
      </c>
      <c r="I306" s="671" t="s">
        <v>465</v>
      </c>
      <c r="J306" s="38"/>
      <c r="K306" s="38"/>
      <c r="L306" s="38"/>
    </row>
    <row r="307" spans="2:12" ht="15.75" customHeight="1">
      <c r="B307" s="124"/>
      <c r="C307" s="254" t="s">
        <v>206</v>
      </c>
      <c r="D307" s="258"/>
      <c r="E307" s="223" t="s">
        <v>225</v>
      </c>
      <c r="F307" s="481">
        <f>F308</f>
        <v>149185</v>
      </c>
      <c r="G307" s="481">
        <f>G308</f>
        <v>0</v>
      </c>
      <c r="H307" s="481">
        <f>H308</f>
        <v>149185</v>
      </c>
      <c r="I307" s="527"/>
      <c r="J307" s="38"/>
      <c r="K307" s="38"/>
      <c r="L307" s="38"/>
    </row>
    <row r="308" spans="2:12" ht="15.75" customHeight="1">
      <c r="B308" s="124"/>
      <c r="C308" s="94"/>
      <c r="D308" s="95" t="s">
        <v>164</v>
      </c>
      <c r="E308" s="27" t="s">
        <v>168</v>
      </c>
      <c r="F308" s="480">
        <v>149185</v>
      </c>
      <c r="G308" s="28"/>
      <c r="H308" s="508">
        <f>F308+G308</f>
        <v>149185</v>
      </c>
      <c r="I308" s="527"/>
      <c r="J308" s="38"/>
      <c r="K308" s="38"/>
      <c r="L308" s="38"/>
    </row>
    <row r="309" spans="2:12" ht="15.75" customHeight="1">
      <c r="B309" s="125"/>
      <c r="C309" s="254" t="s">
        <v>169</v>
      </c>
      <c r="D309" s="253"/>
      <c r="E309" s="223" t="s">
        <v>41</v>
      </c>
      <c r="F309" s="481">
        <f>SUM(F310:F326)</f>
        <v>666350</v>
      </c>
      <c r="G309" s="481">
        <f>SUM(G310:G326)</f>
        <v>0</v>
      </c>
      <c r="H309" s="481">
        <f>SUM(H310:H326)</f>
        <v>666350</v>
      </c>
      <c r="I309" s="527"/>
      <c r="J309" s="38"/>
      <c r="K309" s="38"/>
      <c r="L309" s="38"/>
    </row>
    <row r="310" spans="2:12" ht="15.75" customHeight="1">
      <c r="B310" s="125"/>
      <c r="C310" s="254"/>
      <c r="D310" s="95" t="s">
        <v>79</v>
      </c>
      <c r="E310" s="27" t="s">
        <v>283</v>
      </c>
      <c r="F310" s="480">
        <v>1800</v>
      </c>
      <c r="G310" s="28"/>
      <c r="H310" s="508">
        <f aca="true" t="shared" si="18" ref="H310:H326">F310+G310</f>
        <v>1800</v>
      </c>
      <c r="I310" s="527"/>
      <c r="J310" s="38"/>
      <c r="K310" s="38"/>
      <c r="L310" s="38"/>
    </row>
    <row r="311" spans="2:12" ht="15.75" customHeight="1">
      <c r="B311" s="124"/>
      <c r="C311" s="94"/>
      <c r="D311" s="95" t="s">
        <v>125</v>
      </c>
      <c r="E311" s="27" t="s">
        <v>126</v>
      </c>
      <c r="F311" s="480">
        <v>431000</v>
      </c>
      <c r="G311" s="28"/>
      <c r="H311" s="508">
        <f t="shared" si="18"/>
        <v>431000</v>
      </c>
      <c r="I311" s="527"/>
      <c r="J311" s="38"/>
      <c r="K311" s="38"/>
      <c r="L311" s="38"/>
    </row>
    <row r="312" spans="2:12" ht="15.75" customHeight="1">
      <c r="B312" s="124"/>
      <c r="C312" s="94"/>
      <c r="D312" s="95" t="s">
        <v>135</v>
      </c>
      <c r="E312" s="27" t="s">
        <v>81</v>
      </c>
      <c r="F312" s="480">
        <v>30900</v>
      </c>
      <c r="G312" s="28"/>
      <c r="H312" s="508">
        <f t="shared" si="18"/>
        <v>30900</v>
      </c>
      <c r="I312" s="527"/>
      <c r="J312" s="38"/>
      <c r="K312" s="38"/>
      <c r="L312" s="38"/>
    </row>
    <row r="313" spans="2:12" ht="15.75" customHeight="1">
      <c r="B313" s="124"/>
      <c r="C313" s="94"/>
      <c r="D313" s="95" t="s">
        <v>127</v>
      </c>
      <c r="E313" s="27" t="s">
        <v>128</v>
      </c>
      <c r="F313" s="480">
        <v>77000</v>
      </c>
      <c r="G313" s="28"/>
      <c r="H313" s="508">
        <f t="shared" si="18"/>
        <v>77000</v>
      </c>
      <c r="I313" s="527"/>
      <c r="J313" s="38"/>
      <c r="K313" s="38"/>
      <c r="L313" s="38"/>
    </row>
    <row r="314" spans="2:12" ht="15.75" customHeight="1">
      <c r="B314" s="124"/>
      <c r="C314" s="94"/>
      <c r="D314" s="95" t="s">
        <v>129</v>
      </c>
      <c r="E314" s="27" t="s">
        <v>130</v>
      </c>
      <c r="F314" s="480">
        <v>11000</v>
      </c>
      <c r="G314" s="28"/>
      <c r="H314" s="508">
        <f t="shared" si="18"/>
        <v>11000</v>
      </c>
      <c r="I314" s="527"/>
      <c r="J314" s="38"/>
      <c r="K314" s="38"/>
      <c r="L314" s="38"/>
    </row>
    <row r="315" spans="2:12" ht="15.75" customHeight="1">
      <c r="B315" s="124"/>
      <c r="C315" s="94"/>
      <c r="D315" s="94">
        <v>4170</v>
      </c>
      <c r="E315" s="27" t="s">
        <v>82</v>
      </c>
      <c r="F315" s="480">
        <v>3000</v>
      </c>
      <c r="G315" s="28"/>
      <c r="H315" s="508">
        <f t="shared" si="18"/>
        <v>3000</v>
      </c>
      <c r="I315" s="527"/>
      <c r="J315" s="38"/>
      <c r="K315" s="38"/>
      <c r="L315" s="38"/>
    </row>
    <row r="316" spans="2:12" ht="15.75" customHeight="1">
      <c r="B316" s="124"/>
      <c r="C316" s="94"/>
      <c r="D316" s="95" t="s">
        <v>112</v>
      </c>
      <c r="E316" s="27" t="s">
        <v>78</v>
      </c>
      <c r="F316" s="480">
        <v>25700</v>
      </c>
      <c r="G316" s="28"/>
      <c r="H316" s="508">
        <f t="shared" si="18"/>
        <v>25700</v>
      </c>
      <c r="I316" s="527"/>
      <c r="J316" s="38"/>
      <c r="K316" s="38"/>
      <c r="L316" s="38"/>
    </row>
    <row r="317" spans="2:12" ht="15.75" customHeight="1">
      <c r="B317" s="124"/>
      <c r="C317" s="94"/>
      <c r="D317" s="95" t="s">
        <v>136</v>
      </c>
      <c r="E317" s="27" t="s">
        <v>83</v>
      </c>
      <c r="F317" s="480">
        <v>7300</v>
      </c>
      <c r="G317" s="28"/>
      <c r="H317" s="508">
        <f t="shared" si="18"/>
        <v>7300</v>
      </c>
      <c r="I317" s="527"/>
      <c r="J317" s="38"/>
      <c r="K317" s="38"/>
      <c r="L317" s="38"/>
    </row>
    <row r="318" spans="2:12" ht="15.75" customHeight="1">
      <c r="B318" s="124"/>
      <c r="C318" s="94"/>
      <c r="D318" s="95" t="s">
        <v>137</v>
      </c>
      <c r="E318" s="27" t="s">
        <v>84</v>
      </c>
      <c r="F318" s="480">
        <v>15100</v>
      </c>
      <c r="G318" s="28"/>
      <c r="H318" s="508">
        <f t="shared" si="18"/>
        <v>15100</v>
      </c>
      <c r="I318" s="527"/>
      <c r="J318" s="38"/>
      <c r="K318" s="38"/>
      <c r="L318" s="38"/>
    </row>
    <row r="319" spans="2:12" ht="15.75" customHeight="1">
      <c r="B319" s="124"/>
      <c r="C319" s="94"/>
      <c r="D319" s="94" t="s">
        <v>165</v>
      </c>
      <c r="E319" s="27" t="s">
        <v>85</v>
      </c>
      <c r="F319" s="480">
        <v>500</v>
      </c>
      <c r="G319" s="28"/>
      <c r="H319" s="508">
        <f t="shared" si="18"/>
        <v>500</v>
      </c>
      <c r="I319" s="527"/>
      <c r="J319" s="38"/>
      <c r="K319" s="38"/>
      <c r="L319" s="38"/>
    </row>
    <row r="320" spans="2:12" ht="15.75" customHeight="1">
      <c r="B320" s="124"/>
      <c r="C320" s="94"/>
      <c r="D320" s="95" t="s">
        <v>76</v>
      </c>
      <c r="E320" s="27" t="s">
        <v>77</v>
      </c>
      <c r="F320" s="480">
        <v>23300</v>
      </c>
      <c r="G320" s="28"/>
      <c r="H320" s="508">
        <f t="shared" si="18"/>
        <v>23300</v>
      </c>
      <c r="I320" s="527"/>
      <c r="J320" s="38"/>
      <c r="K320" s="38"/>
      <c r="L320" s="38"/>
    </row>
    <row r="321" spans="2:12" ht="15.75" customHeight="1">
      <c r="B321" s="124"/>
      <c r="C321" s="94"/>
      <c r="D321" s="103">
        <v>4360</v>
      </c>
      <c r="E321" s="27" t="s">
        <v>371</v>
      </c>
      <c r="F321" s="480">
        <v>7000</v>
      </c>
      <c r="G321" s="28"/>
      <c r="H321" s="508">
        <f t="shared" si="18"/>
        <v>7000</v>
      </c>
      <c r="I321" s="527"/>
      <c r="J321" s="38"/>
      <c r="K321" s="38"/>
      <c r="L321" s="38"/>
    </row>
    <row r="322" spans="2:12" ht="24">
      <c r="B322" s="124"/>
      <c r="C322" s="94"/>
      <c r="D322" s="103">
        <v>4400</v>
      </c>
      <c r="E322" s="141" t="s">
        <v>287</v>
      </c>
      <c r="F322" s="480">
        <v>13000</v>
      </c>
      <c r="G322" s="28"/>
      <c r="H322" s="508">
        <f t="shared" si="18"/>
        <v>13000</v>
      </c>
      <c r="I322" s="527"/>
      <c r="J322" s="38"/>
      <c r="K322" s="38"/>
      <c r="L322" s="38"/>
    </row>
    <row r="323" spans="2:12" ht="15.75" customHeight="1">
      <c r="B323" s="124"/>
      <c r="C323" s="94"/>
      <c r="D323" s="95" t="s">
        <v>132</v>
      </c>
      <c r="E323" s="27" t="s">
        <v>86</v>
      </c>
      <c r="F323" s="480">
        <v>1000</v>
      </c>
      <c r="G323" s="28"/>
      <c r="H323" s="508">
        <f t="shared" si="18"/>
        <v>1000</v>
      </c>
      <c r="I323" s="527"/>
      <c r="J323" s="38"/>
      <c r="K323" s="38"/>
      <c r="L323" s="38"/>
    </row>
    <row r="324" spans="2:12" ht="15.75" customHeight="1">
      <c r="B324" s="124"/>
      <c r="C324" s="94"/>
      <c r="D324" s="95" t="s">
        <v>117</v>
      </c>
      <c r="E324" s="27" t="s">
        <v>87</v>
      </c>
      <c r="F324" s="480">
        <v>2100</v>
      </c>
      <c r="G324" s="28"/>
      <c r="H324" s="508">
        <f t="shared" si="18"/>
        <v>2100</v>
      </c>
      <c r="I324" s="527"/>
      <c r="J324" s="38"/>
      <c r="K324" s="38"/>
      <c r="L324" s="38"/>
    </row>
    <row r="325" spans="2:12" ht="15.75" customHeight="1">
      <c r="B325" s="124"/>
      <c r="C325" s="94"/>
      <c r="D325" s="95" t="s">
        <v>138</v>
      </c>
      <c r="E325" s="27" t="s">
        <v>139</v>
      </c>
      <c r="F325" s="480">
        <v>11650</v>
      </c>
      <c r="G325" s="28"/>
      <c r="H325" s="508">
        <f t="shared" si="18"/>
        <v>11650</v>
      </c>
      <c r="I325" s="527"/>
      <c r="J325" s="38"/>
      <c r="K325" s="38"/>
      <c r="L325" s="38"/>
    </row>
    <row r="326" spans="2:12" ht="15.75" customHeight="1">
      <c r="B326" s="124"/>
      <c r="C326" s="94"/>
      <c r="D326" s="103">
        <v>4700</v>
      </c>
      <c r="E326" s="27" t="s">
        <v>140</v>
      </c>
      <c r="F326" s="480">
        <v>5000</v>
      </c>
      <c r="G326" s="28"/>
      <c r="H326" s="508">
        <f t="shared" si="18"/>
        <v>5000</v>
      </c>
      <c r="I326" s="527"/>
      <c r="J326" s="38"/>
      <c r="K326" s="38"/>
      <c r="L326" s="38"/>
    </row>
    <row r="327" spans="2:12" ht="19.5" customHeight="1">
      <c r="B327" s="125"/>
      <c r="C327" s="254" t="s">
        <v>170</v>
      </c>
      <c r="D327" s="253"/>
      <c r="E327" s="223" t="s">
        <v>248</v>
      </c>
      <c r="F327" s="481">
        <f>SUM(F328:F330)</f>
        <v>35400</v>
      </c>
      <c r="G327" s="481">
        <f>SUM(G328:G330)</f>
        <v>6000</v>
      </c>
      <c r="H327" s="481">
        <f>SUM(H328:H330)</f>
        <v>41400</v>
      </c>
      <c r="I327" s="527"/>
      <c r="J327" s="38"/>
      <c r="K327" s="38"/>
      <c r="L327" s="38"/>
    </row>
    <row r="328" spans="2:12" ht="15.75" customHeight="1">
      <c r="B328" s="124"/>
      <c r="C328" s="94"/>
      <c r="D328" s="95" t="s">
        <v>127</v>
      </c>
      <c r="E328" s="27" t="s">
        <v>128</v>
      </c>
      <c r="F328" s="480">
        <v>5400</v>
      </c>
      <c r="G328" s="28"/>
      <c r="H328" s="508">
        <f>F328+G328</f>
        <v>5400</v>
      </c>
      <c r="I328" s="527"/>
      <c r="J328" s="38"/>
      <c r="K328" s="38"/>
      <c r="L328" s="38"/>
    </row>
    <row r="329" spans="2:12" ht="15.75" customHeight="1">
      <c r="B329" s="124"/>
      <c r="C329" s="94"/>
      <c r="D329" s="94">
        <v>4170</v>
      </c>
      <c r="E329" s="27" t="s">
        <v>82</v>
      </c>
      <c r="F329" s="480">
        <v>30000</v>
      </c>
      <c r="G329" s="28"/>
      <c r="H329" s="508">
        <f>F329+G329</f>
        <v>30000</v>
      </c>
      <c r="I329" s="527"/>
      <c r="J329" s="38"/>
      <c r="K329" s="38"/>
      <c r="L329" s="38"/>
    </row>
    <row r="330" spans="2:12" ht="24">
      <c r="B330" s="124"/>
      <c r="C330" s="94"/>
      <c r="D330" s="103">
        <v>4330</v>
      </c>
      <c r="E330" s="27" t="s">
        <v>166</v>
      </c>
      <c r="F330" s="480">
        <v>0</v>
      </c>
      <c r="G330" s="667">
        <v>6000</v>
      </c>
      <c r="H330" s="666">
        <f>F330+G330</f>
        <v>6000</v>
      </c>
      <c r="I330" s="671" t="s">
        <v>466</v>
      </c>
      <c r="J330" s="38"/>
      <c r="K330" s="38"/>
      <c r="L330" s="38"/>
    </row>
    <row r="331" spans="2:12" ht="15.75" customHeight="1">
      <c r="B331" s="125"/>
      <c r="C331" s="254" t="s">
        <v>171</v>
      </c>
      <c r="D331" s="254"/>
      <c r="E331" s="223" t="s">
        <v>42</v>
      </c>
      <c r="F331" s="481">
        <f>SUM(F332:F335)</f>
        <v>65000</v>
      </c>
      <c r="G331" s="481">
        <f>SUM(G332:G335)</f>
        <v>0</v>
      </c>
      <c r="H331" s="481">
        <f>SUM(H332:H335)</f>
        <v>65000</v>
      </c>
      <c r="I331" s="527"/>
      <c r="J331" s="38"/>
      <c r="K331" s="38"/>
      <c r="L331" s="38"/>
    </row>
    <row r="332" spans="2:12" ht="15.75" customHeight="1">
      <c r="B332" s="124"/>
      <c r="C332" s="94"/>
      <c r="D332" s="94" t="s">
        <v>164</v>
      </c>
      <c r="E332" s="27" t="s">
        <v>273</v>
      </c>
      <c r="F332" s="480">
        <v>52000</v>
      </c>
      <c r="G332" s="644"/>
      <c r="H332" s="508">
        <f>F332+G332</f>
        <v>52000</v>
      </c>
      <c r="I332" s="527"/>
      <c r="J332" s="38"/>
      <c r="K332" s="38"/>
      <c r="L332" s="38"/>
    </row>
    <row r="333" spans="2:12" ht="15.75" customHeight="1">
      <c r="B333" s="126"/>
      <c r="C333" s="97"/>
      <c r="D333" s="94">
        <v>4170</v>
      </c>
      <c r="E333" s="27" t="s">
        <v>82</v>
      </c>
      <c r="F333" s="482">
        <v>0</v>
      </c>
      <c r="G333" s="644">
        <v>5000</v>
      </c>
      <c r="H333" s="508">
        <f>F333+G333</f>
        <v>5000</v>
      </c>
      <c r="I333" s="671" t="s">
        <v>466</v>
      </c>
      <c r="J333" s="38"/>
      <c r="K333" s="38"/>
      <c r="L333" s="38"/>
    </row>
    <row r="334" spans="2:12" ht="15.75" customHeight="1">
      <c r="B334" s="126"/>
      <c r="C334" s="97"/>
      <c r="D334" s="95" t="s">
        <v>112</v>
      </c>
      <c r="E334" s="27" t="s">
        <v>78</v>
      </c>
      <c r="F334" s="482">
        <v>3000</v>
      </c>
      <c r="G334" s="644"/>
      <c r="H334" s="508">
        <f>F334+G334</f>
        <v>3000</v>
      </c>
      <c r="I334" s="527"/>
      <c r="J334" s="38"/>
      <c r="K334" s="38"/>
      <c r="L334" s="38"/>
    </row>
    <row r="335" spans="2:12" ht="15.75" customHeight="1" thickBot="1">
      <c r="B335" s="325"/>
      <c r="C335" s="326"/>
      <c r="D335" s="327" t="s">
        <v>76</v>
      </c>
      <c r="E335" s="316" t="s">
        <v>77</v>
      </c>
      <c r="F335" s="492">
        <v>10000</v>
      </c>
      <c r="G335" s="665">
        <v>-5000</v>
      </c>
      <c r="H335" s="532">
        <f>F335+G335</f>
        <v>5000</v>
      </c>
      <c r="I335" s="671" t="s">
        <v>466</v>
      </c>
      <c r="J335" s="38"/>
      <c r="K335" s="38"/>
      <c r="L335" s="38"/>
    </row>
    <row r="336" spans="2:12" ht="28.5" customHeight="1" thickBot="1">
      <c r="B336" s="244" t="s">
        <v>172</v>
      </c>
      <c r="C336" s="245"/>
      <c r="D336" s="245"/>
      <c r="E336" s="246" t="s">
        <v>173</v>
      </c>
      <c r="F336" s="420">
        <f>F337+F343</f>
        <v>69000</v>
      </c>
      <c r="G336" s="420">
        <f>G337+G343</f>
        <v>1900</v>
      </c>
      <c r="H336" s="420">
        <f>H337+H343</f>
        <v>70900</v>
      </c>
      <c r="I336" s="522"/>
      <c r="J336" s="38"/>
      <c r="K336" s="38"/>
      <c r="L336" s="38"/>
    </row>
    <row r="337" spans="2:12" ht="24" customHeight="1">
      <c r="B337" s="328"/>
      <c r="C337" s="551">
        <v>85311</v>
      </c>
      <c r="D337" s="552"/>
      <c r="E337" s="553" t="s">
        <v>304</v>
      </c>
      <c r="F337" s="487">
        <f>SUM(F338:F342)</f>
        <v>62000</v>
      </c>
      <c r="G337" s="487">
        <f>SUM(G338:G342)</f>
        <v>1900</v>
      </c>
      <c r="H337" s="487">
        <f>SUM(H338:H342)</f>
        <v>63900</v>
      </c>
      <c r="I337" s="529"/>
      <c r="J337" s="38"/>
      <c r="K337" s="38"/>
      <c r="L337" s="38"/>
    </row>
    <row r="338" spans="2:12" ht="15.75" customHeight="1">
      <c r="B338" s="370"/>
      <c r="C338" s="331"/>
      <c r="D338" s="95" t="s">
        <v>125</v>
      </c>
      <c r="E338" s="27" t="s">
        <v>126</v>
      </c>
      <c r="F338" s="491">
        <v>15600</v>
      </c>
      <c r="G338" s="28"/>
      <c r="H338" s="508">
        <f>F338+G338</f>
        <v>15600</v>
      </c>
      <c r="I338" s="527"/>
      <c r="J338" s="38"/>
      <c r="K338" s="38"/>
      <c r="L338" s="38"/>
    </row>
    <row r="339" spans="2:12" ht="15.75" customHeight="1">
      <c r="B339" s="329"/>
      <c r="C339" s="331"/>
      <c r="D339" s="95" t="s">
        <v>135</v>
      </c>
      <c r="E339" s="27" t="s">
        <v>81</v>
      </c>
      <c r="F339" s="480">
        <v>19500</v>
      </c>
      <c r="G339" s="28"/>
      <c r="H339" s="508">
        <f>F339+G339</f>
        <v>19500</v>
      </c>
      <c r="I339" s="527"/>
      <c r="J339" s="38"/>
      <c r="K339" s="38"/>
      <c r="L339" s="38"/>
    </row>
    <row r="340" spans="2:12" ht="15.75" customHeight="1">
      <c r="B340" s="370"/>
      <c r="C340" s="331"/>
      <c r="D340" s="95" t="s">
        <v>127</v>
      </c>
      <c r="E340" s="27" t="s">
        <v>128</v>
      </c>
      <c r="F340" s="491">
        <v>6000</v>
      </c>
      <c r="G340" s="28"/>
      <c r="H340" s="508">
        <f>F340+G340</f>
        <v>6000</v>
      </c>
      <c r="I340" s="527"/>
      <c r="J340" s="38"/>
      <c r="K340" s="38"/>
      <c r="L340" s="38"/>
    </row>
    <row r="341" spans="2:12" ht="15.75" customHeight="1">
      <c r="B341" s="370"/>
      <c r="C341" s="331"/>
      <c r="D341" s="95" t="s">
        <v>129</v>
      </c>
      <c r="E341" s="27" t="s">
        <v>130</v>
      </c>
      <c r="F341" s="491">
        <v>900</v>
      </c>
      <c r="G341" s="28"/>
      <c r="H341" s="508">
        <f>F341+G341</f>
        <v>900</v>
      </c>
      <c r="I341" s="527"/>
      <c r="J341" s="38"/>
      <c r="K341" s="38"/>
      <c r="L341" s="38"/>
    </row>
    <row r="342" spans="2:12" ht="15.75" customHeight="1">
      <c r="B342" s="329"/>
      <c r="C342" s="330"/>
      <c r="D342" s="95" t="s">
        <v>76</v>
      </c>
      <c r="E342" s="27" t="s">
        <v>77</v>
      </c>
      <c r="F342" s="480">
        <v>20000</v>
      </c>
      <c r="G342" s="644">
        <v>1900</v>
      </c>
      <c r="H342" s="508">
        <f>F342+G342</f>
        <v>21900</v>
      </c>
      <c r="I342" s="671" t="s">
        <v>465</v>
      </c>
      <c r="J342" s="38"/>
      <c r="K342" s="38"/>
      <c r="L342" s="38"/>
    </row>
    <row r="343" spans="2:12" ht="15" customHeight="1">
      <c r="B343" s="209"/>
      <c r="C343" s="226" t="s">
        <v>174</v>
      </c>
      <c r="D343" s="226"/>
      <c r="E343" s="228" t="s">
        <v>42</v>
      </c>
      <c r="F343" s="485">
        <f>SUM(F344:F344)</f>
        <v>7000</v>
      </c>
      <c r="G343" s="485">
        <f>SUM(G344:G344)</f>
        <v>0</v>
      </c>
      <c r="H343" s="485">
        <f>SUM(H344:H344)</f>
        <v>7000</v>
      </c>
      <c r="I343" s="527"/>
      <c r="J343" s="38"/>
      <c r="K343" s="38"/>
      <c r="L343" s="38"/>
    </row>
    <row r="344" spans="2:12" ht="48.75" customHeight="1" thickBot="1">
      <c r="B344" s="126"/>
      <c r="C344" s="97"/>
      <c r="D344" s="180" t="s">
        <v>290</v>
      </c>
      <c r="E344" s="19" t="s">
        <v>291</v>
      </c>
      <c r="F344" s="482">
        <v>7000</v>
      </c>
      <c r="G344" s="523"/>
      <c r="H344" s="524">
        <f>F344+G344</f>
        <v>7000</v>
      </c>
      <c r="I344" s="528"/>
      <c r="J344" s="38"/>
      <c r="K344" s="38"/>
      <c r="L344" s="38"/>
    </row>
    <row r="345" spans="2:12" ht="18.75" customHeight="1" thickBot="1">
      <c r="B345" s="242" t="s">
        <v>175</v>
      </c>
      <c r="C345" s="238"/>
      <c r="D345" s="238"/>
      <c r="E345" s="239" t="s">
        <v>176</v>
      </c>
      <c r="F345" s="484">
        <f>F346+F354</f>
        <v>183000</v>
      </c>
      <c r="G345" s="484">
        <f>G346+G354</f>
        <v>0</v>
      </c>
      <c r="H345" s="484">
        <f>H346+H354</f>
        <v>183000</v>
      </c>
      <c r="I345" s="522"/>
      <c r="J345" s="38"/>
      <c r="K345" s="38"/>
      <c r="L345" s="38"/>
    </row>
    <row r="346" spans="2:12" ht="15.75" customHeight="1">
      <c r="B346" s="123"/>
      <c r="C346" s="226" t="s">
        <v>177</v>
      </c>
      <c r="D346" s="227"/>
      <c r="E346" s="228" t="s">
        <v>249</v>
      </c>
      <c r="F346" s="485">
        <f>SUM(F347:F353)</f>
        <v>167000</v>
      </c>
      <c r="G346" s="485">
        <f>SUM(G347:G353)</f>
        <v>0</v>
      </c>
      <c r="H346" s="485">
        <f>SUM(H347:H353)</f>
        <v>167000</v>
      </c>
      <c r="I346" s="526"/>
      <c r="J346" s="38"/>
      <c r="K346" s="38"/>
      <c r="L346" s="38"/>
    </row>
    <row r="347" spans="2:12" ht="15.75" customHeight="1">
      <c r="B347" s="124"/>
      <c r="C347" s="94"/>
      <c r="D347" s="95" t="s">
        <v>79</v>
      </c>
      <c r="E347" s="27" t="s">
        <v>283</v>
      </c>
      <c r="F347" s="480">
        <v>10900</v>
      </c>
      <c r="G347" s="28"/>
      <c r="H347" s="508">
        <f aca="true" t="shared" si="19" ref="H347:H353">F347+G347</f>
        <v>10900</v>
      </c>
      <c r="I347" s="527"/>
      <c r="J347" s="38"/>
      <c r="K347" s="38"/>
      <c r="L347" s="38"/>
    </row>
    <row r="348" spans="2:12" ht="15.75" customHeight="1">
      <c r="B348" s="124"/>
      <c r="C348" s="94"/>
      <c r="D348" s="95" t="s">
        <v>125</v>
      </c>
      <c r="E348" s="27" t="s">
        <v>126</v>
      </c>
      <c r="F348" s="480">
        <v>111300</v>
      </c>
      <c r="G348" s="28"/>
      <c r="H348" s="508">
        <f t="shared" si="19"/>
        <v>111300</v>
      </c>
      <c r="I348" s="527"/>
      <c r="J348" s="38"/>
      <c r="K348" s="38"/>
      <c r="L348" s="38"/>
    </row>
    <row r="349" spans="2:12" ht="15.75" customHeight="1">
      <c r="B349" s="124"/>
      <c r="C349" s="94"/>
      <c r="D349" s="95" t="s">
        <v>135</v>
      </c>
      <c r="E349" s="27" t="s">
        <v>81</v>
      </c>
      <c r="F349" s="480">
        <v>9500</v>
      </c>
      <c r="G349" s="28"/>
      <c r="H349" s="508">
        <f t="shared" si="19"/>
        <v>9500</v>
      </c>
      <c r="I349" s="527"/>
      <c r="J349" s="38"/>
      <c r="K349" s="38"/>
      <c r="L349" s="38"/>
    </row>
    <row r="350" spans="2:12" ht="15.75" customHeight="1">
      <c r="B350" s="124"/>
      <c r="C350" s="94"/>
      <c r="D350" s="95" t="s">
        <v>127</v>
      </c>
      <c r="E350" s="27" t="s">
        <v>128</v>
      </c>
      <c r="F350" s="480">
        <v>22600</v>
      </c>
      <c r="G350" s="28"/>
      <c r="H350" s="508">
        <f t="shared" si="19"/>
        <v>22600</v>
      </c>
      <c r="I350" s="527"/>
      <c r="J350" s="38"/>
      <c r="K350" s="38"/>
      <c r="L350" s="38"/>
    </row>
    <row r="351" spans="2:12" ht="15.75" customHeight="1">
      <c r="B351" s="124"/>
      <c r="C351" s="94"/>
      <c r="D351" s="95" t="s">
        <v>129</v>
      </c>
      <c r="E351" s="27" t="s">
        <v>130</v>
      </c>
      <c r="F351" s="480">
        <v>3200</v>
      </c>
      <c r="G351" s="28"/>
      <c r="H351" s="508">
        <f t="shared" si="19"/>
        <v>3200</v>
      </c>
      <c r="I351" s="527"/>
      <c r="J351" s="38"/>
      <c r="K351" s="38"/>
      <c r="L351" s="38"/>
    </row>
    <row r="352" spans="2:12" ht="15.75" customHeight="1">
      <c r="B352" s="124"/>
      <c r="C352" s="94"/>
      <c r="D352" s="94" t="s">
        <v>165</v>
      </c>
      <c r="E352" s="27" t="s">
        <v>85</v>
      </c>
      <c r="F352" s="480">
        <v>800</v>
      </c>
      <c r="G352" s="28"/>
      <c r="H352" s="508">
        <f t="shared" si="19"/>
        <v>800</v>
      </c>
      <c r="I352" s="527"/>
      <c r="J352" s="38"/>
      <c r="K352" s="38"/>
      <c r="L352" s="38"/>
    </row>
    <row r="353" spans="2:12" ht="15.75" customHeight="1">
      <c r="B353" s="124"/>
      <c r="C353" s="94"/>
      <c r="D353" s="95" t="s">
        <v>138</v>
      </c>
      <c r="E353" s="27" t="s">
        <v>139</v>
      </c>
      <c r="F353" s="480">
        <v>8700</v>
      </c>
      <c r="G353" s="28"/>
      <c r="H353" s="508">
        <f t="shared" si="19"/>
        <v>8700</v>
      </c>
      <c r="I353" s="527"/>
      <c r="J353" s="38"/>
      <c r="K353" s="38"/>
      <c r="L353" s="38"/>
    </row>
    <row r="354" spans="2:12" ht="15.75" customHeight="1">
      <c r="B354" s="124"/>
      <c r="C354" s="226" t="s">
        <v>381</v>
      </c>
      <c r="D354" s="227"/>
      <c r="E354" s="228" t="s">
        <v>382</v>
      </c>
      <c r="F354" s="481">
        <f>F355</f>
        <v>16000</v>
      </c>
      <c r="G354" s="481">
        <f>G355</f>
        <v>0</v>
      </c>
      <c r="H354" s="481">
        <f>H355</f>
        <v>16000</v>
      </c>
      <c r="I354" s="527"/>
      <c r="J354" s="38"/>
      <c r="K354" s="38"/>
      <c r="L354" s="38"/>
    </row>
    <row r="355" spans="2:12" ht="15.75" customHeight="1" thickBot="1">
      <c r="B355" s="544"/>
      <c r="C355" s="545"/>
      <c r="D355" s="554">
        <v>3240</v>
      </c>
      <c r="E355" s="555" t="s">
        <v>383</v>
      </c>
      <c r="F355" s="547">
        <v>16000</v>
      </c>
      <c r="G355" s="531"/>
      <c r="H355" s="532">
        <f>F355+G355</f>
        <v>16000</v>
      </c>
      <c r="I355" s="533"/>
      <c r="J355" s="38"/>
      <c r="K355" s="38"/>
      <c r="L355" s="38"/>
    </row>
    <row r="356" spans="2:12" ht="28.5" customHeight="1" thickBot="1">
      <c r="B356" s="242" t="s">
        <v>178</v>
      </c>
      <c r="C356" s="238"/>
      <c r="D356" s="238"/>
      <c r="E356" s="233" t="s">
        <v>43</v>
      </c>
      <c r="F356" s="484">
        <f>F357+F367+F369+F372+F374+F376+F382</f>
        <v>1323969</v>
      </c>
      <c r="G356" s="484">
        <f>G357+G367+G369+G372+G374+G376+G382</f>
        <v>0</v>
      </c>
      <c r="H356" s="484">
        <f>H357+H367+H369+H372+H374+H376+H382</f>
        <v>1323969</v>
      </c>
      <c r="I356" s="522"/>
      <c r="J356" s="38"/>
      <c r="K356" s="38"/>
      <c r="L356" s="38"/>
    </row>
    <row r="357" spans="2:12" ht="15.75" customHeight="1">
      <c r="B357" s="556"/>
      <c r="C357" s="307" t="s">
        <v>194</v>
      </c>
      <c r="D357" s="306"/>
      <c r="E357" s="225" t="s">
        <v>250</v>
      </c>
      <c r="F357" s="498">
        <f>SUM(F358:F366)</f>
        <v>746988</v>
      </c>
      <c r="G357" s="498">
        <f>SUM(G358:G366)</f>
        <v>0</v>
      </c>
      <c r="H357" s="498">
        <f>SUM(H358:H366)</f>
        <v>746988</v>
      </c>
      <c r="I357" s="529"/>
      <c r="J357" s="38"/>
      <c r="K357" s="38"/>
      <c r="L357" s="38"/>
    </row>
    <row r="358" spans="2:12" ht="15.75" customHeight="1">
      <c r="B358" s="137"/>
      <c r="C358" s="181"/>
      <c r="D358" s="95" t="s">
        <v>125</v>
      </c>
      <c r="E358" s="27" t="s">
        <v>126</v>
      </c>
      <c r="F358" s="500">
        <v>50000</v>
      </c>
      <c r="G358" s="28"/>
      <c r="H358" s="508">
        <f aca="true" t="shared" si="20" ref="H358:H366">F358+G358</f>
        <v>50000</v>
      </c>
      <c r="I358" s="527"/>
      <c r="J358" s="38"/>
      <c r="K358" s="38"/>
      <c r="L358" s="38"/>
    </row>
    <row r="359" spans="2:12" ht="15.75" customHeight="1">
      <c r="B359" s="137"/>
      <c r="C359" s="181"/>
      <c r="D359" s="95" t="s">
        <v>135</v>
      </c>
      <c r="E359" s="27" t="s">
        <v>81</v>
      </c>
      <c r="F359" s="500">
        <v>7000</v>
      </c>
      <c r="G359" s="28"/>
      <c r="H359" s="508">
        <f t="shared" si="20"/>
        <v>7000</v>
      </c>
      <c r="I359" s="527"/>
      <c r="J359" s="38"/>
      <c r="K359" s="38"/>
      <c r="L359" s="38"/>
    </row>
    <row r="360" spans="2:12" ht="15.75" customHeight="1">
      <c r="B360" s="134"/>
      <c r="C360" s="135"/>
      <c r="D360" s="95" t="s">
        <v>127</v>
      </c>
      <c r="E360" s="27" t="s">
        <v>128</v>
      </c>
      <c r="F360" s="496">
        <v>10000</v>
      </c>
      <c r="G360" s="28"/>
      <c r="H360" s="508">
        <f t="shared" si="20"/>
        <v>10000</v>
      </c>
      <c r="I360" s="527"/>
      <c r="J360" s="38"/>
      <c r="K360" s="38"/>
      <c r="L360" s="38"/>
    </row>
    <row r="361" spans="2:12" ht="15.75" customHeight="1">
      <c r="B361" s="134"/>
      <c r="C361" s="135"/>
      <c r="D361" s="95" t="s">
        <v>129</v>
      </c>
      <c r="E361" s="27" t="s">
        <v>130</v>
      </c>
      <c r="F361" s="496">
        <v>1500</v>
      </c>
      <c r="G361" s="28"/>
      <c r="H361" s="508">
        <f t="shared" si="20"/>
        <v>1500</v>
      </c>
      <c r="I361" s="527"/>
      <c r="J361" s="38"/>
      <c r="K361" s="38"/>
      <c r="L361" s="38"/>
    </row>
    <row r="362" spans="2:12" ht="15.75" customHeight="1">
      <c r="B362" s="134"/>
      <c r="C362" s="135"/>
      <c r="D362" s="95" t="s">
        <v>112</v>
      </c>
      <c r="E362" s="27" t="s">
        <v>78</v>
      </c>
      <c r="F362" s="496">
        <v>5000</v>
      </c>
      <c r="G362" s="28"/>
      <c r="H362" s="508">
        <f t="shared" si="20"/>
        <v>5000</v>
      </c>
      <c r="I362" s="527"/>
      <c r="J362" s="38"/>
      <c r="K362" s="38"/>
      <c r="L362" s="38"/>
    </row>
    <row r="363" spans="2:12" ht="15.75" customHeight="1">
      <c r="B363" s="134"/>
      <c r="C363" s="135"/>
      <c r="D363" s="95" t="s">
        <v>76</v>
      </c>
      <c r="E363" s="27" t="s">
        <v>77</v>
      </c>
      <c r="F363" s="496">
        <v>666288</v>
      </c>
      <c r="G363" s="28"/>
      <c r="H363" s="508">
        <f t="shared" si="20"/>
        <v>666288</v>
      </c>
      <c r="I363" s="527"/>
      <c r="J363" s="38"/>
      <c r="K363" s="38"/>
      <c r="L363" s="38"/>
    </row>
    <row r="364" spans="2:12" ht="15.75" customHeight="1">
      <c r="B364" s="134"/>
      <c r="C364" s="135"/>
      <c r="D364" s="95" t="s">
        <v>138</v>
      </c>
      <c r="E364" s="27" t="s">
        <v>139</v>
      </c>
      <c r="F364" s="496">
        <v>2200</v>
      </c>
      <c r="G364" s="28"/>
      <c r="H364" s="508">
        <f t="shared" si="20"/>
        <v>2200</v>
      </c>
      <c r="I364" s="527"/>
      <c r="J364" s="38"/>
      <c r="K364" s="38"/>
      <c r="L364" s="38"/>
    </row>
    <row r="365" spans="2:12" ht="15.75" customHeight="1">
      <c r="B365" s="134"/>
      <c r="C365" s="135"/>
      <c r="D365" s="103">
        <v>4610</v>
      </c>
      <c r="E365" s="27" t="s">
        <v>285</v>
      </c>
      <c r="F365" s="496">
        <v>2000</v>
      </c>
      <c r="G365" s="28"/>
      <c r="H365" s="508">
        <f t="shared" si="20"/>
        <v>2000</v>
      </c>
      <c r="I365" s="527"/>
      <c r="J365" s="38"/>
      <c r="K365" s="38"/>
      <c r="L365" s="38"/>
    </row>
    <row r="366" spans="2:12" ht="15.75" customHeight="1">
      <c r="B366" s="134"/>
      <c r="C366" s="135"/>
      <c r="D366" s="103">
        <v>4700</v>
      </c>
      <c r="E366" s="27" t="s">
        <v>140</v>
      </c>
      <c r="F366" s="496">
        <v>3000</v>
      </c>
      <c r="G366" s="28"/>
      <c r="H366" s="508">
        <f t="shared" si="20"/>
        <v>3000</v>
      </c>
      <c r="I366" s="527"/>
      <c r="J366" s="38"/>
      <c r="K366" s="38"/>
      <c r="L366" s="38"/>
    </row>
    <row r="367" spans="2:12" ht="15.75" customHeight="1">
      <c r="B367" s="125"/>
      <c r="C367" s="254" t="s">
        <v>179</v>
      </c>
      <c r="D367" s="253"/>
      <c r="E367" s="223" t="s">
        <v>251</v>
      </c>
      <c r="F367" s="481">
        <f>F368</f>
        <v>10000</v>
      </c>
      <c r="G367" s="481">
        <f>G368</f>
        <v>0</v>
      </c>
      <c r="H367" s="481">
        <f>H368</f>
        <v>10000</v>
      </c>
      <c r="I367" s="527"/>
      <c r="J367" s="38"/>
      <c r="K367" s="38"/>
      <c r="L367" s="38"/>
    </row>
    <row r="368" spans="2:12" ht="15" customHeight="1">
      <c r="B368" s="125"/>
      <c r="C368" s="96"/>
      <c r="D368" s="95" t="s">
        <v>112</v>
      </c>
      <c r="E368" s="27" t="s">
        <v>78</v>
      </c>
      <c r="F368" s="486">
        <v>10000</v>
      </c>
      <c r="G368" s="28"/>
      <c r="H368" s="508">
        <f>F368+G368</f>
        <v>10000</v>
      </c>
      <c r="I368" s="527"/>
      <c r="J368" s="38"/>
      <c r="K368" s="38"/>
      <c r="L368" s="38"/>
    </row>
    <row r="369" spans="2:12" ht="15" customHeight="1">
      <c r="B369" s="125"/>
      <c r="C369" s="254" t="s">
        <v>180</v>
      </c>
      <c r="D369" s="253"/>
      <c r="E369" s="223" t="s">
        <v>252</v>
      </c>
      <c r="F369" s="481">
        <f>F370+F371</f>
        <v>40000</v>
      </c>
      <c r="G369" s="481">
        <f>G370+G371</f>
        <v>0</v>
      </c>
      <c r="H369" s="481">
        <f>H370+H371</f>
        <v>40000</v>
      </c>
      <c r="I369" s="527"/>
      <c r="J369" s="38"/>
      <c r="K369" s="38"/>
      <c r="L369" s="38"/>
    </row>
    <row r="370" spans="2:12" ht="23.25" customHeight="1">
      <c r="B370" s="125"/>
      <c r="C370" s="254"/>
      <c r="D370" s="94" t="s">
        <v>341</v>
      </c>
      <c r="E370" s="141" t="s">
        <v>376</v>
      </c>
      <c r="F370" s="480">
        <v>15000</v>
      </c>
      <c r="G370" s="28"/>
      <c r="H370" s="508">
        <f>F370+G370</f>
        <v>15000</v>
      </c>
      <c r="I370" s="527"/>
      <c r="J370" s="38"/>
      <c r="K370" s="38"/>
      <c r="L370" s="38"/>
    </row>
    <row r="371" spans="2:12" ht="16.5" customHeight="1">
      <c r="B371" s="124"/>
      <c r="C371" s="94"/>
      <c r="D371" s="95" t="s">
        <v>112</v>
      </c>
      <c r="E371" s="27" t="s">
        <v>78</v>
      </c>
      <c r="F371" s="480">
        <v>25000</v>
      </c>
      <c r="G371" s="28"/>
      <c r="H371" s="508">
        <f>F371+G371</f>
        <v>25000</v>
      </c>
      <c r="I371" s="527"/>
      <c r="J371" s="38"/>
      <c r="K371" s="38"/>
      <c r="L371" s="38"/>
    </row>
    <row r="372" spans="2:12" ht="15" customHeight="1">
      <c r="B372" s="124"/>
      <c r="C372" s="254" t="s">
        <v>375</v>
      </c>
      <c r="D372" s="95"/>
      <c r="E372" s="223" t="s">
        <v>379</v>
      </c>
      <c r="F372" s="481">
        <f>F373</f>
        <v>5000</v>
      </c>
      <c r="G372" s="481">
        <f>G373</f>
        <v>0</v>
      </c>
      <c r="H372" s="481">
        <f>H373</f>
        <v>5000</v>
      </c>
      <c r="I372" s="527"/>
      <c r="J372" s="38"/>
      <c r="K372" s="38"/>
      <c r="L372" s="38"/>
    </row>
    <row r="373" spans="2:12" ht="15" customHeight="1">
      <c r="B373" s="124"/>
      <c r="C373" s="94"/>
      <c r="D373" s="385" t="s">
        <v>76</v>
      </c>
      <c r="E373" s="141" t="s">
        <v>77</v>
      </c>
      <c r="F373" s="480">
        <v>5000</v>
      </c>
      <c r="G373" s="28"/>
      <c r="H373" s="508">
        <f>F373+G373</f>
        <v>5000</v>
      </c>
      <c r="I373" s="527"/>
      <c r="J373" s="38"/>
      <c r="K373" s="38"/>
      <c r="L373" s="38"/>
    </row>
    <row r="374" spans="2:12" ht="15" customHeight="1">
      <c r="B374" s="124"/>
      <c r="C374" s="254" t="s">
        <v>196</v>
      </c>
      <c r="D374" s="258"/>
      <c r="E374" s="223" t="s">
        <v>253</v>
      </c>
      <c r="F374" s="481">
        <f>F375</f>
        <v>25000</v>
      </c>
      <c r="G374" s="481">
        <f>G375</f>
        <v>0</v>
      </c>
      <c r="H374" s="481">
        <f>H375</f>
        <v>25000</v>
      </c>
      <c r="I374" s="527"/>
      <c r="J374" s="38"/>
      <c r="K374" s="38"/>
      <c r="L374" s="38"/>
    </row>
    <row r="375" spans="2:12" ht="15" customHeight="1">
      <c r="B375" s="124"/>
      <c r="C375" s="94"/>
      <c r="D375" s="95" t="s">
        <v>76</v>
      </c>
      <c r="E375" s="27" t="s">
        <v>77</v>
      </c>
      <c r="F375" s="480">
        <v>25000</v>
      </c>
      <c r="G375" s="28"/>
      <c r="H375" s="508">
        <f>F375+G375</f>
        <v>25000</v>
      </c>
      <c r="I375" s="527"/>
      <c r="J375" s="38"/>
      <c r="K375" s="38"/>
      <c r="L375" s="38"/>
    </row>
    <row r="376" spans="2:12" ht="15" customHeight="1">
      <c r="B376" s="125"/>
      <c r="C376" s="254" t="s">
        <v>181</v>
      </c>
      <c r="D376" s="253"/>
      <c r="E376" s="223" t="s">
        <v>226</v>
      </c>
      <c r="F376" s="481">
        <f>SUM(F377:F381)</f>
        <v>491981</v>
      </c>
      <c r="G376" s="481">
        <f>SUM(G377:G381)</f>
        <v>0</v>
      </c>
      <c r="H376" s="481">
        <f>SUM(H377:H381)</f>
        <v>491981</v>
      </c>
      <c r="I376" s="527"/>
      <c r="J376" s="38"/>
      <c r="K376" s="38"/>
      <c r="L376" s="38"/>
    </row>
    <row r="377" spans="2:12" ht="24" customHeight="1">
      <c r="B377" s="125"/>
      <c r="C377" s="254"/>
      <c r="D377" s="95" t="s">
        <v>112</v>
      </c>
      <c r="E377" s="27" t="s">
        <v>396</v>
      </c>
      <c r="F377" s="480">
        <v>5000</v>
      </c>
      <c r="G377" s="28"/>
      <c r="H377" s="508">
        <f>F377+G377</f>
        <v>5000</v>
      </c>
      <c r="I377" s="527"/>
      <c r="J377" s="38"/>
      <c r="K377" s="38"/>
      <c r="L377" s="38"/>
    </row>
    <row r="378" spans="2:12" ht="15.75" customHeight="1">
      <c r="B378" s="124"/>
      <c r="C378" s="94"/>
      <c r="D378" s="95" t="s">
        <v>136</v>
      </c>
      <c r="E378" s="27" t="s">
        <v>83</v>
      </c>
      <c r="F378" s="480">
        <v>200000</v>
      </c>
      <c r="G378" s="28"/>
      <c r="H378" s="508">
        <f>F378+G378</f>
        <v>200000</v>
      </c>
      <c r="I378" s="527"/>
      <c r="J378" s="38"/>
      <c r="K378" s="38"/>
      <c r="L378" s="38"/>
    </row>
    <row r="379" spans="2:12" ht="15.75" customHeight="1">
      <c r="B379" s="124"/>
      <c r="C379" s="94"/>
      <c r="D379" s="95" t="s">
        <v>137</v>
      </c>
      <c r="E379" s="27" t="s">
        <v>84</v>
      </c>
      <c r="F379" s="480">
        <v>130000</v>
      </c>
      <c r="G379" s="28"/>
      <c r="H379" s="508">
        <f>F379+G379</f>
        <v>130000</v>
      </c>
      <c r="I379" s="527"/>
      <c r="J379" s="38"/>
      <c r="K379" s="38"/>
      <c r="L379" s="38"/>
    </row>
    <row r="380" spans="2:12" ht="15.75" customHeight="1">
      <c r="B380" s="124"/>
      <c r="C380" s="94"/>
      <c r="D380" s="95" t="s">
        <v>76</v>
      </c>
      <c r="E380" s="27" t="s">
        <v>77</v>
      </c>
      <c r="F380" s="480">
        <v>10000</v>
      </c>
      <c r="G380" s="28"/>
      <c r="H380" s="508">
        <f>F380+G380</f>
        <v>10000</v>
      </c>
      <c r="I380" s="527"/>
      <c r="J380" s="38"/>
      <c r="K380" s="38"/>
      <c r="L380" s="38"/>
    </row>
    <row r="381" spans="2:12" ht="24">
      <c r="B381" s="124"/>
      <c r="C381" s="94"/>
      <c r="D381" s="138" t="s">
        <v>108</v>
      </c>
      <c r="E381" s="139" t="s">
        <v>390</v>
      </c>
      <c r="F381" s="480">
        <v>146981</v>
      </c>
      <c r="G381" s="28"/>
      <c r="H381" s="508">
        <f>F381+G381</f>
        <v>146981</v>
      </c>
      <c r="I381" s="527"/>
      <c r="J381" s="38"/>
      <c r="K381" s="38"/>
      <c r="L381" s="38"/>
    </row>
    <row r="382" spans="2:12" ht="15" customHeight="1">
      <c r="B382" s="124"/>
      <c r="C382" s="254" t="s">
        <v>197</v>
      </c>
      <c r="D382" s="263"/>
      <c r="E382" s="228" t="s">
        <v>42</v>
      </c>
      <c r="F382" s="481">
        <f>F383</f>
        <v>5000</v>
      </c>
      <c r="G382" s="481">
        <f>G383</f>
        <v>0</v>
      </c>
      <c r="H382" s="481">
        <f>H383</f>
        <v>5000</v>
      </c>
      <c r="I382" s="527"/>
      <c r="J382" s="38"/>
      <c r="K382" s="38"/>
      <c r="L382" s="38"/>
    </row>
    <row r="383" spans="2:12" ht="15" customHeight="1" thickBot="1">
      <c r="B383" s="325"/>
      <c r="C383" s="326"/>
      <c r="D383" s="327" t="s">
        <v>112</v>
      </c>
      <c r="E383" s="316" t="s">
        <v>78</v>
      </c>
      <c r="F383" s="492">
        <v>5000</v>
      </c>
      <c r="G383" s="531"/>
      <c r="H383" s="532">
        <f>F383+G383</f>
        <v>5000</v>
      </c>
      <c r="I383" s="533"/>
      <c r="J383" s="38"/>
      <c r="K383" s="38"/>
      <c r="L383" s="38"/>
    </row>
    <row r="384" spans="2:12" ht="18" customHeight="1" thickBot="1">
      <c r="B384" s="242" t="s">
        <v>102</v>
      </c>
      <c r="C384" s="238"/>
      <c r="D384" s="243"/>
      <c r="E384" s="239" t="s">
        <v>103</v>
      </c>
      <c r="F384" s="484">
        <f>F385+F387+F389+F391+F394</f>
        <v>1363006</v>
      </c>
      <c r="G384" s="484">
        <f>G385+G387+G389+G391+G394</f>
        <v>4964</v>
      </c>
      <c r="H384" s="484">
        <f>H385+H387+H389+H391+H394</f>
        <v>1367970</v>
      </c>
      <c r="I384" s="522"/>
      <c r="J384" s="38"/>
      <c r="K384" s="38"/>
      <c r="L384" s="38"/>
    </row>
    <row r="385" spans="2:12" ht="18" customHeight="1">
      <c r="B385" s="305"/>
      <c r="C385" s="307" t="s">
        <v>182</v>
      </c>
      <c r="D385" s="306"/>
      <c r="E385" s="225" t="s">
        <v>254</v>
      </c>
      <c r="F385" s="487">
        <f>F386</f>
        <v>32000</v>
      </c>
      <c r="G385" s="487">
        <f>G386</f>
        <v>0</v>
      </c>
      <c r="H385" s="487">
        <f>H386</f>
        <v>32000</v>
      </c>
      <c r="I385" s="529"/>
      <c r="J385" s="38"/>
      <c r="K385" s="38"/>
      <c r="L385" s="38"/>
    </row>
    <row r="386" spans="2:12" ht="50.25" customHeight="1">
      <c r="B386" s="124"/>
      <c r="C386" s="94"/>
      <c r="D386" s="180" t="s">
        <v>290</v>
      </c>
      <c r="E386" s="27" t="s">
        <v>291</v>
      </c>
      <c r="F386" s="480">
        <v>32000</v>
      </c>
      <c r="G386" s="28"/>
      <c r="H386" s="508">
        <f>F386+G386</f>
        <v>32000</v>
      </c>
      <c r="I386" s="527"/>
      <c r="J386" s="38"/>
      <c r="K386" s="38"/>
      <c r="L386" s="38"/>
    </row>
    <row r="387" spans="2:12" ht="16.5" customHeight="1">
      <c r="B387" s="124"/>
      <c r="C387" s="254" t="s">
        <v>364</v>
      </c>
      <c r="D387" s="180"/>
      <c r="E387" s="223" t="s">
        <v>365</v>
      </c>
      <c r="F387" s="481">
        <f>F388</f>
        <v>150000</v>
      </c>
      <c r="G387" s="481">
        <f>G388</f>
        <v>0</v>
      </c>
      <c r="H387" s="481">
        <f>H388</f>
        <v>150000</v>
      </c>
      <c r="I387" s="527"/>
      <c r="J387" s="38"/>
      <c r="K387" s="38"/>
      <c r="L387" s="38"/>
    </row>
    <row r="388" spans="2:12" ht="26.25" customHeight="1">
      <c r="B388" s="124"/>
      <c r="C388" s="94"/>
      <c r="D388" s="152">
        <v>2480</v>
      </c>
      <c r="E388" s="27" t="s">
        <v>183</v>
      </c>
      <c r="F388" s="480">
        <v>150000</v>
      </c>
      <c r="G388" s="28"/>
      <c r="H388" s="508">
        <f>F388+G388</f>
        <v>150000</v>
      </c>
      <c r="I388" s="527"/>
      <c r="J388" s="38"/>
      <c r="K388" s="38"/>
      <c r="L388" s="38"/>
    </row>
    <row r="389" spans="2:12" ht="16.5" customHeight="1">
      <c r="B389" s="125"/>
      <c r="C389" s="254" t="s">
        <v>104</v>
      </c>
      <c r="D389" s="264"/>
      <c r="E389" s="223" t="s">
        <v>105</v>
      </c>
      <c r="F389" s="481">
        <f>F390</f>
        <v>845000</v>
      </c>
      <c r="G389" s="481">
        <f>G390</f>
        <v>0</v>
      </c>
      <c r="H389" s="481">
        <f>H390</f>
        <v>845000</v>
      </c>
      <c r="I389" s="527"/>
      <c r="J389" s="38"/>
      <c r="K389" s="38"/>
      <c r="L389" s="38"/>
    </row>
    <row r="390" spans="2:12" ht="25.5" customHeight="1">
      <c r="B390" s="124"/>
      <c r="C390" s="94"/>
      <c r="D390" s="152">
        <v>2480</v>
      </c>
      <c r="E390" s="27" t="s">
        <v>183</v>
      </c>
      <c r="F390" s="480">
        <v>845000</v>
      </c>
      <c r="G390" s="28"/>
      <c r="H390" s="508">
        <f>F390+G390</f>
        <v>845000</v>
      </c>
      <c r="I390" s="527"/>
      <c r="J390" s="38"/>
      <c r="K390" s="38"/>
      <c r="L390" s="38"/>
    </row>
    <row r="391" spans="2:12" ht="15.75" customHeight="1">
      <c r="B391" s="125"/>
      <c r="C391" s="254" t="s">
        <v>184</v>
      </c>
      <c r="D391" s="254"/>
      <c r="E391" s="223" t="s">
        <v>288</v>
      </c>
      <c r="F391" s="481">
        <f>F392+F393</f>
        <v>6000</v>
      </c>
      <c r="G391" s="481">
        <f>G392+G393</f>
        <v>0</v>
      </c>
      <c r="H391" s="481">
        <f>H392+H393</f>
        <v>6000</v>
      </c>
      <c r="I391" s="527"/>
      <c r="J391" s="38"/>
      <c r="K391" s="38"/>
      <c r="L391" s="38"/>
    </row>
    <row r="392" spans="2:12" ht="15.75" customHeight="1">
      <c r="B392" s="125"/>
      <c r="C392" s="96"/>
      <c r="D392" s="95" t="s">
        <v>136</v>
      </c>
      <c r="E392" s="27" t="s">
        <v>83</v>
      </c>
      <c r="F392" s="486">
        <v>1000</v>
      </c>
      <c r="G392" s="28"/>
      <c r="H392" s="508">
        <f>F392+G392</f>
        <v>1000</v>
      </c>
      <c r="I392" s="527"/>
      <c r="J392" s="38"/>
      <c r="K392" s="38"/>
      <c r="L392" s="38"/>
    </row>
    <row r="393" spans="2:12" ht="15.75" customHeight="1">
      <c r="B393" s="125"/>
      <c r="C393" s="96"/>
      <c r="D393" s="95" t="s">
        <v>76</v>
      </c>
      <c r="E393" s="27" t="s">
        <v>77</v>
      </c>
      <c r="F393" s="486">
        <v>5000</v>
      </c>
      <c r="G393" s="28"/>
      <c r="H393" s="508">
        <f>F393+G393</f>
        <v>5000</v>
      </c>
      <c r="I393" s="527"/>
      <c r="J393" s="38"/>
      <c r="K393" s="38"/>
      <c r="L393" s="38"/>
    </row>
    <row r="394" spans="2:12" ht="15" customHeight="1">
      <c r="B394" s="125"/>
      <c r="C394" s="254" t="s">
        <v>185</v>
      </c>
      <c r="D394" s="253"/>
      <c r="E394" s="223" t="s">
        <v>42</v>
      </c>
      <c r="F394" s="481">
        <f>SUM(F395:F401)</f>
        <v>330006</v>
      </c>
      <c r="G394" s="481">
        <f>SUM(G395:G401)</f>
        <v>4964</v>
      </c>
      <c r="H394" s="481">
        <f>SUM(H395:H401)</f>
        <v>334970</v>
      </c>
      <c r="I394" s="527"/>
      <c r="J394" s="38"/>
      <c r="K394" s="38"/>
      <c r="L394" s="38"/>
    </row>
    <row r="395" spans="2:12" ht="51" customHeight="1">
      <c r="B395" s="125"/>
      <c r="C395" s="254"/>
      <c r="D395" s="180" t="s">
        <v>290</v>
      </c>
      <c r="E395" s="27" t="s">
        <v>291</v>
      </c>
      <c r="F395" s="480">
        <v>2000</v>
      </c>
      <c r="G395" s="28"/>
      <c r="H395" s="508">
        <f aca="true" t="shared" si="21" ref="H395:H401">F395+G395</f>
        <v>2000</v>
      </c>
      <c r="I395" s="527"/>
      <c r="J395" s="38"/>
      <c r="K395" s="38"/>
      <c r="L395" s="38"/>
    </row>
    <row r="396" spans="2:12" ht="23.25" customHeight="1">
      <c r="B396" s="124"/>
      <c r="C396" s="94"/>
      <c r="D396" s="95" t="s">
        <v>112</v>
      </c>
      <c r="E396" s="27" t="s">
        <v>397</v>
      </c>
      <c r="F396" s="480">
        <v>88128</v>
      </c>
      <c r="G396" s="28"/>
      <c r="H396" s="508">
        <f t="shared" si="21"/>
        <v>88128</v>
      </c>
      <c r="I396" s="527"/>
      <c r="J396" s="38"/>
      <c r="K396" s="38"/>
      <c r="L396" s="38"/>
    </row>
    <row r="397" spans="2:12" ht="15.75" customHeight="1">
      <c r="B397" s="124"/>
      <c r="C397" s="94"/>
      <c r="D397" s="95" t="s">
        <v>136</v>
      </c>
      <c r="E397" s="27" t="s">
        <v>83</v>
      </c>
      <c r="F397" s="480">
        <v>93000</v>
      </c>
      <c r="G397" s="28"/>
      <c r="H397" s="508">
        <f t="shared" si="21"/>
        <v>93000</v>
      </c>
      <c r="I397" s="527"/>
      <c r="J397" s="38"/>
      <c r="K397" s="38"/>
      <c r="L397" s="38"/>
    </row>
    <row r="398" spans="2:12" ht="15.75" customHeight="1">
      <c r="B398" s="124"/>
      <c r="C398" s="94"/>
      <c r="D398" s="95" t="s">
        <v>137</v>
      </c>
      <c r="E398" s="27" t="s">
        <v>445</v>
      </c>
      <c r="F398" s="480">
        <v>34895</v>
      </c>
      <c r="G398" s="644">
        <v>4964</v>
      </c>
      <c r="H398" s="508">
        <f t="shared" si="21"/>
        <v>39859</v>
      </c>
      <c r="I398" s="671" t="s">
        <v>466</v>
      </c>
      <c r="J398" s="38"/>
      <c r="K398" s="38"/>
      <c r="L398" s="38"/>
    </row>
    <row r="399" spans="2:12" ht="15.75" customHeight="1">
      <c r="B399" s="124"/>
      <c r="C399" s="94"/>
      <c r="D399" s="95" t="s">
        <v>76</v>
      </c>
      <c r="E399" s="27" t="s">
        <v>398</v>
      </c>
      <c r="F399" s="480">
        <v>90407</v>
      </c>
      <c r="G399" s="28"/>
      <c r="H399" s="508">
        <f t="shared" si="21"/>
        <v>90407</v>
      </c>
      <c r="I399" s="527"/>
      <c r="J399" s="38"/>
      <c r="K399" s="38"/>
      <c r="L399" s="38"/>
    </row>
    <row r="400" spans="2:12" ht="24">
      <c r="B400" s="124"/>
      <c r="C400" s="94"/>
      <c r="D400" s="210">
        <v>4400</v>
      </c>
      <c r="E400" s="141" t="s">
        <v>287</v>
      </c>
      <c r="F400" s="480">
        <v>10600</v>
      </c>
      <c r="G400" s="28"/>
      <c r="H400" s="508">
        <f t="shared" si="21"/>
        <v>10600</v>
      </c>
      <c r="I400" s="527"/>
      <c r="J400" s="38"/>
      <c r="K400" s="38"/>
      <c r="L400" s="38"/>
    </row>
    <row r="401" spans="2:12" ht="15" customHeight="1" thickBot="1">
      <c r="B401" s="325"/>
      <c r="C401" s="326"/>
      <c r="D401" s="374">
        <v>4480</v>
      </c>
      <c r="E401" s="316" t="s">
        <v>270</v>
      </c>
      <c r="F401" s="492">
        <v>10976</v>
      </c>
      <c r="G401" s="531"/>
      <c r="H401" s="532">
        <f t="shared" si="21"/>
        <v>10976</v>
      </c>
      <c r="I401" s="533"/>
      <c r="J401" s="38"/>
      <c r="K401" s="38"/>
      <c r="L401" s="38"/>
    </row>
    <row r="402" spans="2:12" ht="19.5" customHeight="1" thickBot="1">
      <c r="B402" s="242" t="s">
        <v>106</v>
      </c>
      <c r="C402" s="238"/>
      <c r="D402" s="238"/>
      <c r="E402" s="239" t="s">
        <v>267</v>
      </c>
      <c r="F402" s="484">
        <f>F403+F421</f>
        <v>745160</v>
      </c>
      <c r="G402" s="484">
        <f>G403+G421</f>
        <v>0</v>
      </c>
      <c r="H402" s="484">
        <f>H403+H421</f>
        <v>745160</v>
      </c>
      <c r="I402" s="522"/>
      <c r="J402" s="38"/>
      <c r="K402" s="38"/>
      <c r="L402" s="38"/>
    </row>
    <row r="403" spans="2:12" ht="17.25" customHeight="1">
      <c r="B403" s="380"/>
      <c r="C403" s="307" t="s">
        <v>298</v>
      </c>
      <c r="D403" s="557"/>
      <c r="E403" s="558" t="s">
        <v>299</v>
      </c>
      <c r="F403" s="487">
        <f>SUM(F404:F420)</f>
        <v>630660</v>
      </c>
      <c r="G403" s="487">
        <f>SUM(G404:G420)</f>
        <v>0</v>
      </c>
      <c r="H403" s="487">
        <f>SUM(H404:H420)</f>
        <v>630660</v>
      </c>
      <c r="I403" s="529"/>
      <c r="J403" s="38"/>
      <c r="K403" s="38"/>
      <c r="L403" s="38"/>
    </row>
    <row r="404" spans="2:12" ht="17.25" customHeight="1">
      <c r="B404" s="124"/>
      <c r="C404" s="226"/>
      <c r="D404" s="95" t="s">
        <v>79</v>
      </c>
      <c r="E404" s="27" t="s">
        <v>283</v>
      </c>
      <c r="F404" s="480">
        <v>1530</v>
      </c>
      <c r="G404" s="28"/>
      <c r="H404" s="508">
        <f aca="true" t="shared" si="22" ref="H404:H420">F404+G404</f>
        <v>1530</v>
      </c>
      <c r="I404" s="527"/>
      <c r="J404" s="38"/>
      <c r="K404" s="38"/>
      <c r="L404" s="38"/>
    </row>
    <row r="405" spans="2:12" ht="15.75" customHeight="1">
      <c r="B405" s="124"/>
      <c r="C405" s="320"/>
      <c r="D405" s="95" t="s">
        <v>125</v>
      </c>
      <c r="E405" s="27" t="s">
        <v>126</v>
      </c>
      <c r="F405" s="480">
        <v>308000</v>
      </c>
      <c r="G405" s="28"/>
      <c r="H405" s="508">
        <f t="shared" si="22"/>
        <v>308000</v>
      </c>
      <c r="I405" s="527"/>
      <c r="J405" s="38"/>
      <c r="K405" s="38"/>
      <c r="L405" s="38"/>
    </row>
    <row r="406" spans="2:12" ht="15.75" customHeight="1">
      <c r="B406" s="124"/>
      <c r="C406" s="320"/>
      <c r="D406" s="95" t="s">
        <v>135</v>
      </c>
      <c r="E406" s="27" t="s">
        <v>81</v>
      </c>
      <c r="F406" s="480">
        <v>24500</v>
      </c>
      <c r="G406" s="28"/>
      <c r="H406" s="508">
        <f t="shared" si="22"/>
        <v>24500</v>
      </c>
      <c r="I406" s="527"/>
      <c r="J406" s="38"/>
      <c r="K406" s="38"/>
      <c r="L406" s="38"/>
    </row>
    <row r="407" spans="2:12" ht="15.75" customHeight="1">
      <c r="B407" s="124"/>
      <c r="C407" s="320"/>
      <c r="D407" s="95" t="s">
        <v>127</v>
      </c>
      <c r="E407" s="27" t="s">
        <v>128</v>
      </c>
      <c r="F407" s="480">
        <v>55800</v>
      </c>
      <c r="G407" s="28"/>
      <c r="H407" s="508">
        <f t="shared" si="22"/>
        <v>55800</v>
      </c>
      <c r="I407" s="527"/>
      <c r="J407" s="38"/>
      <c r="K407" s="38"/>
      <c r="L407" s="38"/>
    </row>
    <row r="408" spans="2:12" ht="15.75" customHeight="1">
      <c r="B408" s="124"/>
      <c r="C408" s="320"/>
      <c r="D408" s="95" t="s">
        <v>129</v>
      </c>
      <c r="E408" s="27" t="s">
        <v>130</v>
      </c>
      <c r="F408" s="480">
        <v>8000</v>
      </c>
      <c r="G408" s="28"/>
      <c r="H408" s="508">
        <f t="shared" si="22"/>
        <v>8000</v>
      </c>
      <c r="I408" s="527"/>
      <c r="J408" s="38"/>
      <c r="K408" s="38"/>
      <c r="L408" s="38"/>
    </row>
    <row r="409" spans="2:12" ht="15.75" customHeight="1">
      <c r="B409" s="124"/>
      <c r="C409" s="320"/>
      <c r="D409" s="94">
        <v>4170</v>
      </c>
      <c r="E409" s="27" t="s">
        <v>82</v>
      </c>
      <c r="F409" s="480">
        <v>11000</v>
      </c>
      <c r="G409" s="28"/>
      <c r="H409" s="508">
        <f t="shared" si="22"/>
        <v>11000</v>
      </c>
      <c r="I409" s="527"/>
      <c r="J409" s="38"/>
      <c r="K409" s="38"/>
      <c r="L409" s="38"/>
    </row>
    <row r="410" spans="2:12" ht="15.75" customHeight="1">
      <c r="B410" s="124"/>
      <c r="C410" s="320"/>
      <c r="D410" s="95" t="s">
        <v>112</v>
      </c>
      <c r="E410" s="27" t="s">
        <v>78</v>
      </c>
      <c r="F410" s="480">
        <v>37500</v>
      </c>
      <c r="G410" s="28"/>
      <c r="H410" s="508">
        <f t="shared" si="22"/>
        <v>37500</v>
      </c>
      <c r="I410" s="527"/>
      <c r="J410" s="38"/>
      <c r="K410" s="38"/>
      <c r="L410" s="38"/>
    </row>
    <row r="411" spans="2:12" ht="15.75" customHeight="1">
      <c r="B411" s="124"/>
      <c r="C411" s="320"/>
      <c r="D411" s="95" t="s">
        <v>152</v>
      </c>
      <c r="E411" s="27" t="s">
        <v>420</v>
      </c>
      <c r="F411" s="480">
        <v>500</v>
      </c>
      <c r="G411" s="28"/>
      <c r="H411" s="508">
        <f t="shared" si="22"/>
        <v>500</v>
      </c>
      <c r="I411" s="527"/>
      <c r="J411" s="38"/>
      <c r="K411" s="38"/>
      <c r="L411" s="38"/>
    </row>
    <row r="412" spans="2:12" ht="15.75" customHeight="1">
      <c r="B412" s="124"/>
      <c r="C412" s="320"/>
      <c r="D412" s="95" t="s">
        <v>136</v>
      </c>
      <c r="E412" s="27" t="s">
        <v>83</v>
      </c>
      <c r="F412" s="480">
        <v>100000</v>
      </c>
      <c r="G412" s="28"/>
      <c r="H412" s="508">
        <f t="shared" si="22"/>
        <v>100000</v>
      </c>
      <c r="I412" s="527"/>
      <c r="J412" s="38"/>
      <c r="K412" s="38"/>
      <c r="L412" s="38"/>
    </row>
    <row r="413" spans="2:12" ht="15.75" customHeight="1">
      <c r="B413" s="124"/>
      <c r="C413" s="320"/>
      <c r="D413" s="95" t="s">
        <v>137</v>
      </c>
      <c r="E413" s="27" t="s">
        <v>84</v>
      </c>
      <c r="F413" s="480">
        <v>3000</v>
      </c>
      <c r="G413" s="28"/>
      <c r="H413" s="508">
        <f t="shared" si="22"/>
        <v>3000</v>
      </c>
      <c r="I413" s="527"/>
      <c r="J413" s="38"/>
      <c r="K413" s="38"/>
      <c r="L413" s="38"/>
    </row>
    <row r="414" spans="2:12" ht="15.75" customHeight="1">
      <c r="B414" s="124"/>
      <c r="C414" s="320"/>
      <c r="D414" s="94" t="s">
        <v>165</v>
      </c>
      <c r="E414" s="27" t="s">
        <v>85</v>
      </c>
      <c r="F414" s="480">
        <v>1750</v>
      </c>
      <c r="G414" s="28"/>
      <c r="H414" s="508">
        <f t="shared" si="22"/>
        <v>1750</v>
      </c>
      <c r="I414" s="527"/>
      <c r="J414" s="38"/>
      <c r="K414" s="38"/>
      <c r="L414" s="38"/>
    </row>
    <row r="415" spans="2:12" ht="15.75" customHeight="1">
      <c r="B415" s="124"/>
      <c r="C415" s="320"/>
      <c r="D415" s="95" t="s">
        <v>76</v>
      </c>
      <c r="E415" s="27" t="s">
        <v>77</v>
      </c>
      <c r="F415" s="480">
        <v>47600</v>
      </c>
      <c r="G415" s="28"/>
      <c r="H415" s="508">
        <f t="shared" si="22"/>
        <v>47600</v>
      </c>
      <c r="I415" s="527"/>
      <c r="J415" s="38"/>
      <c r="K415" s="38"/>
      <c r="L415" s="38"/>
    </row>
    <row r="416" spans="2:12" ht="15.75" customHeight="1">
      <c r="B416" s="124"/>
      <c r="C416" s="201"/>
      <c r="D416" s="103">
        <v>4360</v>
      </c>
      <c r="E416" s="27" t="s">
        <v>371</v>
      </c>
      <c r="F416" s="480">
        <v>7650</v>
      </c>
      <c r="G416" s="28"/>
      <c r="H416" s="508">
        <f t="shared" si="22"/>
        <v>7650</v>
      </c>
      <c r="I416" s="527"/>
      <c r="J416" s="38"/>
      <c r="K416" s="38"/>
      <c r="L416" s="38"/>
    </row>
    <row r="417" spans="2:12" ht="15.75" customHeight="1">
      <c r="B417" s="124"/>
      <c r="C417" s="201"/>
      <c r="D417" s="95" t="s">
        <v>132</v>
      </c>
      <c r="E417" s="27" t="s">
        <v>86</v>
      </c>
      <c r="F417" s="480">
        <v>5800</v>
      </c>
      <c r="G417" s="28"/>
      <c r="H417" s="508">
        <f t="shared" si="22"/>
        <v>5800</v>
      </c>
      <c r="I417" s="527"/>
      <c r="J417" s="38"/>
      <c r="K417" s="38"/>
      <c r="L417" s="38"/>
    </row>
    <row r="418" spans="2:12" ht="15.75" customHeight="1">
      <c r="B418" s="124"/>
      <c r="C418" s="320"/>
      <c r="D418" s="95" t="s">
        <v>117</v>
      </c>
      <c r="E418" s="27" t="s">
        <v>87</v>
      </c>
      <c r="F418" s="480">
        <v>6630</v>
      </c>
      <c r="G418" s="28"/>
      <c r="H418" s="508">
        <f t="shared" si="22"/>
        <v>6630</v>
      </c>
      <c r="I418" s="527"/>
      <c r="J418" s="38"/>
      <c r="K418" s="38"/>
      <c r="L418" s="38"/>
    </row>
    <row r="419" spans="2:12" ht="15.75" customHeight="1">
      <c r="B419" s="124"/>
      <c r="C419" s="320"/>
      <c r="D419" s="95" t="s">
        <v>138</v>
      </c>
      <c r="E419" s="27" t="s">
        <v>139</v>
      </c>
      <c r="F419" s="480">
        <v>7400</v>
      </c>
      <c r="G419" s="28"/>
      <c r="H419" s="508">
        <f t="shared" si="22"/>
        <v>7400</v>
      </c>
      <c r="I419" s="527"/>
      <c r="J419" s="38"/>
      <c r="K419" s="38"/>
      <c r="L419" s="38"/>
    </row>
    <row r="420" spans="2:12" ht="15.75" customHeight="1">
      <c r="B420" s="124"/>
      <c r="C420" s="320"/>
      <c r="D420" s="103">
        <v>4700</v>
      </c>
      <c r="E420" s="27" t="s">
        <v>140</v>
      </c>
      <c r="F420" s="480">
        <v>4000</v>
      </c>
      <c r="G420" s="28"/>
      <c r="H420" s="508">
        <f t="shared" si="22"/>
        <v>4000</v>
      </c>
      <c r="I420" s="527"/>
      <c r="J420" s="38"/>
      <c r="K420" s="38"/>
      <c r="L420" s="38"/>
    </row>
    <row r="421" spans="2:12" ht="18" customHeight="1">
      <c r="B421" s="124"/>
      <c r="C421" s="254" t="s">
        <v>186</v>
      </c>
      <c r="D421" s="264"/>
      <c r="E421" s="223" t="s">
        <v>289</v>
      </c>
      <c r="F421" s="481">
        <f>F422+F423</f>
        <v>114500</v>
      </c>
      <c r="G421" s="481">
        <f>G422+G423</f>
        <v>0</v>
      </c>
      <c r="H421" s="481">
        <f>H422+H423</f>
        <v>114500</v>
      </c>
      <c r="I421" s="527"/>
      <c r="J421" s="38"/>
      <c r="K421" s="38"/>
      <c r="L421" s="38"/>
    </row>
    <row r="422" spans="2:12" ht="48.75" customHeight="1">
      <c r="B422" s="124"/>
      <c r="C422" s="94"/>
      <c r="D422" s="152" t="s">
        <v>290</v>
      </c>
      <c r="E422" s="27" t="s">
        <v>291</v>
      </c>
      <c r="F422" s="480">
        <v>110000</v>
      </c>
      <c r="G422" s="28"/>
      <c r="H422" s="508">
        <f>F422+G422</f>
        <v>110000</v>
      </c>
      <c r="I422" s="527"/>
      <c r="J422" s="38"/>
      <c r="K422" s="38"/>
      <c r="L422" s="38"/>
    </row>
    <row r="423" spans="2:12" ht="24.75" customHeight="1">
      <c r="B423" s="124"/>
      <c r="C423" s="94"/>
      <c r="D423" s="95" t="s">
        <v>112</v>
      </c>
      <c r="E423" s="27" t="s">
        <v>399</v>
      </c>
      <c r="F423" s="480">
        <v>4500</v>
      </c>
      <c r="G423" s="28"/>
      <c r="H423" s="508">
        <f>F423+G423</f>
        <v>4500</v>
      </c>
      <c r="I423" s="527"/>
      <c r="J423" s="38"/>
      <c r="K423" s="38"/>
      <c r="L423" s="38"/>
    </row>
    <row r="424" spans="2:12" s="106" customFormat="1" ht="4.5" customHeight="1" thickBot="1">
      <c r="B424" s="559"/>
      <c r="C424" s="560"/>
      <c r="D424" s="560"/>
      <c r="E424" s="561"/>
      <c r="F424" s="562"/>
      <c r="G424" s="563"/>
      <c r="H424" s="563"/>
      <c r="I424" s="564"/>
      <c r="J424" s="105"/>
      <c r="K424" s="105"/>
      <c r="L424" s="105"/>
    </row>
    <row r="425" spans="2:12" ht="17.25" customHeight="1" thickBot="1">
      <c r="B425" s="247"/>
      <c r="C425" s="248"/>
      <c r="D425" s="249"/>
      <c r="E425" s="250" t="s">
        <v>187</v>
      </c>
      <c r="F425" s="501">
        <f>F10+F20+F32+F35+F40+F43+F84+F87+F101+F106+F109+F112+F246+F263+F336+F345+F356+F384+F402</f>
        <v>26757732</v>
      </c>
      <c r="G425" s="501">
        <f>G10+G20+G32+G35+G40+G43+G84+G87+G101+G106+G109+G112+G246+G263+G336+G345+G356+G384+G402</f>
        <v>3900</v>
      </c>
      <c r="H425" s="501">
        <f>H10+H20+H32+H35+H40+H43+H84+H87+H101+H106+H109+H112+H246+H263+H336+H345+H356+H384+H402</f>
        <v>26761632</v>
      </c>
      <c r="I425" s="522"/>
      <c r="J425" s="38"/>
      <c r="K425" s="38"/>
      <c r="L425" s="38"/>
    </row>
    <row r="426" spans="2:12" ht="26.25" customHeight="1">
      <c r="B426" s="107"/>
      <c r="C426" s="107"/>
      <c r="D426" s="108"/>
      <c r="E426" s="109"/>
      <c r="F426" s="61"/>
      <c r="G426" s="38"/>
      <c r="H426" s="38"/>
      <c r="I426" s="38"/>
      <c r="J426" s="38"/>
      <c r="K426" s="38"/>
      <c r="L426" s="38"/>
    </row>
    <row r="427" spans="2:12" ht="26.25" customHeight="1">
      <c r="B427" s="107"/>
      <c r="C427" s="107"/>
      <c r="D427" s="108"/>
      <c r="E427" s="109"/>
      <c r="F427" s="61"/>
      <c r="G427" s="38"/>
      <c r="H427" s="38"/>
      <c r="I427" s="38"/>
      <c r="J427" s="38"/>
      <c r="K427" s="38"/>
      <c r="L427" s="38"/>
    </row>
    <row r="428" spans="2:12" ht="26.25" customHeight="1">
      <c r="B428" s="107"/>
      <c r="C428" s="107"/>
      <c r="D428" s="108"/>
      <c r="E428" s="109"/>
      <c r="F428" s="61"/>
      <c r="G428" s="38"/>
      <c r="H428" s="61"/>
      <c r="I428" s="38"/>
      <c r="J428" s="38"/>
      <c r="K428" s="38"/>
      <c r="L428" s="38"/>
    </row>
    <row r="429" spans="2:12" ht="26.25" customHeight="1">
      <c r="B429" s="107"/>
      <c r="C429" s="107"/>
      <c r="D429" s="108"/>
      <c r="E429" s="109"/>
      <c r="G429" s="38"/>
      <c r="H429" s="38"/>
      <c r="I429" s="38"/>
      <c r="J429" s="38"/>
      <c r="K429" s="38"/>
      <c r="L429" s="38"/>
    </row>
    <row r="430" spans="2:12" ht="26.25" customHeight="1">
      <c r="B430" s="107"/>
      <c r="C430" s="107"/>
      <c r="D430" s="108"/>
      <c r="E430" s="109"/>
      <c r="F430" s="61"/>
      <c r="G430" s="38"/>
      <c r="H430" s="38"/>
      <c r="I430" s="38"/>
      <c r="J430" s="38"/>
      <c r="K430" s="38"/>
      <c r="L430" s="38"/>
    </row>
    <row r="431" spans="2:12" ht="14.25">
      <c r="B431" s="107"/>
      <c r="C431" s="107"/>
      <c r="D431" s="108"/>
      <c r="E431" s="109"/>
      <c r="F431" s="61"/>
      <c r="G431" s="38"/>
      <c r="H431" s="38"/>
      <c r="I431" s="38"/>
      <c r="J431" s="38"/>
      <c r="K431" s="38"/>
      <c r="L431" s="38"/>
    </row>
    <row r="432" spans="2:12" ht="27" customHeight="1">
      <c r="B432" s="107"/>
      <c r="C432" s="107"/>
      <c r="D432" s="108"/>
      <c r="E432" s="109"/>
      <c r="F432" s="61"/>
      <c r="G432" s="38"/>
      <c r="H432" s="38"/>
      <c r="I432" s="38"/>
      <c r="J432" s="38"/>
      <c r="K432" s="38"/>
      <c r="L432" s="38"/>
    </row>
    <row r="433" spans="2:12" ht="25.5" customHeight="1">
      <c r="B433" s="107"/>
      <c r="C433" s="107"/>
      <c r="D433" s="108"/>
      <c r="E433" s="109"/>
      <c r="G433" s="38"/>
      <c r="H433" s="38"/>
      <c r="I433" s="38"/>
      <c r="J433" s="38"/>
      <c r="K433" s="38"/>
      <c r="L433" s="38"/>
    </row>
    <row r="434" spans="2:12" ht="14.25">
      <c r="B434" s="107"/>
      <c r="C434" s="107"/>
      <c r="D434" s="108"/>
      <c r="E434" s="109"/>
      <c r="F434" s="61"/>
      <c r="G434" s="38"/>
      <c r="H434" s="38"/>
      <c r="I434" s="38"/>
      <c r="J434" s="38"/>
      <c r="K434" s="38"/>
      <c r="L434" s="38"/>
    </row>
    <row r="435" spans="2:12" ht="12.7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2.7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2.7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2.7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2.7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2.7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2.7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2.7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2.7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4.25">
      <c r="B444" s="38"/>
      <c r="C444" s="38"/>
      <c r="D444" s="38"/>
      <c r="E444" s="38"/>
      <c r="F444" s="61"/>
      <c r="G444" s="38"/>
      <c r="H444" s="38"/>
      <c r="I444" s="38"/>
      <c r="J444" s="38"/>
      <c r="K444" s="38"/>
      <c r="L444" s="38"/>
    </row>
    <row r="445" spans="2:12" ht="12.7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2.7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2.7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2.7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2.7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2.7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2.7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2.7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0" ht="12.75">
      <c r="B453" s="38"/>
      <c r="C453" s="38"/>
      <c r="D453" s="38"/>
      <c r="E453" s="38"/>
      <c r="F453" s="38"/>
      <c r="G453" s="38"/>
      <c r="H453" s="38"/>
      <c r="I453" s="38"/>
      <c r="J453" s="38"/>
    </row>
    <row r="454" spans="2:10" ht="12.75">
      <c r="B454" s="38"/>
      <c r="C454" s="38"/>
      <c r="D454" s="38"/>
      <c r="E454" s="38"/>
      <c r="F454" s="38"/>
      <c r="G454" s="38"/>
      <c r="H454" s="38"/>
      <c r="I454" s="38"/>
      <c r="J454" s="38"/>
    </row>
    <row r="455" spans="2:10" ht="12.75">
      <c r="B455" s="38"/>
      <c r="C455" s="38"/>
      <c r="D455" s="38"/>
      <c r="E455" s="38"/>
      <c r="F455" s="38"/>
      <c r="G455" s="38"/>
      <c r="H455" s="38"/>
      <c r="I455" s="38"/>
      <c r="J455" s="38"/>
    </row>
    <row r="456" spans="2:10" ht="12.75">
      <c r="B456" s="38"/>
      <c r="C456" s="38"/>
      <c r="D456" s="38"/>
      <c r="E456" s="38"/>
      <c r="F456" s="38"/>
      <c r="G456" s="38"/>
      <c r="H456" s="38"/>
      <c r="I456" s="38"/>
      <c r="J456" s="38"/>
    </row>
    <row r="457" spans="2:10" ht="12.75">
      <c r="B457" s="38"/>
      <c r="C457" s="38"/>
      <c r="D457" s="38"/>
      <c r="E457" s="38"/>
      <c r="F457" s="38"/>
      <c r="G457" s="38"/>
      <c r="H457" s="38"/>
      <c r="I457" s="38"/>
      <c r="J457" s="38"/>
    </row>
    <row r="458" spans="2:10" ht="12.75">
      <c r="B458" s="38"/>
      <c r="C458" s="38"/>
      <c r="D458" s="38"/>
      <c r="E458" s="38"/>
      <c r="F458" s="38"/>
      <c r="G458" s="38"/>
      <c r="H458" s="38"/>
      <c r="I458" s="38"/>
      <c r="J458" s="38"/>
    </row>
    <row r="459" spans="2:10" ht="12.75">
      <c r="B459" s="38"/>
      <c r="C459" s="38"/>
      <c r="D459" s="38"/>
      <c r="E459" s="38"/>
      <c r="F459" s="38"/>
      <c r="G459" s="38"/>
      <c r="H459" s="38"/>
      <c r="I459" s="38"/>
      <c r="J459" s="38"/>
    </row>
    <row r="460" spans="2:10" ht="12.75">
      <c r="B460" s="38"/>
      <c r="C460" s="38"/>
      <c r="D460" s="38"/>
      <c r="E460" s="38"/>
      <c r="F460" s="38"/>
      <c r="G460" s="38"/>
      <c r="H460" s="38"/>
      <c r="I460" s="38"/>
      <c r="J460" s="38"/>
    </row>
    <row r="461" spans="2:10" ht="12.75">
      <c r="B461" s="38"/>
      <c r="C461" s="38"/>
      <c r="D461" s="38"/>
      <c r="E461" s="38"/>
      <c r="F461" s="38"/>
      <c r="G461" s="38"/>
      <c r="H461" s="38"/>
      <c r="I461" s="38"/>
      <c r="J461" s="38"/>
    </row>
    <row r="462" spans="2:10" ht="12.75">
      <c r="B462" s="38"/>
      <c r="C462" s="38"/>
      <c r="D462" s="38"/>
      <c r="E462" s="38"/>
      <c r="F462" s="38"/>
      <c r="G462" s="38"/>
      <c r="H462" s="38"/>
      <c r="I462" s="38"/>
      <c r="J462" s="38"/>
    </row>
    <row r="463" spans="2:10" ht="12.75">
      <c r="B463" s="38"/>
      <c r="C463" s="38"/>
      <c r="D463" s="38"/>
      <c r="E463" s="38"/>
      <c r="F463" s="38"/>
      <c r="G463" s="38"/>
      <c r="H463" s="38"/>
      <c r="I463" s="38"/>
      <c r="J463" s="38"/>
    </row>
    <row r="464" spans="2:10" ht="12.75">
      <c r="B464" s="38"/>
      <c r="C464" s="38"/>
      <c r="D464" s="38"/>
      <c r="E464" s="38"/>
      <c r="F464" s="38"/>
      <c r="G464" s="38"/>
      <c r="H464" s="38"/>
      <c r="I464" s="38"/>
      <c r="J464" s="38"/>
    </row>
    <row r="465" spans="2:10" ht="12.75">
      <c r="B465" s="38"/>
      <c r="C465" s="38"/>
      <c r="D465" s="38"/>
      <c r="E465" s="38"/>
      <c r="F465" s="38"/>
      <c r="G465" s="38"/>
      <c r="H465" s="38"/>
      <c r="I465" s="38"/>
      <c r="J465" s="38"/>
    </row>
    <row r="466" spans="2:10" ht="12.75">
      <c r="B466" s="38"/>
      <c r="C466" s="38"/>
      <c r="D466" s="38"/>
      <c r="E466" s="38"/>
      <c r="F466" s="38"/>
      <c r="G466" s="38"/>
      <c r="H466" s="38"/>
      <c r="I466" s="38"/>
      <c r="J466" s="38"/>
    </row>
    <row r="467" spans="2:10" ht="12.75">
      <c r="B467" s="38"/>
      <c r="C467" s="38"/>
      <c r="D467" s="38"/>
      <c r="E467" s="38"/>
      <c r="F467" s="38"/>
      <c r="G467" s="38"/>
      <c r="H467" s="38"/>
      <c r="I467" s="38"/>
      <c r="J467" s="38"/>
    </row>
    <row r="468" spans="2:10" ht="12.75">
      <c r="B468" s="38"/>
      <c r="C468" s="38"/>
      <c r="D468" s="38"/>
      <c r="E468" s="38"/>
      <c r="F468" s="38"/>
      <c r="G468" s="38"/>
      <c r="H468" s="38"/>
      <c r="I468" s="38"/>
      <c r="J468" s="38"/>
    </row>
    <row r="469" spans="2:10" ht="12.75">
      <c r="B469" s="38"/>
      <c r="C469" s="38"/>
      <c r="D469" s="38"/>
      <c r="E469" s="38"/>
      <c r="F469" s="38"/>
      <c r="G469" s="38"/>
      <c r="H469" s="38"/>
      <c r="I469" s="38"/>
      <c r="J469" s="38"/>
    </row>
    <row r="470" spans="2:10" ht="12.75">
      <c r="B470" s="38"/>
      <c r="C470" s="38"/>
      <c r="D470" s="38"/>
      <c r="E470" s="38"/>
      <c r="F470" s="38"/>
      <c r="G470" s="38"/>
      <c r="H470" s="38"/>
      <c r="I470" s="38"/>
      <c r="J470" s="38"/>
    </row>
    <row r="471" spans="2:10" ht="12.75">
      <c r="B471" s="38"/>
      <c r="C471" s="38"/>
      <c r="D471" s="38"/>
      <c r="E471" s="38"/>
      <c r="F471" s="38"/>
      <c r="G471" s="38"/>
      <c r="H471" s="38"/>
      <c r="I471" s="38"/>
      <c r="J471" s="38"/>
    </row>
    <row r="472" spans="2:10" ht="12.75">
      <c r="B472" s="38"/>
      <c r="C472" s="38"/>
      <c r="D472" s="38"/>
      <c r="E472" s="38"/>
      <c r="F472" s="38"/>
      <c r="G472" s="38"/>
      <c r="H472" s="38"/>
      <c r="I472" s="38"/>
      <c r="J472" s="38"/>
    </row>
    <row r="473" spans="2:10" ht="12.75">
      <c r="B473" s="38"/>
      <c r="C473" s="38"/>
      <c r="D473" s="38"/>
      <c r="E473" s="38"/>
      <c r="F473" s="38"/>
      <c r="G473" s="38"/>
      <c r="H473" s="38"/>
      <c r="I473" s="38"/>
      <c r="J473" s="38"/>
    </row>
    <row r="474" spans="2:10" ht="12.75">
      <c r="B474" s="38"/>
      <c r="C474" s="38"/>
      <c r="D474" s="38"/>
      <c r="E474" s="38"/>
      <c r="F474" s="38"/>
      <c r="G474" s="38"/>
      <c r="H474" s="38"/>
      <c r="I474" s="38"/>
      <c r="J474" s="38"/>
    </row>
    <row r="475" spans="2:10" ht="12.75">
      <c r="B475" s="38"/>
      <c r="C475" s="38"/>
      <c r="D475" s="38"/>
      <c r="E475" s="38"/>
      <c r="F475" s="38"/>
      <c r="G475" s="38"/>
      <c r="H475" s="38"/>
      <c r="I475" s="38"/>
      <c r="J475" s="38"/>
    </row>
    <row r="476" spans="2:10" ht="12.75">
      <c r="B476" s="38"/>
      <c r="C476" s="38"/>
      <c r="D476" s="38"/>
      <c r="E476" s="38"/>
      <c r="F476" s="38"/>
      <c r="G476" s="38"/>
      <c r="H476" s="38"/>
      <c r="I476" s="38"/>
      <c r="J476" s="38"/>
    </row>
    <row r="477" spans="2:10" ht="12.75">
      <c r="B477" s="38"/>
      <c r="C477" s="38"/>
      <c r="D477" s="38"/>
      <c r="E477" s="38"/>
      <c r="F477" s="38"/>
      <c r="G477" s="38"/>
      <c r="H477" s="38"/>
      <c r="I477" s="38"/>
      <c r="J477" s="38"/>
    </row>
    <row r="478" spans="2:10" ht="12.75">
      <c r="B478" s="38"/>
      <c r="C478" s="38"/>
      <c r="D478" s="38"/>
      <c r="E478" s="38"/>
      <c r="F478" s="38"/>
      <c r="G478" s="38"/>
      <c r="H478" s="38"/>
      <c r="I478" s="38"/>
      <c r="J478" s="38"/>
    </row>
    <row r="479" spans="2:10" ht="12.75">
      <c r="B479" s="38"/>
      <c r="C479" s="38"/>
      <c r="D479" s="38"/>
      <c r="E479" s="38"/>
      <c r="F479" s="38"/>
      <c r="G479" s="38"/>
      <c r="H479" s="38"/>
      <c r="I479" s="38"/>
      <c r="J479" s="38"/>
    </row>
    <row r="480" spans="2:10" ht="12.75">
      <c r="B480" s="38"/>
      <c r="C480" s="38"/>
      <c r="D480" s="38"/>
      <c r="E480" s="38"/>
      <c r="F480" s="38"/>
      <c r="G480" s="38"/>
      <c r="H480" s="38"/>
      <c r="I480" s="38"/>
      <c r="J480" s="38"/>
    </row>
    <row r="481" spans="2:10" ht="12.75">
      <c r="B481" s="38"/>
      <c r="C481" s="38"/>
      <c r="D481" s="38"/>
      <c r="E481" s="38"/>
      <c r="F481" s="38"/>
      <c r="G481" s="38"/>
      <c r="H481" s="38"/>
      <c r="I481" s="38"/>
      <c r="J481" s="38"/>
    </row>
    <row r="482" spans="2:10" ht="12.75">
      <c r="B482" s="38"/>
      <c r="C482" s="38"/>
      <c r="D482" s="38"/>
      <c r="E482" s="38"/>
      <c r="F482" s="38"/>
      <c r="G482" s="38"/>
      <c r="H482" s="38"/>
      <c r="I482" s="38"/>
      <c r="J482" s="38"/>
    </row>
    <row r="483" spans="2:10" ht="12.75">
      <c r="B483" s="38"/>
      <c r="C483" s="38"/>
      <c r="D483" s="38"/>
      <c r="E483" s="38"/>
      <c r="F483" s="38"/>
      <c r="G483" s="38"/>
      <c r="H483" s="38"/>
      <c r="I483" s="38"/>
      <c r="J483" s="38"/>
    </row>
    <row r="484" spans="2:10" ht="12.75">
      <c r="B484" s="38"/>
      <c r="C484" s="38"/>
      <c r="D484" s="38"/>
      <c r="E484" s="38"/>
      <c r="F484" s="38"/>
      <c r="G484" s="38"/>
      <c r="H484" s="38"/>
      <c r="I484" s="38"/>
      <c r="J484" s="38"/>
    </row>
    <row r="485" spans="2:10" ht="12.75">
      <c r="B485" s="38"/>
      <c r="C485" s="38"/>
      <c r="D485" s="38"/>
      <c r="E485" s="38"/>
      <c r="F485" s="38"/>
      <c r="G485" s="38"/>
      <c r="H485" s="38"/>
      <c r="I485" s="38"/>
      <c r="J485" s="38"/>
    </row>
    <row r="486" spans="2:10" ht="12.75">
      <c r="B486" s="38"/>
      <c r="C486" s="38"/>
      <c r="D486" s="38"/>
      <c r="E486" s="38"/>
      <c r="F486" s="38"/>
      <c r="G486" s="38"/>
      <c r="H486" s="38"/>
      <c r="I486" s="38"/>
      <c r="J486" s="38"/>
    </row>
    <row r="487" spans="2:10" ht="12.75">
      <c r="B487" s="38"/>
      <c r="C487" s="38"/>
      <c r="D487" s="38"/>
      <c r="E487" s="38"/>
      <c r="F487" s="38"/>
      <c r="G487" s="38"/>
      <c r="H487" s="38"/>
      <c r="I487" s="38"/>
      <c r="J487" s="38"/>
    </row>
    <row r="488" spans="2:10" ht="12.75">
      <c r="B488" s="38"/>
      <c r="C488" s="38"/>
      <c r="D488" s="38"/>
      <c r="E488" s="38"/>
      <c r="F488" s="38"/>
      <c r="G488" s="38"/>
      <c r="H488" s="38"/>
      <c r="I488" s="38"/>
      <c r="J488" s="38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1"/>
  <sheetViews>
    <sheetView zoomScalePageLayoutView="0" workbookViewId="0" topLeftCell="A31">
      <selection activeCell="M114" sqref="M114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2" spans="6:9" ht="12.75">
      <c r="F2" s="110" t="s">
        <v>434</v>
      </c>
      <c r="G2" s="171"/>
      <c r="H2" s="171"/>
      <c r="I2" s="171"/>
    </row>
    <row r="3" spans="3:9" ht="12.75">
      <c r="C3" s="190"/>
      <c r="F3" s="194" t="s">
        <v>435</v>
      </c>
      <c r="G3" s="171"/>
      <c r="H3" s="171"/>
      <c r="I3" s="171"/>
    </row>
    <row r="4" spans="6:9" ht="12.75">
      <c r="F4" s="194" t="s">
        <v>331</v>
      </c>
      <c r="G4" s="171"/>
      <c r="H4" s="171"/>
      <c r="I4" s="171"/>
    </row>
    <row r="5" ht="18.75">
      <c r="E5" s="184"/>
    </row>
    <row r="6" spans="3:12" ht="32.25" customHeight="1">
      <c r="C6" s="691" t="s">
        <v>334</v>
      </c>
      <c r="D6" s="691"/>
      <c r="E6" s="691"/>
      <c r="F6" s="691"/>
      <c r="G6" s="691"/>
      <c r="H6" s="43"/>
      <c r="I6" s="43"/>
      <c r="J6" s="43"/>
      <c r="K6" s="43"/>
      <c r="L6" s="43"/>
    </row>
    <row r="7" spans="3:12" ht="14.25" customHeight="1"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3:12" ht="17.25" customHeight="1" thickBot="1">
      <c r="C8" s="690" t="s">
        <v>59</v>
      </c>
      <c r="D8" s="690"/>
      <c r="E8" s="690"/>
      <c r="F8" s="43"/>
      <c r="G8" s="43"/>
      <c r="H8" s="43"/>
      <c r="I8" s="43"/>
      <c r="J8" s="43"/>
      <c r="K8" s="43"/>
      <c r="L8" s="43"/>
    </row>
    <row r="9" spans="2:8" ht="26.25" customHeight="1" thickBot="1">
      <c r="B9" s="44" t="s">
        <v>0</v>
      </c>
      <c r="C9" s="45" t="s">
        <v>1</v>
      </c>
      <c r="D9" s="46" t="s">
        <v>2</v>
      </c>
      <c r="E9" s="47" t="s">
        <v>188</v>
      </c>
      <c r="F9" s="504" t="s">
        <v>335</v>
      </c>
      <c r="G9" s="47" t="s">
        <v>425</v>
      </c>
      <c r="H9" s="572" t="s">
        <v>426</v>
      </c>
    </row>
    <row r="10" spans="2:8" ht="18" customHeight="1" thickBot="1">
      <c r="B10" s="286" t="s">
        <v>60</v>
      </c>
      <c r="C10" s="287"/>
      <c r="D10" s="287"/>
      <c r="E10" s="288" t="s">
        <v>11</v>
      </c>
      <c r="F10" s="509">
        <f aca="true" t="shared" si="0" ref="F10:H11">F11</f>
        <v>73696</v>
      </c>
      <c r="G10" s="509">
        <f t="shared" si="0"/>
        <v>0</v>
      </c>
      <c r="H10" s="573">
        <f t="shared" si="0"/>
        <v>73696</v>
      </c>
    </row>
    <row r="11" spans="2:8" ht="16.5" customHeight="1">
      <c r="B11" s="311"/>
      <c r="C11" s="295" t="s">
        <v>61</v>
      </c>
      <c r="D11" s="295"/>
      <c r="E11" s="296" t="s">
        <v>255</v>
      </c>
      <c r="F11" s="510">
        <f t="shared" si="0"/>
        <v>73696</v>
      </c>
      <c r="G11" s="510">
        <f t="shared" si="0"/>
        <v>0</v>
      </c>
      <c r="H11" s="574">
        <f t="shared" si="0"/>
        <v>73696</v>
      </c>
    </row>
    <row r="12" spans="2:8" ht="24.75" thickBot="1">
      <c r="B12" s="312"/>
      <c r="C12" s="48"/>
      <c r="D12" s="48" t="s">
        <v>62</v>
      </c>
      <c r="E12" s="27" t="s">
        <v>63</v>
      </c>
      <c r="F12" s="410">
        <v>73696</v>
      </c>
      <c r="G12" s="513"/>
      <c r="H12" s="575">
        <f>F12+G12</f>
        <v>73696</v>
      </c>
    </row>
    <row r="13" spans="2:8" ht="30.75" thickBot="1">
      <c r="B13" s="289" t="s">
        <v>64</v>
      </c>
      <c r="C13" s="290"/>
      <c r="D13" s="290"/>
      <c r="E13" s="291" t="s">
        <v>275</v>
      </c>
      <c r="F13" s="511">
        <f aca="true" t="shared" si="1" ref="F13:H14">F14</f>
        <v>1718</v>
      </c>
      <c r="G13" s="511">
        <f t="shared" si="1"/>
        <v>0</v>
      </c>
      <c r="H13" s="576">
        <f t="shared" si="1"/>
        <v>1718</v>
      </c>
    </row>
    <row r="14" spans="2:8" ht="18.75" customHeight="1">
      <c r="B14" s="311"/>
      <c r="C14" s="295" t="s">
        <v>65</v>
      </c>
      <c r="D14" s="295"/>
      <c r="E14" s="296" t="s">
        <v>17</v>
      </c>
      <c r="F14" s="510">
        <f t="shared" si="1"/>
        <v>1718</v>
      </c>
      <c r="G14" s="510">
        <f t="shared" si="1"/>
        <v>0</v>
      </c>
      <c r="H14" s="574">
        <f t="shared" si="1"/>
        <v>1718</v>
      </c>
    </row>
    <row r="15" spans="2:8" ht="24.75" thickBot="1">
      <c r="B15" s="312"/>
      <c r="C15" s="48"/>
      <c r="D15" s="48" t="s">
        <v>62</v>
      </c>
      <c r="E15" s="27" t="s">
        <v>63</v>
      </c>
      <c r="F15" s="408">
        <v>1718</v>
      </c>
      <c r="G15" s="513"/>
      <c r="H15" s="575">
        <f>F15+G15</f>
        <v>1718</v>
      </c>
    </row>
    <row r="16" spans="2:8" ht="16.5" thickBot="1">
      <c r="B16" s="289" t="s">
        <v>67</v>
      </c>
      <c r="C16" s="290"/>
      <c r="D16" s="290"/>
      <c r="E16" s="292" t="s">
        <v>39</v>
      </c>
      <c r="F16" s="511">
        <f>F17+F19+F21</f>
        <v>2685959</v>
      </c>
      <c r="G16" s="511">
        <f>G17+G19+G21</f>
        <v>2000</v>
      </c>
      <c r="H16" s="576">
        <f>H17+H19+H21</f>
        <v>2687959</v>
      </c>
    </row>
    <row r="17" spans="2:8" ht="28.5">
      <c r="B17" s="649"/>
      <c r="C17" s="650" t="s">
        <v>68</v>
      </c>
      <c r="D17" s="650"/>
      <c r="E17" s="651" t="s">
        <v>279</v>
      </c>
      <c r="F17" s="652">
        <f>F18</f>
        <v>2678685</v>
      </c>
      <c r="G17" s="652">
        <f>G18</f>
        <v>0</v>
      </c>
      <c r="H17" s="653">
        <f>H18</f>
        <v>2678685</v>
      </c>
    </row>
    <row r="18" spans="2:8" ht="24">
      <c r="B18" s="312"/>
      <c r="C18" s="48"/>
      <c r="D18" s="48" t="s">
        <v>62</v>
      </c>
      <c r="E18" s="27" t="s">
        <v>63</v>
      </c>
      <c r="F18" s="410">
        <v>2678685</v>
      </c>
      <c r="G18" s="513"/>
      <c r="H18" s="575">
        <f>F18+G18</f>
        <v>2678685</v>
      </c>
    </row>
    <row r="19" spans="2:8" ht="47.25" customHeight="1">
      <c r="B19" s="313"/>
      <c r="C19" s="297" t="s">
        <v>69</v>
      </c>
      <c r="D19" s="297"/>
      <c r="E19" s="298" t="s">
        <v>280</v>
      </c>
      <c r="F19" s="512">
        <f>F20</f>
        <v>7274</v>
      </c>
      <c r="G19" s="512">
        <f>G20</f>
        <v>0</v>
      </c>
      <c r="H19" s="577">
        <f>H20</f>
        <v>7274</v>
      </c>
    </row>
    <row r="20" spans="2:8" ht="24">
      <c r="B20" s="645"/>
      <c r="C20" s="48"/>
      <c r="D20" s="48" t="s">
        <v>62</v>
      </c>
      <c r="E20" s="27" t="s">
        <v>63</v>
      </c>
      <c r="F20" s="647">
        <v>7274</v>
      </c>
      <c r="G20" s="513"/>
      <c r="H20" s="575">
        <f>F20+G20</f>
        <v>7274</v>
      </c>
    </row>
    <row r="21" spans="2:8" ht="19.5" customHeight="1">
      <c r="B21" s="312"/>
      <c r="C21" s="295" t="s">
        <v>167</v>
      </c>
      <c r="D21" s="648"/>
      <c r="E21" s="296" t="s">
        <v>247</v>
      </c>
      <c r="F21" s="656">
        <f>F22</f>
        <v>0</v>
      </c>
      <c r="G21" s="656">
        <f>G22</f>
        <v>2000</v>
      </c>
      <c r="H21" s="657">
        <f>H22</f>
        <v>2000</v>
      </c>
    </row>
    <row r="22" spans="2:8" ht="24.75" thickBot="1">
      <c r="B22" s="314"/>
      <c r="C22" s="315"/>
      <c r="D22" s="315" t="s">
        <v>62</v>
      </c>
      <c r="E22" s="316" t="s">
        <v>63</v>
      </c>
      <c r="F22" s="654">
        <v>0</v>
      </c>
      <c r="G22" s="655">
        <v>2000</v>
      </c>
      <c r="H22" s="578">
        <f>F22+G22</f>
        <v>2000</v>
      </c>
    </row>
    <row r="23" spans="2:8" ht="13.5" thickBot="1">
      <c r="B23" s="50"/>
      <c r="C23" s="50"/>
      <c r="D23" s="50"/>
      <c r="E23" s="51"/>
      <c r="F23" s="52"/>
      <c r="G23" s="49"/>
      <c r="H23" s="49"/>
    </row>
    <row r="24" spans="2:8" ht="16.5" thickBot="1">
      <c r="B24" s="53"/>
      <c r="C24" s="53"/>
      <c r="D24" s="53"/>
      <c r="E24" s="293" t="s">
        <v>71</v>
      </c>
      <c r="F24" s="514">
        <f>F10+F13+F16</f>
        <v>2761373</v>
      </c>
      <c r="G24" s="514">
        <f>G10+G13+G16</f>
        <v>2000</v>
      </c>
      <c r="H24" s="579">
        <f>H10+H13+H16</f>
        <v>2763373</v>
      </c>
    </row>
    <row r="25" spans="2:8" ht="15.75">
      <c r="B25" s="53"/>
      <c r="C25" s="53"/>
      <c r="D25" s="53"/>
      <c r="E25" s="55"/>
      <c r="F25" s="56"/>
      <c r="G25" s="54"/>
      <c r="H25" s="54"/>
    </row>
    <row r="26" spans="2:8" ht="15.75">
      <c r="B26" s="53"/>
      <c r="C26" s="53"/>
      <c r="D26" s="53"/>
      <c r="E26" s="55"/>
      <c r="F26" s="56"/>
      <c r="G26" s="54"/>
      <c r="H26" s="54"/>
    </row>
    <row r="27" spans="2:8" ht="11.25" customHeight="1">
      <c r="B27" s="53"/>
      <c r="C27" s="53"/>
      <c r="D27" s="53"/>
      <c r="E27" s="55"/>
      <c r="F27" s="56"/>
      <c r="G27" s="54"/>
      <c r="H27" s="54"/>
    </row>
    <row r="28" spans="2:8" ht="18.75" customHeight="1" thickBot="1">
      <c r="B28" s="50"/>
      <c r="C28" s="690" t="s">
        <v>72</v>
      </c>
      <c r="D28" s="690"/>
      <c r="E28" s="690"/>
      <c r="F28" s="52"/>
      <c r="G28" s="38"/>
      <c r="H28" s="128"/>
    </row>
    <row r="29" spans="2:8" ht="24" customHeight="1" thickBot="1">
      <c r="B29" s="44" t="s">
        <v>0</v>
      </c>
      <c r="C29" s="45" t="s">
        <v>1</v>
      </c>
      <c r="D29" s="46" t="s">
        <v>2</v>
      </c>
      <c r="E29" s="47" t="s">
        <v>188</v>
      </c>
      <c r="F29" s="515" t="s">
        <v>335</v>
      </c>
      <c r="G29" s="47" t="s">
        <v>425</v>
      </c>
      <c r="H29" s="571" t="s">
        <v>426</v>
      </c>
    </row>
    <row r="30" spans="2:8" ht="16.5" thickBot="1">
      <c r="B30" s="289" t="s">
        <v>60</v>
      </c>
      <c r="C30" s="290"/>
      <c r="D30" s="290"/>
      <c r="E30" s="292" t="s">
        <v>11</v>
      </c>
      <c r="F30" s="511">
        <f>F31</f>
        <v>73696</v>
      </c>
      <c r="G30" s="511">
        <f>G31</f>
        <v>0</v>
      </c>
      <c r="H30" s="576">
        <f>H31</f>
        <v>73696</v>
      </c>
    </row>
    <row r="31" spans="2:8" ht="14.25">
      <c r="B31" s="313"/>
      <c r="C31" s="297" t="s">
        <v>61</v>
      </c>
      <c r="D31" s="297"/>
      <c r="E31" s="299" t="s">
        <v>255</v>
      </c>
      <c r="F31" s="512">
        <f>SUM(F32:F34)</f>
        <v>73696</v>
      </c>
      <c r="G31" s="512">
        <f>SUM(G32:G34)</f>
        <v>0</v>
      </c>
      <c r="H31" s="577">
        <f>SUM(H32:H34)</f>
        <v>73696</v>
      </c>
    </row>
    <row r="32" spans="2:8" ht="14.25" customHeight="1">
      <c r="B32" s="317"/>
      <c r="C32" s="57"/>
      <c r="D32" s="57">
        <v>4010</v>
      </c>
      <c r="E32" s="27" t="s">
        <v>73</v>
      </c>
      <c r="F32" s="516">
        <v>60400</v>
      </c>
      <c r="G32" s="28"/>
      <c r="H32" s="575">
        <f>F32+G32</f>
        <v>60400</v>
      </c>
    </row>
    <row r="33" spans="2:8" ht="14.25" customHeight="1">
      <c r="B33" s="317"/>
      <c r="C33" s="57"/>
      <c r="D33" s="57">
        <v>4110</v>
      </c>
      <c r="E33" s="27" t="s">
        <v>74</v>
      </c>
      <c r="F33" s="516">
        <v>11816</v>
      </c>
      <c r="G33" s="28"/>
      <c r="H33" s="575">
        <f>F33+G33</f>
        <v>11816</v>
      </c>
    </row>
    <row r="34" spans="2:8" ht="14.25" customHeight="1" thickBot="1">
      <c r="B34" s="317"/>
      <c r="C34" s="57"/>
      <c r="D34" s="57">
        <v>4120</v>
      </c>
      <c r="E34" s="27" t="s">
        <v>75</v>
      </c>
      <c r="F34" s="516">
        <v>1480</v>
      </c>
      <c r="G34" s="28"/>
      <c r="H34" s="575">
        <f>F34+G34</f>
        <v>1480</v>
      </c>
    </row>
    <row r="35" spans="2:8" ht="29.25" customHeight="1" thickBot="1">
      <c r="B35" s="289" t="s">
        <v>64</v>
      </c>
      <c r="C35" s="290"/>
      <c r="D35" s="290"/>
      <c r="E35" s="291" t="s">
        <v>275</v>
      </c>
      <c r="F35" s="511">
        <f>F36</f>
        <v>1718</v>
      </c>
      <c r="G35" s="511">
        <f>G36</f>
        <v>0</v>
      </c>
      <c r="H35" s="576">
        <f>H36</f>
        <v>1718</v>
      </c>
    </row>
    <row r="36" spans="2:8" ht="18" customHeight="1">
      <c r="B36" s="313"/>
      <c r="C36" s="297" t="s">
        <v>65</v>
      </c>
      <c r="D36" s="297"/>
      <c r="E36" s="299" t="s">
        <v>17</v>
      </c>
      <c r="F36" s="512">
        <f>SUM(F37:F37)</f>
        <v>1718</v>
      </c>
      <c r="G36" s="512">
        <f>SUM(G37:G37)</f>
        <v>0</v>
      </c>
      <c r="H36" s="577">
        <f>SUM(H37:H37)</f>
        <v>1718</v>
      </c>
    </row>
    <row r="37" spans="2:8" ht="15.75" customHeight="1" thickBot="1">
      <c r="B37" s="317"/>
      <c r="C37" s="57"/>
      <c r="D37" s="57">
        <v>4300</v>
      </c>
      <c r="E37" s="27" t="s">
        <v>77</v>
      </c>
      <c r="F37" s="516">
        <v>1718</v>
      </c>
      <c r="G37" s="28"/>
      <c r="H37" s="575">
        <f>F37+G37</f>
        <v>1718</v>
      </c>
    </row>
    <row r="38" spans="2:8" ht="16.5" thickBot="1">
      <c r="B38" s="289" t="s">
        <v>67</v>
      </c>
      <c r="C38" s="290"/>
      <c r="D38" s="290"/>
      <c r="E38" s="292" t="s">
        <v>39</v>
      </c>
      <c r="F38" s="511">
        <f>F39+F56+F58</f>
        <v>2685959</v>
      </c>
      <c r="G38" s="511">
        <f>G39+G56+G58</f>
        <v>2000</v>
      </c>
      <c r="H38" s="511">
        <f>H39+H56+H58</f>
        <v>2687959</v>
      </c>
    </row>
    <row r="39" spans="2:8" ht="28.5">
      <c r="B39" s="649"/>
      <c r="C39" s="650" t="s">
        <v>68</v>
      </c>
      <c r="D39" s="650"/>
      <c r="E39" s="651" t="s">
        <v>279</v>
      </c>
      <c r="F39" s="652">
        <f>SUM(F40:F55)</f>
        <v>2678685</v>
      </c>
      <c r="G39" s="652">
        <f>SUM(G40:G55)</f>
        <v>0</v>
      </c>
      <c r="H39" s="653">
        <f>SUM(H40:H55)</f>
        <v>2678685</v>
      </c>
    </row>
    <row r="40" spans="2:8" ht="14.25" customHeight="1">
      <c r="B40" s="317"/>
      <c r="C40" s="57"/>
      <c r="D40" s="95" t="s">
        <v>79</v>
      </c>
      <c r="E40" s="27" t="s">
        <v>283</v>
      </c>
      <c r="F40" s="491">
        <v>460</v>
      </c>
      <c r="G40" s="28"/>
      <c r="H40" s="575">
        <f aca="true" t="shared" si="2" ref="H40:H55">F40+G40</f>
        <v>460</v>
      </c>
    </row>
    <row r="41" spans="2:8" ht="14.25" customHeight="1">
      <c r="B41" s="317"/>
      <c r="C41" s="57"/>
      <c r="D41" s="94" t="s">
        <v>164</v>
      </c>
      <c r="E41" s="27" t="s">
        <v>80</v>
      </c>
      <c r="F41" s="480">
        <v>2457325</v>
      </c>
      <c r="G41" s="28"/>
      <c r="H41" s="575">
        <f t="shared" si="2"/>
        <v>2457325</v>
      </c>
    </row>
    <row r="42" spans="2:8" ht="14.25" customHeight="1">
      <c r="B42" s="317"/>
      <c r="C42" s="57"/>
      <c r="D42" s="94" t="s">
        <v>125</v>
      </c>
      <c r="E42" s="27" t="s">
        <v>126</v>
      </c>
      <c r="F42" s="480">
        <v>65900</v>
      </c>
      <c r="G42" s="28"/>
      <c r="H42" s="575">
        <f t="shared" si="2"/>
        <v>65900</v>
      </c>
    </row>
    <row r="43" spans="2:8" ht="14.25" customHeight="1">
      <c r="B43" s="317"/>
      <c r="C43" s="57"/>
      <c r="D43" s="95" t="s">
        <v>135</v>
      </c>
      <c r="E43" s="27" t="s">
        <v>81</v>
      </c>
      <c r="F43" s="480">
        <v>3900</v>
      </c>
      <c r="G43" s="28"/>
      <c r="H43" s="575">
        <f t="shared" si="2"/>
        <v>3900</v>
      </c>
    </row>
    <row r="44" spans="2:8" ht="14.25" customHeight="1">
      <c r="B44" s="317"/>
      <c r="C44" s="57"/>
      <c r="D44" s="94" t="s">
        <v>127</v>
      </c>
      <c r="E44" s="27" t="s">
        <v>128</v>
      </c>
      <c r="F44" s="480">
        <v>130000</v>
      </c>
      <c r="G44" s="28"/>
      <c r="H44" s="575">
        <f t="shared" si="2"/>
        <v>130000</v>
      </c>
    </row>
    <row r="45" spans="2:8" ht="14.25" customHeight="1">
      <c r="B45" s="317"/>
      <c r="C45" s="57"/>
      <c r="D45" s="94">
        <v>4170</v>
      </c>
      <c r="E45" s="27" t="s">
        <v>82</v>
      </c>
      <c r="F45" s="480">
        <v>1000</v>
      </c>
      <c r="G45" s="28"/>
      <c r="H45" s="575">
        <f t="shared" si="2"/>
        <v>1000</v>
      </c>
    </row>
    <row r="46" spans="2:8" ht="14.25" customHeight="1">
      <c r="B46" s="317"/>
      <c r="C46" s="57"/>
      <c r="D46" s="94" t="s">
        <v>112</v>
      </c>
      <c r="E46" s="27" t="s">
        <v>78</v>
      </c>
      <c r="F46" s="480">
        <v>2200</v>
      </c>
      <c r="G46" s="28"/>
      <c r="H46" s="575">
        <f t="shared" si="2"/>
        <v>2200</v>
      </c>
    </row>
    <row r="47" spans="2:8" ht="14.25" customHeight="1">
      <c r="B47" s="317"/>
      <c r="C47" s="57"/>
      <c r="D47" s="95" t="s">
        <v>136</v>
      </c>
      <c r="E47" s="27" t="s">
        <v>83</v>
      </c>
      <c r="F47" s="480">
        <v>700</v>
      </c>
      <c r="G47" s="28"/>
      <c r="H47" s="575">
        <f t="shared" si="2"/>
        <v>700</v>
      </c>
    </row>
    <row r="48" spans="2:8" ht="14.25" customHeight="1">
      <c r="B48" s="317"/>
      <c r="C48" s="57"/>
      <c r="D48" s="95" t="s">
        <v>137</v>
      </c>
      <c r="E48" s="27" t="s">
        <v>84</v>
      </c>
      <c r="F48" s="480">
        <v>1000</v>
      </c>
      <c r="G48" s="28"/>
      <c r="H48" s="575">
        <f t="shared" si="2"/>
        <v>1000</v>
      </c>
    </row>
    <row r="49" spans="2:8" ht="14.25" customHeight="1">
      <c r="B49" s="317"/>
      <c r="C49" s="57"/>
      <c r="D49" s="94" t="s">
        <v>165</v>
      </c>
      <c r="E49" s="27" t="s">
        <v>85</v>
      </c>
      <c r="F49" s="480">
        <v>200</v>
      </c>
      <c r="G49" s="28"/>
      <c r="H49" s="575">
        <f t="shared" si="2"/>
        <v>200</v>
      </c>
    </row>
    <row r="50" spans="2:8" ht="14.25" customHeight="1">
      <c r="B50" s="317"/>
      <c r="C50" s="57"/>
      <c r="D50" s="94" t="s">
        <v>76</v>
      </c>
      <c r="E50" s="27" t="s">
        <v>77</v>
      </c>
      <c r="F50" s="480">
        <v>10000</v>
      </c>
      <c r="G50" s="28"/>
      <c r="H50" s="575">
        <f t="shared" si="2"/>
        <v>10000</v>
      </c>
    </row>
    <row r="51" spans="2:8" ht="12.75">
      <c r="B51" s="317"/>
      <c r="C51" s="57"/>
      <c r="D51" s="103">
        <v>4400</v>
      </c>
      <c r="E51" s="141" t="s">
        <v>287</v>
      </c>
      <c r="F51" s="480">
        <v>1600</v>
      </c>
      <c r="G51" s="28"/>
      <c r="H51" s="575">
        <f t="shared" si="2"/>
        <v>1600</v>
      </c>
    </row>
    <row r="52" spans="2:8" ht="14.25" customHeight="1">
      <c r="B52" s="317"/>
      <c r="C52" s="57"/>
      <c r="D52" s="94" t="s">
        <v>132</v>
      </c>
      <c r="E52" s="27" t="s">
        <v>86</v>
      </c>
      <c r="F52" s="480">
        <v>500</v>
      </c>
      <c r="G52" s="28"/>
      <c r="H52" s="575">
        <f t="shared" si="2"/>
        <v>500</v>
      </c>
    </row>
    <row r="53" spans="2:8" ht="14.25" customHeight="1">
      <c r="B53" s="317"/>
      <c r="C53" s="57"/>
      <c r="D53" s="94">
        <v>4430</v>
      </c>
      <c r="E53" s="27" t="s">
        <v>87</v>
      </c>
      <c r="F53" s="480">
        <v>150</v>
      </c>
      <c r="G53" s="28"/>
      <c r="H53" s="575">
        <f t="shared" si="2"/>
        <v>150</v>
      </c>
    </row>
    <row r="54" spans="2:8" ht="14.25" customHeight="1">
      <c r="B54" s="317"/>
      <c r="C54" s="57"/>
      <c r="D54" s="94" t="s">
        <v>138</v>
      </c>
      <c r="E54" s="27" t="s">
        <v>139</v>
      </c>
      <c r="F54" s="480">
        <v>1250</v>
      </c>
      <c r="G54" s="28"/>
      <c r="H54" s="575">
        <f t="shared" si="2"/>
        <v>1250</v>
      </c>
    </row>
    <row r="55" spans="2:8" ht="14.25" customHeight="1">
      <c r="B55" s="317"/>
      <c r="C55" s="57"/>
      <c r="D55" s="103">
        <v>4700</v>
      </c>
      <c r="E55" s="27" t="s">
        <v>140</v>
      </c>
      <c r="F55" s="480">
        <v>2500</v>
      </c>
      <c r="G55" s="28"/>
      <c r="H55" s="575">
        <f t="shared" si="2"/>
        <v>2500</v>
      </c>
    </row>
    <row r="56" spans="2:8" ht="45" customHeight="1">
      <c r="B56" s="313"/>
      <c r="C56" s="297" t="s">
        <v>69</v>
      </c>
      <c r="D56" s="297"/>
      <c r="E56" s="298" t="s">
        <v>280</v>
      </c>
      <c r="F56" s="512">
        <f>F57</f>
        <v>7274</v>
      </c>
      <c r="G56" s="512">
        <f>G57</f>
        <v>0</v>
      </c>
      <c r="H56" s="577">
        <f>H57</f>
        <v>7274</v>
      </c>
    </row>
    <row r="57" spans="2:8" ht="14.25" customHeight="1">
      <c r="B57" s="658"/>
      <c r="C57" s="659"/>
      <c r="D57" s="659">
        <v>4130</v>
      </c>
      <c r="E57" s="19" t="s">
        <v>89</v>
      </c>
      <c r="F57" s="660">
        <v>7274</v>
      </c>
      <c r="G57" s="523"/>
      <c r="H57" s="646">
        <f>F57+G57</f>
        <v>7274</v>
      </c>
    </row>
    <row r="58" spans="2:8" ht="16.5" customHeight="1">
      <c r="B58" s="317"/>
      <c r="C58" s="297" t="s">
        <v>167</v>
      </c>
      <c r="D58" s="48"/>
      <c r="E58" s="299" t="s">
        <v>247</v>
      </c>
      <c r="F58" s="661">
        <f>F59+F60</f>
        <v>0</v>
      </c>
      <c r="G58" s="661">
        <f>G59+G60</f>
        <v>2000</v>
      </c>
      <c r="H58" s="577">
        <f>H59+H60</f>
        <v>2000</v>
      </c>
    </row>
    <row r="59" spans="2:8" ht="14.25" customHeight="1">
      <c r="B59" s="658"/>
      <c r="C59" s="659"/>
      <c r="D59" s="97" t="s">
        <v>164</v>
      </c>
      <c r="E59" s="19" t="s">
        <v>80</v>
      </c>
      <c r="F59" s="662">
        <v>0</v>
      </c>
      <c r="G59" s="663">
        <v>1960</v>
      </c>
      <c r="H59" s="646">
        <f>F59+G59</f>
        <v>1960</v>
      </c>
    </row>
    <row r="60" spans="2:8" ht="14.25" customHeight="1" thickBot="1">
      <c r="B60" s="318"/>
      <c r="C60" s="319"/>
      <c r="D60" s="326" t="s">
        <v>112</v>
      </c>
      <c r="E60" s="316" t="s">
        <v>78</v>
      </c>
      <c r="F60" s="664">
        <v>0</v>
      </c>
      <c r="G60" s="665">
        <v>40</v>
      </c>
      <c r="H60" s="578">
        <f>F60+G60</f>
        <v>40</v>
      </c>
    </row>
    <row r="61" spans="2:6" ht="6" customHeight="1" thickBot="1">
      <c r="B61" s="58"/>
      <c r="C61" s="58"/>
      <c r="D61" s="58"/>
      <c r="E61" s="51"/>
      <c r="F61" s="52"/>
    </row>
    <row r="62" spans="2:8" ht="16.5" thickBot="1">
      <c r="B62" s="59"/>
      <c r="C62" s="59"/>
      <c r="D62" s="60"/>
      <c r="E62" s="294" t="s">
        <v>71</v>
      </c>
      <c r="F62" s="511">
        <f>F30+F35+F38</f>
        <v>2761373</v>
      </c>
      <c r="G62" s="511">
        <f>G30+G35+G38</f>
        <v>2000</v>
      </c>
      <c r="H62" s="576">
        <f>H30+H35+H38</f>
        <v>2763373</v>
      </c>
    </row>
    <row r="63" spans="2:8" ht="15.75">
      <c r="B63" s="59"/>
      <c r="C63" s="59"/>
      <c r="D63" s="60"/>
      <c r="E63" s="597"/>
      <c r="F63" s="598"/>
      <c r="G63" s="598"/>
      <c r="H63" s="598"/>
    </row>
    <row r="64" spans="2:8" ht="15.75">
      <c r="B64" s="59"/>
      <c r="C64" s="59"/>
      <c r="D64" s="60"/>
      <c r="E64" s="597"/>
      <c r="F64" s="598"/>
      <c r="G64" s="598"/>
      <c r="H64" s="598"/>
    </row>
    <row r="65" spans="2:6" ht="15.75">
      <c r="B65" s="59"/>
      <c r="C65" s="59"/>
      <c r="D65" s="60"/>
      <c r="E65" s="55"/>
      <c r="F65" s="140"/>
    </row>
    <row r="66" spans="2:7" ht="32.25" customHeight="1">
      <c r="B66" s="202"/>
      <c r="C66" s="691" t="s">
        <v>336</v>
      </c>
      <c r="D66" s="691"/>
      <c r="E66" s="691"/>
      <c r="F66" s="691"/>
      <c r="G66" s="691"/>
    </row>
    <row r="67" spans="2:7" ht="6" customHeight="1" thickBot="1">
      <c r="B67" s="203"/>
      <c r="C67" s="203"/>
      <c r="D67" s="203"/>
      <c r="E67" s="204"/>
      <c r="F67" s="61"/>
      <c r="G67" s="38"/>
    </row>
    <row r="68" spans="2:8" ht="15.75">
      <c r="B68" s="205" t="s">
        <v>0</v>
      </c>
      <c r="C68" s="206" t="s">
        <v>1</v>
      </c>
      <c r="D68" s="207" t="s">
        <v>2</v>
      </c>
      <c r="E68" s="93" t="s">
        <v>188</v>
      </c>
      <c r="F68" s="515" t="s">
        <v>335</v>
      </c>
      <c r="G68" s="580" t="s">
        <v>425</v>
      </c>
      <c r="H68" s="571" t="s">
        <v>426</v>
      </c>
    </row>
    <row r="69" spans="2:8" ht="18" customHeight="1">
      <c r="B69" s="581" t="s">
        <v>67</v>
      </c>
      <c r="C69" s="208" t="s">
        <v>68</v>
      </c>
      <c r="D69" s="364" t="s">
        <v>16</v>
      </c>
      <c r="E69" s="383" t="s">
        <v>417</v>
      </c>
      <c r="F69" s="517">
        <v>32400</v>
      </c>
      <c r="G69" s="521"/>
      <c r="H69" s="575">
        <f>F69+G69</f>
        <v>32400</v>
      </c>
    </row>
    <row r="70" spans="2:8" ht="18" customHeight="1">
      <c r="B70" s="581" t="s">
        <v>67</v>
      </c>
      <c r="C70" s="208" t="s">
        <v>68</v>
      </c>
      <c r="D70" s="365" t="s">
        <v>300</v>
      </c>
      <c r="E70" s="141" t="s">
        <v>328</v>
      </c>
      <c r="F70" s="518">
        <v>2000</v>
      </c>
      <c r="G70" s="28"/>
      <c r="H70" s="575">
        <f>F70+G70</f>
        <v>2000</v>
      </c>
    </row>
    <row r="71" spans="2:8" ht="13.5" thickBot="1">
      <c r="B71" s="582" t="s">
        <v>67</v>
      </c>
      <c r="C71" s="583" t="s">
        <v>68</v>
      </c>
      <c r="D71" s="584" t="s">
        <v>340</v>
      </c>
      <c r="E71" s="585" t="s">
        <v>386</v>
      </c>
      <c r="F71" s="586">
        <v>4000</v>
      </c>
      <c r="G71" s="531"/>
      <c r="H71" s="578">
        <f>F71+G71</f>
        <v>4000</v>
      </c>
    </row>
  </sheetData>
  <sheetProtection/>
  <mergeCells count="4">
    <mergeCell ref="C28:E28"/>
    <mergeCell ref="C8:E8"/>
    <mergeCell ref="C6:G6"/>
    <mergeCell ref="C66:G66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25">
      <selection activeCell="M114" sqref="M114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37.421875" style="0" customWidth="1"/>
    <col min="9" max="9" width="15.710937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94" t="s">
        <v>58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90"/>
      <c r="C2" s="31"/>
      <c r="D2" s="185"/>
      <c r="E2" s="31"/>
      <c r="F2" s="31"/>
      <c r="G2" s="31"/>
      <c r="H2" s="336" t="s">
        <v>438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192"/>
      <c r="H3" s="194" t="s">
        <v>331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39"/>
      <c r="C4" s="197" t="s">
        <v>344</v>
      </c>
      <c r="D4" s="197"/>
      <c r="E4" s="197"/>
      <c r="F4" s="197"/>
      <c r="G4" s="197"/>
      <c r="H4" s="40"/>
      <c r="I4" s="39"/>
      <c r="J4" s="39"/>
      <c r="K4" s="39"/>
      <c r="L4" s="39"/>
      <c r="M4" s="39"/>
      <c r="N4" s="39"/>
      <c r="O4" s="39"/>
      <c r="P4" s="39"/>
      <c r="Q4" s="39"/>
    </row>
    <row r="5" spans="1:16" ht="12" customHeight="1" thickBot="1">
      <c r="A5" s="39"/>
      <c r="B5" s="39"/>
      <c r="C5" s="39"/>
      <c r="D5" s="39"/>
      <c r="E5" s="39"/>
      <c r="F5" s="39"/>
      <c r="G5" s="39"/>
      <c r="H5" s="39"/>
      <c r="I5" s="42" t="s">
        <v>45</v>
      </c>
      <c r="J5" s="39"/>
      <c r="K5" s="39"/>
      <c r="L5" s="39"/>
      <c r="M5" s="39"/>
      <c r="N5" s="39"/>
      <c r="O5" s="39"/>
      <c r="P5" s="39"/>
    </row>
    <row r="6" spans="1:9" ht="72" customHeight="1" thickBot="1">
      <c r="A6" s="62" t="s">
        <v>0</v>
      </c>
      <c r="B6" s="63" t="s">
        <v>1</v>
      </c>
      <c r="C6" s="64" t="s">
        <v>2</v>
      </c>
      <c r="D6" s="63" t="s">
        <v>47</v>
      </c>
      <c r="E6" s="65" t="s">
        <v>421</v>
      </c>
      <c r="F6" s="65" t="s">
        <v>425</v>
      </c>
      <c r="G6" s="65" t="s">
        <v>436</v>
      </c>
      <c r="H6" s="66" t="s">
        <v>90</v>
      </c>
      <c r="I6" s="67" t="s">
        <v>91</v>
      </c>
    </row>
    <row r="7" spans="1:9" ht="9.75" customHeigh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2">
        <v>8</v>
      </c>
      <c r="I7" s="168">
        <v>9</v>
      </c>
    </row>
    <row r="8" spans="1:9" ht="15" customHeight="1">
      <c r="A8" s="274" t="s">
        <v>92</v>
      </c>
      <c r="B8" s="275"/>
      <c r="C8" s="275"/>
      <c r="D8" s="276" t="s">
        <v>93</v>
      </c>
      <c r="E8" s="277">
        <f>E9</f>
        <v>3078000</v>
      </c>
      <c r="F8" s="277">
        <f>F9</f>
        <v>-1000</v>
      </c>
      <c r="G8" s="277">
        <f>G9</f>
        <v>3077000</v>
      </c>
      <c r="H8" s="68"/>
      <c r="I8" s="163"/>
    </row>
    <row r="9" spans="1:9" ht="15" customHeight="1">
      <c r="A9" s="164"/>
      <c r="B9" s="269" t="s">
        <v>94</v>
      </c>
      <c r="C9" s="270"/>
      <c r="D9" s="271" t="s">
        <v>95</v>
      </c>
      <c r="E9" s="272">
        <f>SUM(E10:E15)</f>
        <v>3078000</v>
      </c>
      <c r="F9" s="272">
        <f>SUM(F10:F15)</f>
        <v>-1000</v>
      </c>
      <c r="G9" s="272">
        <f>SUM(G10:G15)</f>
        <v>3077000</v>
      </c>
      <c r="H9" s="71"/>
      <c r="I9" s="163"/>
    </row>
    <row r="10" spans="1:9" ht="24">
      <c r="A10" s="164"/>
      <c r="B10" s="69"/>
      <c r="C10" s="72">
        <v>6050</v>
      </c>
      <c r="D10" s="73" t="s">
        <v>96</v>
      </c>
      <c r="E10" s="142">
        <v>2800000</v>
      </c>
      <c r="F10" s="142"/>
      <c r="G10" s="142">
        <f aca="true" t="shared" si="0" ref="G10:G15">E10+F10</f>
        <v>2800000</v>
      </c>
      <c r="H10" s="74" t="s">
        <v>343</v>
      </c>
      <c r="I10" s="165" t="s">
        <v>97</v>
      </c>
    </row>
    <row r="11" spans="1:9" ht="24">
      <c r="A11" s="164"/>
      <c r="B11" s="69"/>
      <c r="C11" s="72">
        <v>6050</v>
      </c>
      <c r="D11" s="73" t="s">
        <v>96</v>
      </c>
      <c r="E11" s="142">
        <v>85000</v>
      </c>
      <c r="F11" s="142"/>
      <c r="G11" s="142">
        <f t="shared" si="0"/>
        <v>85000</v>
      </c>
      <c r="H11" s="74" t="s">
        <v>345</v>
      </c>
      <c r="I11" s="165" t="s">
        <v>97</v>
      </c>
    </row>
    <row r="12" spans="1:9" ht="24">
      <c r="A12" s="164"/>
      <c r="B12" s="69"/>
      <c r="C12" s="72">
        <v>6050</v>
      </c>
      <c r="D12" s="73" t="s">
        <v>96</v>
      </c>
      <c r="E12" s="142">
        <v>73000</v>
      </c>
      <c r="F12" s="142"/>
      <c r="G12" s="142">
        <f t="shared" si="0"/>
        <v>73000</v>
      </c>
      <c r="H12" s="74" t="s">
        <v>346</v>
      </c>
      <c r="I12" s="165" t="s">
        <v>97</v>
      </c>
    </row>
    <row r="13" spans="1:9" ht="24">
      <c r="A13" s="164"/>
      <c r="B13" s="69"/>
      <c r="C13" s="72">
        <v>6050</v>
      </c>
      <c r="D13" s="73" t="s">
        <v>96</v>
      </c>
      <c r="E13" s="142">
        <v>100000</v>
      </c>
      <c r="F13" s="142">
        <v>-8000</v>
      </c>
      <c r="G13" s="142">
        <f t="shared" si="0"/>
        <v>92000</v>
      </c>
      <c r="H13" s="74" t="s">
        <v>347</v>
      </c>
      <c r="I13" s="165" t="s">
        <v>97</v>
      </c>
    </row>
    <row r="14" spans="1:9" ht="24">
      <c r="A14" s="164"/>
      <c r="B14" s="69"/>
      <c r="C14" s="72">
        <v>6050</v>
      </c>
      <c r="D14" s="73" t="s">
        <v>96</v>
      </c>
      <c r="E14" s="142">
        <v>20000</v>
      </c>
      <c r="F14" s="142"/>
      <c r="G14" s="142">
        <f t="shared" si="0"/>
        <v>20000</v>
      </c>
      <c r="H14" s="143" t="s">
        <v>266</v>
      </c>
      <c r="I14" s="165" t="s">
        <v>97</v>
      </c>
    </row>
    <row r="15" spans="1:9" ht="20.25" customHeight="1">
      <c r="A15" s="164"/>
      <c r="B15" s="69"/>
      <c r="C15" s="72">
        <v>6050</v>
      </c>
      <c r="D15" s="73" t="s">
        <v>96</v>
      </c>
      <c r="E15" s="142">
        <v>0</v>
      </c>
      <c r="F15" s="142">
        <v>7000</v>
      </c>
      <c r="G15" s="142">
        <f t="shared" si="0"/>
        <v>7000</v>
      </c>
      <c r="H15" s="143" t="s">
        <v>467</v>
      </c>
      <c r="I15" s="165" t="s">
        <v>97</v>
      </c>
    </row>
    <row r="16" spans="1:9" ht="15" customHeight="1">
      <c r="A16" s="278">
        <v>600</v>
      </c>
      <c r="B16" s="279"/>
      <c r="C16" s="279"/>
      <c r="D16" s="276" t="s">
        <v>99</v>
      </c>
      <c r="E16" s="280">
        <f>E17+E19</f>
        <v>663000</v>
      </c>
      <c r="F16" s="280">
        <f>F17+F19</f>
        <v>-19000</v>
      </c>
      <c r="G16" s="280">
        <f>G17+G19</f>
        <v>644000</v>
      </c>
      <c r="H16" s="76"/>
      <c r="I16" s="163"/>
    </row>
    <row r="17" spans="1:9" ht="17.25" customHeight="1">
      <c r="A17" s="278"/>
      <c r="B17" s="270">
        <v>60014</v>
      </c>
      <c r="C17" s="270"/>
      <c r="D17" s="271" t="s">
        <v>100</v>
      </c>
      <c r="E17" s="272">
        <f>E18</f>
        <v>174000</v>
      </c>
      <c r="F17" s="272">
        <f>F18</f>
        <v>-109000</v>
      </c>
      <c r="G17" s="272">
        <f>G18</f>
        <v>65000</v>
      </c>
      <c r="H17" s="76"/>
      <c r="I17" s="163"/>
    </row>
    <row r="18" spans="1:9" ht="36.75" customHeight="1">
      <c r="A18" s="278"/>
      <c r="B18" s="279"/>
      <c r="C18" s="72">
        <v>6300</v>
      </c>
      <c r="D18" s="73" t="s">
        <v>330</v>
      </c>
      <c r="E18" s="366">
        <v>174000</v>
      </c>
      <c r="F18" s="366">
        <v>-109000</v>
      </c>
      <c r="G18" s="142">
        <f>E18+F18</f>
        <v>65000</v>
      </c>
      <c r="H18" s="74" t="s">
        <v>369</v>
      </c>
      <c r="I18" s="372" t="s">
        <v>370</v>
      </c>
    </row>
    <row r="19" spans="1:9" ht="16.5" customHeight="1">
      <c r="A19" s="164"/>
      <c r="B19" s="270">
        <v>60016</v>
      </c>
      <c r="C19" s="270"/>
      <c r="D19" s="271" t="s">
        <v>198</v>
      </c>
      <c r="E19" s="273">
        <f>SUM(E20:E24)</f>
        <v>489000</v>
      </c>
      <c r="F19" s="273">
        <f>SUM(F20:F24)</f>
        <v>90000</v>
      </c>
      <c r="G19" s="273">
        <f>SUM(G20:G24)</f>
        <v>579000</v>
      </c>
      <c r="H19" s="77"/>
      <c r="I19" s="166"/>
    </row>
    <row r="20" spans="1:9" ht="15.75" customHeight="1">
      <c r="A20" s="167"/>
      <c r="B20" s="186"/>
      <c r="C20" s="187">
        <v>6050</v>
      </c>
      <c r="D20" s="73" t="s">
        <v>96</v>
      </c>
      <c r="E20" s="142">
        <v>400000</v>
      </c>
      <c r="F20" s="142"/>
      <c r="G20" s="142">
        <f>E20+F20</f>
        <v>400000</v>
      </c>
      <c r="H20" s="77" t="s">
        <v>367</v>
      </c>
      <c r="I20" s="165" t="s">
        <v>97</v>
      </c>
    </row>
    <row r="21" spans="1:9" ht="15.75" customHeight="1">
      <c r="A21" s="167"/>
      <c r="B21" s="186"/>
      <c r="C21" s="187">
        <v>6050</v>
      </c>
      <c r="D21" s="73" t="s">
        <v>96</v>
      </c>
      <c r="E21" s="142">
        <v>60000</v>
      </c>
      <c r="F21" s="142"/>
      <c r="G21" s="142">
        <f>E21+F21</f>
        <v>60000</v>
      </c>
      <c r="H21" s="77" t="s">
        <v>368</v>
      </c>
      <c r="I21" s="165" t="s">
        <v>97</v>
      </c>
    </row>
    <row r="22" spans="1:9" ht="24">
      <c r="A22" s="167"/>
      <c r="B22" s="186"/>
      <c r="C22" s="187">
        <v>6050</v>
      </c>
      <c r="D22" s="73" t="s">
        <v>96</v>
      </c>
      <c r="E22" s="142">
        <v>20000</v>
      </c>
      <c r="F22" s="142"/>
      <c r="G22" s="142">
        <f>E22+F22</f>
        <v>20000</v>
      </c>
      <c r="H22" s="143" t="s">
        <v>266</v>
      </c>
      <c r="I22" s="165" t="s">
        <v>97</v>
      </c>
    </row>
    <row r="23" spans="1:9" ht="24">
      <c r="A23" s="167"/>
      <c r="B23" s="186"/>
      <c r="C23" s="187">
        <v>6050</v>
      </c>
      <c r="D23" s="73" t="s">
        <v>309</v>
      </c>
      <c r="E23" s="142">
        <v>9000</v>
      </c>
      <c r="F23" s="142"/>
      <c r="G23" s="142">
        <f>E23+F23</f>
        <v>9000</v>
      </c>
      <c r="H23" s="143" t="s">
        <v>357</v>
      </c>
      <c r="I23" s="165" t="s">
        <v>97</v>
      </c>
    </row>
    <row r="24" spans="1:9" ht="24">
      <c r="A24" s="167"/>
      <c r="B24" s="186"/>
      <c r="C24" s="187">
        <v>6050</v>
      </c>
      <c r="D24" s="73" t="s">
        <v>96</v>
      </c>
      <c r="E24" s="142">
        <v>0</v>
      </c>
      <c r="F24" s="142">
        <v>90000</v>
      </c>
      <c r="G24" s="142">
        <f>E24+F24</f>
        <v>90000</v>
      </c>
      <c r="H24" s="77" t="s">
        <v>439</v>
      </c>
      <c r="I24" s="165" t="s">
        <v>97</v>
      </c>
    </row>
    <row r="25" spans="1:9" ht="15.75" customHeight="1">
      <c r="A25" s="278">
        <v>750</v>
      </c>
      <c r="B25" s="75"/>
      <c r="C25" s="75"/>
      <c r="D25" s="281" t="s">
        <v>11</v>
      </c>
      <c r="E25" s="280">
        <f>E26</f>
        <v>60000</v>
      </c>
      <c r="F25" s="280">
        <f>F26</f>
        <v>0</v>
      </c>
      <c r="G25" s="280">
        <f>G26</f>
        <v>60000</v>
      </c>
      <c r="H25" s="78"/>
      <c r="I25" s="163"/>
    </row>
    <row r="26" spans="1:9" ht="15.75" customHeight="1">
      <c r="A26" s="164"/>
      <c r="B26" s="270">
        <v>75023</v>
      </c>
      <c r="C26" s="270"/>
      <c r="D26" s="271" t="s">
        <v>101</v>
      </c>
      <c r="E26" s="272">
        <f>E27+E28</f>
        <v>60000</v>
      </c>
      <c r="F26" s="272">
        <f>F27+F28</f>
        <v>0</v>
      </c>
      <c r="G26" s="272">
        <f>G27+G28</f>
        <v>60000</v>
      </c>
      <c r="H26" s="71"/>
      <c r="I26" s="163"/>
    </row>
    <row r="27" spans="1:9" ht="15.75" customHeight="1">
      <c r="A27" s="164"/>
      <c r="B27" s="367"/>
      <c r="C27" s="187">
        <v>6050</v>
      </c>
      <c r="D27" s="73" t="s">
        <v>96</v>
      </c>
      <c r="E27" s="366">
        <v>40000</v>
      </c>
      <c r="F27" s="366"/>
      <c r="G27" s="142">
        <f>E27+F27</f>
        <v>40000</v>
      </c>
      <c r="H27" s="74" t="s">
        <v>348</v>
      </c>
      <c r="I27" s="165" t="s">
        <v>97</v>
      </c>
    </row>
    <row r="28" spans="1:9" ht="24">
      <c r="A28" s="164"/>
      <c r="B28" s="70"/>
      <c r="C28" s="72">
        <v>6060</v>
      </c>
      <c r="D28" s="73" t="s">
        <v>98</v>
      </c>
      <c r="E28" s="142">
        <v>20000</v>
      </c>
      <c r="F28" s="142"/>
      <c r="G28" s="142">
        <f>E28+F28</f>
        <v>20000</v>
      </c>
      <c r="H28" s="74" t="s">
        <v>264</v>
      </c>
      <c r="I28" s="165" t="s">
        <v>97</v>
      </c>
    </row>
    <row r="29" spans="1:9" ht="28.5" customHeight="1">
      <c r="A29" s="278">
        <v>754</v>
      </c>
      <c r="B29" s="70"/>
      <c r="C29" s="72"/>
      <c r="D29" s="268" t="s">
        <v>18</v>
      </c>
      <c r="E29" s="280">
        <f>E30</f>
        <v>175000</v>
      </c>
      <c r="F29" s="280">
        <f>F30</f>
        <v>20000</v>
      </c>
      <c r="G29" s="280">
        <f>G30</f>
        <v>195000</v>
      </c>
      <c r="H29" s="74"/>
      <c r="I29" s="165"/>
    </row>
    <row r="30" spans="1:9" ht="15" customHeight="1">
      <c r="A30" s="167"/>
      <c r="B30" s="253" t="s">
        <v>142</v>
      </c>
      <c r="C30" s="254"/>
      <c r="D30" s="223" t="s">
        <v>237</v>
      </c>
      <c r="E30" s="272">
        <f>SUM(E31:E33)</f>
        <v>175000</v>
      </c>
      <c r="F30" s="272">
        <f>SUM(F31:F33)</f>
        <v>20000</v>
      </c>
      <c r="G30" s="272">
        <f>SUM(G31:G33)</f>
        <v>195000</v>
      </c>
      <c r="H30" s="74"/>
      <c r="I30" s="165"/>
    </row>
    <row r="31" spans="1:9" ht="15" customHeight="1">
      <c r="A31" s="167"/>
      <c r="B31" s="186"/>
      <c r="C31" s="187">
        <v>6050</v>
      </c>
      <c r="D31" s="73" t="s">
        <v>96</v>
      </c>
      <c r="E31" s="142">
        <v>140000</v>
      </c>
      <c r="F31" s="142">
        <v>20000</v>
      </c>
      <c r="G31" s="142">
        <f>E31+F31</f>
        <v>160000</v>
      </c>
      <c r="H31" s="74" t="s">
        <v>349</v>
      </c>
      <c r="I31" s="165" t="s">
        <v>97</v>
      </c>
    </row>
    <row r="32" spans="1:9" ht="15" customHeight="1">
      <c r="A32" s="164"/>
      <c r="B32" s="70"/>
      <c r="C32" s="187">
        <v>6050</v>
      </c>
      <c r="D32" s="73" t="s">
        <v>96</v>
      </c>
      <c r="E32" s="142">
        <v>30000</v>
      </c>
      <c r="F32" s="142"/>
      <c r="G32" s="142">
        <f>E32+F32</f>
        <v>30000</v>
      </c>
      <c r="H32" s="74" t="s">
        <v>350</v>
      </c>
      <c r="I32" s="165" t="s">
        <v>97</v>
      </c>
    </row>
    <row r="33" spans="1:9" ht="21.75">
      <c r="A33" s="164"/>
      <c r="B33" s="70"/>
      <c r="C33" s="187">
        <v>6050</v>
      </c>
      <c r="D33" s="73" t="s">
        <v>309</v>
      </c>
      <c r="E33" s="142">
        <v>5000</v>
      </c>
      <c r="F33" s="142"/>
      <c r="G33" s="142">
        <f>E33+F33</f>
        <v>5000</v>
      </c>
      <c r="H33" s="74" t="s">
        <v>358</v>
      </c>
      <c r="I33" s="165" t="s">
        <v>97</v>
      </c>
    </row>
    <row r="34" spans="1:9" ht="15.75" customHeight="1">
      <c r="A34" s="266" t="s">
        <v>150</v>
      </c>
      <c r="B34" s="267"/>
      <c r="C34" s="321"/>
      <c r="D34" s="281" t="s">
        <v>36</v>
      </c>
      <c r="E34" s="280">
        <f>E35+E37</f>
        <v>85000</v>
      </c>
      <c r="F34" s="280">
        <f>F35+F37</f>
        <v>0</v>
      </c>
      <c r="G34" s="280">
        <f>G35+G37</f>
        <v>85000</v>
      </c>
      <c r="H34" s="74"/>
      <c r="I34" s="165"/>
    </row>
    <row r="35" spans="1:9" ht="15.75" customHeight="1">
      <c r="A35" s="405"/>
      <c r="B35" s="254" t="s">
        <v>151</v>
      </c>
      <c r="C35" s="253"/>
      <c r="D35" s="223" t="s">
        <v>37</v>
      </c>
      <c r="E35" s="272">
        <f>E36</f>
        <v>70000</v>
      </c>
      <c r="F35" s="272">
        <f>F36</f>
        <v>0</v>
      </c>
      <c r="G35" s="272">
        <f>G36</f>
        <v>70000</v>
      </c>
      <c r="H35" s="74"/>
      <c r="I35" s="165"/>
    </row>
    <row r="36" spans="1:9" ht="24">
      <c r="A36" s="405"/>
      <c r="B36" s="267"/>
      <c r="C36" s="187">
        <v>6050</v>
      </c>
      <c r="D36" s="73" t="s">
        <v>96</v>
      </c>
      <c r="E36" s="366">
        <v>70000</v>
      </c>
      <c r="F36" s="366"/>
      <c r="G36" s="142">
        <f>E36+F36</f>
        <v>70000</v>
      </c>
      <c r="H36" s="74" t="s">
        <v>422</v>
      </c>
      <c r="I36" s="165" t="s">
        <v>97</v>
      </c>
    </row>
    <row r="37" spans="1:9" ht="14.25" customHeight="1">
      <c r="A37" s="167"/>
      <c r="B37" s="254" t="s">
        <v>155</v>
      </c>
      <c r="C37" s="253"/>
      <c r="D37" s="223" t="s">
        <v>195</v>
      </c>
      <c r="E37" s="272">
        <f>E38</f>
        <v>15000</v>
      </c>
      <c r="F37" s="272">
        <f>F38</f>
        <v>0</v>
      </c>
      <c r="G37" s="272">
        <f>G38</f>
        <v>15000</v>
      </c>
      <c r="H37" s="74"/>
      <c r="I37" s="165"/>
    </row>
    <row r="38" spans="1:9" ht="24">
      <c r="A38" s="164"/>
      <c r="B38" s="70"/>
      <c r="C38" s="72">
        <v>6060</v>
      </c>
      <c r="D38" s="73" t="s">
        <v>98</v>
      </c>
      <c r="E38" s="142">
        <v>15000</v>
      </c>
      <c r="F38" s="142"/>
      <c r="G38" s="142">
        <f>E38+F38</f>
        <v>15000</v>
      </c>
      <c r="H38" s="74" t="s">
        <v>342</v>
      </c>
      <c r="I38" s="165" t="s">
        <v>301</v>
      </c>
    </row>
    <row r="39" spans="1:9" ht="15.75" customHeight="1">
      <c r="A39" s="266" t="s">
        <v>160</v>
      </c>
      <c r="B39" s="267"/>
      <c r="C39" s="321"/>
      <c r="D39" s="281" t="s">
        <v>161</v>
      </c>
      <c r="E39" s="280">
        <f aca="true" t="shared" si="1" ref="E39:G40">E40</f>
        <v>26000</v>
      </c>
      <c r="F39" s="280">
        <f t="shared" si="1"/>
        <v>0</v>
      </c>
      <c r="G39" s="280">
        <f t="shared" si="1"/>
        <v>26000</v>
      </c>
      <c r="H39" s="74"/>
      <c r="I39" s="165"/>
    </row>
    <row r="40" spans="1:9" ht="15.75" customHeight="1">
      <c r="A40" s="377"/>
      <c r="B40" s="254" t="s">
        <v>385</v>
      </c>
      <c r="C40" s="253"/>
      <c r="D40" s="381" t="s">
        <v>400</v>
      </c>
      <c r="E40" s="272">
        <f t="shared" si="1"/>
        <v>26000</v>
      </c>
      <c r="F40" s="272">
        <f t="shared" si="1"/>
        <v>0</v>
      </c>
      <c r="G40" s="272">
        <f t="shared" si="1"/>
        <v>26000</v>
      </c>
      <c r="H40" s="74"/>
      <c r="I40" s="165"/>
    </row>
    <row r="41" spans="1:9" ht="37.5" customHeight="1">
      <c r="A41" s="377"/>
      <c r="B41" s="378"/>
      <c r="C41" s="72">
        <v>6300</v>
      </c>
      <c r="D41" s="73" t="s">
        <v>330</v>
      </c>
      <c r="E41" s="142">
        <v>26000</v>
      </c>
      <c r="F41" s="142"/>
      <c r="G41" s="142">
        <f>E41+F41</f>
        <v>26000</v>
      </c>
      <c r="H41" s="74" t="s">
        <v>380</v>
      </c>
      <c r="I41" s="372" t="s">
        <v>370</v>
      </c>
    </row>
    <row r="42" spans="1:9" ht="25.5">
      <c r="A42" s="322" t="s">
        <v>178</v>
      </c>
      <c r="B42" s="323"/>
      <c r="C42" s="323"/>
      <c r="D42" s="324" t="s">
        <v>43</v>
      </c>
      <c r="E42" s="280">
        <f>E43</f>
        <v>146981</v>
      </c>
      <c r="F42" s="280">
        <f>F43</f>
        <v>0</v>
      </c>
      <c r="G42" s="280">
        <f>G43</f>
        <v>146981</v>
      </c>
      <c r="H42" s="74"/>
      <c r="I42" s="165"/>
    </row>
    <row r="43" spans="1:9" ht="17.25" customHeight="1">
      <c r="A43" s="167"/>
      <c r="B43" s="254" t="s">
        <v>181</v>
      </c>
      <c r="C43" s="253"/>
      <c r="D43" s="223" t="s">
        <v>226</v>
      </c>
      <c r="E43" s="272">
        <f>SUM(E44:E51)</f>
        <v>146981</v>
      </c>
      <c r="F43" s="272">
        <f>SUM(F44:F51)</f>
        <v>0</v>
      </c>
      <c r="G43" s="272">
        <f>SUM(G44:G51)</f>
        <v>146981</v>
      </c>
      <c r="H43" s="74"/>
      <c r="I43" s="165"/>
    </row>
    <row r="44" spans="1:9" ht="17.25" customHeight="1">
      <c r="A44" s="167"/>
      <c r="B44" s="371"/>
      <c r="C44" s="72">
        <v>6050</v>
      </c>
      <c r="D44" s="73" t="s">
        <v>96</v>
      </c>
      <c r="E44" s="366">
        <v>60000</v>
      </c>
      <c r="F44" s="366"/>
      <c r="G44" s="142">
        <f aca="true" t="shared" si="2" ref="G44:G51">E44+F44</f>
        <v>60000</v>
      </c>
      <c r="H44" s="74" t="s">
        <v>366</v>
      </c>
      <c r="I44" s="165" t="s">
        <v>97</v>
      </c>
    </row>
    <row r="45" spans="1:9" ht="26.25" customHeight="1">
      <c r="A45" s="167"/>
      <c r="B45" s="186"/>
      <c r="C45" s="72">
        <v>6050</v>
      </c>
      <c r="D45" s="73" t="s">
        <v>96</v>
      </c>
      <c r="E45" s="142">
        <v>20000</v>
      </c>
      <c r="F45" s="142"/>
      <c r="G45" s="142">
        <f t="shared" si="2"/>
        <v>20000</v>
      </c>
      <c r="H45" s="74" t="s">
        <v>423</v>
      </c>
      <c r="I45" s="165" t="s">
        <v>97</v>
      </c>
    </row>
    <row r="46" spans="1:9" ht="24" customHeight="1">
      <c r="A46" s="167"/>
      <c r="B46" s="186"/>
      <c r="C46" s="187">
        <v>6050</v>
      </c>
      <c r="D46" s="73" t="s">
        <v>309</v>
      </c>
      <c r="E46" s="142">
        <v>12017</v>
      </c>
      <c r="F46" s="142"/>
      <c r="G46" s="142">
        <f t="shared" si="2"/>
        <v>12017</v>
      </c>
      <c r="H46" s="74" t="s">
        <v>351</v>
      </c>
      <c r="I46" s="165" t="s">
        <v>97</v>
      </c>
    </row>
    <row r="47" spans="1:9" ht="24" customHeight="1">
      <c r="A47" s="167"/>
      <c r="B47" s="186"/>
      <c r="C47" s="187">
        <v>6050</v>
      </c>
      <c r="D47" s="73" t="s">
        <v>309</v>
      </c>
      <c r="E47" s="142">
        <v>8000</v>
      </c>
      <c r="F47" s="142"/>
      <c r="G47" s="142">
        <f t="shared" si="2"/>
        <v>8000</v>
      </c>
      <c r="H47" s="74" t="s">
        <v>352</v>
      </c>
      <c r="I47" s="165" t="s">
        <v>97</v>
      </c>
    </row>
    <row r="48" spans="1:9" ht="24" customHeight="1">
      <c r="A48" s="167"/>
      <c r="B48" s="186"/>
      <c r="C48" s="187">
        <v>6050</v>
      </c>
      <c r="D48" s="73" t="s">
        <v>309</v>
      </c>
      <c r="E48" s="142">
        <v>3000</v>
      </c>
      <c r="F48" s="142"/>
      <c r="G48" s="142">
        <f t="shared" si="2"/>
        <v>3000</v>
      </c>
      <c r="H48" s="74" t="s">
        <v>353</v>
      </c>
      <c r="I48" s="165" t="s">
        <v>97</v>
      </c>
    </row>
    <row r="49" spans="1:9" ht="24" customHeight="1">
      <c r="A49" s="167"/>
      <c r="B49" s="186"/>
      <c r="C49" s="187">
        <v>6050</v>
      </c>
      <c r="D49" s="73" t="s">
        <v>309</v>
      </c>
      <c r="E49" s="142">
        <v>17000</v>
      </c>
      <c r="F49" s="142"/>
      <c r="G49" s="142">
        <f t="shared" si="2"/>
        <v>17000</v>
      </c>
      <c r="H49" s="74" t="s">
        <v>354</v>
      </c>
      <c r="I49" s="165" t="s">
        <v>97</v>
      </c>
    </row>
    <row r="50" spans="1:9" ht="24" customHeight="1">
      <c r="A50" s="167"/>
      <c r="B50" s="186"/>
      <c r="C50" s="187">
        <v>6050</v>
      </c>
      <c r="D50" s="73" t="s">
        <v>309</v>
      </c>
      <c r="E50" s="142">
        <v>18964</v>
      </c>
      <c r="F50" s="142"/>
      <c r="G50" s="142">
        <f t="shared" si="2"/>
        <v>18964</v>
      </c>
      <c r="H50" s="74" t="s">
        <v>355</v>
      </c>
      <c r="I50" s="165" t="s">
        <v>97</v>
      </c>
    </row>
    <row r="51" spans="1:9" ht="24" customHeight="1">
      <c r="A51" s="164"/>
      <c r="B51" s="70"/>
      <c r="C51" s="72">
        <v>6050</v>
      </c>
      <c r="D51" s="73" t="s">
        <v>309</v>
      </c>
      <c r="E51" s="142">
        <v>8000</v>
      </c>
      <c r="F51" s="142"/>
      <c r="G51" s="142">
        <f t="shared" si="2"/>
        <v>8000</v>
      </c>
      <c r="H51" s="74" t="s">
        <v>356</v>
      </c>
      <c r="I51" s="165" t="s">
        <v>97</v>
      </c>
    </row>
    <row r="52" spans="1:9" ht="5.25" customHeight="1" thickBot="1">
      <c r="A52" s="153"/>
      <c r="B52" s="154"/>
      <c r="C52" s="155"/>
      <c r="D52" s="156"/>
      <c r="E52" s="157"/>
      <c r="F52" s="157"/>
      <c r="G52" s="157"/>
      <c r="H52" s="158"/>
      <c r="I52" s="159"/>
    </row>
    <row r="53" spans="1:9" ht="22.5" customHeight="1" thickBot="1">
      <c r="A53" s="79"/>
      <c r="B53" s="80"/>
      <c r="C53" s="80"/>
      <c r="D53" s="282" t="s">
        <v>107</v>
      </c>
      <c r="E53" s="283">
        <f>E8+E16+E25+E29+E34+E39+E42</f>
        <v>4233981</v>
      </c>
      <c r="F53" s="283">
        <f>F8+F16+F25+F29+F34+F39+F42</f>
        <v>0</v>
      </c>
      <c r="G53" s="283">
        <f>G8+G16+G25+G29+G34+G39+G42</f>
        <v>4233981</v>
      </c>
      <c r="H53" s="81"/>
      <c r="I53" s="20"/>
    </row>
    <row r="54" spans="1:8" ht="12.75">
      <c r="A54" s="82"/>
      <c r="B54" s="82"/>
      <c r="C54" s="82"/>
      <c r="D54" s="82"/>
      <c r="E54" s="83"/>
      <c r="F54" s="83"/>
      <c r="G54" s="83"/>
      <c r="H54" s="84"/>
    </row>
    <row r="55" spans="1:8" ht="15.75">
      <c r="A55" s="82"/>
      <c r="B55" s="82"/>
      <c r="C55" s="82"/>
      <c r="D55" s="85"/>
      <c r="E55" s="86"/>
      <c r="F55" s="86"/>
      <c r="G55" s="86"/>
      <c r="H55" s="84"/>
    </row>
    <row r="56" spans="1:8" ht="12.75">
      <c r="A56" s="82"/>
      <c r="B56" s="82"/>
      <c r="C56" s="87"/>
      <c r="D56" s="88"/>
      <c r="E56" s="82"/>
      <c r="F56" s="82"/>
      <c r="G56" s="82"/>
      <c r="H56" s="89"/>
    </row>
    <row r="57" spans="1:8" ht="12.75">
      <c r="A57" s="82"/>
      <c r="B57" s="82"/>
      <c r="C57" s="82"/>
      <c r="D57" s="145"/>
      <c r="E57" s="82"/>
      <c r="F57" s="82"/>
      <c r="G57" s="82"/>
      <c r="H57" s="89"/>
    </row>
    <row r="58" spans="4:8" ht="12.75">
      <c r="D58" s="146"/>
      <c r="E58" s="88"/>
      <c r="F58" s="88"/>
      <c r="G58" s="88"/>
      <c r="H58" s="89"/>
    </row>
    <row r="59" spans="4:8" ht="12.75">
      <c r="D59" s="146"/>
      <c r="E59" s="88"/>
      <c r="F59" s="88"/>
      <c r="G59" s="88"/>
      <c r="H59" s="89"/>
    </row>
    <row r="60" spans="4:8" ht="12.75">
      <c r="D60" s="146"/>
      <c r="E60" s="88"/>
      <c r="F60" s="88"/>
      <c r="G60" s="88"/>
      <c r="H60" s="89"/>
    </row>
    <row r="61" spans="4:8" ht="12.75">
      <c r="D61" s="146"/>
      <c r="E61" s="88"/>
      <c r="F61" s="88"/>
      <c r="G61" s="88"/>
      <c r="H61" s="89"/>
    </row>
    <row r="62" spans="4:8" ht="12.75">
      <c r="D62" s="149"/>
      <c r="E62" s="88"/>
      <c r="F62" s="88"/>
      <c r="G62" s="88"/>
      <c r="H62" s="89"/>
    </row>
    <row r="63" spans="4:8" ht="12.75">
      <c r="D63" s="149"/>
      <c r="E63" s="88"/>
      <c r="F63" s="88"/>
      <c r="G63" s="88"/>
      <c r="H63" s="89"/>
    </row>
    <row r="64" spans="4:8" ht="12.75">
      <c r="D64" s="149"/>
      <c r="E64" s="82"/>
      <c r="F64" s="82"/>
      <c r="G64" s="82"/>
      <c r="H64" s="89"/>
    </row>
    <row r="65" ht="12.75">
      <c r="D65" s="145"/>
    </row>
    <row r="66" ht="12.75">
      <c r="D66" s="145"/>
    </row>
    <row r="67" ht="29.25" customHeight="1">
      <c r="D67" s="145"/>
    </row>
    <row r="68" ht="12.75">
      <c r="D68" s="145"/>
    </row>
    <row r="69" ht="12.75">
      <c r="D69" s="145"/>
    </row>
    <row r="70" ht="12.75">
      <c r="D70" s="145"/>
    </row>
    <row r="71" ht="12.75">
      <c r="D71" s="145"/>
    </row>
    <row r="72" ht="12.75">
      <c r="D72" s="149"/>
    </row>
    <row r="73" ht="14.25">
      <c r="D73" s="150"/>
    </row>
    <row r="74" ht="12.75">
      <c r="D74" s="148"/>
    </row>
    <row r="75" ht="12.75">
      <c r="D75" s="145"/>
    </row>
    <row r="76" ht="14.25">
      <c r="D76" s="147"/>
    </row>
    <row r="77" ht="14.25">
      <c r="D77" s="147"/>
    </row>
    <row r="78" ht="14.25">
      <c r="D78" s="147"/>
    </row>
    <row r="79" ht="12.75">
      <c r="D79" s="148"/>
    </row>
    <row r="80" ht="12.75">
      <c r="D80" s="145"/>
    </row>
    <row r="81" ht="12.75">
      <c r="D81" s="148"/>
    </row>
    <row r="82" ht="12.75">
      <c r="D82" s="151"/>
    </row>
    <row r="83" ht="12.75">
      <c r="D83" s="111"/>
    </row>
    <row r="84" ht="12.75">
      <c r="D84" s="111"/>
    </row>
    <row r="85" ht="12.75">
      <c r="D85" s="11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M114" sqref="M114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94" t="s">
        <v>437</v>
      </c>
    </row>
    <row r="2" spans="2:6" ht="18.75">
      <c r="B2" s="189"/>
      <c r="D2" s="183"/>
      <c r="F2" s="194" t="s">
        <v>443</v>
      </c>
    </row>
    <row r="3" ht="12.75">
      <c r="F3" s="194" t="s">
        <v>442</v>
      </c>
    </row>
    <row r="5" ht="15">
      <c r="E5" s="191"/>
    </row>
    <row r="6" spans="2:8" ht="48.75" customHeight="1">
      <c r="B6" s="691" t="s">
        <v>469</v>
      </c>
      <c r="C6" s="691"/>
      <c r="D6" s="691"/>
      <c r="E6" s="691"/>
      <c r="F6" s="691"/>
      <c r="G6" s="691"/>
      <c r="H6" s="691"/>
    </row>
    <row r="7" spans="5:6" ht="16.5" customHeight="1">
      <c r="E7" s="40"/>
      <c r="F7" s="40"/>
    </row>
    <row r="8" spans="5:8" ht="16.5" customHeight="1" thickBot="1">
      <c r="E8" s="31"/>
      <c r="H8" s="42" t="s">
        <v>45</v>
      </c>
    </row>
    <row r="9" spans="2:8" ht="26.25" customHeight="1">
      <c r="B9" s="169" t="s">
        <v>0</v>
      </c>
      <c r="C9" s="170" t="s">
        <v>1</v>
      </c>
      <c r="D9" s="170" t="s">
        <v>2</v>
      </c>
      <c r="E9" s="170" t="s">
        <v>190</v>
      </c>
      <c r="F9" s="589" t="s">
        <v>56</v>
      </c>
      <c r="G9" s="587" t="s">
        <v>441</v>
      </c>
      <c r="H9" s="588" t="s">
        <v>440</v>
      </c>
    </row>
    <row r="10" spans="2:8" s="130" customFormat="1" ht="7.5" customHeight="1">
      <c r="B10" s="129">
        <v>1</v>
      </c>
      <c r="C10" s="41">
        <v>2</v>
      </c>
      <c r="D10" s="41">
        <v>3</v>
      </c>
      <c r="E10" s="41">
        <v>4</v>
      </c>
      <c r="F10" s="590">
        <v>5</v>
      </c>
      <c r="G10" s="592">
        <v>6</v>
      </c>
      <c r="H10" s="595">
        <v>7</v>
      </c>
    </row>
    <row r="11" spans="2:8" s="130" customFormat="1" ht="84">
      <c r="B11" s="178">
        <v>600</v>
      </c>
      <c r="C11" s="36">
        <v>60014</v>
      </c>
      <c r="D11" s="180" t="s">
        <v>329</v>
      </c>
      <c r="E11" s="179" t="s">
        <v>330</v>
      </c>
      <c r="F11" s="480">
        <v>174000</v>
      </c>
      <c r="G11" s="647">
        <v>-109000</v>
      </c>
      <c r="H11" s="596">
        <f aca="true" t="shared" si="0" ref="H11:H16">F11+G11</f>
        <v>65000</v>
      </c>
    </row>
    <row r="12" spans="2:8" s="130" customFormat="1" ht="38.25" customHeight="1">
      <c r="B12" s="178">
        <v>600</v>
      </c>
      <c r="C12" s="36">
        <v>60016</v>
      </c>
      <c r="D12" s="180" t="s">
        <v>341</v>
      </c>
      <c r="E12" s="179" t="s">
        <v>376</v>
      </c>
      <c r="F12" s="480">
        <v>5000</v>
      </c>
      <c r="G12" s="593"/>
      <c r="H12" s="596">
        <f t="shared" si="0"/>
        <v>5000</v>
      </c>
    </row>
    <row r="13" spans="2:8" s="130" customFormat="1" ht="84">
      <c r="B13" s="178">
        <v>851</v>
      </c>
      <c r="C13" s="386">
        <v>85141</v>
      </c>
      <c r="D13" s="180" t="s">
        <v>329</v>
      </c>
      <c r="E13" s="179" t="s">
        <v>330</v>
      </c>
      <c r="F13" s="480">
        <v>26000</v>
      </c>
      <c r="G13" s="593"/>
      <c r="H13" s="596">
        <f t="shared" si="0"/>
        <v>26000</v>
      </c>
    </row>
    <row r="14" spans="2:8" s="130" customFormat="1" ht="36">
      <c r="B14" s="178">
        <v>900</v>
      </c>
      <c r="C14" s="36">
        <v>90004</v>
      </c>
      <c r="D14" s="180" t="s">
        <v>341</v>
      </c>
      <c r="E14" s="179" t="s">
        <v>376</v>
      </c>
      <c r="F14" s="480">
        <v>15000</v>
      </c>
      <c r="G14" s="593"/>
      <c r="H14" s="596">
        <f t="shared" si="0"/>
        <v>15000</v>
      </c>
    </row>
    <row r="15" spans="2:8" s="130" customFormat="1" ht="39" customHeight="1">
      <c r="B15" s="177">
        <v>921</v>
      </c>
      <c r="C15" s="37">
        <v>92109</v>
      </c>
      <c r="D15" s="152">
        <v>2480</v>
      </c>
      <c r="E15" s="27" t="s">
        <v>183</v>
      </c>
      <c r="F15" s="480">
        <v>150000</v>
      </c>
      <c r="G15" s="593"/>
      <c r="H15" s="596">
        <f t="shared" si="0"/>
        <v>150000</v>
      </c>
    </row>
    <row r="16" spans="2:8" ht="39" customHeight="1">
      <c r="B16" s="177">
        <v>921</v>
      </c>
      <c r="C16" s="37">
        <v>92116</v>
      </c>
      <c r="D16" s="152">
        <v>2480</v>
      </c>
      <c r="E16" s="27" t="s">
        <v>183</v>
      </c>
      <c r="F16" s="480">
        <v>845000</v>
      </c>
      <c r="G16" s="594"/>
      <c r="H16" s="596">
        <f t="shared" si="0"/>
        <v>845000</v>
      </c>
    </row>
    <row r="17" spans="2:8" ht="30" customHeight="1" thickBot="1">
      <c r="B17" s="692" t="s">
        <v>57</v>
      </c>
      <c r="C17" s="693"/>
      <c r="D17" s="693"/>
      <c r="E17" s="694"/>
      <c r="F17" s="591">
        <f>SUM(F11:F16)</f>
        <v>1215000</v>
      </c>
      <c r="G17" s="591">
        <f>SUM(G11:G16)</f>
        <v>-109000</v>
      </c>
      <c r="H17" s="303">
        <f>SUM(H11:H16)</f>
        <v>1106000</v>
      </c>
    </row>
    <row r="31" ht="12.75">
      <c r="E31" s="110"/>
    </row>
  </sheetData>
  <sheetProtection/>
  <mergeCells count="2">
    <mergeCell ref="B17:E17"/>
    <mergeCell ref="B6:H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G86" sqref="G86"/>
    </sheetView>
  </sheetViews>
  <sheetFormatPr defaultColWidth="9.140625" defaultRowHeight="12.75"/>
  <cols>
    <col min="1" max="1" width="4.28125" style="31" customWidth="1"/>
    <col min="2" max="2" width="3.57421875" style="31" customWidth="1"/>
    <col min="3" max="3" width="13.140625" style="31" customWidth="1"/>
    <col min="4" max="4" width="5.00390625" style="31" customWidth="1"/>
    <col min="5" max="5" width="7.140625" style="31" customWidth="1"/>
    <col min="6" max="6" width="5.421875" style="31" customWidth="1"/>
    <col min="7" max="7" width="28.28125" style="31" customWidth="1"/>
    <col min="8" max="8" width="10.7109375" style="31" customWidth="1"/>
    <col min="9" max="9" width="10.28125" style="31" customWidth="1"/>
    <col min="10" max="10" width="10.7109375" style="31" customWidth="1"/>
    <col min="11" max="11" width="3.7109375" style="31" customWidth="1"/>
    <col min="12" max="12" width="10.8515625" style="31" customWidth="1"/>
    <col min="13" max="16384" width="9.140625" style="31" customWidth="1"/>
  </cols>
  <sheetData>
    <row r="1" ht="12.75">
      <c r="H1" s="194" t="s">
        <v>468</v>
      </c>
    </row>
    <row r="2" ht="12.75">
      <c r="H2" s="194" t="s">
        <v>430</v>
      </c>
    </row>
    <row r="3" ht="12.75">
      <c r="H3" s="194" t="s">
        <v>333</v>
      </c>
    </row>
    <row r="4" ht="12.75">
      <c r="H4" s="194"/>
    </row>
    <row r="5" ht="12.75">
      <c r="G5" s="194"/>
    </row>
    <row r="6" spans="3:9" ht="18">
      <c r="C6" s="677" t="s">
        <v>337</v>
      </c>
      <c r="D6" s="677"/>
      <c r="E6" s="677"/>
      <c r="F6" s="677"/>
      <c r="G6" s="677"/>
      <c r="H6" s="677"/>
      <c r="I6" s="677"/>
    </row>
    <row r="7" spans="5:10" ht="15">
      <c r="E7" s="191"/>
      <c r="J7" s="196" t="s">
        <v>45</v>
      </c>
    </row>
    <row r="8" spans="2:10" ht="35.25" customHeight="1">
      <c r="B8" s="195" t="s">
        <v>46</v>
      </c>
      <c r="C8" s="344" t="s">
        <v>228</v>
      </c>
      <c r="D8" s="195" t="s">
        <v>0</v>
      </c>
      <c r="E8" s="195" t="s">
        <v>1</v>
      </c>
      <c r="F8" s="35" t="s">
        <v>2</v>
      </c>
      <c r="G8" s="35" t="s">
        <v>47</v>
      </c>
      <c r="H8" s="35" t="s">
        <v>207</v>
      </c>
      <c r="I8" s="599" t="s">
        <v>425</v>
      </c>
      <c r="J8" s="600" t="s">
        <v>444</v>
      </c>
    </row>
    <row r="9" spans="2:10" ht="10.5" customHeight="1" thickBot="1">
      <c r="B9" s="176">
        <v>1</v>
      </c>
      <c r="C9" s="176">
        <v>2</v>
      </c>
      <c r="D9" s="176">
        <v>3</v>
      </c>
      <c r="E9" s="176">
        <v>4</v>
      </c>
      <c r="F9" s="176">
        <v>5</v>
      </c>
      <c r="G9" s="176">
        <v>6</v>
      </c>
      <c r="H9" s="176">
        <v>7</v>
      </c>
      <c r="I9" s="519">
        <v>8</v>
      </c>
      <c r="J9" s="519">
        <v>9</v>
      </c>
    </row>
    <row r="10" spans="2:10" ht="19.5" customHeight="1">
      <c r="B10" s="695" t="s">
        <v>48</v>
      </c>
      <c r="C10" s="698" t="s">
        <v>208</v>
      </c>
      <c r="D10" s="706"/>
      <c r="E10" s="707"/>
      <c r="F10" s="708"/>
      <c r="G10" s="615" t="s">
        <v>332</v>
      </c>
      <c r="H10" s="616">
        <f>SUM(H11:H13)</f>
        <v>16981.14</v>
      </c>
      <c r="I10" s="616">
        <f>SUM(I11:I13)</f>
        <v>0</v>
      </c>
      <c r="J10" s="637">
        <f>SUM(J11:J13)</f>
        <v>16981.14</v>
      </c>
    </row>
    <row r="11" spans="2:10" ht="18" customHeight="1">
      <c r="B11" s="696"/>
      <c r="C11" s="699"/>
      <c r="D11" s="300">
        <v>600</v>
      </c>
      <c r="E11" s="301">
        <v>60016</v>
      </c>
      <c r="F11" s="301">
        <v>4270</v>
      </c>
      <c r="G11" s="302" t="s">
        <v>84</v>
      </c>
      <c r="H11" s="601">
        <v>4963.56</v>
      </c>
      <c r="I11" s="642">
        <v>-4963.56</v>
      </c>
      <c r="J11" s="633">
        <f>H11+I11</f>
        <v>0</v>
      </c>
    </row>
    <row r="12" spans="2:10" ht="24">
      <c r="B12" s="696"/>
      <c r="C12" s="699"/>
      <c r="D12" s="340">
        <v>900</v>
      </c>
      <c r="E12" s="301">
        <v>90015</v>
      </c>
      <c r="F12" s="341">
        <v>6050</v>
      </c>
      <c r="G12" s="342" t="s">
        <v>109</v>
      </c>
      <c r="H12" s="601">
        <v>12017.58</v>
      </c>
      <c r="I12" s="642"/>
      <c r="J12" s="633">
        <f>H12+I12</f>
        <v>12017.58</v>
      </c>
    </row>
    <row r="13" spans="2:10" ht="18" customHeight="1" thickBot="1">
      <c r="B13" s="697"/>
      <c r="C13" s="700"/>
      <c r="D13" s="617">
        <v>921</v>
      </c>
      <c r="E13" s="618">
        <v>92195</v>
      </c>
      <c r="F13" s="618">
        <v>4270</v>
      </c>
      <c r="G13" s="619" t="s">
        <v>84</v>
      </c>
      <c r="H13" s="620">
        <v>0</v>
      </c>
      <c r="I13" s="643">
        <v>4963.56</v>
      </c>
      <c r="J13" s="636">
        <f>H13+I13</f>
        <v>4963.56</v>
      </c>
    </row>
    <row r="14" spans="2:10" ht="19.5" customHeight="1">
      <c r="B14" s="696" t="s">
        <v>49</v>
      </c>
      <c r="C14" s="705" t="s">
        <v>209</v>
      </c>
      <c r="D14" s="719"/>
      <c r="E14" s="720"/>
      <c r="F14" s="721"/>
      <c r="G14" s="347" t="s">
        <v>332</v>
      </c>
      <c r="H14" s="614">
        <f>SUM(H15:H19)</f>
        <v>17670.73</v>
      </c>
      <c r="I14" s="614">
        <f>SUM(I15:I19)</f>
        <v>0</v>
      </c>
      <c r="J14" s="638">
        <f>SUM(J15:J19)</f>
        <v>17670.73</v>
      </c>
    </row>
    <row r="15" spans="2:12" ht="17.25" customHeight="1">
      <c r="B15" s="696"/>
      <c r="C15" s="705"/>
      <c r="D15" s="300">
        <v>600</v>
      </c>
      <c r="E15" s="301">
        <v>60016</v>
      </c>
      <c r="F15" s="301">
        <v>4270</v>
      </c>
      <c r="G15" s="302" t="s">
        <v>84</v>
      </c>
      <c r="H15" s="602">
        <v>2000</v>
      </c>
      <c r="I15" s="594"/>
      <c r="J15" s="633">
        <f>H15+I15</f>
        <v>2000</v>
      </c>
      <c r="L15" s="38"/>
    </row>
    <row r="16" spans="2:10" ht="17.25" customHeight="1">
      <c r="B16" s="696"/>
      <c r="C16" s="705"/>
      <c r="D16" s="300">
        <v>754</v>
      </c>
      <c r="E16" s="301">
        <v>75412</v>
      </c>
      <c r="F16" s="301">
        <v>4210</v>
      </c>
      <c r="G16" s="302" t="s">
        <v>78</v>
      </c>
      <c r="H16" s="602">
        <v>2000</v>
      </c>
      <c r="I16" s="594"/>
      <c r="J16" s="633">
        <f>H16+I16</f>
        <v>2000</v>
      </c>
    </row>
    <row r="17" spans="2:10" ht="24">
      <c r="B17" s="696"/>
      <c r="C17" s="705"/>
      <c r="D17" s="340">
        <v>900</v>
      </c>
      <c r="E17" s="301">
        <v>90015</v>
      </c>
      <c r="F17" s="341">
        <v>6050</v>
      </c>
      <c r="G17" s="342" t="s">
        <v>109</v>
      </c>
      <c r="H17" s="602">
        <v>8000</v>
      </c>
      <c r="I17" s="594"/>
      <c r="J17" s="633">
        <f>H17+I17</f>
        <v>8000</v>
      </c>
    </row>
    <row r="18" spans="2:10" ht="18" customHeight="1">
      <c r="B18" s="696"/>
      <c r="C18" s="705"/>
      <c r="D18" s="300">
        <v>921</v>
      </c>
      <c r="E18" s="301">
        <v>92195</v>
      </c>
      <c r="F18" s="339">
        <v>4210</v>
      </c>
      <c r="G18" s="302" t="s">
        <v>78</v>
      </c>
      <c r="H18" s="602">
        <v>2000</v>
      </c>
      <c r="I18" s="594"/>
      <c r="J18" s="633">
        <f>H18+I18</f>
        <v>2000</v>
      </c>
    </row>
    <row r="19" spans="2:10" ht="18" customHeight="1" thickBot="1">
      <c r="B19" s="697"/>
      <c r="C19" s="704"/>
      <c r="D19" s="617">
        <v>921</v>
      </c>
      <c r="E19" s="618">
        <v>92195</v>
      </c>
      <c r="F19" s="618">
        <v>4300</v>
      </c>
      <c r="G19" s="619" t="s">
        <v>77</v>
      </c>
      <c r="H19" s="621">
        <v>3670.73</v>
      </c>
      <c r="I19" s="635"/>
      <c r="J19" s="633">
        <f>H19+I19</f>
        <v>3670.73</v>
      </c>
    </row>
    <row r="20" spans="2:10" ht="19.5" customHeight="1">
      <c r="B20" s="695" t="s">
        <v>50</v>
      </c>
      <c r="C20" s="703" t="s">
        <v>210</v>
      </c>
      <c r="D20" s="706"/>
      <c r="E20" s="707"/>
      <c r="F20" s="708"/>
      <c r="G20" s="615" t="s">
        <v>332</v>
      </c>
      <c r="H20" s="622">
        <f>H21+H22</f>
        <v>11033.43</v>
      </c>
      <c r="I20" s="622">
        <f>I21+I22</f>
        <v>0</v>
      </c>
      <c r="J20" s="639">
        <f>J21+J22</f>
        <v>11033.43</v>
      </c>
    </row>
    <row r="21" spans="2:10" ht="18" customHeight="1">
      <c r="B21" s="696"/>
      <c r="C21" s="705"/>
      <c r="D21" s="300">
        <v>600</v>
      </c>
      <c r="E21" s="301">
        <v>60016</v>
      </c>
      <c r="F21" s="301">
        <v>4270</v>
      </c>
      <c r="G21" s="302" t="s">
        <v>84</v>
      </c>
      <c r="H21" s="603">
        <v>8533.43</v>
      </c>
      <c r="I21" s="594"/>
      <c r="J21" s="633">
        <f>H21+I21</f>
        <v>8533.43</v>
      </c>
    </row>
    <row r="22" spans="2:10" ht="18" customHeight="1" thickBot="1">
      <c r="B22" s="697"/>
      <c r="C22" s="704"/>
      <c r="D22" s="617">
        <v>921</v>
      </c>
      <c r="E22" s="618">
        <v>92195</v>
      </c>
      <c r="F22" s="618">
        <v>4300</v>
      </c>
      <c r="G22" s="619" t="s">
        <v>77</v>
      </c>
      <c r="H22" s="623">
        <v>2500</v>
      </c>
      <c r="I22" s="635"/>
      <c r="J22" s="633">
        <f>H22+I22</f>
        <v>2500</v>
      </c>
    </row>
    <row r="23" spans="2:10" ht="19.5" customHeight="1">
      <c r="B23" s="695" t="s">
        <v>51</v>
      </c>
      <c r="C23" s="703" t="s">
        <v>211</v>
      </c>
      <c r="D23" s="706"/>
      <c r="E23" s="707"/>
      <c r="F23" s="708"/>
      <c r="G23" s="615" t="s">
        <v>332</v>
      </c>
      <c r="H23" s="622">
        <f>SUM(H24:H29)</f>
        <v>28732.9</v>
      </c>
      <c r="I23" s="622">
        <f>SUM(I24:I29)</f>
        <v>0</v>
      </c>
      <c r="J23" s="639">
        <f>SUM(J24:J29)</f>
        <v>28732.9</v>
      </c>
    </row>
    <row r="24" spans="2:10" ht="18" customHeight="1">
      <c r="B24" s="696"/>
      <c r="C24" s="705"/>
      <c r="D24" s="300">
        <v>600</v>
      </c>
      <c r="E24" s="301">
        <v>60016</v>
      </c>
      <c r="F24" s="301">
        <v>4270</v>
      </c>
      <c r="G24" s="302" t="s">
        <v>84</v>
      </c>
      <c r="H24" s="604">
        <v>8732.9</v>
      </c>
      <c r="I24" s="594"/>
      <c r="J24" s="633">
        <f aca="true" t="shared" si="0" ref="J24:J29">H24+I24</f>
        <v>8732.9</v>
      </c>
    </row>
    <row r="25" spans="2:10" ht="18" customHeight="1">
      <c r="B25" s="696"/>
      <c r="C25" s="705"/>
      <c r="D25" s="340">
        <v>754</v>
      </c>
      <c r="E25" s="341">
        <v>75412</v>
      </c>
      <c r="F25" s="349">
        <v>4210</v>
      </c>
      <c r="G25" s="302" t="s">
        <v>78</v>
      </c>
      <c r="H25" s="603">
        <v>8000</v>
      </c>
      <c r="I25" s="594"/>
      <c r="J25" s="633">
        <f t="shared" si="0"/>
        <v>8000</v>
      </c>
    </row>
    <row r="26" spans="2:10" ht="18" customHeight="1">
      <c r="B26" s="696"/>
      <c r="C26" s="705"/>
      <c r="D26" s="340">
        <v>900</v>
      </c>
      <c r="E26" s="301">
        <v>90015</v>
      </c>
      <c r="F26" s="348">
        <v>4210</v>
      </c>
      <c r="G26" s="302" t="s">
        <v>78</v>
      </c>
      <c r="H26" s="605">
        <v>5000</v>
      </c>
      <c r="I26" s="594"/>
      <c r="J26" s="633">
        <f t="shared" si="0"/>
        <v>5000</v>
      </c>
    </row>
    <row r="27" spans="2:10" ht="24">
      <c r="B27" s="696"/>
      <c r="C27" s="705"/>
      <c r="D27" s="340">
        <v>900</v>
      </c>
      <c r="E27" s="301">
        <v>90015</v>
      </c>
      <c r="F27" s="341">
        <v>6050</v>
      </c>
      <c r="G27" s="342" t="s">
        <v>109</v>
      </c>
      <c r="H27" s="605">
        <v>3000</v>
      </c>
      <c r="I27" s="594"/>
      <c r="J27" s="633">
        <f t="shared" si="0"/>
        <v>3000</v>
      </c>
    </row>
    <row r="28" spans="2:10" ht="18" customHeight="1">
      <c r="B28" s="696"/>
      <c r="C28" s="705"/>
      <c r="D28" s="300">
        <v>921</v>
      </c>
      <c r="E28" s="301">
        <v>92195</v>
      </c>
      <c r="F28" s="348">
        <v>4210</v>
      </c>
      <c r="G28" s="302" t="s">
        <v>78</v>
      </c>
      <c r="H28" s="605">
        <v>2000</v>
      </c>
      <c r="I28" s="594"/>
      <c r="J28" s="633">
        <f t="shared" si="0"/>
        <v>2000</v>
      </c>
    </row>
    <row r="29" spans="2:10" ht="18" customHeight="1" thickBot="1">
      <c r="B29" s="697"/>
      <c r="C29" s="704"/>
      <c r="D29" s="624">
        <v>926</v>
      </c>
      <c r="E29" s="625">
        <v>92605</v>
      </c>
      <c r="F29" s="626">
        <v>4210</v>
      </c>
      <c r="G29" s="627" t="s">
        <v>78</v>
      </c>
      <c r="H29" s="628">
        <v>2000</v>
      </c>
      <c r="I29" s="635"/>
      <c r="J29" s="633">
        <f t="shared" si="0"/>
        <v>2000</v>
      </c>
    </row>
    <row r="30" spans="2:10" ht="19.5" customHeight="1">
      <c r="B30" s="695" t="s">
        <v>52</v>
      </c>
      <c r="C30" s="703" t="s">
        <v>212</v>
      </c>
      <c r="D30" s="706"/>
      <c r="E30" s="707"/>
      <c r="F30" s="708"/>
      <c r="G30" s="615" t="s">
        <v>332</v>
      </c>
      <c r="H30" s="622">
        <f>SUM(H31:H34)</f>
        <v>28732.9</v>
      </c>
      <c r="I30" s="622">
        <f>SUM(I31:I34)</f>
        <v>0</v>
      </c>
      <c r="J30" s="639">
        <f>SUM(J31:J34)</f>
        <v>28732.9</v>
      </c>
    </row>
    <row r="31" spans="2:10" ht="18" customHeight="1">
      <c r="B31" s="696"/>
      <c r="C31" s="705"/>
      <c r="D31" s="300">
        <v>754</v>
      </c>
      <c r="E31" s="301">
        <v>75412</v>
      </c>
      <c r="F31" s="301">
        <v>4210</v>
      </c>
      <c r="G31" s="302" t="s">
        <v>78</v>
      </c>
      <c r="H31" s="606">
        <v>2000</v>
      </c>
      <c r="I31" s="594"/>
      <c r="J31" s="633">
        <f>H31+I31</f>
        <v>2000</v>
      </c>
    </row>
    <row r="32" spans="2:10" ht="18" customHeight="1">
      <c r="B32" s="696"/>
      <c r="C32" s="705"/>
      <c r="D32" s="300">
        <v>754</v>
      </c>
      <c r="E32" s="301">
        <v>75412</v>
      </c>
      <c r="F32" s="301">
        <v>4270</v>
      </c>
      <c r="G32" s="343" t="s">
        <v>84</v>
      </c>
      <c r="H32" s="607">
        <v>10000</v>
      </c>
      <c r="I32" s="594"/>
      <c r="J32" s="633">
        <f>H32+I32</f>
        <v>10000</v>
      </c>
    </row>
    <row r="33" spans="2:10" ht="18" customHeight="1">
      <c r="B33" s="696"/>
      <c r="C33" s="705"/>
      <c r="D33" s="300">
        <v>921</v>
      </c>
      <c r="E33" s="301">
        <v>92195</v>
      </c>
      <c r="F33" s="339">
        <v>4210</v>
      </c>
      <c r="G33" s="302" t="s">
        <v>78</v>
      </c>
      <c r="H33" s="607">
        <v>14032.9</v>
      </c>
      <c r="I33" s="594"/>
      <c r="J33" s="633">
        <f>H33+I33</f>
        <v>14032.9</v>
      </c>
    </row>
    <row r="34" spans="2:10" ht="18" customHeight="1" thickBot="1">
      <c r="B34" s="697"/>
      <c r="C34" s="704"/>
      <c r="D34" s="617">
        <v>921</v>
      </c>
      <c r="E34" s="618">
        <v>92195</v>
      </c>
      <c r="F34" s="618">
        <v>4300</v>
      </c>
      <c r="G34" s="619" t="s">
        <v>77</v>
      </c>
      <c r="H34" s="629">
        <v>2700</v>
      </c>
      <c r="I34" s="635"/>
      <c r="J34" s="633">
        <f>H34+I34</f>
        <v>2700</v>
      </c>
    </row>
    <row r="35" spans="2:10" ht="19.5" customHeight="1">
      <c r="B35" s="695" t="s">
        <v>53</v>
      </c>
      <c r="C35" s="703" t="s">
        <v>213</v>
      </c>
      <c r="D35" s="706"/>
      <c r="E35" s="707"/>
      <c r="F35" s="708"/>
      <c r="G35" s="615" t="s">
        <v>332</v>
      </c>
      <c r="H35" s="630">
        <f>SUM(H36:H38)</f>
        <v>11033.43</v>
      </c>
      <c r="I35" s="630">
        <f>SUM(I36:I38)</f>
        <v>0</v>
      </c>
      <c r="J35" s="640">
        <f>SUM(J36:J38)</f>
        <v>11033.43</v>
      </c>
    </row>
    <row r="36" spans="2:10" ht="18" customHeight="1">
      <c r="B36" s="696"/>
      <c r="C36" s="705"/>
      <c r="D36" s="300">
        <v>600</v>
      </c>
      <c r="E36" s="301">
        <v>60016</v>
      </c>
      <c r="F36" s="301">
        <v>4270</v>
      </c>
      <c r="G36" s="302" t="s">
        <v>84</v>
      </c>
      <c r="H36" s="608">
        <v>1033.43</v>
      </c>
      <c r="I36" s="594"/>
      <c r="J36" s="633">
        <f>H36+I36</f>
        <v>1033.43</v>
      </c>
    </row>
    <row r="37" spans="2:10" ht="18" customHeight="1">
      <c r="B37" s="696"/>
      <c r="C37" s="705"/>
      <c r="D37" s="300">
        <v>921</v>
      </c>
      <c r="E37" s="301">
        <v>92195</v>
      </c>
      <c r="F37" s="339">
        <v>4210</v>
      </c>
      <c r="G37" s="302" t="s">
        <v>78</v>
      </c>
      <c r="H37" s="608">
        <v>6000</v>
      </c>
      <c r="I37" s="594"/>
      <c r="J37" s="633">
        <f>H37+I37</f>
        <v>6000</v>
      </c>
    </row>
    <row r="38" spans="2:10" ht="18" customHeight="1" thickBot="1">
      <c r="B38" s="697"/>
      <c r="C38" s="704"/>
      <c r="D38" s="617">
        <v>921</v>
      </c>
      <c r="E38" s="618">
        <v>92195</v>
      </c>
      <c r="F38" s="618">
        <v>4300</v>
      </c>
      <c r="G38" s="619" t="s">
        <v>77</v>
      </c>
      <c r="H38" s="631">
        <v>4000</v>
      </c>
      <c r="I38" s="635"/>
      <c r="J38" s="633">
        <f>H38+I38</f>
        <v>4000</v>
      </c>
    </row>
    <row r="39" spans="2:10" ht="19.5" customHeight="1">
      <c r="B39" s="695" t="s">
        <v>54</v>
      </c>
      <c r="C39" s="698" t="s">
        <v>214</v>
      </c>
      <c r="D39" s="706"/>
      <c r="E39" s="707"/>
      <c r="F39" s="708"/>
      <c r="G39" s="615" t="s">
        <v>332</v>
      </c>
      <c r="H39" s="632">
        <f>H40+H41</f>
        <v>18072.99</v>
      </c>
      <c r="I39" s="632">
        <f>I40+I41</f>
        <v>0</v>
      </c>
      <c r="J39" s="641">
        <f>J40+J41</f>
        <v>18072.99</v>
      </c>
    </row>
    <row r="40" spans="2:10" ht="25.5" customHeight="1">
      <c r="B40" s="696"/>
      <c r="C40" s="699"/>
      <c r="D40" s="340">
        <v>900</v>
      </c>
      <c r="E40" s="301">
        <v>90015</v>
      </c>
      <c r="F40" s="341">
        <v>6050</v>
      </c>
      <c r="G40" s="342" t="s">
        <v>109</v>
      </c>
      <c r="H40" s="602">
        <v>17000</v>
      </c>
      <c r="I40" s="594"/>
      <c r="J40" s="633">
        <f>H40+I40</f>
        <v>17000</v>
      </c>
    </row>
    <row r="41" spans="2:10" ht="19.5" customHeight="1" thickBot="1">
      <c r="B41" s="697"/>
      <c r="C41" s="700"/>
      <c r="D41" s="617">
        <v>921</v>
      </c>
      <c r="E41" s="618">
        <v>92195</v>
      </c>
      <c r="F41" s="618">
        <v>4210</v>
      </c>
      <c r="G41" s="619" t="s">
        <v>78</v>
      </c>
      <c r="H41" s="621">
        <v>1072.99</v>
      </c>
      <c r="I41" s="635"/>
      <c r="J41" s="633">
        <f>H41+I41</f>
        <v>1072.99</v>
      </c>
    </row>
    <row r="42" spans="2:10" ht="19.5" customHeight="1">
      <c r="B42" s="695" t="s">
        <v>55</v>
      </c>
      <c r="C42" s="703" t="s">
        <v>215</v>
      </c>
      <c r="D42" s="706"/>
      <c r="E42" s="707"/>
      <c r="F42" s="708"/>
      <c r="G42" s="615" t="s">
        <v>332</v>
      </c>
      <c r="H42" s="622">
        <f>SUM(H43:H45)</f>
        <v>10803.57</v>
      </c>
      <c r="I42" s="622">
        <f>SUM(I43:I45)</f>
        <v>0</v>
      </c>
      <c r="J42" s="639">
        <f>SUM(J43:J45)</f>
        <v>10803.57</v>
      </c>
    </row>
    <row r="43" spans="2:10" ht="18" customHeight="1">
      <c r="B43" s="696"/>
      <c r="C43" s="705"/>
      <c r="D43" s="300">
        <v>754</v>
      </c>
      <c r="E43" s="301">
        <v>75412</v>
      </c>
      <c r="F43" s="301">
        <v>4210</v>
      </c>
      <c r="G43" s="302" t="s">
        <v>78</v>
      </c>
      <c r="H43" s="602">
        <v>2000</v>
      </c>
      <c r="I43" s="594"/>
      <c r="J43" s="633">
        <f>H43+I43</f>
        <v>2000</v>
      </c>
    </row>
    <row r="44" spans="2:10" ht="18" customHeight="1">
      <c r="B44" s="696"/>
      <c r="C44" s="705"/>
      <c r="D44" s="300">
        <v>921</v>
      </c>
      <c r="E44" s="301">
        <v>92195</v>
      </c>
      <c r="F44" s="301">
        <v>4210</v>
      </c>
      <c r="G44" s="302" t="s">
        <v>78</v>
      </c>
      <c r="H44" s="602">
        <v>4000</v>
      </c>
      <c r="I44" s="594"/>
      <c r="J44" s="633">
        <f>H44+I44</f>
        <v>4000</v>
      </c>
    </row>
    <row r="45" spans="2:10" ht="18" customHeight="1" thickBot="1">
      <c r="B45" s="697"/>
      <c r="C45" s="704"/>
      <c r="D45" s="617">
        <v>921</v>
      </c>
      <c r="E45" s="618">
        <v>92195</v>
      </c>
      <c r="F45" s="618">
        <v>4300</v>
      </c>
      <c r="G45" s="619" t="s">
        <v>77</v>
      </c>
      <c r="H45" s="621">
        <v>4803.57</v>
      </c>
      <c r="I45" s="635"/>
      <c r="J45" s="633">
        <f>H45+I45</f>
        <v>4803.57</v>
      </c>
    </row>
    <row r="46" spans="2:10" ht="19.5" customHeight="1">
      <c r="B46" s="695" t="s">
        <v>189</v>
      </c>
      <c r="C46" s="703" t="s">
        <v>216</v>
      </c>
      <c r="D46" s="706"/>
      <c r="E46" s="707"/>
      <c r="F46" s="708"/>
      <c r="G46" s="615" t="s">
        <v>332</v>
      </c>
      <c r="H46" s="622">
        <f>H47</f>
        <v>18963.71</v>
      </c>
      <c r="I46" s="622">
        <f>I47</f>
        <v>0</v>
      </c>
      <c r="J46" s="639">
        <f>J47</f>
        <v>18963.71</v>
      </c>
    </row>
    <row r="47" spans="2:10" ht="24" customHeight="1" thickBot="1">
      <c r="B47" s="697"/>
      <c r="C47" s="704"/>
      <c r="D47" s="624">
        <v>900</v>
      </c>
      <c r="E47" s="618">
        <v>90015</v>
      </c>
      <c r="F47" s="625">
        <v>6050</v>
      </c>
      <c r="G47" s="627" t="s">
        <v>109</v>
      </c>
      <c r="H47" s="621">
        <v>18963.71</v>
      </c>
      <c r="I47" s="635"/>
      <c r="J47" s="633">
        <f>H47+I47</f>
        <v>18963.71</v>
      </c>
    </row>
    <row r="48" spans="2:10" ht="19.5" customHeight="1">
      <c r="B48" s="695" t="s">
        <v>199</v>
      </c>
      <c r="C48" s="703" t="s">
        <v>217</v>
      </c>
      <c r="D48" s="706"/>
      <c r="E48" s="707"/>
      <c r="F48" s="708"/>
      <c r="G48" s="615" t="s">
        <v>332</v>
      </c>
      <c r="H48" s="622">
        <f>SUM(H49:H52)</f>
        <v>28732.9</v>
      </c>
      <c r="I48" s="622">
        <f>SUM(I49:I52)</f>
        <v>0</v>
      </c>
      <c r="J48" s="639">
        <f>SUM(J49:J52)</f>
        <v>28732.9</v>
      </c>
    </row>
    <row r="49" spans="2:10" ht="24">
      <c r="B49" s="696"/>
      <c r="C49" s="705"/>
      <c r="D49" s="300">
        <v>754</v>
      </c>
      <c r="E49" s="301">
        <v>75412</v>
      </c>
      <c r="F49" s="341">
        <v>6050</v>
      </c>
      <c r="G49" s="342" t="s">
        <v>109</v>
      </c>
      <c r="H49" s="602">
        <v>5000</v>
      </c>
      <c r="I49" s="594"/>
      <c r="J49" s="633">
        <f>H49+I49</f>
        <v>5000</v>
      </c>
    </row>
    <row r="50" spans="2:10" ht="24">
      <c r="B50" s="696"/>
      <c r="C50" s="705"/>
      <c r="D50" s="340">
        <v>900</v>
      </c>
      <c r="E50" s="301">
        <v>90015</v>
      </c>
      <c r="F50" s="341">
        <v>6050</v>
      </c>
      <c r="G50" s="342" t="s">
        <v>109</v>
      </c>
      <c r="H50" s="602">
        <v>8000</v>
      </c>
      <c r="I50" s="594"/>
      <c r="J50" s="633">
        <f>H50+I50</f>
        <v>8000</v>
      </c>
    </row>
    <row r="51" spans="2:10" ht="18" customHeight="1">
      <c r="B51" s="696"/>
      <c r="C51" s="705"/>
      <c r="D51" s="300">
        <v>921</v>
      </c>
      <c r="E51" s="301">
        <v>92195</v>
      </c>
      <c r="F51" s="301">
        <v>4210</v>
      </c>
      <c r="G51" s="302" t="s">
        <v>78</v>
      </c>
      <c r="H51" s="602">
        <v>12000</v>
      </c>
      <c r="I51" s="594"/>
      <c r="J51" s="633">
        <f>H51+I51</f>
        <v>12000</v>
      </c>
    </row>
    <row r="52" spans="2:10" ht="18" customHeight="1" thickBot="1">
      <c r="B52" s="697"/>
      <c r="C52" s="704"/>
      <c r="D52" s="617">
        <v>921</v>
      </c>
      <c r="E52" s="618">
        <v>92195</v>
      </c>
      <c r="F52" s="618">
        <v>4300</v>
      </c>
      <c r="G52" s="619" t="s">
        <v>77</v>
      </c>
      <c r="H52" s="621">
        <v>3732.9</v>
      </c>
      <c r="I52" s="635"/>
      <c r="J52" s="633">
        <f>H52+I52</f>
        <v>3732.9</v>
      </c>
    </row>
    <row r="53" spans="2:10" ht="19.5" customHeight="1">
      <c r="B53" s="695" t="s">
        <v>200</v>
      </c>
      <c r="C53" s="698" t="s">
        <v>218</v>
      </c>
      <c r="D53" s="706"/>
      <c r="E53" s="707"/>
      <c r="F53" s="708"/>
      <c r="G53" s="615" t="s">
        <v>332</v>
      </c>
      <c r="H53" s="622">
        <f>SUM(H54:H56)</f>
        <v>16894.940000000002</v>
      </c>
      <c r="I53" s="622">
        <f>SUM(I54:I56)</f>
        <v>0</v>
      </c>
      <c r="J53" s="639">
        <f>SUM(J54:J56)</f>
        <v>16894.940000000002</v>
      </c>
    </row>
    <row r="54" spans="2:10" ht="18" customHeight="1">
      <c r="B54" s="696"/>
      <c r="C54" s="699"/>
      <c r="D54" s="340">
        <v>600</v>
      </c>
      <c r="E54" s="341">
        <v>60016</v>
      </c>
      <c r="F54" s="341">
        <v>4270</v>
      </c>
      <c r="G54" s="342" t="s">
        <v>84</v>
      </c>
      <c r="H54" s="602">
        <v>10000</v>
      </c>
      <c r="I54" s="594"/>
      <c r="J54" s="633">
        <f>H54+I54</f>
        <v>10000</v>
      </c>
    </row>
    <row r="55" spans="2:10" ht="18" customHeight="1">
      <c r="B55" s="696"/>
      <c r="C55" s="699"/>
      <c r="D55" s="300">
        <v>921</v>
      </c>
      <c r="E55" s="301">
        <v>92195</v>
      </c>
      <c r="F55" s="301">
        <v>4210</v>
      </c>
      <c r="G55" s="302" t="s">
        <v>78</v>
      </c>
      <c r="H55" s="602">
        <v>3894.94</v>
      </c>
      <c r="I55" s="594"/>
      <c r="J55" s="633">
        <f>H55+I55</f>
        <v>3894.94</v>
      </c>
    </row>
    <row r="56" spans="2:10" ht="18" customHeight="1" thickBot="1">
      <c r="B56" s="697"/>
      <c r="C56" s="700"/>
      <c r="D56" s="617">
        <v>921</v>
      </c>
      <c r="E56" s="618">
        <v>92195</v>
      </c>
      <c r="F56" s="618">
        <v>4300</v>
      </c>
      <c r="G56" s="619" t="s">
        <v>77</v>
      </c>
      <c r="H56" s="623">
        <v>3000</v>
      </c>
      <c r="I56" s="635"/>
      <c r="J56" s="633">
        <f>H56+I56</f>
        <v>3000</v>
      </c>
    </row>
    <row r="57" spans="2:10" ht="19.5" customHeight="1">
      <c r="B57" s="695" t="s">
        <v>201</v>
      </c>
      <c r="C57" s="703" t="s">
        <v>219</v>
      </c>
      <c r="D57" s="706"/>
      <c r="E57" s="707"/>
      <c r="F57" s="708"/>
      <c r="G57" s="615" t="s">
        <v>332</v>
      </c>
      <c r="H57" s="622">
        <f>SUM(H58:H61)</f>
        <v>19394.71</v>
      </c>
      <c r="I57" s="622">
        <f>SUM(I58:I61)</f>
        <v>0</v>
      </c>
      <c r="J57" s="639">
        <f>SUM(J58:J61)</f>
        <v>19394.71</v>
      </c>
    </row>
    <row r="58" spans="2:10" ht="18" customHeight="1">
      <c r="B58" s="696"/>
      <c r="C58" s="705"/>
      <c r="D58" s="340">
        <v>600</v>
      </c>
      <c r="E58" s="341">
        <v>60016</v>
      </c>
      <c r="F58" s="341">
        <v>4270</v>
      </c>
      <c r="G58" s="342" t="s">
        <v>84</v>
      </c>
      <c r="H58" s="602">
        <v>6000</v>
      </c>
      <c r="I58" s="594"/>
      <c r="J58" s="633">
        <f>H58+I58</f>
        <v>6000</v>
      </c>
    </row>
    <row r="59" spans="2:10" ht="18" customHeight="1">
      <c r="B59" s="696"/>
      <c r="C59" s="705"/>
      <c r="D59" s="300">
        <v>921</v>
      </c>
      <c r="E59" s="301">
        <v>92195</v>
      </c>
      <c r="F59" s="301">
        <v>4210</v>
      </c>
      <c r="G59" s="302" t="s">
        <v>78</v>
      </c>
      <c r="H59" s="602">
        <v>3500</v>
      </c>
      <c r="I59" s="594"/>
      <c r="J59" s="633">
        <f>H59+I59</f>
        <v>3500</v>
      </c>
    </row>
    <row r="60" spans="2:10" ht="18" customHeight="1">
      <c r="B60" s="696"/>
      <c r="C60" s="705"/>
      <c r="D60" s="300">
        <v>921</v>
      </c>
      <c r="E60" s="301">
        <v>92195</v>
      </c>
      <c r="F60" s="301">
        <v>4270</v>
      </c>
      <c r="G60" s="302" t="s">
        <v>84</v>
      </c>
      <c r="H60" s="602">
        <v>5894.71</v>
      </c>
      <c r="I60" s="594"/>
      <c r="J60" s="633">
        <f>H60+I60</f>
        <v>5894.71</v>
      </c>
    </row>
    <row r="61" spans="2:10" ht="18" customHeight="1" thickBot="1">
      <c r="B61" s="697"/>
      <c r="C61" s="704"/>
      <c r="D61" s="617">
        <v>921</v>
      </c>
      <c r="E61" s="618">
        <v>92195</v>
      </c>
      <c r="F61" s="618">
        <v>4300</v>
      </c>
      <c r="G61" s="619" t="s">
        <v>77</v>
      </c>
      <c r="H61" s="623">
        <v>4000</v>
      </c>
      <c r="I61" s="635"/>
      <c r="J61" s="633">
        <f>H61+I61</f>
        <v>4000</v>
      </c>
    </row>
    <row r="62" spans="1:10" ht="19.5" customHeight="1">
      <c r="A62" s="38"/>
      <c r="B62" s="711" t="s">
        <v>202</v>
      </c>
      <c r="C62" s="714" t="s">
        <v>220</v>
      </c>
      <c r="D62" s="706"/>
      <c r="E62" s="707"/>
      <c r="F62" s="717"/>
      <c r="G62" s="355" t="s">
        <v>332</v>
      </c>
      <c r="H62" s="609">
        <f>SUM(H63:H66)</f>
        <v>20572.760000000002</v>
      </c>
      <c r="I62" s="672">
        <f>SUM(I63:I66)</f>
        <v>0</v>
      </c>
      <c r="J62" s="356">
        <f>SUM(J63:J66)</f>
        <v>20572.760000000002</v>
      </c>
    </row>
    <row r="63" spans="1:10" ht="18" customHeight="1">
      <c r="A63" s="38"/>
      <c r="B63" s="712"/>
      <c r="C63" s="715"/>
      <c r="D63" s="340">
        <v>754</v>
      </c>
      <c r="E63" s="341">
        <v>75412</v>
      </c>
      <c r="F63" s="352">
        <v>4210</v>
      </c>
      <c r="G63" s="350" t="s">
        <v>78</v>
      </c>
      <c r="H63" s="610">
        <v>1800</v>
      </c>
      <c r="I63" s="594"/>
      <c r="J63" s="633">
        <f>H63+I63</f>
        <v>1800</v>
      </c>
    </row>
    <row r="64" spans="1:11" ht="18" customHeight="1">
      <c r="A64" s="38"/>
      <c r="B64" s="712"/>
      <c r="C64" s="715"/>
      <c r="D64" s="300">
        <v>921</v>
      </c>
      <c r="E64" s="301">
        <v>92195</v>
      </c>
      <c r="F64" s="353">
        <v>4210</v>
      </c>
      <c r="G64" s="351" t="s">
        <v>78</v>
      </c>
      <c r="H64" s="611">
        <v>8272.76</v>
      </c>
      <c r="I64" s="594"/>
      <c r="J64" s="633">
        <f>H64+I64</f>
        <v>8272.76</v>
      </c>
      <c r="K64" s="38"/>
    </row>
    <row r="65" spans="1:10" ht="18" customHeight="1">
      <c r="A65" s="38"/>
      <c r="B65" s="712"/>
      <c r="C65" s="715"/>
      <c r="D65" s="300">
        <v>921</v>
      </c>
      <c r="E65" s="301">
        <v>92195</v>
      </c>
      <c r="F65" s="354" t="s">
        <v>76</v>
      </c>
      <c r="G65" s="351" t="s">
        <v>77</v>
      </c>
      <c r="H65" s="611">
        <v>8000</v>
      </c>
      <c r="I65" s="594"/>
      <c r="J65" s="633">
        <f>H65+I65</f>
        <v>8000</v>
      </c>
    </row>
    <row r="66" spans="1:13" ht="18" customHeight="1" thickBot="1">
      <c r="A66" s="38"/>
      <c r="B66" s="713"/>
      <c r="C66" s="716"/>
      <c r="D66" s="624">
        <v>926</v>
      </c>
      <c r="E66" s="625">
        <v>92605</v>
      </c>
      <c r="F66" s="626">
        <v>4210</v>
      </c>
      <c r="G66" s="627" t="s">
        <v>78</v>
      </c>
      <c r="H66" s="612">
        <v>2500</v>
      </c>
      <c r="I66" s="635"/>
      <c r="J66" s="633">
        <f>H66+I66</f>
        <v>2500</v>
      </c>
      <c r="L66" s="38"/>
      <c r="M66" s="38"/>
    </row>
    <row r="67" spans="2:13" ht="19.5" customHeight="1">
      <c r="B67" s="695" t="s">
        <v>263</v>
      </c>
      <c r="C67" s="703" t="s">
        <v>221</v>
      </c>
      <c r="D67" s="706"/>
      <c r="E67" s="707"/>
      <c r="F67" s="708"/>
      <c r="G67" s="615" t="s">
        <v>332</v>
      </c>
      <c r="H67" s="622">
        <f>SUM(H68:H69)</f>
        <v>11090.9</v>
      </c>
      <c r="I67" s="622">
        <f>SUM(I68:I69)</f>
        <v>0</v>
      </c>
      <c r="J67" s="639">
        <f>SUM(J68:J69)</f>
        <v>11090.9</v>
      </c>
      <c r="L67" s="38"/>
      <c r="M67" s="38"/>
    </row>
    <row r="68" spans="2:14" ht="18" customHeight="1">
      <c r="B68" s="696"/>
      <c r="C68" s="705"/>
      <c r="D68" s="300">
        <v>921</v>
      </c>
      <c r="E68" s="301">
        <v>92195</v>
      </c>
      <c r="F68" s="301">
        <v>4210</v>
      </c>
      <c r="G68" s="302" t="s">
        <v>78</v>
      </c>
      <c r="H68" s="613">
        <v>7090.9</v>
      </c>
      <c r="I68" s="594"/>
      <c r="J68" s="633">
        <f>H68+I68</f>
        <v>7090.9</v>
      </c>
      <c r="L68" s="38"/>
      <c r="M68" s="38"/>
      <c r="N68" s="38"/>
    </row>
    <row r="69" spans="2:14" ht="18" customHeight="1" thickBot="1">
      <c r="B69" s="697"/>
      <c r="C69" s="704"/>
      <c r="D69" s="617">
        <v>921</v>
      </c>
      <c r="E69" s="618">
        <v>92195</v>
      </c>
      <c r="F69" s="618">
        <v>4270</v>
      </c>
      <c r="G69" s="619" t="s">
        <v>84</v>
      </c>
      <c r="H69" s="621">
        <v>4000</v>
      </c>
      <c r="I69" s="635"/>
      <c r="J69" s="633">
        <f>H69+I69</f>
        <v>4000</v>
      </c>
      <c r="L69" s="38"/>
      <c r="M69" s="38"/>
      <c r="N69" s="38"/>
    </row>
    <row r="70" spans="2:10" ht="19.5" customHeight="1">
      <c r="B70" s="695" t="s">
        <v>203</v>
      </c>
      <c r="C70" s="718" t="s">
        <v>222</v>
      </c>
      <c r="D70" s="706"/>
      <c r="E70" s="707"/>
      <c r="F70" s="708"/>
      <c r="G70" s="615" t="s">
        <v>332</v>
      </c>
      <c r="H70" s="622">
        <f>SUM(H71:H73)</f>
        <v>16262.82</v>
      </c>
      <c r="I70" s="622">
        <f>SUM(I71:I73)</f>
        <v>0</v>
      </c>
      <c r="J70" s="639">
        <f>SUM(J71:J73)</f>
        <v>16262.82</v>
      </c>
    </row>
    <row r="71" spans="2:10" ht="24">
      <c r="B71" s="696"/>
      <c r="C71" s="705"/>
      <c r="D71" s="340">
        <v>600</v>
      </c>
      <c r="E71" s="341">
        <v>60016</v>
      </c>
      <c r="F71" s="301">
        <v>6050</v>
      </c>
      <c r="G71" s="302" t="s">
        <v>109</v>
      </c>
      <c r="H71" s="613">
        <v>9000</v>
      </c>
      <c r="I71" s="594"/>
      <c r="J71" s="633">
        <f>H71+I71</f>
        <v>9000</v>
      </c>
    </row>
    <row r="72" spans="2:10" ht="18" customHeight="1">
      <c r="B72" s="696"/>
      <c r="C72" s="705"/>
      <c r="D72" s="300">
        <v>921</v>
      </c>
      <c r="E72" s="301">
        <v>92195</v>
      </c>
      <c r="F72" s="301">
        <v>4210</v>
      </c>
      <c r="G72" s="302" t="s">
        <v>78</v>
      </c>
      <c r="H72" s="613">
        <v>4262.82</v>
      </c>
      <c r="I72" s="594"/>
      <c r="J72" s="633">
        <f>H72+I72</f>
        <v>4262.82</v>
      </c>
    </row>
    <row r="73" spans="2:10" ht="18" customHeight="1" thickBot="1">
      <c r="B73" s="697"/>
      <c r="C73" s="704"/>
      <c r="D73" s="617">
        <v>921</v>
      </c>
      <c r="E73" s="618">
        <v>92195</v>
      </c>
      <c r="F73" s="618">
        <v>4300</v>
      </c>
      <c r="G73" s="619" t="s">
        <v>77</v>
      </c>
      <c r="H73" s="621">
        <v>3000</v>
      </c>
      <c r="I73" s="635"/>
      <c r="J73" s="633">
        <f>H73+I73</f>
        <v>3000</v>
      </c>
    </row>
    <row r="74" spans="2:10" ht="19.5" customHeight="1">
      <c r="B74" s="695" t="s">
        <v>204</v>
      </c>
      <c r="C74" s="703" t="s">
        <v>223</v>
      </c>
      <c r="D74" s="706"/>
      <c r="E74" s="707"/>
      <c r="F74" s="708"/>
      <c r="G74" s="615" t="s">
        <v>332</v>
      </c>
      <c r="H74" s="622">
        <f>H75</f>
        <v>12268.95</v>
      </c>
      <c r="I74" s="622">
        <f>I75</f>
        <v>0</v>
      </c>
      <c r="J74" s="639">
        <f>J75</f>
        <v>12268.95</v>
      </c>
    </row>
    <row r="75" spans="2:10" ht="18" customHeight="1" thickBot="1">
      <c r="B75" s="697"/>
      <c r="C75" s="704"/>
      <c r="D75" s="617">
        <v>630</v>
      </c>
      <c r="E75" s="618">
        <v>63095</v>
      </c>
      <c r="F75" s="625">
        <v>4270</v>
      </c>
      <c r="G75" s="627" t="s">
        <v>84</v>
      </c>
      <c r="H75" s="621">
        <v>12268.95</v>
      </c>
      <c r="I75" s="635"/>
      <c r="J75" s="633">
        <f>H75+I75</f>
        <v>12268.95</v>
      </c>
    </row>
    <row r="76" spans="2:10" ht="19.5" customHeight="1">
      <c r="B76" s="695" t="s">
        <v>205</v>
      </c>
      <c r="C76" s="701" t="s">
        <v>224</v>
      </c>
      <c r="D76" s="706"/>
      <c r="E76" s="707"/>
      <c r="F76" s="708"/>
      <c r="G76" s="615" t="s">
        <v>332</v>
      </c>
      <c r="H76" s="622">
        <f>H77</f>
        <v>8188.88</v>
      </c>
      <c r="I76" s="622">
        <f>I77</f>
        <v>0</v>
      </c>
      <c r="J76" s="639">
        <f>J77</f>
        <v>8188.88</v>
      </c>
    </row>
    <row r="77" spans="2:10" ht="18" customHeight="1" thickBot="1">
      <c r="B77" s="697"/>
      <c r="C77" s="702"/>
      <c r="D77" s="624">
        <v>600</v>
      </c>
      <c r="E77" s="625">
        <v>60016</v>
      </c>
      <c r="F77" s="625">
        <v>4270</v>
      </c>
      <c r="G77" s="627" t="s">
        <v>84</v>
      </c>
      <c r="H77" s="621">
        <v>8188.88</v>
      </c>
      <c r="I77" s="635"/>
      <c r="J77" s="636">
        <f>H77+I77</f>
        <v>8188.88</v>
      </c>
    </row>
    <row r="78" spans="2:10" ht="24.75" customHeight="1">
      <c r="B78" s="709" t="s">
        <v>57</v>
      </c>
      <c r="C78" s="710"/>
      <c r="D78" s="710"/>
      <c r="E78" s="710"/>
      <c r="F78" s="710"/>
      <c r="G78" s="345"/>
      <c r="H78" s="346">
        <f>H10+H14+H20+H23+H30+H35+H39+H42+H46+H48+H53+H57+H62+H67+H70+H74+H76</f>
        <v>295431.66</v>
      </c>
      <c r="I78" s="634"/>
      <c r="J78" s="346">
        <f>J10+J14+J20+J23+J30+J35+J39+J42+J46+J48+J53+J57+J62+J67+J70+J74+J76</f>
        <v>295431.66</v>
      </c>
    </row>
    <row r="83" spans="7:8" ht="12.75">
      <c r="G83" s="357"/>
      <c r="H83" s="358"/>
    </row>
    <row r="84" spans="7:8" ht="12.75">
      <c r="G84" s="357"/>
      <c r="H84" s="358"/>
    </row>
  </sheetData>
  <sheetProtection/>
  <mergeCells count="53">
    <mergeCell ref="C23:C29"/>
    <mergeCell ref="D10:F10"/>
    <mergeCell ref="D14:F14"/>
    <mergeCell ref="D20:F20"/>
    <mergeCell ref="D30:F30"/>
    <mergeCell ref="D23:F23"/>
    <mergeCell ref="D35:F35"/>
    <mergeCell ref="C70:C73"/>
    <mergeCell ref="D39:F39"/>
    <mergeCell ref="D42:F42"/>
    <mergeCell ref="D46:F46"/>
    <mergeCell ref="D48:F48"/>
    <mergeCell ref="D53:F53"/>
    <mergeCell ref="D57:F57"/>
    <mergeCell ref="C46:C47"/>
    <mergeCell ref="C42:C45"/>
    <mergeCell ref="C53:C56"/>
    <mergeCell ref="B57:B61"/>
    <mergeCell ref="B39:B41"/>
    <mergeCell ref="B48:B52"/>
    <mergeCell ref="C48:C52"/>
    <mergeCell ref="D62:F62"/>
    <mergeCell ref="B46:B47"/>
    <mergeCell ref="B78:F78"/>
    <mergeCell ref="C57:C61"/>
    <mergeCell ref="B62:B66"/>
    <mergeCell ref="C62:C66"/>
    <mergeCell ref="D76:F76"/>
    <mergeCell ref="D70:F70"/>
    <mergeCell ref="D67:F67"/>
    <mergeCell ref="B67:B69"/>
    <mergeCell ref="C67:C69"/>
    <mergeCell ref="B70:B73"/>
    <mergeCell ref="B20:B22"/>
    <mergeCell ref="C20:C22"/>
    <mergeCell ref="D74:F74"/>
    <mergeCell ref="C10:C13"/>
    <mergeCell ref="B10:B13"/>
    <mergeCell ref="B30:B34"/>
    <mergeCell ref="C30:C34"/>
    <mergeCell ref="B35:B38"/>
    <mergeCell ref="C35:C38"/>
    <mergeCell ref="B53:B56"/>
    <mergeCell ref="C6:I6"/>
    <mergeCell ref="B23:B29"/>
    <mergeCell ref="C39:C41"/>
    <mergeCell ref="C76:C77"/>
    <mergeCell ref="B76:B77"/>
    <mergeCell ref="B74:B75"/>
    <mergeCell ref="C74:C75"/>
    <mergeCell ref="B42:B45"/>
    <mergeCell ref="B14:B19"/>
    <mergeCell ref="C14:C19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2016-02-15T09:10:10Z</cp:lastPrinted>
  <dcterms:created xsi:type="dcterms:W3CDTF">2007-11-06T07:50:06Z</dcterms:created>
  <dcterms:modified xsi:type="dcterms:W3CDTF">2016-02-16T11:14:43Z</dcterms:modified>
  <cp:category/>
  <cp:version/>
  <cp:contentType/>
  <cp:contentStatus/>
</cp:coreProperties>
</file>