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7580" windowHeight="1158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<sst xmlns="http://schemas.openxmlformats.org/spreadsheetml/2006/main" count="1228" uniqueCount="481">
  <si>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</si>
  <si>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</si>
  <si>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</si>
  <si>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</si>
  <si>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</si>
  <si>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</si>
  <si>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</si>
  <si>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</si>
  <si>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</si>
  <si>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</si>
  <si>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</si>
  <si>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</si>
  <si>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</si>
  <si>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</si>
  <si>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</si>
  <si>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</si>
  <si>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</si>
  <si>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</si>
  <si>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</si>
  <si>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</si>
  <si>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</si>
  <si>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</si>
  <si>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</si>
  <si>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</si>
  <si>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</si>
  <si>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</si>
  <si>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</si>
  <si>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</si>
  <si>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</si>
  <si>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</si>
  <si>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</si>
  <si>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</si>
  <si>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</si>
  <si>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</si>
  <si>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</si>
  <si>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</si>
  <si>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</si>
  <si>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</si>
  <si>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</si>
  <si>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</si>
  <si>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</si>
  <si>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</si>
  <si>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</si>
  <si>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</si>
  <si>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</si>
  <si>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</si>
  <si>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</si>
  <si>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</si>
  <si>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</si>
  <si>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</si>
  <si>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</si>
  <si>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</si>
  <si>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</si>
  <si>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</si>
  <si>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</si>
  <si>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</si>
  <si>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</si>
  <si>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</si>
  <si>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</si>
  <si>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</si>
  <si>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</si>
  <si>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</si>
  <si>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</si>
  <si>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</si>
  <si>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</si>
  <si>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</si>
  <si>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</si>
  <si>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</si>
  <si>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</si>
  <si>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</si>
  <si>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</si>
  <si>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</si>
  <si>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</si>
  <si>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</si>
  <si>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</si>
  <si>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</si>
  <si>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</si>
  <si>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</si>
  <si>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</si>
  <si>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</si>
  <si>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</si>
  <si>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</si>
  <si>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</si>
  <si>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</si>
  <si>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</si>
  <si>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</si>
  <si>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</si>
  <si>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</si>
  <si>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</si>
  <si>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</si>
  <si>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</si>
  <si>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</si>
  <si>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</si>
  <si>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</si>
  <si>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</si>
  <si>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</si>
  <si>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</si>
  <si>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</si>
  <si>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</si>
  <si>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</si>
  <si>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</si>
  <si>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</si>
  <si>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</si>
  <si>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</si>
  <si>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</si>
  <si>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</si>
  <si>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</si>
  <si>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</si>
  <si>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</si>
  <si>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</si>
  <si>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</si>
  <si>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</si>
  <si>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</si>
  <si>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</si>
  <si>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</si>
  <si>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</si>
  <si>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</si>
  <si>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</si>
  <si>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</si>
  <si>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</si>
  <si>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</si>
  <si>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</si>
  <si>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</si>
  <si>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</si>
  <si>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</si>
  <si>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</si>
  <si>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</si>
  <si>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</si>
  <si>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</si>
  <si>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</si>
  <si>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</si>
  <si>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</si>
  <si>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</si>
  <si>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</si>
  <si>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</si>
  <si>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</si>
  <si>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</si>
  <si>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</si>
  <si>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</si>
  <si>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</si>
  <si>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</si>
  <si>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</si>
  <si>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</si>
  <si>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</si>
  <si>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</si>
  <si>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</si>
  <si>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</si>
  <si>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</si>
  <si>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</si>
  <si>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</si>
  <si>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</si>
  <si>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</si>
  <si>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</si>
  <si>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</si>
  <si>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</si>
  <si>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</si>
  <si>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</si>
  <si>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</si>
  <si>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</si>
  <si>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</si>
  <si>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</si>
  <si>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</si>
  <si>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</si>
  <si>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</si>
  <si>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</si>
  <si>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</si>
  <si>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</si>
  <si>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</si>
  <si>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</si>
  <si>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</si>
  <si>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</si>
  <si>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</si>
  <si>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</si>
  <si>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</si>
  <si>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</si>
  <si>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</si>
  <si>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</si>
  <si>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</si>
  <si>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</si>
  <si>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</si>
  <si>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</si>
  <si>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</si>
  <si>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</si>
  <si>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</si>
  <si>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</si>
  <si>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</si>
  <si>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</si>
  <si>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</si>
  <si>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</si>
  <si>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</si>
  <si>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</si>
  <si>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</si>
  <si>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</si>
  <si>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</si>
  <si>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</si>
  <si>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</si>
  <si>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</si>
  <si>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</si>
  <si>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</si>
  <si>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</si>
  <si>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</si>
  <si>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</si>
  <si>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</si>
  <si>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</si>
  <si>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</si>
  <si>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</si>
  <si>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</si>
  <si>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</si>
  <si>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</si>
  <si>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</si>
  <si>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</si>
  <si>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</si>
  <si>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</si>
  <si>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</si>
  <si>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</si>
  <si>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</si>
  <si>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</si>
  <si>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</si>
  <si>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</si>
  <si>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</si>
  <si>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</si>
  <si>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</si>
  <si>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</si>
  <si>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</si>
  <si>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</si>
  <si>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</si>
  <si>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</si>
  <si>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</si>
  <si>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</si>
  <si>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</si>
  <si>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</si>
  <si>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</si>
  <si>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</si>
  <si>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</si>
  <si>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</si>
  <si>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</si>
  <si>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</si>
  <si>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</si>
  <si>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</si>
  <si>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</si>
  <si>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</si>
  <si>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</si>
  <si>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</si>
  <si>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</si>
  <si>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</si>
  <si>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</si>
  <si>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</si>
  <si>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</si>
  <si>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</si>
  <si>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</si>
  <si>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</si>
  <si>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</si>
  <si>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</si>
  <si>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</si>
  <si>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</si>
  <si>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</si>
  <si>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</si>
  <si>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</si>
  <si>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</si>
  <si>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</si>
  <si>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</si>
  <si>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</si>
  <si>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</si>
  <si>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</si>
  <si>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</si>
  <si>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</si>
  <si>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</si>
  <si>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</si>
  <si>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</si>
  <si>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</si>
  <si>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</si>
  <si>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</si>
  <si>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</si>
  <si>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</si>
  <si>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</si>
  <si>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</si>
  <si>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</si>
  <si>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</si>
  <si>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</si>
  <si>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</si>
  <si>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</si>
  <si>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</si>
  <si>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</si>
  <si>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</si>
  <si>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</si>
  <si>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</si>
  <si>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</si>
  <si>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</si>
  <si>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</si>
  <si>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</si>
  <si>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</si>
  <si>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</si>
  <si>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</si>
  <si>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</si>
  <si>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</si>
  <si>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</si>
  <si>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</si>
  <si>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</si>
  <si>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</si>
  <si>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</si>
  <si>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</si>
  <si>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</si>
  <si>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</si>
  <si>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</si>
  <si>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</si>
  <si>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</si>
  <si>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</si>
  <si>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</si>
  <si>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</si>
  <si>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</si>
  <si>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</si>
  <si>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</si>
  <si>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</si>
  <si>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</si>
  <si>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</si>
  <si>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</si>
  <si>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</si>
  <si>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</si>
  <si>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</si>
  <si>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</si>
  <si>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</si>
  <si>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</si>
  <si>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</si>
  <si>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</si>
  <si>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</si>
  <si>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</si>
  <si>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</si>
  <si>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</si>
  <si>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</si>
  <si>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</si>
  <si>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</si>
  <si>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</si>
  <si>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</si>
  <si>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</si>
  <si>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</si>
  <si>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</si>
  <si>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</si>
  <si>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</si>
  <si>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</si>
  <si>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</si>
  <si>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</si>
  <si>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</si>
  <si>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</si>
  <si>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</si>
  <si>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</si>
  <si>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</si>
  <si>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</si>
  <si>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</si>
  <si>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</si>
  <si>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</si>
  <si>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</si>
  <si>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</si>
  <si>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</si>
  <si>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</si>
  <si>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</si>
  <si>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</si>
  <si>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</si>
  <si>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zwiększenie</t>
  </si>
  <si>
    <t>Dotacja celowa na dofinansowanie świadczeń pomocy materialnej dla uczniów o charakterze socjalnym - pismo Woj.Wielkop. Nr FB-I.3111.97.2013.2 z dnia 10.04.2013r.</t>
  </si>
  <si>
    <t>z dnia 30 kwietnia 2013r.</t>
  </si>
  <si>
    <t>Dochody budżetu gminy na 2013r. - VI zmiana</t>
  </si>
  <si>
    <t>Wydatki budżetu gminy na 2013r. - VI zmiana</t>
  </si>
  <si>
    <t>zakup energii (Orlik)</t>
  </si>
  <si>
    <t>zakup energii (Sala)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</si>
  <si>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</si>
  <si>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</si>
  <si>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</si>
  <si>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</si>
  <si>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</si>
  <si>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 xml:space="preserve">Budowa i naprawa przyzagrodowych oczyszczalni ścieków na terenach zabudowy rozproszonej 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</si>
  <si>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</si>
  <si>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</si>
  <si>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</si>
  <si>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</si>
  <si>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</si>
  <si>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</si>
  <si>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</t>
  </si>
  <si>
    <t>Starostwo Powiatowe Szamotuły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</si>
  <si>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</si>
  <si>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</si>
  <si>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</si>
  <si>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</si>
  <si>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</si>
  <si>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</si>
  <si>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</si>
  <si>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Wpłaty jednostek na państwowy fundusz celowy na finansowanie lub dofinansowanie zadań inwestycyjnych</t>
  </si>
  <si>
    <t>Pomoc finansowa na dofinansowanie przebudowy budynku Posterunku Policji w Dusznikach</t>
  </si>
  <si>
    <t>Dokończenie budowy warsztatów terapii zajęciowej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</si>
  <si>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</si>
  <si>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</si>
  <si>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</si>
  <si>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</si>
  <si>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</si>
  <si>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>Przebudowa i remont budynku świetlicy wiejskiej w Mieściskach</t>
  </si>
  <si>
    <t>Odnowa miejscowości BRZOZA, SĘDZINY, WILCZYNA</t>
  </si>
  <si>
    <t>Odnowa KUNOWO - zakup wyposażenia świetlicy</t>
  </si>
  <si>
    <t>Budowa Sali sportowej przy SP i Gimnazjum              w Dusznikach</t>
  </si>
  <si>
    <t>OGÓŁEM</t>
  </si>
  <si>
    <t xml:space="preserve">                      Zadania inwestycyjne w 2013r. - VI zmiana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</si>
  <si>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</si>
  <si>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</si>
  <si>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</si>
  <si>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</si>
  <si>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</si>
  <si>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</si>
  <si>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</si>
  <si>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</si>
  <si>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</si>
  <si>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</si>
  <si>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</si>
  <si>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</si>
  <si>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</si>
  <si>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</si>
  <si>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</si>
  <si>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</si>
  <si>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</si>
  <si>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</si>
  <si>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</si>
  <si>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</si>
  <si>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</si>
  <si>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</si>
  <si>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</si>
  <si>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</si>
  <si>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</si>
  <si>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</si>
  <si>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</si>
  <si>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</si>
  <si>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</si>
  <si>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</si>
  <si>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</si>
  <si>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</si>
  <si>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</si>
  <si>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</si>
  <si>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</si>
  <si>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</si>
  <si>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</si>
  <si>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</si>
  <si>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</si>
  <si>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</si>
  <si>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</si>
  <si>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</si>
  <si>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</si>
  <si>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Modernizacja układu komunikacyjnego, oświetlenia oraz małej architektury parku podworskiego w Dusznikach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</si>
  <si>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</si>
  <si>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</si>
  <si>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</si>
  <si>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 xml:space="preserve">Remont i doposażenie Izby Pamięci Towarzystwa Miłośników Ziemi Dusznickiej oraz zagospodarowanie terenu wokół Izby 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</si>
  <si>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</si>
  <si>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</si>
  <si>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</si>
  <si>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</si>
  <si>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r>
      <t>Umowa Nr 566/2012/Wn15/OW-OC/D z dnia 29.08.2012r.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</t>
    </r>
    <r>
      <rPr>
        <sz val="8"/>
        <rFont val="Arial CE"/>
        <family val="0"/>
      </rPr>
      <t>"</t>
    </r>
  </si>
  <si>
    <t>Budowa miasteczka ruchu drogowego w Grzebienisku</t>
  </si>
  <si>
    <t>przesunięcie</t>
  </si>
  <si>
    <t>Załącznik Nr 4 do</t>
  </si>
  <si>
    <t>Załącznik Nr 5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</si>
  <si>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</si>
  <si>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</si>
  <si>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</si>
  <si>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</si>
  <si>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</si>
  <si>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</si>
  <si>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</si>
  <si>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</si>
  <si>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</si>
  <si>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</si>
  <si>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</si>
  <si>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</si>
  <si>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</si>
  <si>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</si>
  <si>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</si>
  <si>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</si>
  <si>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</si>
  <si>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</si>
  <si>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</si>
  <si>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I. Dochody i wydatki związane z realizacją zadań z zakresu administracji rządowej zleconych gminie i innych zadań zleconych odrębnymi ustawami w 2013r.- VI zmiana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</si>
  <si>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</si>
  <si>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</si>
  <si>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</si>
  <si>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</si>
  <si>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Uchwały Rady Gminy Duszniki Nr XXXVI/226/13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</si>
</sst>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i/>
      <sz val="8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theme="1"/>
      <name val="Czcionka tekstu podstawowego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3" applyNumberFormat="0" applyFill="0" applyAlignment="0" applyProtection="0"/>
    <xf numFmtId="0" fontId="104" fillId="29" borderId="4" applyNumberFormat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7" fillId="0" borderId="0">
      <alignment/>
      <protection/>
    </xf>
    <xf numFmtId="0" fontId="109" fillId="27" borderId="1" applyNumberFormat="0" applyAlignment="0" applyProtection="0"/>
    <xf numFmtId="0" fontId="1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6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117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18" fillId="0" borderId="0" xfId="0" applyNumberFormat="1" applyFont="1" applyAlignment="1">
      <alignment/>
    </xf>
    <xf numFmtId="4" fontId="119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7" fillId="0" borderId="22" xfId="0" applyNumberFormat="1" applyFont="1" applyBorder="1" applyAlignment="1">
      <alignment vertical="center"/>
    </xf>
    <xf numFmtId="164" fontId="117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6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7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0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21" fillId="0" borderId="46" xfId="0" applyNumberFormat="1" applyFont="1" applyFill="1" applyBorder="1" applyAlignment="1">
      <alignment vertical="center" wrapText="1"/>
    </xf>
    <xf numFmtId="49" fontId="122" fillId="0" borderId="25" xfId="0" applyNumberFormat="1" applyFont="1" applyBorder="1" applyAlignment="1">
      <alignment horizontal="center" vertical="center" wrapText="1"/>
    </xf>
    <xf numFmtId="0" fontId="122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2" fillId="0" borderId="14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0" fontId="122" fillId="0" borderId="14" xfId="0" applyFont="1" applyBorder="1" applyAlignment="1">
      <alignment horizontal="left" vertical="center" wrapText="1"/>
    </xf>
    <xf numFmtId="7" fontId="121" fillId="0" borderId="22" xfId="0" applyNumberFormat="1" applyFont="1" applyFill="1" applyBorder="1" applyAlignment="1">
      <alignment horizontal="right" vertical="center"/>
    </xf>
    <xf numFmtId="7" fontId="122" fillId="0" borderId="30" xfId="0" applyNumberFormat="1" applyFont="1" applyFill="1" applyBorder="1" applyAlignment="1">
      <alignment vertical="center" wrapText="1"/>
    </xf>
    <xf numFmtId="7" fontId="122" fillId="0" borderId="23" xfId="0" applyNumberFormat="1" applyFont="1" applyFill="1" applyBorder="1" applyAlignment="1">
      <alignment vertical="center" wrapText="1"/>
    </xf>
    <xf numFmtId="7" fontId="122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23" fillId="0" borderId="10" xfId="0" applyFont="1" applyBorder="1" applyAlignment="1" quotePrefix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164" fontId="123" fillId="0" borderId="12" xfId="0" applyNumberFormat="1" applyFont="1" applyBorder="1" applyAlignment="1">
      <alignment vertical="center"/>
    </xf>
    <xf numFmtId="0" fontId="123" fillId="0" borderId="10" xfId="0" applyFont="1" applyBorder="1" applyAlignment="1">
      <alignment horizontal="center" vertical="center"/>
    </xf>
    <xf numFmtId="0" fontId="123" fillId="0" borderId="11" xfId="0" applyFont="1" applyBorder="1" applyAlignment="1">
      <alignment vertical="center" wrapText="1"/>
    </xf>
    <xf numFmtId="0" fontId="123" fillId="0" borderId="10" xfId="0" applyFont="1" applyBorder="1" applyAlignment="1">
      <alignment horizontal="center"/>
    </xf>
    <xf numFmtId="0" fontId="123" fillId="0" borderId="47" xfId="0" applyFont="1" applyBorder="1" applyAlignment="1">
      <alignment horizontal="center"/>
    </xf>
    <xf numFmtId="0" fontId="125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horizontal="left" vertical="center" wrapText="1"/>
    </xf>
    <xf numFmtId="164" fontId="123" fillId="0" borderId="12" xfId="0" applyNumberFormat="1" applyFont="1" applyBorder="1" applyAlignment="1">
      <alignment vertical="center"/>
    </xf>
    <xf numFmtId="49" fontId="123" fillId="0" borderId="10" xfId="0" applyNumberFormat="1" applyFont="1" applyBorder="1" applyAlignment="1">
      <alignment horizontal="center" vertical="center" wrapText="1"/>
    </xf>
    <xf numFmtId="49" fontId="123" fillId="0" borderId="11" xfId="0" applyNumberFormat="1" applyFont="1" applyBorder="1" applyAlignment="1">
      <alignment horizontal="center" vertical="center" wrapText="1"/>
    </xf>
    <xf numFmtId="7" fontId="123" fillId="0" borderId="11" xfId="0" applyNumberFormat="1" applyFont="1" applyBorder="1" applyAlignment="1">
      <alignment vertical="center" wrapText="1"/>
    </xf>
    <xf numFmtId="49" fontId="123" fillId="0" borderId="48" xfId="0" applyNumberFormat="1" applyFont="1" applyBorder="1" applyAlignment="1">
      <alignment horizontal="center" vertical="center" wrapText="1"/>
    </xf>
    <xf numFmtId="164" fontId="126" fillId="0" borderId="12" xfId="0" applyNumberFormat="1" applyFont="1" applyBorder="1" applyAlignment="1">
      <alignment vertical="center"/>
    </xf>
    <xf numFmtId="49" fontId="123" fillId="0" borderId="10" xfId="0" applyNumberFormat="1" applyFont="1" applyBorder="1" applyAlignment="1">
      <alignment horizontal="center" vertical="center" wrapText="1"/>
    </xf>
    <xf numFmtId="49" fontId="123" fillId="0" borderId="11" xfId="0" applyNumberFormat="1" applyFont="1" applyBorder="1" applyAlignment="1">
      <alignment horizontal="center" vertical="center" wrapText="1"/>
    </xf>
    <xf numFmtId="7" fontId="123" fillId="0" borderId="11" xfId="0" applyNumberFormat="1" applyFont="1" applyBorder="1" applyAlignment="1">
      <alignment vertical="center" wrapText="1"/>
    </xf>
    <xf numFmtId="0" fontId="127" fillId="0" borderId="48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0" fontId="122" fillId="0" borderId="25" xfId="0" applyFont="1" applyBorder="1" applyAlignment="1" quotePrefix="1">
      <alignment horizontal="center" vertical="center"/>
    </xf>
    <xf numFmtId="0" fontId="121" fillId="0" borderId="25" xfId="0" applyFont="1" applyBorder="1" applyAlignment="1">
      <alignment horizontal="center" vertical="center"/>
    </xf>
    <xf numFmtId="0" fontId="122" fillId="0" borderId="25" xfId="0" applyFont="1" applyBorder="1" applyAlignment="1">
      <alignment vertical="center"/>
    </xf>
    <xf numFmtId="164" fontId="122" fillId="0" borderId="30" xfId="0" applyNumberFormat="1" applyFont="1" applyBorder="1" applyAlignment="1">
      <alignment vertical="center"/>
    </xf>
    <xf numFmtId="0" fontId="122" fillId="0" borderId="25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22" fillId="0" borderId="14" xfId="0" applyFont="1" applyBorder="1" applyAlignment="1">
      <alignment vertical="center"/>
    </xf>
    <xf numFmtId="164" fontId="122" fillId="0" borderId="22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 wrapText="1"/>
    </xf>
    <xf numFmtId="0" fontId="129" fillId="0" borderId="49" xfId="0" applyFont="1" applyBorder="1" applyAlignment="1">
      <alignment horizontal="center" vertical="center"/>
    </xf>
    <xf numFmtId="7" fontId="122" fillId="0" borderId="25" xfId="0" applyNumberFormat="1" applyFont="1" applyBorder="1" applyAlignment="1">
      <alignment vertical="center" wrapText="1"/>
    </xf>
    <xf numFmtId="164" fontId="122" fillId="0" borderId="50" xfId="0" applyNumberFormat="1" applyFont="1" applyBorder="1" applyAlignment="1">
      <alignment vertical="center"/>
    </xf>
    <xf numFmtId="0" fontId="122" fillId="0" borderId="14" xfId="0" applyFont="1" applyBorder="1" applyAlignment="1">
      <alignment vertical="center" wrapText="1"/>
    </xf>
    <xf numFmtId="0" fontId="130" fillId="0" borderId="14" xfId="0" applyFont="1" applyBorder="1" applyAlignment="1">
      <alignment horizontal="center" vertical="center"/>
    </xf>
    <xf numFmtId="0" fontId="131" fillId="0" borderId="25" xfId="0" applyFont="1" applyBorder="1" applyAlignment="1">
      <alignment horizontal="center" vertical="center"/>
    </xf>
    <xf numFmtId="0" fontId="131" fillId="0" borderId="14" xfId="0" applyFont="1" applyBorder="1" applyAlignment="1" quotePrefix="1">
      <alignment horizontal="center" vertical="center"/>
    </xf>
    <xf numFmtId="0" fontId="122" fillId="0" borderId="49" xfId="0" applyFont="1" applyBorder="1" applyAlignment="1">
      <alignment horizontal="center" vertical="center"/>
    </xf>
    <xf numFmtId="0" fontId="121" fillId="0" borderId="49" xfId="0" applyFont="1" applyBorder="1" applyAlignment="1">
      <alignment horizontal="center" vertical="center"/>
    </xf>
    <xf numFmtId="0" fontId="122" fillId="0" borderId="49" xfId="0" applyFont="1" applyBorder="1" applyAlignment="1">
      <alignment vertical="center" wrapText="1"/>
    </xf>
    <xf numFmtId="0" fontId="131" fillId="0" borderId="14" xfId="0" applyFont="1" applyBorder="1" applyAlignment="1">
      <alignment horizontal="center" vertical="center"/>
    </xf>
    <xf numFmtId="0" fontId="122" fillId="0" borderId="14" xfId="0" applyFont="1" applyFill="1" applyBorder="1" applyAlignment="1">
      <alignment vertical="center" wrapText="1"/>
    </xf>
    <xf numFmtId="164" fontId="121" fillId="0" borderId="22" xfId="0" applyNumberFormat="1" applyFont="1" applyBorder="1" applyAlignment="1">
      <alignment vertical="center"/>
    </xf>
    <xf numFmtId="49" fontId="122" fillId="0" borderId="51" xfId="0" applyNumberFormat="1" applyFont="1" applyBorder="1" applyAlignment="1">
      <alignment horizontal="center" vertical="center"/>
    </xf>
    <xf numFmtId="49" fontId="122" fillId="0" borderId="49" xfId="0" applyNumberFormat="1" applyFont="1" applyBorder="1" applyAlignment="1">
      <alignment horizontal="center" vertical="center"/>
    </xf>
    <xf numFmtId="8" fontId="122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/>
    </xf>
    <xf numFmtId="49" fontId="129" fillId="0" borderId="25" xfId="0" applyNumberFormat="1" applyFont="1" applyBorder="1" applyAlignment="1">
      <alignment horizontal="center" vertical="center" wrapText="1"/>
    </xf>
    <xf numFmtId="0" fontId="128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3" fillId="0" borderId="12" xfId="0" applyNumberFormat="1" applyFont="1" applyFill="1" applyBorder="1" applyAlignment="1">
      <alignment vertical="center" wrapText="1"/>
    </xf>
    <xf numFmtId="0" fontId="132" fillId="0" borderId="13" xfId="0" applyFont="1" applyBorder="1" applyAlignment="1">
      <alignment vertical="center"/>
    </xf>
    <xf numFmtId="7" fontId="123" fillId="0" borderId="12" xfId="0" applyNumberFormat="1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7" fontId="123" fillId="0" borderId="48" xfId="0" applyNumberFormat="1" applyFont="1" applyBorder="1" applyAlignment="1">
      <alignment vertical="center" wrapText="1"/>
    </xf>
    <xf numFmtId="49" fontId="123" fillId="0" borderId="47" xfId="0" applyNumberFormat="1" applyFont="1" applyBorder="1" applyAlignment="1">
      <alignment horizontal="center" vertical="center" wrapText="1"/>
    </xf>
    <xf numFmtId="7" fontId="123" fillId="0" borderId="27" xfId="0" applyNumberFormat="1" applyFont="1" applyFill="1" applyBorder="1" applyAlignment="1">
      <alignment vertical="center" wrapText="1"/>
    </xf>
    <xf numFmtId="7" fontId="123" fillId="0" borderId="11" xfId="0" applyNumberFormat="1" applyFont="1" applyFill="1" applyBorder="1" applyAlignment="1">
      <alignment vertical="center" wrapText="1"/>
    </xf>
    <xf numFmtId="49" fontId="123" fillId="0" borderId="48" xfId="0" applyNumberFormat="1" applyFont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 vertical="center"/>
    </xf>
    <xf numFmtId="49" fontId="133" fillId="0" borderId="11" xfId="0" applyNumberFormat="1" applyFont="1" applyBorder="1" applyAlignment="1">
      <alignment horizontal="center" vertical="center"/>
    </xf>
    <xf numFmtId="7" fontId="123" fillId="0" borderId="12" xfId="0" applyNumberFormat="1" applyFont="1" applyFill="1" applyBorder="1" applyAlignment="1">
      <alignment horizontal="right" vertical="center"/>
    </xf>
    <xf numFmtId="7" fontId="123" fillId="0" borderId="12" xfId="0" applyNumberFormat="1" applyFont="1" applyFill="1" applyBorder="1" applyAlignment="1">
      <alignment vertical="center" wrapText="1"/>
    </xf>
    <xf numFmtId="0" fontId="123" fillId="0" borderId="11" xfId="0" applyFont="1" applyBorder="1" applyAlignment="1">
      <alignment vertical="center" wrapText="1"/>
    </xf>
    <xf numFmtId="0" fontId="134" fillId="0" borderId="47" xfId="0" applyNumberFormat="1" applyFont="1" applyBorder="1" applyAlignment="1">
      <alignment horizontal="center" vertical="center" wrapText="1"/>
    </xf>
    <xf numFmtId="0" fontId="134" fillId="0" borderId="27" xfId="0" applyNumberFormat="1" applyFont="1" applyBorder="1" applyAlignment="1">
      <alignment horizontal="center" vertical="center" wrapText="1"/>
    </xf>
    <xf numFmtId="7" fontId="134" fillId="0" borderId="27" xfId="0" applyNumberFormat="1" applyFont="1" applyBorder="1" applyAlignment="1">
      <alignment horizontal="center" vertical="center" wrapText="1"/>
    </xf>
    <xf numFmtId="0" fontId="134" fillId="0" borderId="48" xfId="0" applyNumberFormat="1" applyFont="1" applyBorder="1" applyAlignment="1">
      <alignment horizontal="left" vertical="center" wrapText="1"/>
    </xf>
    <xf numFmtId="7" fontId="134" fillId="0" borderId="12" xfId="0" applyNumberFormat="1" applyFont="1" applyBorder="1" applyAlignment="1">
      <alignment vertical="center" wrapText="1"/>
    </xf>
    <xf numFmtId="8" fontId="122" fillId="0" borderId="25" xfId="0" applyNumberFormat="1" applyFont="1" applyBorder="1" applyAlignment="1" quotePrefix="1">
      <alignment horizontal="center" vertical="center"/>
    </xf>
    <xf numFmtId="7" fontId="122" fillId="0" borderId="29" xfId="0" applyNumberFormat="1" applyFont="1" applyBorder="1" applyAlignment="1">
      <alignment vertical="center" wrapText="1"/>
    </xf>
    <xf numFmtId="49" fontId="135" fillId="0" borderId="25" xfId="0" applyNumberFormat="1" applyFont="1" applyBorder="1" applyAlignment="1">
      <alignment horizontal="center" vertical="center"/>
    </xf>
    <xf numFmtId="7" fontId="122" fillId="0" borderId="30" xfId="0" applyNumberFormat="1" applyFont="1" applyBorder="1" applyAlignment="1">
      <alignment horizontal="right" vertical="center"/>
    </xf>
    <xf numFmtId="7" fontId="121" fillId="0" borderId="22" xfId="0" applyNumberFormat="1" applyFont="1" applyBorder="1" applyAlignment="1">
      <alignment horizontal="right" vertical="center"/>
    </xf>
    <xf numFmtId="7" fontId="122" fillId="0" borderId="22" xfId="0" applyNumberFormat="1" applyFont="1" applyFill="1" applyBorder="1" applyAlignment="1">
      <alignment horizontal="right" vertical="center"/>
    </xf>
    <xf numFmtId="0" fontId="122" fillId="0" borderId="14" xfId="0" applyFont="1" applyBorder="1" applyAlignment="1" quotePrefix="1">
      <alignment horizontal="center" vertical="center"/>
    </xf>
    <xf numFmtId="0" fontId="122" fillId="0" borderId="14" xfId="0" applyFont="1" applyBorder="1" applyAlignment="1">
      <alignment horizontal="left" vertical="center"/>
    </xf>
    <xf numFmtId="7" fontId="122" fillId="0" borderId="30" xfId="0" applyNumberFormat="1" applyFont="1" applyFill="1" applyBorder="1" applyAlignment="1">
      <alignment horizontal="right" vertical="center"/>
    </xf>
    <xf numFmtId="7" fontId="122" fillId="0" borderId="14" xfId="0" applyNumberFormat="1" applyFont="1" applyFill="1" applyBorder="1" applyAlignment="1">
      <alignment horizontal="right" vertical="center"/>
    </xf>
    <xf numFmtId="165" fontId="122" fillId="0" borderId="14" xfId="0" applyNumberFormat="1" applyFont="1" applyBorder="1" applyAlignment="1">
      <alignment horizontal="center" vertical="center"/>
    </xf>
    <xf numFmtId="8" fontId="122" fillId="0" borderId="24" xfId="0" applyNumberFormat="1" applyFont="1" applyBorder="1" applyAlignment="1">
      <alignment horizontal="center" vertical="center"/>
    </xf>
    <xf numFmtId="49" fontId="122" fillId="0" borderId="24" xfId="0" applyNumberFormat="1" applyFont="1" applyBorder="1" applyAlignment="1">
      <alignment horizontal="center" vertical="center"/>
    </xf>
    <xf numFmtId="0" fontId="122" fillId="0" borderId="24" xfId="0" applyFont="1" applyBorder="1" applyAlignment="1">
      <alignment horizontal="left" vertical="center" wrapText="1"/>
    </xf>
    <xf numFmtId="7" fontId="122" fillId="0" borderId="29" xfId="0" applyNumberFormat="1" applyFont="1" applyFill="1" applyBorder="1" applyAlignment="1">
      <alignment horizontal="right" vertical="center"/>
    </xf>
    <xf numFmtId="0" fontId="122" fillId="0" borderId="25" xfId="0" applyNumberFormat="1" applyFont="1" applyBorder="1" applyAlignment="1">
      <alignment horizontal="center" vertical="center"/>
    </xf>
    <xf numFmtId="0" fontId="122" fillId="0" borderId="14" xfId="0" applyNumberFormat="1" applyFont="1" applyBorder="1" applyAlignment="1">
      <alignment horizontal="center" vertical="center"/>
    </xf>
    <xf numFmtId="8" fontId="131" fillId="0" borderId="14" xfId="0" applyNumberFormat="1" applyFont="1" applyBorder="1" applyAlignment="1">
      <alignment horizontal="center" vertical="center"/>
    </xf>
    <xf numFmtId="8" fontId="122" fillId="0" borderId="49" xfId="0" applyNumberFormat="1" applyFont="1" applyBorder="1" applyAlignment="1">
      <alignment horizontal="center" vertical="center"/>
    </xf>
    <xf numFmtId="0" fontId="122" fillId="0" borderId="49" xfId="0" applyFont="1" applyBorder="1" applyAlignment="1">
      <alignment horizontal="left" vertical="center" wrapText="1"/>
    </xf>
    <xf numFmtId="7" fontId="122" fillId="0" borderId="50" xfId="0" applyNumberFormat="1" applyFont="1" applyFill="1" applyBorder="1" applyAlignment="1">
      <alignment horizontal="right" vertical="center"/>
    </xf>
    <xf numFmtId="8" fontId="136" fillId="0" borderId="49" xfId="0" applyNumberFormat="1" applyFont="1" applyBorder="1" applyAlignment="1">
      <alignment horizontal="center" vertical="center"/>
    </xf>
    <xf numFmtId="7" fontId="122" fillId="0" borderId="50" xfId="0" applyNumberFormat="1" applyFont="1" applyFill="1" applyBorder="1" applyAlignment="1">
      <alignment vertical="center" wrapText="1"/>
    </xf>
    <xf numFmtId="8" fontId="129" fillId="0" borderId="25" xfId="0" applyNumberFormat="1" applyFont="1" applyBorder="1" applyAlignment="1">
      <alignment horizontal="center" vertical="center"/>
    </xf>
    <xf numFmtId="165" fontId="131" fillId="0" borderId="25" xfId="0" applyNumberFormat="1" applyFont="1" applyBorder="1" applyAlignment="1">
      <alignment horizontal="center" vertical="center"/>
    </xf>
    <xf numFmtId="8" fontId="129" fillId="0" borderId="14" xfId="0" applyNumberFormat="1" applyFont="1" applyBorder="1" applyAlignment="1">
      <alignment horizontal="center" vertical="center"/>
    </xf>
    <xf numFmtId="7" fontId="122" fillId="0" borderId="25" xfId="0" applyNumberFormat="1" applyFont="1" applyFill="1" applyBorder="1" applyAlignment="1">
      <alignment horizontal="right" vertical="center"/>
    </xf>
    <xf numFmtId="49" fontId="122" fillId="0" borderId="52" xfId="0" applyNumberFormat="1" applyFont="1" applyBorder="1" applyAlignment="1">
      <alignment horizontal="center" vertical="center"/>
    </xf>
    <xf numFmtId="49" fontId="122" fillId="0" borderId="14" xfId="0" applyNumberFormat="1" applyFont="1" applyBorder="1" applyAlignment="1">
      <alignment horizontal="center" vertical="center"/>
    </xf>
    <xf numFmtId="8" fontId="131" fillId="0" borderId="52" xfId="0" applyNumberFormat="1" applyFont="1" applyBorder="1" applyAlignment="1">
      <alignment horizontal="center" vertical="center"/>
    </xf>
    <xf numFmtId="0" fontId="122" fillId="0" borderId="14" xfId="0" applyFont="1" applyBorder="1" applyAlignment="1">
      <alignment horizontal="left" vertical="center" wrapText="1"/>
    </xf>
    <xf numFmtId="7" fontId="122" fillId="0" borderId="22" xfId="0" applyNumberFormat="1" applyFont="1" applyFill="1" applyBorder="1" applyAlignment="1">
      <alignment horizontal="right" vertical="center"/>
    </xf>
    <xf numFmtId="8" fontId="122" fillId="0" borderId="14" xfId="0" applyNumberFormat="1" applyFont="1" applyFill="1" applyBorder="1" applyAlignment="1">
      <alignment horizontal="center" vertical="center"/>
    </xf>
    <xf numFmtId="49" fontId="129" fillId="0" borderId="49" xfId="0" applyNumberFormat="1" applyFont="1" applyBorder="1" applyAlignment="1">
      <alignment horizontal="center" vertical="center" wrapText="1"/>
    </xf>
    <xf numFmtId="7" fontId="122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7" fillId="0" borderId="14" xfId="0" applyFont="1" applyFill="1" applyBorder="1" applyAlignment="1">
      <alignment horizontal="center" vertical="center" wrapText="1"/>
    </xf>
    <xf numFmtId="0" fontId="138" fillId="0" borderId="14" xfId="0" applyFont="1" applyFill="1" applyBorder="1" applyAlignment="1">
      <alignment horizontal="center" vertical="center" wrapText="1"/>
    </xf>
    <xf numFmtId="0" fontId="137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3" fillId="0" borderId="31" xfId="0" applyNumberFormat="1" applyFont="1" applyBorder="1" applyAlignment="1">
      <alignment horizontal="center" vertical="center"/>
    </xf>
    <xf numFmtId="49" fontId="123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23" fillId="0" borderId="31" xfId="0" applyNumberFormat="1" applyFont="1" applyBorder="1" applyAlignment="1">
      <alignment horizontal="center" vertical="center" wrapText="1"/>
    </xf>
    <xf numFmtId="49" fontId="123" fillId="0" borderId="49" xfId="0" applyNumberFormat="1" applyFont="1" applyBorder="1" applyAlignment="1">
      <alignment horizontal="center" vertical="center" wrapText="1"/>
    </xf>
    <xf numFmtId="49" fontId="123" fillId="0" borderId="21" xfId="0" applyNumberFormat="1" applyFont="1" applyBorder="1" applyAlignment="1">
      <alignment horizontal="center" vertical="center" wrapText="1"/>
    </xf>
    <xf numFmtId="49" fontId="123" fillId="0" borderId="14" xfId="0" applyNumberFormat="1" applyFont="1" applyBorder="1" applyAlignment="1">
      <alignment horizontal="center" vertical="center" wrapText="1"/>
    </xf>
    <xf numFmtId="49" fontId="123" fillId="0" borderId="16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9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6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 wrapText="1"/>
    </xf>
    <xf numFmtId="7" fontId="122" fillId="0" borderId="55" xfId="0" applyNumberFormat="1" applyFont="1" applyFill="1" applyBorder="1" applyAlignment="1">
      <alignment horizontal="right" vertical="center" wrapText="1"/>
    </xf>
    <xf numFmtId="7" fontId="122" fillId="0" borderId="14" xfId="0" applyNumberFormat="1" applyFont="1" applyFill="1" applyBorder="1" applyAlignment="1">
      <alignment horizontal="right" vertical="center" wrapText="1"/>
    </xf>
    <xf numFmtId="0" fontId="116" fillId="0" borderId="17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126" fillId="0" borderId="21" xfId="0" applyFont="1" applyFill="1" applyBorder="1" applyAlignment="1" quotePrefix="1">
      <alignment horizontal="center" vertical="center"/>
    </xf>
    <xf numFmtId="0" fontId="126" fillId="0" borderId="14" xfId="0" applyFont="1" applyFill="1" applyBorder="1" applyAlignment="1">
      <alignment horizontal="center" vertical="center"/>
    </xf>
    <xf numFmtId="7" fontId="123" fillId="0" borderId="14" xfId="0" applyNumberFormat="1" applyFont="1" applyBorder="1" applyAlignment="1">
      <alignment vertical="center" wrapText="1"/>
    </xf>
    <xf numFmtId="4" fontId="126" fillId="0" borderId="14" xfId="0" applyNumberFormat="1" applyFont="1" applyFill="1" applyBorder="1" applyAlignment="1">
      <alignment horizontal="right" vertical="center"/>
    </xf>
    <xf numFmtId="4" fontId="41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 quotePrefix="1">
      <alignment horizontal="center" vertical="center" wrapText="1"/>
    </xf>
    <xf numFmtId="0" fontId="137" fillId="0" borderId="14" xfId="0" applyFont="1" applyFill="1" applyBorder="1" applyAlignment="1">
      <alignment vertical="center" wrapText="1"/>
    </xf>
    <xf numFmtId="4" fontId="137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2" fillId="0" borderId="14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/>
    </xf>
    <xf numFmtId="4" fontId="42" fillId="0" borderId="14" xfId="0" applyNumberFormat="1" applyFont="1" applyFill="1" applyBorder="1" applyAlignment="1">
      <alignment horizontal="left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14" xfId="0" applyFont="1" applyFill="1" applyBorder="1" applyAlignment="1">
      <alignment horizontal="center" vertical="center" wrapText="1"/>
    </xf>
    <xf numFmtId="4" fontId="126" fillId="0" borderId="14" xfId="0" applyNumberFormat="1" applyFont="1" applyFill="1" applyBorder="1" applyAlignment="1">
      <alignment horizontal="right" vertical="center" wrapText="1"/>
    </xf>
    <xf numFmtId="4" fontId="41" fillId="0" borderId="14" xfId="0" applyNumberFormat="1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right" vertical="center" wrapText="1"/>
    </xf>
    <xf numFmtId="4" fontId="42" fillId="0" borderId="24" xfId="0" applyNumberFormat="1" applyFont="1" applyFill="1" applyBorder="1" applyAlignment="1">
      <alignment horizontal="right" vertical="center" wrapText="1"/>
    </xf>
    <xf numFmtId="4" fontId="42" fillId="0" borderId="25" xfId="0" applyNumberFormat="1" applyFont="1" applyFill="1" applyBorder="1" applyAlignment="1">
      <alignment horizontal="right" vertical="center" wrapText="1"/>
    </xf>
    <xf numFmtId="4" fontId="42" fillId="0" borderId="25" xfId="0" applyNumberFormat="1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vertical="center" wrapText="1"/>
    </xf>
    <xf numFmtId="0" fontId="123" fillId="0" borderId="14" xfId="0" applyFont="1" applyBorder="1" applyAlignment="1">
      <alignment vertical="center"/>
    </xf>
    <xf numFmtId="4" fontId="4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3" fillId="0" borderId="14" xfId="0" applyFont="1" applyBorder="1" applyAlignment="1">
      <alignment horizontal="left" vertical="center" wrapText="1"/>
    </xf>
    <xf numFmtId="49" fontId="123" fillId="0" borderId="16" xfId="0" applyNumberFormat="1" applyFont="1" applyBorder="1" applyAlignment="1">
      <alignment horizontal="center" vertical="center" wrapText="1"/>
    </xf>
    <xf numFmtId="49" fontId="123" fillId="0" borderId="25" xfId="0" applyNumberFormat="1" applyFont="1" applyBorder="1" applyAlignment="1">
      <alignment horizontal="center" vertical="center" wrapText="1"/>
    </xf>
    <xf numFmtId="0" fontId="123" fillId="0" borderId="25" xfId="0" applyFont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3" fillId="0" borderId="21" xfId="0" applyNumberFormat="1" applyFont="1" applyBorder="1" applyAlignment="1">
      <alignment horizontal="center" vertical="center" wrapText="1"/>
    </xf>
    <xf numFmtId="49" fontId="123" fillId="0" borderId="14" xfId="0" applyNumberFormat="1" applyFont="1" applyBorder="1" applyAlignment="1">
      <alignment horizontal="center" vertical="center" wrapText="1"/>
    </xf>
    <xf numFmtId="49" fontId="130" fillId="0" borderId="14" xfId="0" applyNumberFormat="1" applyFont="1" applyBorder="1" applyAlignment="1">
      <alignment horizontal="center" vertical="center"/>
    </xf>
    <xf numFmtId="8" fontId="130" fillId="0" borderId="14" xfId="0" applyNumberFormat="1" applyFont="1" applyBorder="1" applyAlignment="1">
      <alignment horizontal="center" vertical="center"/>
    </xf>
    <xf numFmtId="0" fontId="130" fillId="0" borderId="14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/>
    </xf>
    <xf numFmtId="0" fontId="137" fillId="0" borderId="25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4" fontId="137" fillId="0" borderId="25" xfId="0" applyNumberFormat="1" applyFont="1" applyFill="1" applyBorder="1" applyAlignment="1">
      <alignment horizontal="right" vertical="center" wrapText="1"/>
    </xf>
    <xf numFmtId="4" fontId="42" fillId="0" borderId="25" xfId="0" applyNumberFormat="1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6" fillId="0" borderId="10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left" vertical="center" wrapText="1"/>
    </xf>
    <xf numFmtId="4" fontId="141" fillId="0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30" fillId="0" borderId="14" xfId="0" applyNumberFormat="1" applyFont="1" applyBorder="1" applyAlignment="1">
      <alignment horizontal="center" vertical="center"/>
    </xf>
    <xf numFmtId="49" fontId="130" fillId="0" borderId="25" xfId="0" applyNumberFormat="1" applyFont="1" applyBorder="1" applyAlignment="1">
      <alignment horizontal="center" vertical="center"/>
    </xf>
    <xf numFmtId="8" fontId="130" fillId="0" borderId="25" xfId="0" applyNumberFormat="1" applyFont="1" applyBorder="1" applyAlignment="1">
      <alignment horizontal="center" vertical="center"/>
    </xf>
    <xf numFmtId="0" fontId="130" fillId="0" borderId="25" xfId="0" applyFont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4" fontId="123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54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14" xfId="0" applyFont="1" applyBorder="1" applyAlignment="1">
      <alignment vertical="center"/>
    </xf>
    <xf numFmtId="4" fontId="142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7" fillId="0" borderId="25" xfId="0" applyNumberFormat="1" applyFont="1" applyBorder="1" applyAlignment="1">
      <alignment vertical="center"/>
    </xf>
    <xf numFmtId="4" fontId="54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7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3" fillId="0" borderId="11" xfId="0" applyFont="1" applyBorder="1" applyAlignment="1">
      <alignment horizontal="left" vertical="center"/>
    </xf>
    <xf numFmtId="164" fontId="123" fillId="0" borderId="12" xfId="0" applyNumberFormat="1" applyFont="1" applyBorder="1" applyAlignment="1">
      <alignment horizontal="right" vertical="center"/>
    </xf>
    <xf numFmtId="164" fontId="122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4" fillId="0" borderId="10" xfId="0" applyFont="1" applyBorder="1" applyAlignment="1" quotePrefix="1">
      <alignment horizontal="center" vertical="center"/>
    </xf>
    <xf numFmtId="0" fontId="134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horizontal="left" vertical="center"/>
    </xf>
    <xf numFmtId="7" fontId="134" fillId="0" borderId="12" xfId="0" applyNumberFormat="1" applyFont="1" applyFill="1" applyBorder="1" applyAlignment="1">
      <alignment horizontal="right" vertical="center"/>
    </xf>
    <xf numFmtId="7" fontId="134" fillId="0" borderId="5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43" fillId="0" borderId="25" xfId="0" applyFont="1" applyBorder="1" applyAlignment="1" quotePrefix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43" fillId="0" borderId="25" xfId="0" applyFont="1" applyBorder="1" applyAlignment="1">
      <alignment horizontal="left" vertical="center"/>
    </xf>
    <xf numFmtId="7" fontId="143" fillId="0" borderId="30" xfId="0" applyNumberFormat="1" applyFont="1" applyFill="1" applyBorder="1" applyAlignment="1">
      <alignment horizontal="right" vertical="center"/>
    </xf>
    <xf numFmtId="7" fontId="143" fillId="0" borderId="49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8" xfId="0" applyNumberFormat="1" applyFont="1" applyFill="1" applyBorder="1" applyAlignment="1">
      <alignment horizontal="right" vertical="center"/>
    </xf>
    <xf numFmtId="7" fontId="2" fillId="0" borderId="15" xfId="0" applyNumberFormat="1" applyFont="1" applyBorder="1" applyAlignment="1">
      <alignment horizontal="right" vertical="center" wrapText="1"/>
    </xf>
    <xf numFmtId="49" fontId="134" fillId="0" borderId="47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49" fontId="134" fillId="0" borderId="11" xfId="0" applyNumberFormat="1" applyFont="1" applyBorder="1" applyAlignment="1">
      <alignment horizontal="center" vertical="center" wrapText="1"/>
    </xf>
    <xf numFmtId="0" fontId="128" fillId="0" borderId="11" xfId="0" applyFont="1" applyBorder="1" applyAlignment="1">
      <alignment vertical="center"/>
    </xf>
    <xf numFmtId="7" fontId="134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3" fillId="0" borderId="25" xfId="0" applyNumberFormat="1" applyFont="1" applyBorder="1" applyAlignment="1">
      <alignment horizontal="center" vertical="center" wrapText="1"/>
    </xf>
    <xf numFmtId="0" fontId="136" fillId="0" borderId="25" xfId="0" applyFont="1" applyBorder="1" applyAlignment="1">
      <alignment horizontal="left" vertical="center" wrapText="1"/>
    </xf>
    <xf numFmtId="7" fontId="143" fillId="0" borderId="30" xfId="0" applyNumberFormat="1" applyFont="1" applyBorder="1" applyAlignment="1">
      <alignment horizontal="right" vertical="center" wrapText="1"/>
    </xf>
    <xf numFmtId="7" fontId="143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28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43" fillId="0" borderId="25" xfId="0" applyFont="1" applyBorder="1" applyAlignment="1">
      <alignment horizontal="center" vertical="center"/>
    </xf>
    <xf numFmtId="0" fontId="144" fillId="0" borderId="14" xfId="0" applyFont="1" applyBorder="1" applyAlignment="1">
      <alignment horizontal="center" vertical="center"/>
    </xf>
    <xf numFmtId="0" fontId="136" fillId="0" borderId="14" xfId="0" applyFont="1" applyBorder="1" applyAlignment="1">
      <alignment horizontal="left" vertical="center" wrapText="1"/>
    </xf>
    <xf numFmtId="7" fontId="143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3" fillId="0" borderId="14" xfId="0" applyNumberFormat="1" applyFont="1" applyBorder="1" applyAlignment="1">
      <alignment horizontal="center" vertical="center" wrapText="1"/>
    </xf>
    <xf numFmtId="0" fontId="145" fillId="0" borderId="14" xfId="0" applyFont="1" applyBorder="1" applyAlignment="1">
      <alignment horizontal="left" vertical="center" wrapText="1"/>
    </xf>
    <xf numFmtId="7" fontId="143" fillId="0" borderId="22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4" fillId="0" borderId="10" xfId="0" applyFont="1" applyBorder="1" applyAlignment="1">
      <alignment horizontal="left" vertical="center" wrapText="1"/>
    </xf>
    <xf numFmtId="7" fontId="134" fillId="0" borderId="36" xfId="0" applyNumberFormat="1" applyFont="1" applyBorder="1" applyAlignment="1">
      <alignment horizontal="right" vertical="center" wrapText="1"/>
    </xf>
    <xf numFmtId="7" fontId="134" fillId="0" borderId="5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 wrapText="1"/>
    </xf>
    <xf numFmtId="7" fontId="5" fillId="33" borderId="59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7" fontId="134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43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7" fillId="0" borderId="25" xfId="0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right" vertical="center" wrapText="1"/>
    </xf>
    <xf numFmtId="164" fontId="32" fillId="0" borderId="14" xfId="0" applyNumberFormat="1" applyFont="1" applyBorder="1" applyAlignment="1">
      <alignment vertical="center"/>
    </xf>
    <xf numFmtId="164" fontId="32" fillId="0" borderId="2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3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4" fillId="0" borderId="10" xfId="0" applyFont="1" applyBorder="1" applyAlignment="1">
      <alignment horizontal="left" vertical="center" wrapText="1"/>
    </xf>
    <xf numFmtId="7" fontId="134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46" fillId="0" borderId="14" xfId="0" applyNumberFormat="1" applyFont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2" fillId="0" borderId="14" xfId="0" applyNumberFormat="1" applyFont="1" applyBorder="1" applyAlignment="1" quotePrefix="1">
      <alignment horizontal="center" vertical="center"/>
    </xf>
    <xf numFmtId="164" fontId="122" fillId="0" borderId="22" xfId="0" applyNumberFormat="1" applyFont="1" applyBorder="1" applyAlignment="1">
      <alignment horizontal="right" vertical="center"/>
    </xf>
    <xf numFmtId="164" fontId="2" fillId="0" borderId="58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4" xfId="0" applyNumberFormat="1" applyFont="1" applyBorder="1" applyAlignment="1">
      <alignment horizontal="center" vertical="center" wrapText="1"/>
    </xf>
    <xf numFmtId="7" fontId="121" fillId="0" borderId="55" xfId="0" applyNumberFormat="1" applyFont="1" applyFill="1" applyBorder="1" applyAlignment="1">
      <alignment vertical="center" wrapText="1"/>
    </xf>
    <xf numFmtId="7" fontId="121" fillId="0" borderId="25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4" fontId="54" fillId="0" borderId="25" xfId="0" applyNumberFormat="1" applyFont="1" applyFill="1" applyBorder="1" applyAlignment="1">
      <alignment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4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2"/>
  <sheetViews>
    <sheetView zoomScalePageLayoutView="0" workbookViewId="0" topLeftCell="A58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480</v>
      </c>
    </row>
    <row r="3" spans="2:8" ht="14.25">
      <c r="B3" s="2"/>
      <c r="H3" t="s">
        <v>359</v>
      </c>
    </row>
    <row r="4" ht="13.5" customHeight="1">
      <c r="E4" s="3"/>
    </row>
    <row r="5" spans="3:6" ht="18.75" customHeight="1">
      <c r="C5" s="4"/>
      <c r="D5" s="5"/>
      <c r="E5" s="707" t="s">
        <v>360</v>
      </c>
      <c r="F5" s="707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708" t="s">
        <v>2</v>
      </c>
      <c r="C7" s="710" t="s">
        <v>3</v>
      </c>
      <c r="D7" s="712" t="s">
        <v>4</v>
      </c>
      <c r="E7" s="714" t="s">
        <v>5</v>
      </c>
      <c r="F7" s="716" t="s">
        <v>299</v>
      </c>
      <c r="G7" s="703" t="s">
        <v>6</v>
      </c>
      <c r="H7" s="718" t="s">
        <v>211</v>
      </c>
      <c r="I7" s="705" t="s">
        <v>7</v>
      </c>
    </row>
    <row r="8" spans="2:9" s="9" customFormat="1" ht="15" customHeight="1" thickBot="1">
      <c r="B8" s="709"/>
      <c r="C8" s="711"/>
      <c r="D8" s="713"/>
      <c r="E8" s="715"/>
      <c r="F8" s="717"/>
      <c r="G8" s="704"/>
      <c r="H8" s="719"/>
      <c r="I8" s="70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9" t="s">
        <v>8</v>
      </c>
      <c r="C10" s="300"/>
      <c r="D10" s="300"/>
      <c r="E10" s="577" t="s">
        <v>9</v>
      </c>
      <c r="F10" s="578">
        <f>F11+F13</f>
        <v>0</v>
      </c>
      <c r="G10" s="578">
        <f>G11+G13</f>
        <v>824275.1</v>
      </c>
      <c r="H10" s="578">
        <f>H11+H13</f>
        <v>824275.1</v>
      </c>
      <c r="I10" s="13"/>
    </row>
    <row r="11" spans="2:9" s="14" customFormat="1" ht="15" customHeight="1">
      <c r="B11" s="572"/>
      <c r="C11" s="292" t="s">
        <v>10</v>
      </c>
      <c r="D11" s="291"/>
      <c r="E11" s="293" t="s">
        <v>223</v>
      </c>
      <c r="F11" s="579">
        <f>F12</f>
        <v>0</v>
      </c>
      <c r="G11" s="579">
        <f>G12</f>
        <v>351177</v>
      </c>
      <c r="H11" s="579">
        <f>H12</f>
        <v>351177</v>
      </c>
      <c r="I11" s="573"/>
    </row>
    <row r="12" spans="2:9" s="14" customFormat="1" ht="48">
      <c r="B12" s="574"/>
      <c r="C12" s="83"/>
      <c r="D12" s="144" t="s">
        <v>449</v>
      </c>
      <c r="E12" s="146" t="s">
        <v>450</v>
      </c>
      <c r="F12" s="575">
        <v>0</v>
      </c>
      <c r="G12" s="575">
        <v>351177</v>
      </c>
      <c r="H12" s="15">
        <f>F12+G12</f>
        <v>351177</v>
      </c>
      <c r="I12" s="576" t="s">
        <v>451</v>
      </c>
    </row>
    <row r="13" spans="2:9" s="14" customFormat="1" ht="15.75" customHeight="1">
      <c r="B13" s="690"/>
      <c r="C13" s="692" t="s">
        <v>259</v>
      </c>
      <c r="D13" s="117"/>
      <c r="E13" s="293" t="s">
        <v>11</v>
      </c>
      <c r="F13" s="693">
        <f>F14</f>
        <v>0</v>
      </c>
      <c r="G13" s="693">
        <f>G14</f>
        <v>473098.1</v>
      </c>
      <c r="H13" s="693">
        <f>H14</f>
        <v>473098.1</v>
      </c>
      <c r="I13" s="691"/>
    </row>
    <row r="14" spans="2:9" s="14" customFormat="1" ht="57" thickBot="1">
      <c r="B14" s="686"/>
      <c r="C14" s="687"/>
      <c r="D14" s="36">
        <v>2010</v>
      </c>
      <c r="E14" s="72" t="s">
        <v>77</v>
      </c>
      <c r="F14" s="688">
        <v>0</v>
      </c>
      <c r="G14" s="695">
        <v>473098.1</v>
      </c>
      <c r="H14" s="15">
        <f>F14+G14</f>
        <v>473098.1</v>
      </c>
      <c r="I14" s="689" t="s">
        <v>479</v>
      </c>
    </row>
    <row r="15" spans="2:9" s="14" customFormat="1" ht="14.25" customHeight="1" thickBot="1">
      <c r="B15" s="299" t="s">
        <v>12</v>
      </c>
      <c r="C15" s="300"/>
      <c r="D15" s="300"/>
      <c r="E15" s="301" t="s">
        <v>13</v>
      </c>
      <c r="F15" s="302">
        <f aca="true" t="shared" si="0" ref="F15:H16">F16</f>
        <v>6000</v>
      </c>
      <c r="G15" s="303">
        <f t="shared" si="0"/>
        <v>0</v>
      </c>
      <c r="H15" s="303">
        <f t="shared" si="0"/>
        <v>6000</v>
      </c>
      <c r="I15" s="227"/>
    </row>
    <row r="16" spans="2:11" s="14" customFormat="1" ht="15" customHeight="1">
      <c r="B16" s="18"/>
      <c r="C16" s="321" t="s">
        <v>14</v>
      </c>
      <c r="D16" s="322"/>
      <c r="E16" s="323" t="s">
        <v>15</v>
      </c>
      <c r="F16" s="324">
        <f t="shared" si="0"/>
        <v>6000</v>
      </c>
      <c r="G16" s="324">
        <f t="shared" si="0"/>
        <v>0</v>
      </c>
      <c r="H16" s="324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304">
        <v>700</v>
      </c>
      <c r="C18" s="300"/>
      <c r="D18" s="300"/>
      <c r="E18" s="301" t="s">
        <v>18</v>
      </c>
      <c r="F18" s="303">
        <f>F19</f>
        <v>293500</v>
      </c>
      <c r="G18" s="303">
        <f>G19</f>
        <v>0</v>
      </c>
      <c r="H18" s="303">
        <f>H19</f>
        <v>293500</v>
      </c>
      <c r="I18" s="17"/>
      <c r="K18" s="20"/>
    </row>
    <row r="19" spans="2:11" s="14" customFormat="1" ht="15" customHeight="1">
      <c r="B19" s="18"/>
      <c r="C19" s="325">
        <v>70005</v>
      </c>
      <c r="D19" s="322"/>
      <c r="E19" s="323" t="s">
        <v>19</v>
      </c>
      <c r="F19" s="324">
        <f>F20+F21+F22</f>
        <v>293500</v>
      </c>
      <c r="G19" s="324">
        <f>G20+G21+G22</f>
        <v>0</v>
      </c>
      <c r="H19" s="324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447</v>
      </c>
      <c r="E22" s="24" t="s">
        <v>448</v>
      </c>
      <c r="F22" s="25">
        <v>250000</v>
      </c>
      <c r="G22" s="234"/>
      <c r="H22" s="16">
        <f>F22+G22</f>
        <v>250000</v>
      </c>
      <c r="I22" s="235"/>
      <c r="K22" s="20"/>
    </row>
    <row r="23" spans="2:11" s="14" customFormat="1" ht="15" customHeight="1" thickBot="1">
      <c r="B23" s="304">
        <v>750</v>
      </c>
      <c r="C23" s="300"/>
      <c r="D23" s="300"/>
      <c r="E23" s="301" t="s">
        <v>23</v>
      </c>
      <c r="F23" s="303">
        <f>F24+F26</f>
        <v>107200</v>
      </c>
      <c r="G23" s="303">
        <f>G24+G26</f>
        <v>0</v>
      </c>
      <c r="H23" s="303">
        <f>H24+H26</f>
        <v>107200</v>
      </c>
      <c r="I23" s="17"/>
      <c r="K23" s="20"/>
    </row>
    <row r="24" spans="2:11" s="14" customFormat="1" ht="15" customHeight="1">
      <c r="B24" s="18"/>
      <c r="C24" s="325">
        <v>75011</v>
      </c>
      <c r="D24" s="322"/>
      <c r="E24" s="323" t="s">
        <v>24</v>
      </c>
      <c r="F24" s="324">
        <f>F25</f>
        <v>66200</v>
      </c>
      <c r="G24" s="324">
        <f>G25</f>
        <v>0</v>
      </c>
      <c r="H24" s="324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2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6">
        <v>75023</v>
      </c>
      <c r="D26" s="327"/>
      <c r="E26" s="328" t="s">
        <v>26</v>
      </c>
      <c r="F26" s="329">
        <f>F27+F28+F29</f>
        <v>41000</v>
      </c>
      <c r="G26" s="329">
        <f>G27+G28+G29</f>
        <v>0</v>
      </c>
      <c r="H26" s="329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304">
        <v>751</v>
      </c>
      <c r="C30" s="300"/>
      <c r="D30" s="300"/>
      <c r="E30" s="305" t="s">
        <v>289</v>
      </c>
      <c r="F30" s="303">
        <f>F31+F33</f>
        <v>5167</v>
      </c>
      <c r="G30" s="303">
        <f>G31+G33</f>
        <v>0</v>
      </c>
      <c r="H30" s="303">
        <f>H31+H33</f>
        <v>5167</v>
      </c>
      <c r="I30" s="17"/>
    </row>
    <row r="31" spans="2:11" s="14" customFormat="1" ht="25.5">
      <c r="B31" s="18"/>
      <c r="C31" s="325">
        <v>75101</v>
      </c>
      <c r="D31" s="322"/>
      <c r="E31" s="330" t="s">
        <v>33</v>
      </c>
      <c r="F31" s="324">
        <f>F32</f>
        <v>1420</v>
      </c>
      <c r="G31" s="324">
        <f>G32</f>
        <v>0</v>
      </c>
      <c r="H31" s="324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6">
        <v>75109</v>
      </c>
      <c r="D33" s="341"/>
      <c r="E33" s="293" t="s">
        <v>355</v>
      </c>
      <c r="F33" s="329">
        <f>F34</f>
        <v>3747</v>
      </c>
      <c r="G33" s="329">
        <f>G34</f>
        <v>0</v>
      </c>
      <c r="H33" s="329">
        <f>H34</f>
        <v>3747</v>
      </c>
      <c r="I33" s="34"/>
      <c r="K33" s="28"/>
    </row>
    <row r="34" spans="2:11" s="14" customFormat="1" ht="38.25" customHeight="1" thickBot="1">
      <c r="B34" s="435"/>
      <c r="C34" s="436"/>
      <c r="D34" s="36">
        <v>2010</v>
      </c>
      <c r="E34" s="72" t="s">
        <v>77</v>
      </c>
      <c r="F34" s="437">
        <v>3747</v>
      </c>
      <c r="G34" s="437"/>
      <c r="H34" s="15">
        <f>F34+G34</f>
        <v>3747</v>
      </c>
      <c r="I34" s="417" t="s">
        <v>356</v>
      </c>
      <c r="K34" s="28"/>
    </row>
    <row r="35" spans="2:9" ht="56.25" customHeight="1" thickBot="1">
      <c r="B35" s="304">
        <v>756</v>
      </c>
      <c r="C35" s="300"/>
      <c r="D35" s="300"/>
      <c r="E35" s="305" t="s">
        <v>292</v>
      </c>
      <c r="F35" s="303">
        <f>F36+F38+F45+F53+F62</f>
        <v>11297711</v>
      </c>
      <c r="G35" s="303">
        <f>G36+G38+G45+G53+G62</f>
        <v>0</v>
      </c>
      <c r="H35" s="303">
        <f>H36+H38+H45+H53+H62</f>
        <v>11297711</v>
      </c>
      <c r="I35" s="41"/>
    </row>
    <row r="36" spans="2:9" ht="25.5">
      <c r="B36" s="194"/>
      <c r="C36" s="325">
        <v>75601</v>
      </c>
      <c r="D36" s="331"/>
      <c r="E36" s="332" t="s">
        <v>283</v>
      </c>
      <c r="F36" s="333">
        <f>F37</f>
        <v>12000</v>
      </c>
      <c r="G36" s="333">
        <f>G37</f>
        <v>0</v>
      </c>
      <c r="H36" s="333">
        <f>H37</f>
        <v>12000</v>
      </c>
      <c r="I36" s="256"/>
    </row>
    <row r="37" spans="2:9" ht="24">
      <c r="B37" s="195"/>
      <c r="C37" s="196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5"/>
    </row>
    <row r="38" spans="2:9" s="44" customFormat="1" ht="41.25" customHeight="1">
      <c r="B38" s="42"/>
      <c r="C38" s="325">
        <v>75615</v>
      </c>
      <c r="D38" s="322"/>
      <c r="E38" s="330" t="s">
        <v>35</v>
      </c>
      <c r="F38" s="324">
        <f>F39+F40+F41+F42+F43+F44</f>
        <v>3231000</v>
      </c>
      <c r="G38" s="324">
        <f>G39+G40+G41+G42+G44</f>
        <v>0</v>
      </c>
      <c r="H38" s="324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21">
        <f aca="true" t="shared" si="1" ref="H39:H44">F39+G39</f>
        <v>3000000</v>
      </c>
      <c r="I39" s="245"/>
      <c r="K39" s="252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53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53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53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63"/>
      <c r="H43" s="198">
        <f t="shared" si="1"/>
        <v>3000</v>
      </c>
      <c r="I43" s="53"/>
      <c r="K43" s="253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7"/>
      <c r="H44" s="198">
        <f t="shared" si="1"/>
        <v>5000</v>
      </c>
      <c r="I44" s="215"/>
      <c r="K44" s="253"/>
    </row>
    <row r="45" spans="2:11" s="44" customFormat="1" ht="43.5" customHeight="1">
      <c r="B45" s="54"/>
      <c r="C45" s="326">
        <v>75616</v>
      </c>
      <c r="D45" s="327"/>
      <c r="E45" s="334" t="s">
        <v>295</v>
      </c>
      <c r="F45" s="329">
        <f>F46+F47+F48+F49+F50+F51+F52</f>
        <v>3083000</v>
      </c>
      <c r="G45" s="329">
        <f>G46+G47+G48+G49+G50+G51+G52</f>
        <v>0</v>
      </c>
      <c r="H45" s="329">
        <f>H46+H47+H48+H49+H50+H51+H52</f>
        <v>3083000</v>
      </c>
      <c r="I45" s="48"/>
      <c r="K45" s="252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52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53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53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52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53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53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8"/>
      <c r="H52" s="239">
        <f t="shared" si="2"/>
        <v>5000</v>
      </c>
      <c r="I52" s="215"/>
      <c r="K52" s="253"/>
    </row>
    <row r="53" spans="2:11" s="44" customFormat="1" ht="38.25">
      <c r="B53" s="54"/>
      <c r="C53" s="326">
        <v>75618</v>
      </c>
      <c r="D53" s="327"/>
      <c r="E53" s="334" t="s">
        <v>296</v>
      </c>
      <c r="F53" s="329">
        <f>F54+F55+F56+F57+F58+F59+F60+F61</f>
        <v>920000</v>
      </c>
      <c r="G53" s="329">
        <f>G54+G55+G56+G57+G58+G59+G60+G61</f>
        <v>0</v>
      </c>
      <c r="H53" s="329">
        <f>H54+H55+H56+H57+H58+H59+H60+H61</f>
        <v>920000</v>
      </c>
      <c r="I53" s="48"/>
      <c r="K53" s="252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52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53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140000</v>
      </c>
      <c r="G56" s="57"/>
      <c r="H56" s="221">
        <f t="shared" si="3"/>
        <v>140000</v>
      </c>
      <c r="I56" s="58"/>
      <c r="K56" s="255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5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5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5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52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64"/>
      <c r="H61" s="239">
        <f t="shared" si="3"/>
        <v>10000</v>
      </c>
      <c r="I61" s="56"/>
      <c r="K61" s="252"/>
    </row>
    <row r="62" spans="2:11" s="44" customFormat="1" ht="30" customHeight="1">
      <c r="B62" s="45"/>
      <c r="C62" s="326">
        <v>75621</v>
      </c>
      <c r="D62" s="327"/>
      <c r="E62" s="334" t="s">
        <v>59</v>
      </c>
      <c r="F62" s="329">
        <f>F63+F64</f>
        <v>4051711</v>
      </c>
      <c r="G62" s="329">
        <f>G63+G64</f>
        <v>0</v>
      </c>
      <c r="H62" s="329">
        <f>H63+H64</f>
        <v>4051711</v>
      </c>
      <c r="I62" s="56"/>
      <c r="K62" s="252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53"/>
    </row>
    <row r="64" spans="2:11" ht="16.5" customHeight="1" thickBot="1">
      <c r="B64" s="59"/>
      <c r="C64" s="60"/>
      <c r="D64" s="23" t="s">
        <v>62</v>
      </c>
      <c r="E64" s="61" t="s">
        <v>63</v>
      </c>
      <c r="F64" s="246">
        <v>800000</v>
      </c>
      <c r="G64" s="259"/>
      <c r="H64" s="179">
        <f>F64+G64</f>
        <v>800000</v>
      </c>
      <c r="I64" s="245"/>
      <c r="K64" s="254"/>
    </row>
    <row r="65" spans="2:11" ht="15" customHeight="1" thickBot="1">
      <c r="B65" s="304">
        <v>758</v>
      </c>
      <c r="C65" s="300"/>
      <c r="D65" s="300"/>
      <c r="E65" s="301" t="s">
        <v>64</v>
      </c>
      <c r="F65" s="303">
        <f>F66+F68+F70</f>
        <v>8456016</v>
      </c>
      <c r="G65" s="303">
        <f>G66+G68+G70</f>
        <v>0</v>
      </c>
      <c r="H65" s="303">
        <f>H66+H68+H70</f>
        <v>8456016</v>
      </c>
      <c r="I65" s="63"/>
      <c r="K65" s="253"/>
    </row>
    <row r="66" spans="2:11" ht="15.75" customHeight="1">
      <c r="B66" s="64"/>
      <c r="C66" s="325">
        <v>75801</v>
      </c>
      <c r="D66" s="322"/>
      <c r="E66" s="323" t="s">
        <v>65</v>
      </c>
      <c r="F66" s="324">
        <f>F67</f>
        <v>6583522</v>
      </c>
      <c r="G66" s="324">
        <f>G67</f>
        <v>0</v>
      </c>
      <c r="H66" s="324">
        <f>H67</f>
        <v>6583522</v>
      </c>
      <c r="I66" s="65"/>
      <c r="K66" s="253"/>
    </row>
    <row r="67" spans="2:9" s="44" customFormat="1" ht="15.75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6">
        <v>75807</v>
      </c>
      <c r="D68" s="335"/>
      <c r="E68" s="328" t="s">
        <v>67</v>
      </c>
      <c r="F68" s="329">
        <f>F69</f>
        <v>1807494</v>
      </c>
      <c r="G68" s="329">
        <f>G69</f>
        <v>0</v>
      </c>
      <c r="H68" s="329">
        <f>H69</f>
        <v>1807494</v>
      </c>
      <c r="I68" s="67"/>
    </row>
    <row r="69" spans="2:9" ht="15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6">
        <v>75814</v>
      </c>
      <c r="D70" s="336"/>
      <c r="E70" s="328" t="s">
        <v>279</v>
      </c>
      <c r="F70" s="324">
        <f>F71</f>
        <v>65000</v>
      </c>
      <c r="G70" s="324">
        <f>G71</f>
        <v>0</v>
      </c>
      <c r="H70" s="324">
        <f>H71</f>
        <v>65000</v>
      </c>
      <c r="I70" s="65"/>
    </row>
    <row r="71" spans="2:9" ht="24.75" thickBot="1">
      <c r="B71" s="216"/>
      <c r="C71" s="50"/>
      <c r="D71" s="36">
        <v>2030</v>
      </c>
      <c r="E71" s="32" t="s">
        <v>75</v>
      </c>
      <c r="F71" s="33">
        <v>65000</v>
      </c>
      <c r="G71" s="73"/>
      <c r="H71" s="15">
        <f>F71+G71</f>
        <v>65000</v>
      </c>
      <c r="I71" s="78" t="s">
        <v>297</v>
      </c>
    </row>
    <row r="72" spans="2:9" ht="15" customHeight="1" thickBot="1">
      <c r="B72" s="306">
        <v>801</v>
      </c>
      <c r="C72" s="300"/>
      <c r="D72" s="300"/>
      <c r="E72" s="301" t="s">
        <v>69</v>
      </c>
      <c r="F72" s="303">
        <f>F73+F75+F78+F80</f>
        <v>66000</v>
      </c>
      <c r="G72" s="303">
        <f>G73+G75+G78+G80</f>
        <v>0</v>
      </c>
      <c r="H72" s="303">
        <f>H73+H75+H78+H80</f>
        <v>66000</v>
      </c>
      <c r="I72" s="63"/>
    </row>
    <row r="73" spans="2:9" ht="15" customHeight="1">
      <c r="B73" s="64"/>
      <c r="C73" s="325">
        <v>80101</v>
      </c>
      <c r="D73" s="322"/>
      <c r="E73" s="323" t="s">
        <v>70</v>
      </c>
      <c r="F73" s="324">
        <f>F74</f>
        <v>5000</v>
      </c>
      <c r="G73" s="324">
        <f>G74</f>
        <v>0</v>
      </c>
      <c r="H73" s="324">
        <f>H74</f>
        <v>5000</v>
      </c>
      <c r="I73" s="65"/>
    </row>
    <row r="74" spans="2:9" ht="24" customHeight="1">
      <c r="B74" s="49"/>
      <c r="C74" s="50"/>
      <c r="D74" s="31" t="s">
        <v>16</v>
      </c>
      <c r="E74" s="32" t="s">
        <v>71</v>
      </c>
      <c r="F74" s="33">
        <v>5000</v>
      </c>
      <c r="G74" s="68"/>
      <c r="H74" s="16">
        <f>F74+G74</f>
        <v>5000</v>
      </c>
      <c r="I74" s="67"/>
    </row>
    <row r="75" spans="2:9" ht="15" customHeight="1">
      <c r="B75" s="49"/>
      <c r="C75" s="326">
        <v>80104</v>
      </c>
      <c r="D75" s="327"/>
      <c r="E75" s="328" t="s">
        <v>72</v>
      </c>
      <c r="F75" s="329">
        <f>F76+F77</f>
        <v>60000</v>
      </c>
      <c r="G75" s="329">
        <f>G76+G77</f>
        <v>0</v>
      </c>
      <c r="H75" s="329">
        <f>H76+H77</f>
        <v>60000</v>
      </c>
      <c r="I75" s="67"/>
    </row>
    <row r="76" spans="2:9" ht="24">
      <c r="B76" s="59"/>
      <c r="C76" s="265"/>
      <c r="D76" s="31" t="s">
        <v>16</v>
      </c>
      <c r="E76" s="32" t="s">
        <v>71</v>
      </c>
      <c r="F76" s="266">
        <v>15000</v>
      </c>
      <c r="G76" s="73"/>
      <c r="H76" s="16">
        <f>F76+G76</f>
        <v>15000</v>
      </c>
      <c r="I76" s="67"/>
    </row>
    <row r="77" spans="2:9" ht="15" customHeight="1">
      <c r="B77" s="59"/>
      <c r="C77" s="60"/>
      <c r="D77" s="69" t="s">
        <v>73</v>
      </c>
      <c r="E77" s="70" t="s">
        <v>74</v>
      </c>
      <c r="F77" s="25">
        <v>45000</v>
      </c>
      <c r="G77" s="68"/>
      <c r="H77" s="16">
        <f>F77+G77</f>
        <v>45000</v>
      </c>
      <c r="I77" s="67"/>
    </row>
    <row r="78" spans="2:9" ht="16.5" customHeight="1">
      <c r="B78" s="49"/>
      <c r="C78" s="326">
        <v>80113</v>
      </c>
      <c r="D78" s="337"/>
      <c r="E78" s="293" t="s">
        <v>240</v>
      </c>
      <c r="F78" s="329">
        <f>F79</f>
        <v>1000</v>
      </c>
      <c r="G78" s="329">
        <f>G79</f>
        <v>0</v>
      </c>
      <c r="H78" s="329">
        <f>H79</f>
        <v>1000</v>
      </c>
      <c r="I78" s="67"/>
    </row>
    <row r="79" spans="2:9" ht="14.25" customHeight="1">
      <c r="B79" s="49"/>
      <c r="C79" s="50"/>
      <c r="D79" s="31" t="s">
        <v>73</v>
      </c>
      <c r="E79" s="51" t="s">
        <v>74</v>
      </c>
      <c r="F79" s="33">
        <v>1000</v>
      </c>
      <c r="G79" s="68"/>
      <c r="H79" s="15">
        <f>F79+G79</f>
        <v>1000</v>
      </c>
      <c r="I79" s="67"/>
    </row>
    <row r="80" spans="2:9" ht="16.5" customHeight="1">
      <c r="B80" s="49"/>
      <c r="C80" s="326">
        <v>80195</v>
      </c>
      <c r="D80" s="337"/>
      <c r="E80" s="293" t="s">
        <v>11</v>
      </c>
      <c r="F80" s="329">
        <f>F81</f>
        <v>0</v>
      </c>
      <c r="G80" s="329">
        <f>G81</f>
        <v>0</v>
      </c>
      <c r="H80" s="329">
        <f>H81</f>
        <v>0</v>
      </c>
      <c r="I80" s="67"/>
    </row>
    <row r="81" spans="2:9" ht="24.75" thickBot="1">
      <c r="B81" s="216"/>
      <c r="C81" s="249"/>
      <c r="D81" s="207">
        <v>2030</v>
      </c>
      <c r="E81" s="208" t="s">
        <v>75</v>
      </c>
      <c r="F81" s="209">
        <v>0</v>
      </c>
      <c r="G81" s="250"/>
      <c r="H81" s="251">
        <f>F81+G81</f>
        <v>0</v>
      </c>
      <c r="I81" s="211"/>
    </row>
    <row r="82" spans="2:9" s="44" customFormat="1" ht="15" customHeight="1" thickBot="1">
      <c r="B82" s="307">
        <v>852</v>
      </c>
      <c r="C82" s="304"/>
      <c r="D82" s="300"/>
      <c r="E82" s="301" t="s">
        <v>76</v>
      </c>
      <c r="F82" s="303">
        <f>F83+F86+F89+F91+F93+F96</f>
        <v>2766460</v>
      </c>
      <c r="G82" s="303">
        <f>G83+G86+G89+G91+G93+G96</f>
        <v>0</v>
      </c>
      <c r="H82" s="303">
        <f>H83+H86+H89+H91+H93+H96</f>
        <v>2766460</v>
      </c>
      <c r="I82" s="71"/>
    </row>
    <row r="83" spans="2:9" ht="41.25" customHeight="1">
      <c r="B83" s="190"/>
      <c r="C83" s="338">
        <v>85212</v>
      </c>
      <c r="D83" s="339"/>
      <c r="E83" s="340" t="s">
        <v>290</v>
      </c>
      <c r="F83" s="333">
        <f>F84+F85</f>
        <v>2550500</v>
      </c>
      <c r="G83" s="333">
        <f>G84+G85</f>
        <v>0</v>
      </c>
      <c r="H83" s="333">
        <f>H84+H85</f>
        <v>2550500</v>
      </c>
      <c r="I83" s="191"/>
    </row>
    <row r="84" spans="2:9" ht="41.25" customHeight="1">
      <c r="B84" s="49"/>
      <c r="C84" s="50"/>
      <c r="D84" s="36">
        <v>2010</v>
      </c>
      <c r="E84" s="192" t="s">
        <v>77</v>
      </c>
      <c r="F84" s="180">
        <v>2542500</v>
      </c>
      <c r="G84" s="181"/>
      <c r="H84" s="221">
        <f>F84+G84</f>
        <v>2542500</v>
      </c>
      <c r="I84" s="77"/>
    </row>
    <row r="85" spans="2:9" ht="41.25" customHeight="1">
      <c r="B85" s="49"/>
      <c r="C85" s="50"/>
      <c r="D85" s="36">
        <v>2360</v>
      </c>
      <c r="E85" s="220" t="s">
        <v>267</v>
      </c>
      <c r="F85" s="180">
        <v>8000</v>
      </c>
      <c r="G85" s="81"/>
      <c r="H85" s="221">
        <f>F85+G85</f>
        <v>8000</v>
      </c>
      <c r="I85" s="77"/>
    </row>
    <row r="86" spans="2:9" ht="69" customHeight="1">
      <c r="B86" s="49"/>
      <c r="C86" s="326">
        <v>85213</v>
      </c>
      <c r="D86" s="327"/>
      <c r="E86" s="334" t="s">
        <v>291</v>
      </c>
      <c r="F86" s="329">
        <f>F87+F88</f>
        <v>12760</v>
      </c>
      <c r="G86" s="329">
        <f>G87+G88</f>
        <v>0</v>
      </c>
      <c r="H86" s="329">
        <f>H87+H88</f>
        <v>12760</v>
      </c>
      <c r="I86" s="67"/>
    </row>
    <row r="87" spans="2:9" ht="39" customHeight="1">
      <c r="B87" s="49"/>
      <c r="C87" s="50"/>
      <c r="D87" s="36">
        <v>2010</v>
      </c>
      <c r="E87" s="72" t="s">
        <v>77</v>
      </c>
      <c r="F87" s="180">
        <v>4560</v>
      </c>
      <c r="G87" s="181"/>
      <c r="H87" s="179">
        <f>F87+G87</f>
        <v>4560</v>
      </c>
      <c r="I87" s="77"/>
    </row>
    <row r="88" spans="2:9" ht="24">
      <c r="B88" s="49"/>
      <c r="C88" s="50"/>
      <c r="D88" s="36">
        <v>2030</v>
      </c>
      <c r="E88" s="32" t="s">
        <v>75</v>
      </c>
      <c r="F88" s="33">
        <v>8200</v>
      </c>
      <c r="G88" s="81"/>
      <c r="H88" s="15">
        <f>F88+G88</f>
        <v>8200</v>
      </c>
      <c r="I88" s="78"/>
    </row>
    <row r="89" spans="2:9" ht="28.5" customHeight="1">
      <c r="B89" s="49"/>
      <c r="C89" s="326">
        <v>85214</v>
      </c>
      <c r="D89" s="327"/>
      <c r="E89" s="334" t="s">
        <v>78</v>
      </c>
      <c r="F89" s="329">
        <f>F90</f>
        <v>30200</v>
      </c>
      <c r="G89" s="329">
        <f>G90</f>
        <v>0</v>
      </c>
      <c r="H89" s="329">
        <f>H90</f>
        <v>30200</v>
      </c>
      <c r="I89" s="67"/>
    </row>
    <row r="90" spans="2:9" s="44" customFormat="1" ht="24">
      <c r="B90" s="54"/>
      <c r="C90" s="46"/>
      <c r="D90" s="36">
        <v>2030</v>
      </c>
      <c r="E90" s="32" t="s">
        <v>75</v>
      </c>
      <c r="F90" s="33">
        <v>30200</v>
      </c>
      <c r="G90" s="57"/>
      <c r="H90" s="15">
        <f>F90+G90</f>
        <v>30200</v>
      </c>
      <c r="I90" s="78"/>
    </row>
    <row r="91" spans="2:9" s="44" customFormat="1" ht="16.5" customHeight="1">
      <c r="B91" s="54"/>
      <c r="C91" s="326">
        <v>85216</v>
      </c>
      <c r="D91" s="341"/>
      <c r="E91" s="342" t="s">
        <v>212</v>
      </c>
      <c r="F91" s="343">
        <f>F92</f>
        <v>68900</v>
      </c>
      <c r="G91" s="343">
        <f>G92</f>
        <v>0</v>
      </c>
      <c r="H91" s="343">
        <f>H92</f>
        <v>68900</v>
      </c>
      <c r="I91" s="58"/>
    </row>
    <row r="92" spans="2:9" s="44" customFormat="1" ht="24">
      <c r="B92" s="54"/>
      <c r="C92" s="46"/>
      <c r="D92" s="36">
        <v>2030</v>
      </c>
      <c r="E92" s="32" t="s">
        <v>75</v>
      </c>
      <c r="F92" s="33">
        <v>68900</v>
      </c>
      <c r="G92" s="73"/>
      <c r="H92" s="15">
        <f>F92+G92</f>
        <v>68900</v>
      </c>
      <c r="I92" s="78"/>
    </row>
    <row r="93" spans="2:9" ht="18.75" customHeight="1">
      <c r="B93" s="49"/>
      <c r="C93" s="326">
        <v>85219</v>
      </c>
      <c r="D93" s="327"/>
      <c r="E93" s="328" t="s">
        <v>79</v>
      </c>
      <c r="F93" s="329">
        <f>F94+F95</f>
        <v>77900</v>
      </c>
      <c r="G93" s="329">
        <f>G94+G95</f>
        <v>0</v>
      </c>
      <c r="H93" s="329">
        <f>H94+H95</f>
        <v>77900</v>
      </c>
      <c r="I93" s="67"/>
    </row>
    <row r="94" spans="2:9" ht="24">
      <c r="B94" s="49"/>
      <c r="C94" s="38"/>
      <c r="D94" s="31" t="s">
        <v>31</v>
      </c>
      <c r="E94" s="32" t="s">
        <v>32</v>
      </c>
      <c r="F94" s="33">
        <v>4500</v>
      </c>
      <c r="G94" s="75"/>
      <c r="H94" s="15">
        <f>F94+G94</f>
        <v>4500</v>
      </c>
      <c r="I94" s="67"/>
    </row>
    <row r="95" spans="2:9" ht="24">
      <c r="B95" s="49"/>
      <c r="C95" s="50"/>
      <c r="D95" s="36">
        <v>2030</v>
      </c>
      <c r="E95" s="32" t="s">
        <v>75</v>
      </c>
      <c r="F95" s="33">
        <v>73400</v>
      </c>
      <c r="G95" s="122"/>
      <c r="H95" s="15">
        <f>F95+G95</f>
        <v>73400</v>
      </c>
      <c r="I95" s="77"/>
    </row>
    <row r="96" spans="2:9" ht="17.25" customHeight="1">
      <c r="B96" s="49"/>
      <c r="C96" s="326">
        <v>85295</v>
      </c>
      <c r="D96" s="327"/>
      <c r="E96" s="328" t="s">
        <v>11</v>
      </c>
      <c r="F96" s="329">
        <f>F97</f>
        <v>26200</v>
      </c>
      <c r="G96" s="329">
        <f>G97</f>
        <v>0</v>
      </c>
      <c r="H96" s="329">
        <f>H97</f>
        <v>26200</v>
      </c>
      <c r="I96" s="77"/>
    </row>
    <row r="97" spans="2:9" ht="34.5" thickBot="1">
      <c r="B97" s="205"/>
      <c r="C97" s="206"/>
      <c r="D97" s="207">
        <v>2030</v>
      </c>
      <c r="E97" s="208" t="s">
        <v>215</v>
      </c>
      <c r="F97" s="209">
        <v>26200</v>
      </c>
      <c r="G97" s="210"/>
      <c r="H97" s="244">
        <f>F97+G97</f>
        <v>26200</v>
      </c>
      <c r="I97" s="211" t="s">
        <v>347</v>
      </c>
    </row>
    <row r="98" spans="2:9" s="44" customFormat="1" ht="30.75" customHeight="1" thickBot="1">
      <c r="B98" s="304">
        <v>853</v>
      </c>
      <c r="C98" s="301"/>
      <c r="D98" s="308"/>
      <c r="E98" s="309" t="s">
        <v>80</v>
      </c>
      <c r="F98" s="310">
        <f>F99</f>
        <v>785939</v>
      </c>
      <c r="G98" s="310">
        <f>G99</f>
        <v>0</v>
      </c>
      <c r="H98" s="310">
        <f>H99</f>
        <v>785939</v>
      </c>
      <c r="I98" s="71"/>
    </row>
    <row r="99" spans="2:9" s="44" customFormat="1" ht="14.25" customHeight="1">
      <c r="B99" s="79"/>
      <c r="C99" s="325">
        <v>85395</v>
      </c>
      <c r="D99" s="336"/>
      <c r="E99" s="289" t="s">
        <v>11</v>
      </c>
      <c r="F99" s="324">
        <f>SUM(F100:F101)</f>
        <v>785939</v>
      </c>
      <c r="G99" s="324">
        <f>SUM(G100:G101)</f>
        <v>0</v>
      </c>
      <c r="H99" s="324">
        <f>SUM(H100:H101)</f>
        <v>785939</v>
      </c>
      <c r="I99" s="80"/>
    </row>
    <row r="100" spans="2:9" s="44" customFormat="1" ht="48" customHeight="1">
      <c r="B100" s="45"/>
      <c r="C100" s="46"/>
      <c r="D100" s="36">
        <v>2007</v>
      </c>
      <c r="E100" s="240" t="s">
        <v>281</v>
      </c>
      <c r="F100" s="33">
        <v>668048.16</v>
      </c>
      <c r="G100" s="81"/>
      <c r="H100" s="15">
        <f>F100+G100</f>
        <v>668048.16</v>
      </c>
      <c r="I100" s="77" t="s">
        <v>280</v>
      </c>
    </row>
    <row r="101" spans="2:9" s="44" customFormat="1" ht="48" customHeight="1" thickBot="1">
      <c r="B101" s="45"/>
      <c r="C101" s="46"/>
      <c r="D101" s="36">
        <v>2009</v>
      </c>
      <c r="E101" s="240" t="s">
        <v>281</v>
      </c>
      <c r="F101" s="33">
        <v>117890.84</v>
      </c>
      <c r="G101" s="81"/>
      <c r="H101" s="15">
        <f>F101+G101</f>
        <v>117890.84</v>
      </c>
      <c r="I101" s="77" t="s">
        <v>280</v>
      </c>
    </row>
    <row r="102" spans="2:9" s="44" customFormat="1" ht="18.75" customHeight="1" thickBot="1">
      <c r="B102" s="311" t="s">
        <v>81</v>
      </c>
      <c r="C102" s="312"/>
      <c r="D102" s="312"/>
      <c r="E102" s="313" t="s">
        <v>82</v>
      </c>
      <c r="F102" s="303">
        <f aca="true" t="shared" si="4" ref="F102:H103">F103</f>
        <v>0</v>
      </c>
      <c r="G102" s="303">
        <f t="shared" si="4"/>
        <v>14695</v>
      </c>
      <c r="H102" s="303">
        <f t="shared" si="4"/>
        <v>14695</v>
      </c>
      <c r="I102" s="200"/>
    </row>
    <row r="103" spans="2:9" s="44" customFormat="1" ht="19.5" customHeight="1">
      <c r="B103" s="79"/>
      <c r="C103" s="344" t="s">
        <v>219</v>
      </c>
      <c r="D103" s="336"/>
      <c r="E103" s="289" t="s">
        <v>220</v>
      </c>
      <c r="F103" s="324">
        <f t="shared" si="4"/>
        <v>0</v>
      </c>
      <c r="G103" s="324">
        <f t="shared" si="4"/>
        <v>14695</v>
      </c>
      <c r="H103" s="324">
        <f t="shared" si="4"/>
        <v>14695</v>
      </c>
      <c r="I103" s="199"/>
    </row>
    <row r="104" spans="2:9" s="44" customFormat="1" ht="34.5" thickBot="1">
      <c r="B104" s="197"/>
      <c r="C104" s="193"/>
      <c r="D104" s="39">
        <v>2030</v>
      </c>
      <c r="E104" s="24" t="s">
        <v>221</v>
      </c>
      <c r="F104" s="25">
        <v>0</v>
      </c>
      <c r="G104" s="242">
        <v>14695</v>
      </c>
      <c r="H104" s="198">
        <f>F104+G104</f>
        <v>14695</v>
      </c>
      <c r="I104" s="430" t="s">
        <v>358</v>
      </c>
    </row>
    <row r="105" spans="2:9" ht="30" customHeight="1" thickBot="1">
      <c r="B105" s="304">
        <v>900</v>
      </c>
      <c r="C105" s="300"/>
      <c r="D105" s="300"/>
      <c r="E105" s="305" t="s">
        <v>83</v>
      </c>
      <c r="F105" s="303">
        <f>F106+F108</f>
        <v>33000</v>
      </c>
      <c r="G105" s="303">
        <f>G106+G108</f>
        <v>0</v>
      </c>
      <c r="H105" s="303">
        <f>H106+H108</f>
        <v>33000</v>
      </c>
      <c r="I105" s="63"/>
    </row>
    <row r="106" spans="2:9" ht="39.75" customHeight="1">
      <c r="B106" s="428"/>
      <c r="C106" s="325">
        <v>90019</v>
      </c>
      <c r="D106" s="429"/>
      <c r="E106" s="330" t="s">
        <v>217</v>
      </c>
      <c r="F106" s="324">
        <f>F107</f>
        <v>30000</v>
      </c>
      <c r="G106" s="324">
        <f>G107</f>
        <v>0</v>
      </c>
      <c r="H106" s="324">
        <f>H107</f>
        <v>30000</v>
      </c>
      <c r="I106" s="65"/>
    </row>
    <row r="107" spans="2:11" ht="14.25">
      <c r="B107" s="195"/>
      <c r="C107" s="196"/>
      <c r="D107" s="31" t="s">
        <v>29</v>
      </c>
      <c r="E107" s="32" t="s">
        <v>216</v>
      </c>
      <c r="F107" s="73">
        <v>30000</v>
      </c>
      <c r="G107" s="73"/>
      <c r="H107" s="15">
        <f>F107+G107</f>
        <v>30000</v>
      </c>
      <c r="I107" s="245"/>
      <c r="K107" s="254"/>
    </row>
    <row r="108" spans="2:9" s="44" customFormat="1" ht="28.5" customHeight="1">
      <c r="B108" s="54"/>
      <c r="C108" s="326">
        <v>90020</v>
      </c>
      <c r="D108" s="327"/>
      <c r="E108" s="334" t="s">
        <v>84</v>
      </c>
      <c r="F108" s="329">
        <f>F109</f>
        <v>3000</v>
      </c>
      <c r="G108" s="329">
        <f>G109</f>
        <v>0</v>
      </c>
      <c r="H108" s="329">
        <f>H109</f>
        <v>3000</v>
      </c>
      <c r="I108" s="56"/>
    </row>
    <row r="109" spans="2:9" ht="14.25" customHeight="1" thickBot="1">
      <c r="B109" s="59"/>
      <c r="C109" s="60"/>
      <c r="D109" s="228" t="s">
        <v>85</v>
      </c>
      <c r="E109" s="229" t="s">
        <v>86</v>
      </c>
      <c r="F109" s="230">
        <v>3000</v>
      </c>
      <c r="G109" s="231"/>
      <c r="H109" s="16">
        <f>F109+G109</f>
        <v>3000</v>
      </c>
      <c r="I109" s="62"/>
    </row>
    <row r="110" spans="2:9" ht="26.25" thickBot="1">
      <c r="B110" s="311" t="s">
        <v>201</v>
      </c>
      <c r="C110" s="312"/>
      <c r="D110" s="314"/>
      <c r="E110" s="313" t="s">
        <v>202</v>
      </c>
      <c r="F110" s="315">
        <f>F111</f>
        <v>203500</v>
      </c>
      <c r="G110" s="315">
        <f>G111</f>
        <v>0</v>
      </c>
      <c r="H110" s="315">
        <f>H111</f>
        <v>203500</v>
      </c>
      <c r="I110" s="63"/>
    </row>
    <row r="111" spans="2:9" ht="14.25" customHeight="1">
      <c r="B111" s="216"/>
      <c r="C111" s="345" t="s">
        <v>208</v>
      </c>
      <c r="D111" s="346"/>
      <c r="E111" s="289" t="s">
        <v>11</v>
      </c>
      <c r="F111" s="280">
        <f>F112+F113</f>
        <v>203500</v>
      </c>
      <c r="G111" s="280">
        <f>G112+G113</f>
        <v>0</v>
      </c>
      <c r="H111" s="280">
        <f>H112+H113</f>
        <v>203500</v>
      </c>
      <c r="I111" s="65"/>
    </row>
    <row r="112" spans="2:9" ht="14.25">
      <c r="B112" s="49"/>
      <c r="C112" s="385"/>
      <c r="D112" s="69" t="s">
        <v>350</v>
      </c>
      <c r="E112" s="416" t="s">
        <v>351</v>
      </c>
      <c r="F112" s="424">
        <v>3500</v>
      </c>
      <c r="G112" s="418"/>
      <c r="H112" s="16">
        <f>F112+G112</f>
        <v>3500</v>
      </c>
      <c r="I112" s="417" t="s">
        <v>352</v>
      </c>
    </row>
    <row r="113" spans="2:9" ht="36.75" thickBot="1">
      <c r="B113" s="59"/>
      <c r="C113" s="60"/>
      <c r="D113" s="274">
        <v>6297</v>
      </c>
      <c r="E113" s="40" t="s">
        <v>270</v>
      </c>
      <c r="F113" s="275">
        <v>200000</v>
      </c>
      <c r="G113" s="276"/>
      <c r="H113" s="16">
        <f>F113+G113</f>
        <v>200000</v>
      </c>
      <c r="I113" s="277"/>
    </row>
    <row r="114" spans="2:9" ht="15" thickBot="1">
      <c r="B114" s="316" t="s">
        <v>87</v>
      </c>
      <c r="C114" s="317"/>
      <c r="D114" s="317"/>
      <c r="E114" s="318" t="s">
        <v>265</v>
      </c>
      <c r="F114" s="315">
        <f aca="true" t="shared" si="5" ref="F114:H115">F115</f>
        <v>1500000</v>
      </c>
      <c r="G114" s="315">
        <f t="shared" si="5"/>
        <v>0</v>
      </c>
      <c r="H114" s="315">
        <f t="shared" si="5"/>
        <v>1500000</v>
      </c>
      <c r="I114" s="279"/>
    </row>
    <row r="115" spans="2:9" ht="14.25">
      <c r="B115" s="278"/>
      <c r="C115" s="347" t="s">
        <v>275</v>
      </c>
      <c r="D115" s="348"/>
      <c r="E115" s="332" t="s">
        <v>274</v>
      </c>
      <c r="F115" s="280">
        <f t="shared" si="5"/>
        <v>1500000</v>
      </c>
      <c r="G115" s="280">
        <f t="shared" si="5"/>
        <v>0</v>
      </c>
      <c r="H115" s="280">
        <f t="shared" si="5"/>
        <v>1500000</v>
      </c>
      <c r="I115" s="351"/>
    </row>
    <row r="116" spans="2:9" ht="24">
      <c r="B116" s="59"/>
      <c r="C116" s="60"/>
      <c r="D116" s="214">
        <v>6330</v>
      </c>
      <c r="E116" s="72" t="s">
        <v>304</v>
      </c>
      <c r="F116" s="226">
        <v>1500000</v>
      </c>
      <c r="G116" s="243"/>
      <c r="H116" s="15">
        <f>F116+G116</f>
        <v>1500000</v>
      </c>
      <c r="I116" s="352"/>
    </row>
    <row r="117" spans="2:9" s="44" customFormat="1" ht="4.5" customHeight="1" thickBot="1">
      <c r="B117" s="84"/>
      <c r="C117" s="85"/>
      <c r="D117" s="86"/>
      <c r="E117" s="86"/>
      <c r="F117" s="185"/>
      <c r="G117" s="186"/>
      <c r="H117" s="186"/>
      <c r="I117" s="87"/>
    </row>
    <row r="118" spans="2:9" s="44" customFormat="1" ht="19.5" customHeight="1" thickBot="1">
      <c r="B118" s="349" t="s">
        <v>88</v>
      </c>
      <c r="C118" s="88"/>
      <c r="D118" s="89"/>
      <c r="E118" s="319"/>
      <c r="F118" s="320">
        <f>F10+F15+F18+F23+F30+F35+F65+F72+F82+F98+F102+F105+F110+F114</f>
        <v>25520493</v>
      </c>
      <c r="G118" s="320">
        <f>G10+G15+G18+G23+G30+G35+G65+G72+G82+G98+G102+G105+G110+G114</f>
        <v>838970.1</v>
      </c>
      <c r="H118" s="320">
        <f>H10+H15+H18+H23+H30+H35+H65+H72+H82+H98+H102+H105+H110+H114</f>
        <v>26359463.1</v>
      </c>
      <c r="I118" s="71"/>
    </row>
    <row r="119" spans="3:6" ht="14.25">
      <c r="C119" s="90"/>
      <c r="D119" s="91"/>
      <c r="E119" s="90"/>
      <c r="F119" s="90"/>
    </row>
    <row r="120" spans="2:6" ht="14.25">
      <c r="B120" s="92"/>
      <c r="C120" s="90"/>
      <c r="D120" s="91"/>
      <c r="E120" s="90"/>
      <c r="F120" s="90"/>
    </row>
    <row r="121" spans="3:6" ht="14.25">
      <c r="C121" s="93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8" ht="14.25">
      <c r="C136" s="90"/>
      <c r="D136" s="91"/>
      <c r="E136" s="90"/>
      <c r="F136" s="90"/>
      <c r="G136" t="s">
        <v>476</v>
      </c>
      <c r="H136" s="350">
        <f>H20+H28+H37+H39+H40+H41+H42+H43+H46+H47+H48+H49+H50+H51+H54+H55+H56+H57+H58+H59+H60+H107+H109</f>
        <v>7272500</v>
      </c>
    </row>
    <row r="137" spans="3:8" ht="14.25">
      <c r="C137" s="90"/>
      <c r="D137" s="91"/>
      <c r="E137" s="90"/>
      <c r="F137" s="90"/>
      <c r="G137" t="s">
        <v>477</v>
      </c>
      <c r="H137" s="350">
        <f>H67+H69</f>
        <v>8391016</v>
      </c>
    </row>
    <row r="138" spans="3:8" ht="14.25">
      <c r="C138" s="90"/>
      <c r="D138" s="91"/>
      <c r="E138" s="90"/>
      <c r="F138" s="90"/>
      <c r="G138" t="s">
        <v>478</v>
      </c>
      <c r="H138" s="350">
        <f>H14+H25+H32+H34+H71+H81+H84+H87+H88+H90+H92+H95+H97+H100+H101+H104</f>
        <v>4164059.1</v>
      </c>
    </row>
    <row r="139" spans="3:8" ht="14.25">
      <c r="C139" s="90"/>
      <c r="D139" s="91"/>
      <c r="E139" s="90"/>
      <c r="F139" s="90"/>
      <c r="G139" s="7" t="s">
        <v>342</v>
      </c>
      <c r="H139" s="350">
        <f>H12+H22+H113+H116</f>
        <v>2301177</v>
      </c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3"/>
  <sheetViews>
    <sheetView zoomScalePageLayoutView="0" workbookViewId="0" topLeftCell="A394">
      <selection activeCell="H418" sqref="H418:H420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480</v>
      </c>
    </row>
    <row r="3" spans="3:8" ht="14.25">
      <c r="C3" s="94"/>
      <c r="H3" t="s">
        <v>359</v>
      </c>
    </row>
    <row r="4" ht="18.75">
      <c r="E4" s="3"/>
    </row>
    <row r="5" ht="13.5" customHeight="1">
      <c r="E5" s="3"/>
    </row>
    <row r="6" spans="5:6" ht="18">
      <c r="E6" s="707" t="s">
        <v>361</v>
      </c>
      <c r="F6" s="707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53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6" t="s">
        <v>8</v>
      </c>
      <c r="C10" s="317"/>
      <c r="D10" s="317"/>
      <c r="E10" s="318" t="s">
        <v>9</v>
      </c>
      <c r="F10" s="356">
        <f>F11+F13+F15+F18+F20</f>
        <v>438000</v>
      </c>
      <c r="G10" s="356">
        <f>G11+G13+G15+G18+G20</f>
        <v>475598.1</v>
      </c>
      <c r="H10" s="356">
        <f>H11+H13+H15+H18+H20</f>
        <v>913598.1</v>
      </c>
      <c r="I10" s="355"/>
      <c r="J10" s="100"/>
      <c r="K10" s="100"/>
      <c r="L10" s="100"/>
    </row>
    <row r="11" spans="2:12" ht="14.25" customHeight="1">
      <c r="B11" s="155"/>
      <c r="C11" s="373" t="s">
        <v>90</v>
      </c>
      <c r="D11" s="347"/>
      <c r="E11" s="289" t="s">
        <v>277</v>
      </c>
      <c r="F11" s="374">
        <f>F12</f>
        <v>10000</v>
      </c>
      <c r="G11" s="374">
        <f>G12</f>
        <v>0</v>
      </c>
      <c r="H11" s="374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91</v>
      </c>
      <c r="E12" s="72" t="s">
        <v>92</v>
      </c>
      <c r="F12" s="113">
        <v>10000</v>
      </c>
      <c r="G12" s="76"/>
      <c r="H12" s="76">
        <f>F12+G12</f>
        <v>10000</v>
      </c>
      <c r="I12" s="215"/>
      <c r="J12" s="100"/>
      <c r="K12" s="100"/>
      <c r="L12" s="100"/>
    </row>
    <row r="13" spans="2:12" ht="14.25" customHeight="1">
      <c r="B13" s="115"/>
      <c r="C13" s="346" t="s">
        <v>93</v>
      </c>
      <c r="D13" s="375"/>
      <c r="E13" s="289" t="s">
        <v>222</v>
      </c>
      <c r="F13" s="376">
        <f>F14</f>
        <v>10000</v>
      </c>
      <c r="G13" s="376">
        <f>G14</f>
        <v>0</v>
      </c>
      <c r="H13" s="376">
        <f>H14</f>
        <v>10000</v>
      </c>
      <c r="I13" s="215"/>
      <c r="J13" s="100"/>
      <c r="K13" s="100"/>
      <c r="L13" s="100"/>
    </row>
    <row r="14" spans="2:12" ht="14.25" customHeight="1">
      <c r="B14" s="116"/>
      <c r="C14" s="117"/>
      <c r="D14" s="112" t="s">
        <v>91</v>
      </c>
      <c r="E14" s="72" t="s">
        <v>92</v>
      </c>
      <c r="F14" s="118">
        <v>10000</v>
      </c>
      <c r="G14" s="76"/>
      <c r="H14" s="76">
        <f>F14+G14</f>
        <v>10000</v>
      </c>
      <c r="I14" s="215"/>
      <c r="J14" s="100"/>
      <c r="K14" s="100"/>
      <c r="L14" s="100"/>
    </row>
    <row r="15" spans="2:12" ht="14.25" customHeight="1">
      <c r="B15" s="119"/>
      <c r="C15" s="292" t="s">
        <v>10</v>
      </c>
      <c r="D15" s="291"/>
      <c r="E15" s="293" t="s">
        <v>223</v>
      </c>
      <c r="F15" s="377">
        <f>F16+F17</f>
        <v>300000</v>
      </c>
      <c r="G15" s="377">
        <f>G16+G17</f>
        <v>2500</v>
      </c>
      <c r="H15" s="377">
        <f>H16+H17</f>
        <v>302500</v>
      </c>
      <c r="I15" s="215"/>
      <c r="J15" s="100"/>
      <c r="K15" s="100"/>
      <c r="L15" s="100"/>
    </row>
    <row r="16" spans="2:12" ht="14.25" customHeight="1">
      <c r="B16" s="119"/>
      <c r="C16" s="292"/>
      <c r="D16" s="112" t="s">
        <v>91</v>
      </c>
      <c r="E16" s="72" t="s">
        <v>92</v>
      </c>
      <c r="F16" s="118">
        <v>0</v>
      </c>
      <c r="G16" s="118">
        <v>2500</v>
      </c>
      <c r="H16" s="76">
        <f>F16+G16</f>
        <v>2500</v>
      </c>
      <c r="I16" s="444" t="s">
        <v>357</v>
      </c>
      <c r="J16" s="100"/>
      <c r="K16" s="100"/>
      <c r="L16" s="100"/>
    </row>
    <row r="17" spans="2:12" ht="14.25" customHeight="1">
      <c r="B17" s="116"/>
      <c r="C17" s="117"/>
      <c r="D17" s="112" t="s">
        <v>94</v>
      </c>
      <c r="E17" s="72" t="s">
        <v>95</v>
      </c>
      <c r="F17" s="121">
        <v>300000</v>
      </c>
      <c r="G17" s="122"/>
      <c r="H17" s="76">
        <f>F17+G17</f>
        <v>300000</v>
      </c>
      <c r="I17" s="223"/>
      <c r="J17" s="100"/>
      <c r="K17" s="100"/>
      <c r="L17" s="100"/>
    </row>
    <row r="18" spans="2:12" ht="14.25" customHeight="1">
      <c r="B18" s="119"/>
      <c r="C18" s="291" t="s">
        <v>96</v>
      </c>
      <c r="D18" s="291"/>
      <c r="E18" s="293" t="s">
        <v>224</v>
      </c>
      <c r="F18" s="378">
        <f>F19</f>
        <v>28000</v>
      </c>
      <c r="G18" s="378">
        <f>G19</f>
        <v>0</v>
      </c>
      <c r="H18" s="378">
        <f>H19</f>
        <v>28000</v>
      </c>
      <c r="I18" s="114"/>
      <c r="J18" s="100"/>
      <c r="K18" s="100"/>
      <c r="L18" s="100"/>
    </row>
    <row r="19" spans="2:12" ht="24.75" customHeight="1">
      <c r="B19" s="124"/>
      <c r="C19" s="132"/>
      <c r="D19" s="132">
        <v>2850</v>
      </c>
      <c r="E19" s="40" t="s">
        <v>97</v>
      </c>
      <c r="F19" s="125">
        <v>28000</v>
      </c>
      <c r="G19" s="126"/>
      <c r="H19" s="126">
        <f>F19+G19</f>
        <v>28000</v>
      </c>
      <c r="I19" s="223"/>
      <c r="J19" s="100"/>
      <c r="K19" s="100"/>
      <c r="L19" s="100"/>
    </row>
    <row r="20" spans="2:12" ht="14.25" customHeight="1">
      <c r="B20" s="116"/>
      <c r="C20" s="379" t="s">
        <v>259</v>
      </c>
      <c r="D20" s="326"/>
      <c r="E20" s="380" t="s">
        <v>11</v>
      </c>
      <c r="F20" s="378">
        <f>SUM(F21:F26)</f>
        <v>90000</v>
      </c>
      <c r="G20" s="378">
        <f>SUM(G21:G26)</f>
        <v>473098.1</v>
      </c>
      <c r="H20" s="378">
        <f>SUM(H21:H26)</f>
        <v>563098.1</v>
      </c>
      <c r="I20" s="114"/>
      <c r="J20" s="100"/>
      <c r="K20" s="100"/>
      <c r="L20" s="100"/>
    </row>
    <row r="21" spans="2:12" ht="14.25" customHeight="1">
      <c r="B21" s="116"/>
      <c r="C21" s="379"/>
      <c r="D21" s="112" t="s">
        <v>117</v>
      </c>
      <c r="E21" s="72" t="s">
        <v>118</v>
      </c>
      <c r="F21" s="121">
        <v>0</v>
      </c>
      <c r="G21" s="121">
        <v>6105.43</v>
      </c>
      <c r="H21" s="76">
        <f aca="true" t="shared" si="0" ref="H21:H26">F21+G21</f>
        <v>6105.43</v>
      </c>
      <c r="I21" s="444" t="s">
        <v>357</v>
      </c>
      <c r="J21" s="100"/>
      <c r="K21" s="100"/>
      <c r="L21" s="100"/>
    </row>
    <row r="22" spans="2:12" ht="14.25" customHeight="1">
      <c r="B22" s="116"/>
      <c r="C22" s="379"/>
      <c r="D22" s="112" t="s">
        <v>119</v>
      </c>
      <c r="E22" s="72" t="s">
        <v>120</v>
      </c>
      <c r="F22" s="121">
        <v>0</v>
      </c>
      <c r="G22" s="121">
        <v>1045</v>
      </c>
      <c r="H22" s="76">
        <f t="shared" si="0"/>
        <v>1045</v>
      </c>
      <c r="I22" s="444" t="s">
        <v>357</v>
      </c>
      <c r="J22" s="100"/>
      <c r="K22" s="100"/>
      <c r="L22" s="100"/>
    </row>
    <row r="23" spans="2:12" ht="14.25" customHeight="1">
      <c r="B23" s="116"/>
      <c r="C23" s="379"/>
      <c r="D23" s="112" t="s">
        <v>121</v>
      </c>
      <c r="E23" s="72" t="s">
        <v>122</v>
      </c>
      <c r="F23" s="121">
        <v>0</v>
      </c>
      <c r="G23" s="121">
        <v>150</v>
      </c>
      <c r="H23" s="76">
        <f t="shared" si="0"/>
        <v>150</v>
      </c>
      <c r="I23" s="444" t="s">
        <v>357</v>
      </c>
      <c r="J23" s="100"/>
      <c r="K23" s="100"/>
      <c r="L23" s="100"/>
    </row>
    <row r="24" spans="2:12" ht="14.25" customHeight="1">
      <c r="B24" s="116"/>
      <c r="C24" s="379"/>
      <c r="D24" s="112" t="s">
        <v>106</v>
      </c>
      <c r="E24" s="72" t="s">
        <v>107</v>
      </c>
      <c r="F24" s="121">
        <v>0</v>
      </c>
      <c r="G24" s="121">
        <v>300</v>
      </c>
      <c r="H24" s="76">
        <f t="shared" si="0"/>
        <v>300</v>
      </c>
      <c r="I24" s="444" t="s">
        <v>357</v>
      </c>
      <c r="J24" s="100"/>
      <c r="K24" s="100"/>
      <c r="L24" s="100"/>
    </row>
    <row r="25" spans="2:12" ht="14.25" customHeight="1">
      <c r="B25" s="116"/>
      <c r="C25" s="379"/>
      <c r="D25" s="112" t="s">
        <v>91</v>
      </c>
      <c r="E25" s="72" t="s">
        <v>92</v>
      </c>
      <c r="F25" s="121">
        <v>0</v>
      </c>
      <c r="G25" s="121">
        <v>1676</v>
      </c>
      <c r="H25" s="76">
        <f t="shared" si="0"/>
        <v>1676</v>
      </c>
      <c r="I25" s="444" t="s">
        <v>357</v>
      </c>
      <c r="J25" s="100"/>
      <c r="K25" s="100"/>
      <c r="L25" s="100"/>
    </row>
    <row r="26" spans="2:12" ht="14.25" customHeight="1" thickBot="1">
      <c r="B26" s="129"/>
      <c r="C26" s="130"/>
      <c r="D26" s="204" t="s">
        <v>98</v>
      </c>
      <c r="E26" s="146" t="s">
        <v>99</v>
      </c>
      <c r="F26" s="131">
        <v>90000</v>
      </c>
      <c r="G26" s="152">
        <v>463821.67</v>
      </c>
      <c r="H26" s="203">
        <f t="shared" si="0"/>
        <v>553821.6699999999</v>
      </c>
      <c r="I26" s="444" t="s">
        <v>357</v>
      </c>
      <c r="J26" s="100"/>
      <c r="K26" s="100"/>
      <c r="L26" s="100"/>
    </row>
    <row r="27" spans="2:12" ht="15.75" customHeight="1" thickBot="1">
      <c r="B27" s="316" t="s">
        <v>100</v>
      </c>
      <c r="C27" s="317"/>
      <c r="D27" s="317"/>
      <c r="E27" s="318" t="s">
        <v>101</v>
      </c>
      <c r="F27" s="354">
        <f>F28+F30+F32</f>
        <v>2219041</v>
      </c>
      <c r="G27" s="354">
        <f>G28+G30+G32</f>
        <v>0</v>
      </c>
      <c r="H27" s="354">
        <f>H28+H30+H32</f>
        <v>2219041</v>
      </c>
      <c r="I27" s="355"/>
      <c r="J27" s="100"/>
      <c r="K27" s="100"/>
      <c r="L27" s="100"/>
    </row>
    <row r="28" spans="2:12" ht="14.25" customHeight="1">
      <c r="B28" s="115"/>
      <c r="C28" s="346" t="s">
        <v>102</v>
      </c>
      <c r="D28" s="347"/>
      <c r="E28" s="289" t="s">
        <v>225</v>
      </c>
      <c r="F28" s="381">
        <f>F29</f>
        <v>250000</v>
      </c>
      <c r="G28" s="381">
        <f>G29</f>
        <v>0</v>
      </c>
      <c r="H28" s="381">
        <f>H29</f>
        <v>250000</v>
      </c>
      <c r="I28" s="109"/>
      <c r="J28" s="100"/>
      <c r="K28" s="100"/>
      <c r="L28" s="100"/>
    </row>
    <row r="29" spans="2:12" ht="14.25" customHeight="1">
      <c r="B29" s="119"/>
      <c r="C29" s="117"/>
      <c r="D29" s="112" t="s">
        <v>91</v>
      </c>
      <c r="E29" s="72" t="s">
        <v>92</v>
      </c>
      <c r="F29" s="121">
        <v>250000</v>
      </c>
      <c r="G29" s="76"/>
      <c r="H29" s="76">
        <f>F29+G29</f>
        <v>250000</v>
      </c>
      <c r="I29" s="223"/>
      <c r="J29" s="100"/>
      <c r="K29" s="100"/>
      <c r="L29" s="100"/>
    </row>
    <row r="30" spans="2:12" ht="14.25" customHeight="1">
      <c r="B30" s="119"/>
      <c r="C30" s="291" t="s">
        <v>103</v>
      </c>
      <c r="D30" s="292"/>
      <c r="E30" s="293" t="s">
        <v>226</v>
      </c>
      <c r="F30" s="378">
        <f>F31</f>
        <v>50000</v>
      </c>
      <c r="G30" s="378">
        <f>G31</f>
        <v>0</v>
      </c>
      <c r="H30" s="378">
        <f>H31</f>
        <v>50000</v>
      </c>
      <c r="I30" s="114"/>
      <c r="J30" s="100"/>
      <c r="K30" s="100"/>
      <c r="L30" s="100"/>
    </row>
    <row r="31" spans="2:12" ht="48">
      <c r="B31" s="119"/>
      <c r="C31" s="117"/>
      <c r="D31" s="117" t="s">
        <v>104</v>
      </c>
      <c r="E31" s="133" t="s">
        <v>276</v>
      </c>
      <c r="F31" s="121">
        <v>50000</v>
      </c>
      <c r="G31" s="76"/>
      <c r="H31" s="76">
        <f>F31+G31</f>
        <v>50000</v>
      </c>
      <c r="I31" s="232"/>
      <c r="J31" s="100"/>
      <c r="K31" s="100"/>
      <c r="L31" s="100"/>
    </row>
    <row r="32" spans="2:12" ht="17.25" customHeight="1">
      <c r="B32" s="119"/>
      <c r="C32" s="292" t="s">
        <v>105</v>
      </c>
      <c r="D32" s="291"/>
      <c r="E32" s="293" t="s">
        <v>227</v>
      </c>
      <c r="F32" s="378">
        <f>F33+F34+F35+F36+F37+F38</f>
        <v>1919041</v>
      </c>
      <c r="G32" s="378">
        <f>G33+G34+G35+G36+G38</f>
        <v>0</v>
      </c>
      <c r="H32" s="378">
        <f>H33+H34+H35+H36+H37+H38</f>
        <v>1919041</v>
      </c>
      <c r="I32" s="114"/>
      <c r="J32" s="100"/>
      <c r="K32" s="100"/>
      <c r="L32" s="100"/>
    </row>
    <row r="33" spans="2:12" ht="24">
      <c r="B33" s="119"/>
      <c r="C33" s="134"/>
      <c r="D33" s="112" t="s">
        <v>106</v>
      </c>
      <c r="E33" s="72" t="s">
        <v>326</v>
      </c>
      <c r="F33" s="135">
        <v>71000</v>
      </c>
      <c r="G33" s="76"/>
      <c r="H33" s="76">
        <f aca="true" t="shared" si="1" ref="H33:H38">F33+G33</f>
        <v>71000</v>
      </c>
      <c r="I33" s="223"/>
      <c r="J33" s="100"/>
      <c r="K33" s="100"/>
      <c r="L33" s="100"/>
    </row>
    <row r="34" spans="2:12" ht="24">
      <c r="B34" s="119"/>
      <c r="C34" s="134"/>
      <c r="D34" s="112" t="s">
        <v>135</v>
      </c>
      <c r="E34" s="72" t="s">
        <v>327</v>
      </c>
      <c r="F34" s="135">
        <v>469041</v>
      </c>
      <c r="G34" s="76"/>
      <c r="H34" s="76">
        <f t="shared" si="1"/>
        <v>469041</v>
      </c>
      <c r="I34" s="232"/>
      <c r="J34" s="100"/>
      <c r="K34" s="100"/>
      <c r="L34" s="100"/>
    </row>
    <row r="35" spans="2:12" ht="15" customHeight="1">
      <c r="B35" s="119"/>
      <c r="C35" s="134"/>
      <c r="D35" s="112" t="s">
        <v>91</v>
      </c>
      <c r="E35" s="72" t="s">
        <v>92</v>
      </c>
      <c r="F35" s="135">
        <v>70000</v>
      </c>
      <c r="G35" s="76"/>
      <c r="H35" s="76">
        <f t="shared" si="1"/>
        <v>70000</v>
      </c>
      <c r="I35" s="223"/>
      <c r="J35" s="100"/>
      <c r="K35" s="100"/>
      <c r="L35" s="100"/>
    </row>
    <row r="36" spans="2:12" ht="15" customHeight="1">
      <c r="B36" s="116"/>
      <c r="C36" s="117"/>
      <c r="D36" s="112" t="s">
        <v>98</v>
      </c>
      <c r="E36" s="72" t="s">
        <v>99</v>
      </c>
      <c r="F36" s="121">
        <v>60000</v>
      </c>
      <c r="G36" s="76"/>
      <c r="H36" s="76">
        <f t="shared" si="1"/>
        <v>60000</v>
      </c>
      <c r="I36" s="114"/>
      <c r="J36" s="100"/>
      <c r="K36" s="100"/>
      <c r="L36" s="100"/>
    </row>
    <row r="37" spans="2:12" ht="15" customHeight="1">
      <c r="B37" s="116"/>
      <c r="C37" s="117"/>
      <c r="D37" s="161">
        <v>4480</v>
      </c>
      <c r="E37" s="72" t="s">
        <v>286</v>
      </c>
      <c r="F37" s="121">
        <v>287000</v>
      </c>
      <c r="G37" s="76"/>
      <c r="H37" s="76">
        <f t="shared" si="1"/>
        <v>287000</v>
      </c>
      <c r="I37" s="114"/>
      <c r="J37" s="100"/>
      <c r="K37" s="100"/>
      <c r="L37" s="100"/>
    </row>
    <row r="38" spans="2:12" ht="24.75" thickBot="1">
      <c r="B38" s="268"/>
      <c r="C38" s="269"/>
      <c r="D38" s="271" t="s">
        <v>94</v>
      </c>
      <c r="E38" s="272" t="s">
        <v>348</v>
      </c>
      <c r="F38" s="270">
        <v>962000</v>
      </c>
      <c r="G38" s="298"/>
      <c r="H38" s="224">
        <f t="shared" si="1"/>
        <v>962000</v>
      </c>
      <c r="I38" s="412"/>
      <c r="J38" s="100"/>
      <c r="K38" s="100"/>
      <c r="L38" s="100"/>
    </row>
    <row r="39" spans="2:12" ht="15.75" customHeight="1" thickBot="1">
      <c r="B39" s="316" t="s">
        <v>108</v>
      </c>
      <c r="C39" s="317"/>
      <c r="D39" s="317"/>
      <c r="E39" s="301" t="s">
        <v>18</v>
      </c>
      <c r="F39" s="354">
        <f>F40</f>
        <v>190000</v>
      </c>
      <c r="G39" s="354">
        <f>G40</f>
        <v>0</v>
      </c>
      <c r="H39" s="354">
        <f>H40</f>
        <v>190000</v>
      </c>
      <c r="I39" s="108"/>
      <c r="J39" s="100"/>
      <c r="K39" s="100"/>
      <c r="L39" s="100"/>
    </row>
    <row r="40" spans="2:12" ht="16.5" customHeight="1">
      <c r="B40" s="115"/>
      <c r="C40" s="346" t="s">
        <v>109</v>
      </c>
      <c r="D40" s="347"/>
      <c r="E40" s="289" t="s">
        <v>19</v>
      </c>
      <c r="F40" s="381">
        <f>SUM(F41:F42)</f>
        <v>190000</v>
      </c>
      <c r="G40" s="381">
        <f>SUM(G41:G42)</f>
        <v>0</v>
      </c>
      <c r="H40" s="381">
        <f>SUM(H41:H42)</f>
        <v>190000</v>
      </c>
      <c r="I40" s="109"/>
      <c r="J40" s="100"/>
      <c r="K40" s="100"/>
      <c r="L40" s="100"/>
    </row>
    <row r="41" spans="2:12" ht="15" customHeight="1">
      <c r="B41" s="119"/>
      <c r="C41" s="139"/>
      <c r="D41" s="112" t="s">
        <v>110</v>
      </c>
      <c r="E41" s="72" t="s">
        <v>111</v>
      </c>
      <c r="F41" s="135">
        <v>70000</v>
      </c>
      <c r="G41" s="76"/>
      <c r="H41" s="76">
        <f>F41+G41</f>
        <v>70000</v>
      </c>
      <c r="I41" s="114"/>
      <c r="J41" s="100"/>
      <c r="K41" s="100"/>
      <c r="L41" s="100"/>
    </row>
    <row r="42" spans="2:12" ht="15" customHeight="1" thickBot="1">
      <c r="B42" s="116"/>
      <c r="C42" s="117"/>
      <c r="D42" s="112" t="s">
        <v>91</v>
      </c>
      <c r="E42" s="72" t="s">
        <v>92</v>
      </c>
      <c r="F42" s="135">
        <v>120000</v>
      </c>
      <c r="G42" s="76"/>
      <c r="H42" s="76">
        <f>F42+G42</f>
        <v>120000</v>
      </c>
      <c r="I42" s="114"/>
      <c r="J42" s="100"/>
      <c r="K42" s="100"/>
      <c r="L42" s="100"/>
    </row>
    <row r="43" spans="2:12" ht="15.75" customHeight="1" thickBot="1">
      <c r="B43" s="316" t="s">
        <v>112</v>
      </c>
      <c r="C43" s="357"/>
      <c r="D43" s="317"/>
      <c r="E43" s="358" t="s">
        <v>113</v>
      </c>
      <c r="F43" s="354">
        <f aca="true" t="shared" si="2" ref="F43:H44">F44</f>
        <v>60000</v>
      </c>
      <c r="G43" s="354">
        <f t="shared" si="2"/>
        <v>60000</v>
      </c>
      <c r="H43" s="354">
        <f t="shared" si="2"/>
        <v>120000</v>
      </c>
      <c r="I43" s="108"/>
      <c r="J43" s="100"/>
      <c r="K43" s="100"/>
      <c r="L43" s="100"/>
    </row>
    <row r="44" spans="2:12" ht="17.25" customHeight="1">
      <c r="B44" s="115"/>
      <c r="C44" s="346" t="s">
        <v>114</v>
      </c>
      <c r="D44" s="347"/>
      <c r="E44" s="289" t="s">
        <v>228</v>
      </c>
      <c r="F44" s="381">
        <f t="shared" si="2"/>
        <v>60000</v>
      </c>
      <c r="G44" s="381">
        <f t="shared" si="2"/>
        <v>60000</v>
      </c>
      <c r="H44" s="381">
        <f t="shared" si="2"/>
        <v>120000</v>
      </c>
      <c r="I44" s="109"/>
      <c r="J44" s="100"/>
      <c r="K44" s="100"/>
      <c r="L44" s="100"/>
    </row>
    <row r="45" spans="2:12" ht="15" customHeight="1" thickBot="1">
      <c r="B45" s="124"/>
      <c r="C45" s="132"/>
      <c r="D45" s="136" t="s">
        <v>91</v>
      </c>
      <c r="E45" s="40" t="s">
        <v>92</v>
      </c>
      <c r="F45" s="125">
        <v>60000</v>
      </c>
      <c r="G45" s="140">
        <v>60000</v>
      </c>
      <c r="H45" s="126">
        <f>F45+G45</f>
        <v>120000</v>
      </c>
      <c r="I45" s="444" t="s">
        <v>357</v>
      </c>
      <c r="J45" s="100"/>
      <c r="K45" s="100"/>
      <c r="L45" s="100"/>
    </row>
    <row r="46" spans="2:12" ht="15.75" customHeight="1" thickBot="1">
      <c r="B46" s="316" t="s">
        <v>115</v>
      </c>
      <c r="C46" s="317"/>
      <c r="D46" s="317"/>
      <c r="E46" s="301" t="s">
        <v>23</v>
      </c>
      <c r="F46" s="354">
        <f>F47+F51+F59+F83+F87</f>
        <v>2589889</v>
      </c>
      <c r="G46" s="354">
        <f>G47+G51+G59+G83+G87</f>
        <v>0</v>
      </c>
      <c r="H46" s="354">
        <f>H47+H51+H59+H83+H87</f>
        <v>2589889</v>
      </c>
      <c r="I46" s="108"/>
      <c r="J46" s="100"/>
      <c r="K46" s="100"/>
      <c r="L46" s="100"/>
    </row>
    <row r="47" spans="2:12" ht="15" customHeight="1">
      <c r="B47" s="115"/>
      <c r="C47" s="346" t="s">
        <v>116</v>
      </c>
      <c r="D47" s="347"/>
      <c r="E47" s="289" t="s">
        <v>229</v>
      </c>
      <c r="F47" s="381">
        <f>SUM(F48:F50)</f>
        <v>66200</v>
      </c>
      <c r="G47" s="381">
        <f>SUM(G48:G50)</f>
        <v>0</v>
      </c>
      <c r="H47" s="381">
        <f>SUM(H48:H50)</f>
        <v>66200</v>
      </c>
      <c r="I47" s="109"/>
      <c r="J47" s="100"/>
      <c r="K47" s="100"/>
      <c r="L47" s="100"/>
    </row>
    <row r="48" spans="2:12" ht="15" customHeight="1">
      <c r="B48" s="116"/>
      <c r="C48" s="117"/>
      <c r="D48" s="112" t="s">
        <v>117</v>
      </c>
      <c r="E48" s="72" t="s">
        <v>118</v>
      </c>
      <c r="F48" s="141">
        <v>55200</v>
      </c>
      <c r="G48" s="76"/>
      <c r="H48" s="76">
        <f>F48+G48</f>
        <v>55200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119</v>
      </c>
      <c r="E49" s="72" t="s">
        <v>120</v>
      </c>
      <c r="F49" s="141">
        <v>9600</v>
      </c>
      <c r="G49" s="76"/>
      <c r="H49" s="76">
        <f>F49+G49</f>
        <v>9600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121</v>
      </c>
      <c r="E50" s="72" t="s">
        <v>122</v>
      </c>
      <c r="F50" s="141">
        <v>1400</v>
      </c>
      <c r="G50" s="76"/>
      <c r="H50" s="76">
        <f>F50+G50</f>
        <v>1400</v>
      </c>
      <c r="I50" s="114"/>
      <c r="J50" s="100"/>
      <c r="K50" s="100"/>
      <c r="L50" s="100"/>
    </row>
    <row r="51" spans="2:12" ht="15" customHeight="1">
      <c r="B51" s="119"/>
      <c r="C51" s="292" t="s">
        <v>123</v>
      </c>
      <c r="D51" s="291"/>
      <c r="E51" s="293" t="s">
        <v>230</v>
      </c>
      <c r="F51" s="378">
        <f>SUM(F52:F58)</f>
        <v>132546</v>
      </c>
      <c r="G51" s="378">
        <f>SUM(G52:G58)</f>
        <v>0</v>
      </c>
      <c r="H51" s="378">
        <f>SUM(H52:H58)</f>
        <v>132546</v>
      </c>
      <c r="I51" s="114"/>
      <c r="J51" s="100"/>
      <c r="K51" s="100"/>
      <c r="L51" s="100"/>
    </row>
    <row r="52" spans="2:12" ht="15" customHeight="1">
      <c r="B52" s="116"/>
      <c r="C52" s="117"/>
      <c r="D52" s="112" t="s">
        <v>110</v>
      </c>
      <c r="E52" s="72" t="s">
        <v>111</v>
      </c>
      <c r="F52" s="121">
        <v>111204</v>
      </c>
      <c r="G52" s="76"/>
      <c r="H52" s="76">
        <f aca="true" t="shared" si="3" ref="H52:H58">F52+G52</f>
        <v>111204</v>
      </c>
      <c r="I52" s="215"/>
      <c r="J52" s="100"/>
      <c r="K52" s="100"/>
      <c r="L52" s="100"/>
    </row>
    <row r="53" spans="2:12" ht="15" customHeight="1">
      <c r="B53" s="116"/>
      <c r="C53" s="117"/>
      <c r="D53" s="112" t="s">
        <v>106</v>
      </c>
      <c r="E53" s="72" t="s">
        <v>107</v>
      </c>
      <c r="F53" s="121">
        <v>3642</v>
      </c>
      <c r="G53" s="76"/>
      <c r="H53" s="76">
        <f t="shared" si="3"/>
        <v>3642</v>
      </c>
      <c r="I53" s="114"/>
      <c r="J53" s="100"/>
      <c r="K53" s="100"/>
      <c r="L53" s="100"/>
    </row>
    <row r="54" spans="2:12" ht="15" customHeight="1">
      <c r="B54" s="116"/>
      <c r="C54" s="117"/>
      <c r="D54" s="142">
        <v>4220</v>
      </c>
      <c r="E54" s="72" t="s">
        <v>176</v>
      </c>
      <c r="F54" s="121">
        <v>4000</v>
      </c>
      <c r="G54" s="76"/>
      <c r="H54" s="76">
        <f>F54+G54</f>
        <v>4000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91</v>
      </c>
      <c r="E55" s="72" t="s">
        <v>92</v>
      </c>
      <c r="F55" s="121">
        <v>3700</v>
      </c>
      <c r="G55" s="76"/>
      <c r="H55" s="76">
        <f t="shared" si="3"/>
        <v>3700</v>
      </c>
      <c r="I55" s="114"/>
      <c r="J55" s="100"/>
      <c r="K55" s="100"/>
      <c r="L55" s="100"/>
    </row>
    <row r="56" spans="2:12" ht="15" customHeight="1">
      <c r="B56" s="116"/>
      <c r="C56" s="117"/>
      <c r="D56" s="112" t="s">
        <v>124</v>
      </c>
      <c r="E56" s="72" t="s">
        <v>125</v>
      </c>
      <c r="F56" s="121">
        <v>1000</v>
      </c>
      <c r="G56" s="76"/>
      <c r="H56" s="76">
        <f t="shared" si="3"/>
        <v>1000</v>
      </c>
      <c r="I56" s="114"/>
      <c r="J56" s="100"/>
      <c r="K56" s="100"/>
      <c r="L56" s="100"/>
    </row>
    <row r="57" spans="2:12" ht="15" customHeight="1">
      <c r="B57" s="116"/>
      <c r="C57" s="117"/>
      <c r="D57" s="142">
        <v>4420</v>
      </c>
      <c r="E57" s="72" t="s">
        <v>126</v>
      </c>
      <c r="F57" s="121">
        <v>4000</v>
      </c>
      <c r="G57" s="76"/>
      <c r="H57" s="76">
        <f t="shared" si="3"/>
        <v>4000</v>
      </c>
      <c r="I57" s="114"/>
      <c r="J57" s="100"/>
      <c r="K57" s="100"/>
      <c r="L57" s="100"/>
    </row>
    <row r="58" spans="2:12" ht="14.25">
      <c r="B58" s="116"/>
      <c r="C58" s="117"/>
      <c r="D58" s="142">
        <v>4700</v>
      </c>
      <c r="E58" s="72" t="s">
        <v>127</v>
      </c>
      <c r="F58" s="121">
        <v>5000</v>
      </c>
      <c r="G58" s="76"/>
      <c r="H58" s="76">
        <f t="shared" si="3"/>
        <v>5000</v>
      </c>
      <c r="I58" s="114"/>
      <c r="J58" s="100"/>
      <c r="K58" s="100"/>
      <c r="L58" s="100"/>
    </row>
    <row r="59" spans="2:12" ht="15" customHeight="1">
      <c r="B59" s="119"/>
      <c r="C59" s="292" t="s">
        <v>128</v>
      </c>
      <c r="D59" s="291"/>
      <c r="E59" s="293" t="s">
        <v>231</v>
      </c>
      <c r="F59" s="378">
        <f>SUM(F60:F82)</f>
        <v>2276443</v>
      </c>
      <c r="G59" s="382">
        <f>SUM(G60:G82)</f>
        <v>-1800</v>
      </c>
      <c r="H59" s="378">
        <f>SUM(H60:H82)</f>
        <v>2274643</v>
      </c>
      <c r="I59" s="114"/>
      <c r="J59" s="100"/>
      <c r="K59" s="100"/>
      <c r="L59" s="100"/>
    </row>
    <row r="60" spans="2:12" ht="14.25" customHeight="1">
      <c r="B60" s="116"/>
      <c r="C60" s="117"/>
      <c r="D60" s="117">
        <v>3020</v>
      </c>
      <c r="E60" s="72" t="s">
        <v>129</v>
      </c>
      <c r="F60" s="121">
        <v>4000</v>
      </c>
      <c r="G60" s="76"/>
      <c r="H60" s="76">
        <f aca="true" t="shared" si="4" ref="H60:H82">F60+G60</f>
        <v>4000</v>
      </c>
      <c r="I60" s="143"/>
      <c r="J60" s="100"/>
      <c r="K60" s="100"/>
      <c r="L60" s="100"/>
    </row>
    <row r="61" spans="2:12" ht="14.25" customHeight="1">
      <c r="B61" s="116"/>
      <c r="C61" s="117"/>
      <c r="D61" s="112" t="s">
        <v>117</v>
      </c>
      <c r="E61" s="72" t="s">
        <v>118</v>
      </c>
      <c r="F61" s="121">
        <v>1100000</v>
      </c>
      <c r="G61" s="76"/>
      <c r="H61" s="76">
        <f t="shared" si="4"/>
        <v>1100000</v>
      </c>
      <c r="I61" s="215"/>
      <c r="J61" s="100"/>
      <c r="K61" s="100"/>
      <c r="L61" s="100"/>
    </row>
    <row r="62" spans="2:12" ht="14.25" customHeight="1">
      <c r="B62" s="116"/>
      <c r="C62" s="117"/>
      <c r="D62" s="112" t="s">
        <v>130</v>
      </c>
      <c r="E62" s="72" t="s">
        <v>131</v>
      </c>
      <c r="F62" s="121">
        <v>91500</v>
      </c>
      <c r="G62" s="122"/>
      <c r="H62" s="76">
        <f t="shared" si="4"/>
        <v>91500</v>
      </c>
      <c r="I62" s="223"/>
      <c r="J62" s="100"/>
      <c r="K62" s="100"/>
      <c r="L62" s="100"/>
    </row>
    <row r="63" spans="2:12" ht="14.25" customHeight="1">
      <c r="B63" s="116"/>
      <c r="C63" s="117"/>
      <c r="D63" s="112" t="s">
        <v>119</v>
      </c>
      <c r="E63" s="72" t="s">
        <v>120</v>
      </c>
      <c r="F63" s="121">
        <v>200000</v>
      </c>
      <c r="G63" s="76"/>
      <c r="H63" s="122">
        <f t="shared" si="4"/>
        <v>200000</v>
      </c>
      <c r="I63" s="114"/>
      <c r="J63" s="100"/>
      <c r="K63" s="100"/>
      <c r="L63" s="100"/>
    </row>
    <row r="64" spans="2:12" ht="14.25" customHeight="1">
      <c r="B64" s="116"/>
      <c r="C64" s="117"/>
      <c r="D64" s="112" t="s">
        <v>121</v>
      </c>
      <c r="E64" s="72" t="s">
        <v>122</v>
      </c>
      <c r="F64" s="121">
        <v>29000</v>
      </c>
      <c r="G64" s="76"/>
      <c r="H64" s="122">
        <f t="shared" si="4"/>
        <v>29000</v>
      </c>
      <c r="I64" s="223"/>
      <c r="J64" s="100"/>
      <c r="K64" s="100"/>
      <c r="L64" s="100"/>
    </row>
    <row r="65" spans="2:12" ht="14.25" customHeight="1">
      <c r="B65" s="116"/>
      <c r="C65" s="117"/>
      <c r="D65" s="117">
        <v>4170</v>
      </c>
      <c r="E65" s="72" t="s">
        <v>132</v>
      </c>
      <c r="F65" s="121">
        <v>48000</v>
      </c>
      <c r="G65" s="76"/>
      <c r="H65" s="122">
        <f t="shared" si="4"/>
        <v>48000</v>
      </c>
      <c r="I65" s="223"/>
      <c r="J65" s="100"/>
      <c r="K65" s="100"/>
      <c r="L65" s="100"/>
    </row>
    <row r="66" spans="2:12" ht="14.25" customHeight="1">
      <c r="B66" s="116"/>
      <c r="C66" s="117"/>
      <c r="D66" s="112" t="s">
        <v>106</v>
      </c>
      <c r="E66" s="72" t="s">
        <v>107</v>
      </c>
      <c r="F66" s="121">
        <v>177000</v>
      </c>
      <c r="G66" s="122"/>
      <c r="H66" s="76">
        <f t="shared" si="4"/>
        <v>177000</v>
      </c>
      <c r="I66" s="223"/>
      <c r="J66" s="100"/>
      <c r="K66" s="100"/>
      <c r="L66" s="100"/>
    </row>
    <row r="67" spans="2:12" ht="14.25" customHeight="1">
      <c r="B67" s="116"/>
      <c r="C67" s="117"/>
      <c r="D67" s="142">
        <v>4220</v>
      </c>
      <c r="E67" s="72" t="s">
        <v>176</v>
      </c>
      <c r="F67" s="121">
        <v>5000</v>
      </c>
      <c r="G67" s="122"/>
      <c r="H67" s="76">
        <f>F67+G67</f>
        <v>5000</v>
      </c>
      <c r="I67" s="223"/>
      <c r="J67" s="100"/>
      <c r="K67" s="100"/>
      <c r="L67" s="100"/>
    </row>
    <row r="68" spans="2:12" ht="14.25" customHeight="1">
      <c r="B68" s="116"/>
      <c r="C68" s="117"/>
      <c r="D68" s="112" t="s">
        <v>133</v>
      </c>
      <c r="E68" s="72" t="s">
        <v>134</v>
      </c>
      <c r="F68" s="121">
        <v>32000</v>
      </c>
      <c r="G68" s="76"/>
      <c r="H68" s="76">
        <f t="shared" si="4"/>
        <v>32000</v>
      </c>
      <c r="I68" s="143"/>
      <c r="J68" s="100"/>
      <c r="K68" s="100"/>
      <c r="L68" s="100"/>
    </row>
    <row r="69" spans="2:12" ht="14.25" customHeight="1">
      <c r="B69" s="116"/>
      <c r="C69" s="117"/>
      <c r="D69" s="112" t="s">
        <v>135</v>
      </c>
      <c r="E69" s="72" t="s">
        <v>136</v>
      </c>
      <c r="F69" s="121">
        <v>125000</v>
      </c>
      <c r="G69" s="76"/>
      <c r="H69" s="76">
        <f t="shared" si="4"/>
        <v>125000</v>
      </c>
      <c r="I69" s="232"/>
      <c r="J69" s="100"/>
      <c r="K69" s="100"/>
      <c r="L69" s="100"/>
    </row>
    <row r="70" spans="2:12" ht="14.25" customHeight="1">
      <c r="B70" s="116"/>
      <c r="C70" s="117"/>
      <c r="D70" s="117" t="s">
        <v>180</v>
      </c>
      <c r="E70" s="72" t="s">
        <v>181</v>
      </c>
      <c r="F70" s="121">
        <v>2000</v>
      </c>
      <c r="G70" s="76"/>
      <c r="H70" s="76">
        <f t="shared" si="4"/>
        <v>2000</v>
      </c>
      <c r="I70" s="143"/>
      <c r="J70" s="100"/>
      <c r="K70" s="100"/>
      <c r="L70" s="100"/>
    </row>
    <row r="71" spans="2:12" ht="14.25" customHeight="1">
      <c r="B71" s="116"/>
      <c r="C71" s="117"/>
      <c r="D71" s="112" t="s">
        <v>91</v>
      </c>
      <c r="E71" s="72" t="s">
        <v>92</v>
      </c>
      <c r="F71" s="121">
        <v>211843</v>
      </c>
      <c r="G71" s="122">
        <v>-1800</v>
      </c>
      <c r="H71" s="122">
        <f t="shared" si="4"/>
        <v>210043</v>
      </c>
      <c r="I71" s="223" t="s">
        <v>453</v>
      </c>
      <c r="J71" s="100"/>
      <c r="K71" s="100"/>
      <c r="L71" s="100"/>
    </row>
    <row r="72" spans="2:12" ht="14.25" customHeight="1">
      <c r="B72" s="116"/>
      <c r="C72" s="144"/>
      <c r="D72" s="145">
        <v>4350</v>
      </c>
      <c r="E72" s="146" t="s">
        <v>137</v>
      </c>
      <c r="F72" s="121">
        <v>8000</v>
      </c>
      <c r="G72" s="148"/>
      <c r="H72" s="148">
        <f t="shared" si="4"/>
        <v>8000</v>
      </c>
      <c r="I72" s="109"/>
      <c r="J72" s="100"/>
      <c r="K72" s="100"/>
      <c r="L72" s="100"/>
    </row>
    <row r="73" spans="2:12" ht="14.25" customHeight="1">
      <c r="B73" s="116"/>
      <c r="C73" s="117"/>
      <c r="D73" s="142">
        <v>4360</v>
      </c>
      <c r="E73" s="72" t="s">
        <v>138</v>
      </c>
      <c r="F73" s="121">
        <v>12000</v>
      </c>
      <c r="G73" s="76"/>
      <c r="H73" s="76">
        <f t="shared" si="4"/>
        <v>12000</v>
      </c>
      <c r="I73" s="114"/>
      <c r="J73" s="100"/>
      <c r="K73" s="100"/>
      <c r="L73" s="100"/>
    </row>
    <row r="74" spans="2:12" ht="14.25" customHeight="1">
      <c r="B74" s="116"/>
      <c r="C74" s="117"/>
      <c r="D74" s="142">
        <v>4370</v>
      </c>
      <c r="E74" s="72" t="s">
        <v>139</v>
      </c>
      <c r="F74" s="121">
        <v>5000</v>
      </c>
      <c r="G74" s="76"/>
      <c r="H74" s="76">
        <f t="shared" si="4"/>
        <v>5000</v>
      </c>
      <c r="I74" s="114"/>
      <c r="J74" s="100"/>
      <c r="K74" s="100"/>
      <c r="L74" s="100"/>
    </row>
    <row r="75" spans="2:12" ht="14.25" customHeight="1">
      <c r="B75" s="116"/>
      <c r="C75" s="117"/>
      <c r="D75" s="142">
        <v>4390</v>
      </c>
      <c r="E75" s="72" t="s">
        <v>258</v>
      </c>
      <c r="F75" s="121">
        <v>20000</v>
      </c>
      <c r="G75" s="76"/>
      <c r="H75" s="76">
        <f t="shared" si="4"/>
        <v>20000</v>
      </c>
      <c r="I75" s="143"/>
      <c r="J75" s="100"/>
      <c r="K75" s="100"/>
      <c r="L75" s="100"/>
    </row>
    <row r="76" spans="2:12" ht="14.25" customHeight="1">
      <c r="B76" s="116"/>
      <c r="C76" s="117"/>
      <c r="D76" s="112" t="s">
        <v>124</v>
      </c>
      <c r="E76" s="72" t="s">
        <v>125</v>
      </c>
      <c r="F76" s="121">
        <v>16000</v>
      </c>
      <c r="G76" s="122"/>
      <c r="H76" s="122">
        <f t="shared" si="4"/>
        <v>16000</v>
      </c>
      <c r="I76" s="223"/>
      <c r="J76" s="100"/>
      <c r="K76" s="100"/>
      <c r="L76" s="100"/>
    </row>
    <row r="77" spans="2:12" ht="14.25" customHeight="1">
      <c r="B77" s="116"/>
      <c r="C77" s="117"/>
      <c r="D77" s="142">
        <v>4420</v>
      </c>
      <c r="E77" s="72" t="s">
        <v>126</v>
      </c>
      <c r="F77" s="121">
        <v>8000</v>
      </c>
      <c r="G77" s="76"/>
      <c r="H77" s="76">
        <f t="shared" si="4"/>
        <v>8000</v>
      </c>
      <c r="I77" s="232"/>
      <c r="J77" s="100"/>
      <c r="K77" s="100"/>
      <c r="L77" s="100"/>
    </row>
    <row r="78" spans="2:12" ht="14.25" customHeight="1">
      <c r="B78" s="116"/>
      <c r="C78" s="117"/>
      <c r="D78" s="112" t="s">
        <v>98</v>
      </c>
      <c r="E78" s="72" t="s">
        <v>99</v>
      </c>
      <c r="F78" s="121">
        <v>45000</v>
      </c>
      <c r="G78" s="76"/>
      <c r="H78" s="122">
        <f t="shared" si="4"/>
        <v>45000</v>
      </c>
      <c r="I78" s="232"/>
      <c r="J78" s="100"/>
      <c r="K78" s="100"/>
      <c r="L78" s="100"/>
    </row>
    <row r="79" spans="2:12" ht="14.25" customHeight="1">
      <c r="B79" s="149"/>
      <c r="C79" s="117"/>
      <c r="D79" s="112" t="s">
        <v>140</v>
      </c>
      <c r="E79" s="72" t="s">
        <v>141</v>
      </c>
      <c r="F79" s="121">
        <v>27100</v>
      </c>
      <c r="G79" s="76"/>
      <c r="H79" s="76">
        <f t="shared" si="4"/>
        <v>27100</v>
      </c>
      <c r="I79" s="223"/>
      <c r="J79" s="100"/>
      <c r="K79" s="100"/>
      <c r="L79" s="100"/>
    </row>
    <row r="80" spans="2:12" ht="14.25" customHeight="1">
      <c r="B80" s="116"/>
      <c r="C80" s="117"/>
      <c r="D80" s="142">
        <v>4610</v>
      </c>
      <c r="E80" s="72" t="s">
        <v>142</v>
      </c>
      <c r="F80" s="121">
        <v>34000</v>
      </c>
      <c r="G80" s="122"/>
      <c r="H80" s="76">
        <f t="shared" si="4"/>
        <v>34000</v>
      </c>
      <c r="I80" s="223"/>
      <c r="J80" s="100"/>
      <c r="K80" s="100"/>
      <c r="L80" s="100"/>
    </row>
    <row r="81" spans="2:12" ht="14.25" customHeight="1">
      <c r="B81" s="116"/>
      <c r="C81" s="117"/>
      <c r="D81" s="142">
        <v>4700</v>
      </c>
      <c r="E81" s="72" t="s">
        <v>143</v>
      </c>
      <c r="F81" s="121">
        <v>16000</v>
      </c>
      <c r="G81" s="76"/>
      <c r="H81" s="122">
        <f t="shared" si="4"/>
        <v>16000</v>
      </c>
      <c r="I81" s="223"/>
      <c r="J81" s="100"/>
      <c r="K81" s="100"/>
      <c r="L81" s="100"/>
    </row>
    <row r="82" spans="2:12" ht="24">
      <c r="B82" s="116"/>
      <c r="C82" s="117"/>
      <c r="D82" s="142">
        <v>6060</v>
      </c>
      <c r="E82" s="72" t="s">
        <v>144</v>
      </c>
      <c r="F82" s="121">
        <v>60000</v>
      </c>
      <c r="G82" s="76"/>
      <c r="H82" s="76">
        <f t="shared" si="4"/>
        <v>60000</v>
      </c>
      <c r="I82" s="143"/>
      <c r="J82" s="100"/>
      <c r="K82" s="100"/>
      <c r="L82" s="100"/>
    </row>
    <row r="83" spans="2:12" ht="15" customHeight="1">
      <c r="B83" s="116"/>
      <c r="C83" s="291" t="s">
        <v>145</v>
      </c>
      <c r="D83" s="292"/>
      <c r="E83" s="293" t="s">
        <v>232</v>
      </c>
      <c r="F83" s="378">
        <f>F84+F85+F86</f>
        <v>60640</v>
      </c>
      <c r="G83" s="382">
        <f>G84+G85+G86</f>
        <v>1800</v>
      </c>
      <c r="H83" s="378">
        <f>H84+H85+H86</f>
        <v>62440</v>
      </c>
      <c r="I83" s="114"/>
      <c r="J83" s="100"/>
      <c r="K83" s="100"/>
      <c r="L83" s="100"/>
    </row>
    <row r="84" spans="2:12" ht="15" customHeight="1">
      <c r="B84" s="116"/>
      <c r="C84" s="120"/>
      <c r="D84" s="117">
        <v>4170</v>
      </c>
      <c r="E84" s="72" t="s">
        <v>132</v>
      </c>
      <c r="F84" s="135">
        <v>2640</v>
      </c>
      <c r="G84" s="76"/>
      <c r="H84" s="76">
        <f>F84+G84</f>
        <v>2640</v>
      </c>
      <c r="I84" s="114"/>
      <c r="J84" s="100"/>
      <c r="K84" s="100"/>
      <c r="L84" s="100"/>
    </row>
    <row r="85" spans="2:12" ht="15" customHeight="1">
      <c r="B85" s="116"/>
      <c r="C85" s="117"/>
      <c r="D85" s="142">
        <v>4210</v>
      </c>
      <c r="E85" s="72" t="s">
        <v>107</v>
      </c>
      <c r="F85" s="121">
        <v>28000</v>
      </c>
      <c r="G85" s="122"/>
      <c r="H85" s="76">
        <f>F85+G85</f>
        <v>28000</v>
      </c>
      <c r="I85" s="223"/>
      <c r="J85" s="100"/>
      <c r="K85" s="100"/>
      <c r="L85" s="100"/>
    </row>
    <row r="86" spans="2:12" ht="15" customHeight="1">
      <c r="B86" s="116"/>
      <c r="C86" s="117"/>
      <c r="D86" s="142">
        <v>4300</v>
      </c>
      <c r="E86" s="72" t="s">
        <v>92</v>
      </c>
      <c r="F86" s="121">
        <v>30000</v>
      </c>
      <c r="G86" s="122">
        <v>1800</v>
      </c>
      <c r="H86" s="122">
        <f>F86+G86</f>
        <v>31800</v>
      </c>
      <c r="I86" s="223" t="s">
        <v>453</v>
      </c>
      <c r="J86" s="100"/>
      <c r="K86" s="100"/>
      <c r="L86" s="100"/>
    </row>
    <row r="87" spans="2:12" ht="15" customHeight="1">
      <c r="B87" s="116"/>
      <c r="C87" s="291" t="s">
        <v>268</v>
      </c>
      <c r="D87" s="383"/>
      <c r="E87" s="293" t="s">
        <v>11</v>
      </c>
      <c r="F87" s="378">
        <f>F88</f>
        <v>54060</v>
      </c>
      <c r="G87" s="378">
        <f>G88</f>
        <v>0</v>
      </c>
      <c r="H87" s="378">
        <f>H88</f>
        <v>54060</v>
      </c>
      <c r="I87" s="143"/>
      <c r="J87" s="100"/>
      <c r="K87" s="100"/>
      <c r="L87" s="100"/>
    </row>
    <row r="88" spans="2:12" ht="15" customHeight="1" thickBot="1">
      <c r="B88" s="129"/>
      <c r="C88" s="130"/>
      <c r="D88" s="112" t="s">
        <v>110</v>
      </c>
      <c r="E88" s="72" t="s">
        <v>111</v>
      </c>
      <c r="F88" s="131">
        <v>54060</v>
      </c>
      <c r="G88" s="152"/>
      <c r="H88" s="76">
        <f>F88+G88</f>
        <v>54060</v>
      </c>
      <c r="I88" s="215"/>
      <c r="J88" s="100"/>
      <c r="K88" s="100"/>
      <c r="L88" s="100"/>
    </row>
    <row r="89" spans="2:12" ht="39" thickBot="1">
      <c r="B89" s="316" t="s">
        <v>146</v>
      </c>
      <c r="C89" s="317"/>
      <c r="D89" s="317"/>
      <c r="E89" s="305" t="s">
        <v>289</v>
      </c>
      <c r="F89" s="354">
        <f>F90+F92</f>
        <v>5167</v>
      </c>
      <c r="G89" s="354">
        <f>G90+G92</f>
        <v>0</v>
      </c>
      <c r="H89" s="354">
        <f>H90+H92</f>
        <v>5167</v>
      </c>
      <c r="I89" s="108"/>
      <c r="J89" s="100"/>
      <c r="K89" s="100"/>
      <c r="L89" s="100"/>
    </row>
    <row r="90" spans="2:12" ht="26.25" customHeight="1">
      <c r="B90" s="218"/>
      <c r="C90" s="384" t="s">
        <v>147</v>
      </c>
      <c r="D90" s="385"/>
      <c r="E90" s="386" t="s">
        <v>233</v>
      </c>
      <c r="F90" s="387">
        <f>SUM(F91:F91)</f>
        <v>1420</v>
      </c>
      <c r="G90" s="387">
        <f>SUM(G91:G91)</f>
        <v>0</v>
      </c>
      <c r="H90" s="387">
        <f>SUM(H91:H91)</f>
        <v>1420</v>
      </c>
      <c r="I90" s="187"/>
      <c r="J90" s="100"/>
      <c r="K90" s="100"/>
      <c r="L90" s="100"/>
    </row>
    <row r="91" spans="2:12" ht="15" customHeight="1">
      <c r="B91" s="116"/>
      <c r="C91" s="117"/>
      <c r="D91" s="158" t="s">
        <v>91</v>
      </c>
      <c r="E91" s="151" t="s">
        <v>148</v>
      </c>
      <c r="F91" s="219">
        <v>1420</v>
      </c>
      <c r="G91" s="76"/>
      <c r="H91" s="76">
        <f>F91+G91</f>
        <v>1420</v>
      </c>
      <c r="I91" s="114"/>
      <c r="J91" s="100"/>
      <c r="K91" s="100"/>
      <c r="L91" s="100"/>
    </row>
    <row r="92" spans="2:12" ht="51">
      <c r="B92" s="440"/>
      <c r="C92" s="325">
        <v>75109</v>
      </c>
      <c r="D92" s="341"/>
      <c r="E92" s="293" t="s">
        <v>355</v>
      </c>
      <c r="F92" s="442">
        <f>SUM(F93:F97)</f>
        <v>3747</v>
      </c>
      <c r="G92" s="443">
        <f>SUM(G93:G97)</f>
        <v>0</v>
      </c>
      <c r="H92" s="442">
        <f>SUM(H93:H97)</f>
        <v>3747</v>
      </c>
      <c r="I92" s="109"/>
      <c r="J92" s="100"/>
      <c r="K92" s="100"/>
      <c r="L92" s="100"/>
    </row>
    <row r="93" spans="2:12" ht="15" customHeight="1">
      <c r="B93" s="440"/>
      <c r="C93" s="144"/>
      <c r="D93" s="112" t="s">
        <v>110</v>
      </c>
      <c r="E93" s="72" t="s">
        <v>111</v>
      </c>
      <c r="F93" s="441">
        <v>2190</v>
      </c>
      <c r="G93" s="148"/>
      <c r="H93" s="76">
        <f>F93+G93</f>
        <v>2190</v>
      </c>
      <c r="I93" s="444"/>
      <c r="J93" s="100"/>
      <c r="K93" s="100"/>
      <c r="L93" s="100"/>
    </row>
    <row r="94" spans="2:12" ht="15" customHeight="1">
      <c r="B94" s="440"/>
      <c r="C94" s="144"/>
      <c r="D94" s="117">
        <v>4170</v>
      </c>
      <c r="E94" s="72" t="s">
        <v>132</v>
      </c>
      <c r="F94" s="441">
        <v>0</v>
      </c>
      <c r="G94" s="580">
        <v>300</v>
      </c>
      <c r="H94" s="122">
        <f>F94+G94</f>
        <v>300</v>
      </c>
      <c r="I94" s="223" t="s">
        <v>453</v>
      </c>
      <c r="J94" s="100"/>
      <c r="K94" s="100"/>
      <c r="L94" s="100"/>
    </row>
    <row r="95" spans="2:12" ht="15" customHeight="1">
      <c r="B95" s="440"/>
      <c r="C95" s="144"/>
      <c r="D95" s="112" t="s">
        <v>106</v>
      </c>
      <c r="E95" s="72" t="s">
        <v>107</v>
      </c>
      <c r="F95" s="441">
        <v>1057</v>
      </c>
      <c r="G95" s="148">
        <v>-300</v>
      </c>
      <c r="H95" s="76">
        <f>F95+G95</f>
        <v>757</v>
      </c>
      <c r="I95" s="223" t="s">
        <v>453</v>
      </c>
      <c r="J95" s="100"/>
      <c r="K95" s="100"/>
      <c r="L95" s="100"/>
    </row>
    <row r="96" spans="2:12" ht="15" customHeight="1">
      <c r="B96" s="440"/>
      <c r="C96" s="144"/>
      <c r="D96" s="112" t="s">
        <v>91</v>
      </c>
      <c r="E96" s="72" t="s">
        <v>92</v>
      </c>
      <c r="F96" s="441">
        <v>300</v>
      </c>
      <c r="G96" s="148"/>
      <c r="H96" s="76">
        <f>F96+G96</f>
        <v>300</v>
      </c>
      <c r="I96" s="444"/>
      <c r="J96" s="100"/>
      <c r="K96" s="100"/>
      <c r="L96" s="100"/>
    </row>
    <row r="97" spans="2:12" ht="15" customHeight="1" thickBot="1">
      <c r="B97" s="438"/>
      <c r="C97" s="130"/>
      <c r="D97" s="112" t="s">
        <v>124</v>
      </c>
      <c r="E97" s="72" t="s">
        <v>125</v>
      </c>
      <c r="F97" s="439">
        <v>200</v>
      </c>
      <c r="G97" s="203"/>
      <c r="H97" s="76">
        <f>F97+G97</f>
        <v>200</v>
      </c>
      <c r="I97" s="444"/>
      <c r="J97" s="100"/>
      <c r="K97" s="100"/>
      <c r="L97" s="100"/>
    </row>
    <row r="98" spans="2:12" ht="27.75" customHeight="1" thickBot="1">
      <c r="B98" s="359" t="s">
        <v>149</v>
      </c>
      <c r="C98" s="317"/>
      <c r="D98" s="357"/>
      <c r="E98" s="305" t="s">
        <v>150</v>
      </c>
      <c r="F98" s="360">
        <f>F99+F101+F109+F111</f>
        <v>329400</v>
      </c>
      <c r="G98" s="361">
        <f>G99+G101+G109+G111</f>
        <v>150000</v>
      </c>
      <c r="H98" s="360">
        <f>H99+H101+H109+H111</f>
        <v>479400</v>
      </c>
      <c r="I98" s="108"/>
      <c r="J98" s="100"/>
      <c r="K98" s="100"/>
      <c r="L98" s="100"/>
    </row>
    <row r="99" spans="2:12" ht="17.25" customHeight="1">
      <c r="B99" s="696"/>
      <c r="C99" s="388">
        <v>75405</v>
      </c>
      <c r="D99" s="347"/>
      <c r="E99" s="289" t="s">
        <v>306</v>
      </c>
      <c r="F99" s="697">
        <f>F100</f>
        <v>100000</v>
      </c>
      <c r="G99" s="698">
        <f>G100</f>
        <v>0</v>
      </c>
      <c r="H99" s="697">
        <f>H100</f>
        <v>100000</v>
      </c>
      <c r="I99" s="109"/>
      <c r="J99" s="100"/>
      <c r="K99" s="100"/>
      <c r="L99" s="100"/>
    </row>
    <row r="100" spans="2:12" ht="21.75" customHeight="1">
      <c r="B100" s="281"/>
      <c r="C100" s="177"/>
      <c r="D100" s="282" t="s">
        <v>307</v>
      </c>
      <c r="E100" s="283" t="s">
        <v>308</v>
      </c>
      <c r="F100" s="284">
        <v>100000</v>
      </c>
      <c r="G100" s="189"/>
      <c r="H100" s="76">
        <f aca="true" t="shared" si="5" ref="H100:H108">F100+G100</f>
        <v>100000</v>
      </c>
      <c r="I100" s="114"/>
      <c r="J100" s="100"/>
      <c r="K100" s="100"/>
      <c r="L100" s="100"/>
    </row>
    <row r="101" spans="2:12" ht="15" customHeight="1">
      <c r="B101" s="115"/>
      <c r="C101" s="346" t="s">
        <v>151</v>
      </c>
      <c r="D101" s="347"/>
      <c r="E101" s="289" t="s">
        <v>234</v>
      </c>
      <c r="F101" s="381">
        <f>SUM(F102:F108)</f>
        <v>171400</v>
      </c>
      <c r="G101" s="381">
        <f>SUM(G102:G108)</f>
        <v>0</v>
      </c>
      <c r="H101" s="381">
        <f>SUM(H102:H108)</f>
        <v>171400</v>
      </c>
      <c r="I101" s="109"/>
      <c r="J101" s="100"/>
      <c r="K101" s="100"/>
      <c r="L101" s="100"/>
    </row>
    <row r="102" spans="2:12" ht="14.25">
      <c r="B102" s="115"/>
      <c r="C102" s="83"/>
      <c r="D102" s="150" t="s">
        <v>152</v>
      </c>
      <c r="E102" s="151" t="s">
        <v>129</v>
      </c>
      <c r="F102" s="147">
        <v>18000</v>
      </c>
      <c r="G102" s="122"/>
      <c r="H102" s="76">
        <f t="shared" si="5"/>
        <v>18000</v>
      </c>
      <c r="I102" s="223"/>
      <c r="J102" s="100"/>
      <c r="K102" s="100"/>
      <c r="L102" s="100"/>
    </row>
    <row r="103" spans="2:12" ht="24">
      <c r="B103" s="116"/>
      <c r="C103" s="117"/>
      <c r="D103" s="112" t="s">
        <v>106</v>
      </c>
      <c r="E103" s="72" t="s">
        <v>328</v>
      </c>
      <c r="F103" s="121">
        <v>34400</v>
      </c>
      <c r="G103" s="122"/>
      <c r="H103" s="122">
        <f t="shared" si="5"/>
        <v>34400</v>
      </c>
      <c r="I103" s="232"/>
      <c r="J103" s="100"/>
      <c r="K103" s="100"/>
      <c r="L103" s="100"/>
    </row>
    <row r="104" spans="2:12" ht="15.75" customHeight="1">
      <c r="B104" s="116"/>
      <c r="C104" s="117"/>
      <c r="D104" s="112" t="s">
        <v>133</v>
      </c>
      <c r="E104" s="72" t="s">
        <v>134</v>
      </c>
      <c r="F104" s="121">
        <v>22000</v>
      </c>
      <c r="G104" s="122"/>
      <c r="H104" s="76">
        <f t="shared" si="5"/>
        <v>22000</v>
      </c>
      <c r="I104" s="232"/>
      <c r="J104" s="100"/>
      <c r="K104" s="100"/>
      <c r="L104" s="100"/>
    </row>
    <row r="105" spans="2:12" ht="15.75" customHeight="1">
      <c r="B105" s="116"/>
      <c r="C105" s="117"/>
      <c r="D105" s="112" t="s">
        <v>135</v>
      </c>
      <c r="E105" s="72" t="s">
        <v>136</v>
      </c>
      <c r="F105" s="121">
        <v>50000</v>
      </c>
      <c r="G105" s="122"/>
      <c r="H105" s="76">
        <f t="shared" si="5"/>
        <v>50000</v>
      </c>
      <c r="I105" s="232"/>
      <c r="J105" s="100"/>
      <c r="K105" s="100"/>
      <c r="L105" s="100"/>
    </row>
    <row r="106" spans="2:12" ht="15.75" customHeight="1">
      <c r="B106" s="116"/>
      <c r="C106" s="117"/>
      <c r="D106" s="117" t="s">
        <v>180</v>
      </c>
      <c r="E106" s="72" t="s">
        <v>181</v>
      </c>
      <c r="F106" s="121">
        <v>5000</v>
      </c>
      <c r="G106" s="122"/>
      <c r="H106" s="76">
        <f t="shared" si="5"/>
        <v>5000</v>
      </c>
      <c r="I106" s="143"/>
      <c r="J106" s="100"/>
      <c r="K106" s="100"/>
      <c r="L106" s="100"/>
    </row>
    <row r="107" spans="2:12" ht="15.75" customHeight="1">
      <c r="B107" s="116"/>
      <c r="C107" s="117"/>
      <c r="D107" s="112" t="s">
        <v>91</v>
      </c>
      <c r="E107" s="72" t="s">
        <v>92</v>
      </c>
      <c r="F107" s="121">
        <v>9000</v>
      </c>
      <c r="G107" s="122"/>
      <c r="H107" s="76">
        <f t="shared" si="5"/>
        <v>9000</v>
      </c>
      <c r="I107" s="223"/>
      <c r="J107" s="100"/>
      <c r="K107" s="100"/>
      <c r="L107" s="100"/>
    </row>
    <row r="108" spans="2:12" ht="15.75" customHeight="1">
      <c r="B108" s="124"/>
      <c r="C108" s="132"/>
      <c r="D108" s="112" t="s">
        <v>98</v>
      </c>
      <c r="E108" s="72" t="s">
        <v>99</v>
      </c>
      <c r="F108" s="125">
        <v>33000</v>
      </c>
      <c r="G108" s="122"/>
      <c r="H108" s="222">
        <f t="shared" si="5"/>
        <v>33000</v>
      </c>
      <c r="I108" s="137"/>
      <c r="J108" s="100"/>
      <c r="K108" s="100"/>
      <c r="L108" s="100"/>
    </row>
    <row r="109" spans="2:12" ht="15.75" customHeight="1">
      <c r="B109" s="116"/>
      <c r="C109" s="389">
        <v>75421</v>
      </c>
      <c r="D109" s="390"/>
      <c r="E109" s="293" t="s">
        <v>284</v>
      </c>
      <c r="F109" s="382">
        <f>F110</f>
        <v>55000</v>
      </c>
      <c r="G109" s="382">
        <f>G110</f>
        <v>0</v>
      </c>
      <c r="H109" s="382">
        <f>H110</f>
        <v>55000</v>
      </c>
      <c r="I109" s="123"/>
      <c r="J109" s="100"/>
      <c r="K109" s="100"/>
      <c r="L109" s="100"/>
    </row>
    <row r="110" spans="2:12" ht="15.75" customHeight="1">
      <c r="B110" s="116"/>
      <c r="C110" s="117"/>
      <c r="D110" s="112" t="s">
        <v>158</v>
      </c>
      <c r="E110" s="72" t="s">
        <v>159</v>
      </c>
      <c r="F110" s="121">
        <v>55000</v>
      </c>
      <c r="G110" s="160"/>
      <c r="H110" s="76">
        <f>F110+G110</f>
        <v>55000</v>
      </c>
      <c r="I110" s="123"/>
      <c r="J110" s="100"/>
      <c r="K110" s="100"/>
      <c r="L110" s="100"/>
    </row>
    <row r="111" spans="2:12" ht="15.75" customHeight="1">
      <c r="B111" s="116"/>
      <c r="C111" s="389">
        <v>75495</v>
      </c>
      <c r="D111" s="112"/>
      <c r="E111" s="293" t="s">
        <v>11</v>
      </c>
      <c r="F111" s="378">
        <f>F112+F113</f>
        <v>3000</v>
      </c>
      <c r="G111" s="378">
        <f>G112+G113</f>
        <v>150000</v>
      </c>
      <c r="H111" s="378">
        <f>H112+H113</f>
        <v>153000</v>
      </c>
      <c r="I111" s="123"/>
      <c r="J111" s="100"/>
      <c r="K111" s="100"/>
      <c r="L111" s="100"/>
    </row>
    <row r="112" spans="2:12" ht="15.75" customHeight="1">
      <c r="B112" s="116"/>
      <c r="C112" s="117"/>
      <c r="D112" s="112" t="s">
        <v>91</v>
      </c>
      <c r="E112" s="72" t="s">
        <v>92</v>
      </c>
      <c r="F112" s="121">
        <v>3000</v>
      </c>
      <c r="G112" s="160"/>
      <c r="H112" s="76">
        <f>F112+G112</f>
        <v>3000</v>
      </c>
      <c r="I112" s="123"/>
      <c r="J112" s="100"/>
      <c r="K112" s="100"/>
      <c r="L112" s="100"/>
    </row>
    <row r="113" spans="2:12" ht="15.75" customHeight="1" thickBot="1">
      <c r="B113" s="129"/>
      <c r="C113" s="130"/>
      <c r="D113" s="112" t="s">
        <v>94</v>
      </c>
      <c r="E113" s="72" t="s">
        <v>95</v>
      </c>
      <c r="F113" s="131">
        <v>0</v>
      </c>
      <c r="G113" s="152">
        <v>150000</v>
      </c>
      <c r="H113" s="76">
        <f>F113+G113</f>
        <v>150000</v>
      </c>
      <c r="I113" s="444" t="s">
        <v>357</v>
      </c>
      <c r="J113" s="100"/>
      <c r="K113" s="100"/>
      <c r="L113" s="100"/>
    </row>
    <row r="114" spans="2:12" ht="16.5" customHeight="1" thickBot="1">
      <c r="B114" s="316" t="s">
        <v>153</v>
      </c>
      <c r="C114" s="317"/>
      <c r="D114" s="317"/>
      <c r="E114" s="318" t="s">
        <v>154</v>
      </c>
      <c r="F114" s="354">
        <f aca="true" t="shared" si="6" ref="F114:H115">F115</f>
        <v>200000</v>
      </c>
      <c r="G114" s="354">
        <f t="shared" si="6"/>
        <v>0</v>
      </c>
      <c r="H114" s="354">
        <f t="shared" si="6"/>
        <v>200000</v>
      </c>
      <c r="I114" s="108"/>
      <c r="J114" s="100"/>
      <c r="K114" s="100"/>
      <c r="L114" s="100"/>
    </row>
    <row r="115" spans="2:12" ht="27.75" customHeight="1">
      <c r="B115" s="212"/>
      <c r="C115" s="391" t="s">
        <v>155</v>
      </c>
      <c r="D115" s="345"/>
      <c r="E115" s="392" t="s">
        <v>235</v>
      </c>
      <c r="F115" s="393">
        <f t="shared" si="6"/>
        <v>200000</v>
      </c>
      <c r="G115" s="393">
        <f t="shared" si="6"/>
        <v>0</v>
      </c>
      <c r="H115" s="393">
        <f t="shared" si="6"/>
        <v>200000</v>
      </c>
      <c r="I115" s="156"/>
      <c r="J115" s="100"/>
      <c r="K115" s="100"/>
      <c r="L115" s="100"/>
    </row>
    <row r="116" spans="2:12" ht="24.75" thickBot="1">
      <c r="B116" s="268"/>
      <c r="C116" s="269"/>
      <c r="D116" s="269" t="s">
        <v>260</v>
      </c>
      <c r="E116" s="272" t="s">
        <v>261</v>
      </c>
      <c r="F116" s="270">
        <v>200000</v>
      </c>
      <c r="G116" s="224"/>
      <c r="H116" s="224">
        <f>F116+G116</f>
        <v>200000</v>
      </c>
      <c r="I116" s="412"/>
      <c r="J116" s="100"/>
      <c r="K116" s="100"/>
      <c r="L116" s="100"/>
    </row>
    <row r="117" spans="2:12" ht="15.75" customHeight="1" thickBot="1">
      <c r="B117" s="316" t="s">
        <v>156</v>
      </c>
      <c r="C117" s="317"/>
      <c r="D117" s="317"/>
      <c r="E117" s="301" t="s">
        <v>64</v>
      </c>
      <c r="F117" s="354">
        <f aca="true" t="shared" si="7" ref="F117:H118">F118</f>
        <v>30000</v>
      </c>
      <c r="G117" s="354">
        <f t="shared" si="7"/>
        <v>0</v>
      </c>
      <c r="H117" s="354">
        <f t="shared" si="7"/>
        <v>30000</v>
      </c>
      <c r="I117" s="108"/>
      <c r="J117" s="100"/>
      <c r="K117" s="100"/>
      <c r="L117" s="100"/>
    </row>
    <row r="118" spans="2:12" ht="17.25" customHeight="1">
      <c r="B118" s="115"/>
      <c r="C118" s="346" t="s">
        <v>157</v>
      </c>
      <c r="D118" s="347"/>
      <c r="E118" s="289" t="s">
        <v>236</v>
      </c>
      <c r="F118" s="381">
        <f t="shared" si="7"/>
        <v>30000</v>
      </c>
      <c r="G118" s="381">
        <f t="shared" si="7"/>
        <v>0</v>
      </c>
      <c r="H118" s="381">
        <f t="shared" si="7"/>
        <v>30000</v>
      </c>
      <c r="I118" s="109"/>
      <c r="J118" s="100"/>
      <c r="K118" s="100"/>
      <c r="L118" s="100"/>
    </row>
    <row r="119" spans="2:12" ht="15" thickBot="1">
      <c r="B119" s="124"/>
      <c r="C119" s="132"/>
      <c r="D119" s="136" t="s">
        <v>158</v>
      </c>
      <c r="E119" s="40" t="s">
        <v>159</v>
      </c>
      <c r="F119" s="125">
        <v>30000</v>
      </c>
      <c r="G119" s="126"/>
      <c r="H119" s="126">
        <f>F119+G119</f>
        <v>30000</v>
      </c>
      <c r="I119" s="127"/>
      <c r="J119" s="100"/>
      <c r="K119" s="100"/>
      <c r="L119" s="100"/>
    </row>
    <row r="120" spans="2:12" ht="15.75" customHeight="1" thickBot="1">
      <c r="B120" s="316" t="s">
        <v>160</v>
      </c>
      <c r="C120" s="317"/>
      <c r="D120" s="362"/>
      <c r="E120" s="301" t="s">
        <v>69</v>
      </c>
      <c r="F120" s="354">
        <f>F121+F142+F158+F179+F199+F213+F229+F231</f>
        <v>8782089</v>
      </c>
      <c r="G120" s="354">
        <f>G121+G142+G158+G179+G199+G213+G229+G231</f>
        <v>0</v>
      </c>
      <c r="H120" s="354">
        <f>H121+H142+H158+H179+H199+H213+H229+H231</f>
        <v>8782089</v>
      </c>
      <c r="I120" s="108"/>
      <c r="J120" s="100"/>
      <c r="K120" s="100"/>
      <c r="L120" s="100"/>
    </row>
    <row r="121" spans="2:12" ht="16.5" customHeight="1">
      <c r="B121" s="212"/>
      <c r="C121" s="345" t="s">
        <v>161</v>
      </c>
      <c r="D121" s="394"/>
      <c r="E121" s="392" t="s">
        <v>70</v>
      </c>
      <c r="F121" s="393">
        <f>SUM(F122:F141)</f>
        <v>4095941</v>
      </c>
      <c r="G121" s="393">
        <f>SUM(G122:G141)</f>
        <v>0</v>
      </c>
      <c r="H121" s="393">
        <f>SUM(H122:H141)</f>
        <v>4095941</v>
      </c>
      <c r="I121" s="156"/>
      <c r="J121" s="100"/>
      <c r="K121" s="100"/>
      <c r="L121" s="100"/>
    </row>
    <row r="122" spans="2:12" ht="14.25" customHeight="1">
      <c r="B122" s="116"/>
      <c r="C122" s="117"/>
      <c r="D122" s="112" t="s">
        <v>152</v>
      </c>
      <c r="E122" s="72" t="s">
        <v>129</v>
      </c>
      <c r="F122" s="121">
        <v>174500</v>
      </c>
      <c r="G122" s="76"/>
      <c r="H122" s="76">
        <f aca="true" t="shared" si="8" ref="H122:H141">F122+G122</f>
        <v>174500</v>
      </c>
      <c r="I122" s="215"/>
      <c r="J122" s="100"/>
      <c r="K122" s="100"/>
      <c r="L122" s="100"/>
    </row>
    <row r="123" spans="2:12" ht="14.25" customHeight="1">
      <c r="B123" s="116"/>
      <c r="C123" s="117"/>
      <c r="D123" s="112" t="s">
        <v>117</v>
      </c>
      <c r="E123" s="72" t="s">
        <v>118</v>
      </c>
      <c r="F123" s="121">
        <v>2604700</v>
      </c>
      <c r="G123" s="122"/>
      <c r="H123" s="76">
        <f t="shared" si="8"/>
        <v>2604700</v>
      </c>
      <c r="I123" s="223"/>
      <c r="J123" s="100"/>
      <c r="K123" s="100"/>
      <c r="L123" s="100"/>
    </row>
    <row r="124" spans="2:12" ht="14.25" customHeight="1">
      <c r="B124" s="116"/>
      <c r="C124" s="117"/>
      <c r="D124" s="112" t="s">
        <v>130</v>
      </c>
      <c r="E124" s="72" t="s">
        <v>131</v>
      </c>
      <c r="F124" s="121">
        <v>208800</v>
      </c>
      <c r="G124" s="76"/>
      <c r="H124" s="76">
        <f t="shared" si="8"/>
        <v>208800</v>
      </c>
      <c r="I124" s="215"/>
      <c r="J124" s="100"/>
      <c r="K124" s="100"/>
      <c r="L124" s="100"/>
    </row>
    <row r="125" spans="2:12" ht="14.25" customHeight="1">
      <c r="B125" s="116"/>
      <c r="C125" s="117"/>
      <c r="D125" s="112" t="s">
        <v>119</v>
      </c>
      <c r="E125" s="72" t="s">
        <v>120</v>
      </c>
      <c r="F125" s="121">
        <v>509300</v>
      </c>
      <c r="G125" s="76"/>
      <c r="H125" s="76">
        <f t="shared" si="8"/>
        <v>509300</v>
      </c>
      <c r="I125" s="223"/>
      <c r="J125" s="100"/>
      <c r="K125" s="100"/>
      <c r="L125" s="100"/>
    </row>
    <row r="126" spans="2:12" ht="14.25" customHeight="1">
      <c r="B126" s="116"/>
      <c r="C126" s="117"/>
      <c r="D126" s="112" t="s">
        <v>121</v>
      </c>
      <c r="E126" s="72" t="s">
        <v>122</v>
      </c>
      <c r="F126" s="121">
        <v>72600</v>
      </c>
      <c r="G126" s="76"/>
      <c r="H126" s="76">
        <f t="shared" si="8"/>
        <v>72600</v>
      </c>
      <c r="I126" s="223"/>
      <c r="J126" s="100"/>
      <c r="K126" s="100"/>
      <c r="L126" s="100"/>
    </row>
    <row r="127" spans="2:12" ht="14.25" customHeight="1">
      <c r="B127" s="116"/>
      <c r="C127" s="117"/>
      <c r="D127" s="117">
        <v>4170</v>
      </c>
      <c r="E127" s="72" t="s">
        <v>132</v>
      </c>
      <c r="F127" s="121">
        <v>12000</v>
      </c>
      <c r="G127" s="76"/>
      <c r="H127" s="76">
        <f t="shared" si="8"/>
        <v>12000</v>
      </c>
      <c r="I127" s="215"/>
      <c r="J127" s="100"/>
      <c r="K127" s="100"/>
      <c r="L127" s="100"/>
    </row>
    <row r="128" spans="2:12" ht="14.25" customHeight="1">
      <c r="B128" s="116"/>
      <c r="C128" s="117"/>
      <c r="D128" s="112" t="s">
        <v>106</v>
      </c>
      <c r="E128" s="72" t="s">
        <v>107</v>
      </c>
      <c r="F128" s="121">
        <v>134700</v>
      </c>
      <c r="G128" s="76"/>
      <c r="H128" s="76">
        <f t="shared" si="8"/>
        <v>134700</v>
      </c>
      <c r="I128" s="223"/>
      <c r="J128" s="100"/>
      <c r="K128" s="100"/>
      <c r="L128" s="100"/>
    </row>
    <row r="129" spans="2:12" ht="14.25" customHeight="1">
      <c r="B129" s="116"/>
      <c r="C129" s="117"/>
      <c r="D129" s="112" t="s">
        <v>162</v>
      </c>
      <c r="E129" s="72" t="s">
        <v>163</v>
      </c>
      <c r="F129" s="121">
        <v>12000</v>
      </c>
      <c r="G129" s="76"/>
      <c r="H129" s="76">
        <f t="shared" si="8"/>
        <v>12000</v>
      </c>
      <c r="I129" s="143"/>
      <c r="J129" s="100"/>
      <c r="K129" s="100"/>
      <c r="L129" s="100"/>
    </row>
    <row r="130" spans="2:12" ht="14.25" customHeight="1">
      <c r="B130" s="116"/>
      <c r="C130" s="117"/>
      <c r="D130" s="112" t="s">
        <v>133</v>
      </c>
      <c r="E130" s="72" t="s">
        <v>134</v>
      </c>
      <c r="F130" s="121">
        <v>124900</v>
      </c>
      <c r="G130" s="76"/>
      <c r="H130" s="76">
        <f t="shared" si="8"/>
        <v>124900</v>
      </c>
      <c r="I130" s="223"/>
      <c r="J130" s="100"/>
      <c r="K130" s="100"/>
      <c r="L130" s="100"/>
    </row>
    <row r="131" spans="2:12" ht="14.25" customHeight="1">
      <c r="B131" s="116"/>
      <c r="C131" s="117"/>
      <c r="D131" s="112" t="s">
        <v>135</v>
      </c>
      <c r="E131" s="72" t="s">
        <v>136</v>
      </c>
      <c r="F131" s="121">
        <v>27300</v>
      </c>
      <c r="G131" s="76"/>
      <c r="H131" s="76">
        <f t="shared" si="8"/>
        <v>27300</v>
      </c>
      <c r="I131" s="223"/>
      <c r="J131" s="100"/>
      <c r="K131" s="100"/>
      <c r="L131" s="100"/>
    </row>
    <row r="132" spans="2:12" ht="14.25" customHeight="1">
      <c r="B132" s="116"/>
      <c r="C132" s="117"/>
      <c r="D132" s="117" t="s">
        <v>180</v>
      </c>
      <c r="E132" s="72" t="s">
        <v>181</v>
      </c>
      <c r="F132" s="121">
        <v>3600</v>
      </c>
      <c r="G132" s="76"/>
      <c r="H132" s="76">
        <f t="shared" si="8"/>
        <v>3600</v>
      </c>
      <c r="I132" s="232"/>
      <c r="J132" s="100"/>
      <c r="K132" s="100"/>
      <c r="L132" s="100"/>
    </row>
    <row r="133" spans="2:12" ht="14.25" customHeight="1">
      <c r="B133" s="116"/>
      <c r="C133" s="117"/>
      <c r="D133" s="112" t="s">
        <v>91</v>
      </c>
      <c r="E133" s="72" t="s">
        <v>92</v>
      </c>
      <c r="F133" s="121">
        <v>32500</v>
      </c>
      <c r="G133" s="76"/>
      <c r="H133" s="76">
        <f t="shared" si="8"/>
        <v>32500</v>
      </c>
      <c r="I133" s="223"/>
      <c r="J133" s="100"/>
      <c r="K133" s="100"/>
      <c r="L133" s="100"/>
    </row>
    <row r="134" spans="2:12" ht="14.25" customHeight="1">
      <c r="B134" s="116"/>
      <c r="C134" s="117"/>
      <c r="D134" s="142">
        <v>4350</v>
      </c>
      <c r="E134" s="72" t="s">
        <v>137</v>
      </c>
      <c r="F134" s="121">
        <v>1600</v>
      </c>
      <c r="G134" s="76"/>
      <c r="H134" s="76">
        <f t="shared" si="8"/>
        <v>1600</v>
      </c>
      <c r="I134" s="223"/>
      <c r="J134" s="100"/>
      <c r="K134" s="100"/>
      <c r="L134" s="100"/>
    </row>
    <row r="135" spans="2:12" ht="14.25" customHeight="1">
      <c r="B135" s="116"/>
      <c r="C135" s="117"/>
      <c r="D135" s="142">
        <v>4360</v>
      </c>
      <c r="E135" s="72" t="s">
        <v>138</v>
      </c>
      <c r="F135" s="121">
        <v>4200</v>
      </c>
      <c r="G135" s="76"/>
      <c r="H135" s="76">
        <f t="shared" si="8"/>
        <v>4200</v>
      </c>
      <c r="I135" s="215"/>
      <c r="J135" s="100"/>
      <c r="K135" s="100"/>
      <c r="L135" s="100"/>
    </row>
    <row r="136" spans="2:12" ht="14.25" customHeight="1">
      <c r="B136" s="116"/>
      <c r="C136" s="117"/>
      <c r="D136" s="142">
        <v>4370</v>
      </c>
      <c r="E136" s="72" t="s">
        <v>139</v>
      </c>
      <c r="F136" s="121">
        <v>6400</v>
      </c>
      <c r="G136" s="76"/>
      <c r="H136" s="76">
        <f t="shared" si="8"/>
        <v>6400</v>
      </c>
      <c r="I136" s="215"/>
      <c r="J136" s="100"/>
      <c r="K136" s="100"/>
      <c r="L136" s="100"/>
    </row>
    <row r="137" spans="2:12" ht="14.25" customHeight="1">
      <c r="B137" s="116"/>
      <c r="C137" s="117"/>
      <c r="D137" s="112" t="s">
        <v>124</v>
      </c>
      <c r="E137" s="72" t="s">
        <v>125</v>
      </c>
      <c r="F137" s="121">
        <v>2200</v>
      </c>
      <c r="G137" s="76"/>
      <c r="H137" s="76">
        <f t="shared" si="8"/>
        <v>2200</v>
      </c>
      <c r="I137" s="143"/>
      <c r="J137" s="100"/>
      <c r="K137" s="100"/>
      <c r="L137" s="100"/>
    </row>
    <row r="138" spans="2:12" ht="14.25" customHeight="1">
      <c r="B138" s="116"/>
      <c r="C138" s="117"/>
      <c r="D138" s="112" t="s">
        <v>98</v>
      </c>
      <c r="E138" s="72" t="s">
        <v>99</v>
      </c>
      <c r="F138" s="121">
        <v>6500</v>
      </c>
      <c r="G138" s="76"/>
      <c r="H138" s="76">
        <f t="shared" si="8"/>
        <v>6500</v>
      </c>
      <c r="I138" s="223"/>
      <c r="J138" s="100"/>
      <c r="K138" s="100"/>
      <c r="L138" s="100"/>
    </row>
    <row r="139" spans="2:12" ht="14.25" customHeight="1">
      <c r="B139" s="116"/>
      <c r="C139" s="117"/>
      <c r="D139" s="112" t="s">
        <v>140</v>
      </c>
      <c r="E139" s="72" t="s">
        <v>141</v>
      </c>
      <c r="F139" s="121">
        <v>156800</v>
      </c>
      <c r="G139" s="76"/>
      <c r="H139" s="76">
        <f t="shared" si="8"/>
        <v>156800</v>
      </c>
      <c r="I139" s="232"/>
      <c r="J139" s="100"/>
      <c r="K139" s="100"/>
      <c r="L139" s="100"/>
    </row>
    <row r="140" spans="2:12" ht="14.25" customHeight="1">
      <c r="B140" s="116"/>
      <c r="C140" s="117"/>
      <c r="D140" s="161">
        <v>4480</v>
      </c>
      <c r="E140" s="72" t="s">
        <v>286</v>
      </c>
      <c r="F140" s="121">
        <v>341</v>
      </c>
      <c r="G140" s="128"/>
      <c r="H140" s="128">
        <f t="shared" si="8"/>
        <v>341</v>
      </c>
      <c r="I140" s="215"/>
      <c r="J140" s="100"/>
      <c r="K140" s="100"/>
      <c r="L140" s="100"/>
    </row>
    <row r="141" spans="2:12" ht="14.25" customHeight="1">
      <c r="B141" s="116"/>
      <c r="C141" s="117"/>
      <c r="D141" s="142">
        <v>4700</v>
      </c>
      <c r="E141" s="72" t="s">
        <v>143</v>
      </c>
      <c r="F141" s="121">
        <v>1000</v>
      </c>
      <c r="G141" s="128"/>
      <c r="H141" s="128">
        <f t="shared" si="8"/>
        <v>1000</v>
      </c>
      <c r="I141" s="223"/>
      <c r="J141" s="100"/>
      <c r="K141" s="100"/>
      <c r="L141" s="100"/>
    </row>
    <row r="142" spans="2:12" ht="25.5">
      <c r="B142" s="116"/>
      <c r="C142" s="291" t="s">
        <v>164</v>
      </c>
      <c r="D142" s="292"/>
      <c r="E142" s="293" t="s">
        <v>237</v>
      </c>
      <c r="F142" s="378">
        <f>SUM(F143:F157)</f>
        <v>437200</v>
      </c>
      <c r="G142" s="378">
        <f>SUM(G143:G157)</f>
        <v>0</v>
      </c>
      <c r="H142" s="378">
        <f>SUM(H143:H157)</f>
        <v>437200</v>
      </c>
      <c r="I142" s="114"/>
      <c r="J142" s="100"/>
      <c r="K142" s="100"/>
      <c r="L142" s="100"/>
    </row>
    <row r="143" spans="2:12" ht="14.25" customHeight="1">
      <c r="B143" s="116"/>
      <c r="C143" s="117"/>
      <c r="D143" s="112" t="s">
        <v>152</v>
      </c>
      <c r="E143" s="72" t="s">
        <v>129</v>
      </c>
      <c r="F143" s="121">
        <v>18400</v>
      </c>
      <c r="G143" s="76"/>
      <c r="H143" s="76">
        <f aca="true" t="shared" si="9" ref="H143:H157">F143+G143</f>
        <v>18400</v>
      </c>
      <c r="I143" s="215"/>
      <c r="J143" s="100"/>
      <c r="K143" s="100"/>
      <c r="L143" s="100"/>
    </row>
    <row r="144" spans="2:12" ht="14.25" customHeight="1">
      <c r="B144" s="116"/>
      <c r="C144" s="117"/>
      <c r="D144" s="112" t="s">
        <v>117</v>
      </c>
      <c r="E144" s="72" t="s">
        <v>118</v>
      </c>
      <c r="F144" s="121">
        <v>275500</v>
      </c>
      <c r="G144" s="76"/>
      <c r="H144" s="76">
        <f t="shared" si="9"/>
        <v>275500</v>
      </c>
      <c r="I144" s="215"/>
      <c r="J144" s="100"/>
      <c r="K144" s="100"/>
      <c r="L144" s="100"/>
    </row>
    <row r="145" spans="2:12" ht="14.25" customHeight="1">
      <c r="B145" s="116"/>
      <c r="C145" s="117"/>
      <c r="D145" s="112" t="s">
        <v>130</v>
      </c>
      <c r="E145" s="72" t="s">
        <v>131</v>
      </c>
      <c r="F145" s="121">
        <v>22400</v>
      </c>
      <c r="G145" s="76"/>
      <c r="H145" s="76">
        <f t="shared" si="9"/>
        <v>22400</v>
      </c>
      <c r="I145" s="215"/>
      <c r="J145" s="100"/>
      <c r="K145" s="100"/>
      <c r="L145" s="100"/>
    </row>
    <row r="146" spans="2:12" ht="14.25" customHeight="1">
      <c r="B146" s="116"/>
      <c r="C146" s="117"/>
      <c r="D146" s="112" t="s">
        <v>119</v>
      </c>
      <c r="E146" s="72" t="s">
        <v>120</v>
      </c>
      <c r="F146" s="121">
        <v>53100</v>
      </c>
      <c r="G146" s="76"/>
      <c r="H146" s="76">
        <f t="shared" si="9"/>
        <v>53100</v>
      </c>
      <c r="I146" s="215"/>
      <c r="J146" s="100"/>
      <c r="K146" s="100"/>
      <c r="L146" s="100"/>
    </row>
    <row r="147" spans="2:12" ht="14.25" customHeight="1">
      <c r="B147" s="116"/>
      <c r="C147" s="117"/>
      <c r="D147" s="112" t="s">
        <v>121</v>
      </c>
      <c r="E147" s="72" t="s">
        <v>122</v>
      </c>
      <c r="F147" s="121">
        <v>7600</v>
      </c>
      <c r="G147" s="76"/>
      <c r="H147" s="76">
        <f t="shared" si="9"/>
        <v>7600</v>
      </c>
      <c r="I147" s="215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132</v>
      </c>
      <c r="F148" s="121">
        <v>6000</v>
      </c>
      <c r="G148" s="76"/>
      <c r="H148" s="76">
        <f t="shared" si="9"/>
        <v>6000</v>
      </c>
      <c r="I148" s="223"/>
      <c r="J148" s="100"/>
      <c r="K148" s="100"/>
      <c r="L148" s="100"/>
    </row>
    <row r="149" spans="2:12" ht="14.25" customHeight="1">
      <c r="B149" s="116"/>
      <c r="C149" s="117"/>
      <c r="D149" s="112" t="s">
        <v>106</v>
      </c>
      <c r="E149" s="72" t="s">
        <v>107</v>
      </c>
      <c r="F149" s="121">
        <v>3700</v>
      </c>
      <c r="G149" s="76"/>
      <c r="H149" s="76">
        <f t="shared" si="9"/>
        <v>3700</v>
      </c>
      <c r="I149" s="215"/>
      <c r="J149" s="100"/>
      <c r="K149" s="100"/>
      <c r="L149" s="100"/>
    </row>
    <row r="150" spans="2:12" ht="14.25" customHeight="1">
      <c r="B150" s="116"/>
      <c r="C150" s="117"/>
      <c r="D150" s="112" t="s">
        <v>162</v>
      </c>
      <c r="E150" s="72" t="s">
        <v>163</v>
      </c>
      <c r="F150" s="121">
        <v>1500</v>
      </c>
      <c r="G150" s="76"/>
      <c r="H150" s="76">
        <f t="shared" si="9"/>
        <v>1500</v>
      </c>
      <c r="I150" s="215"/>
      <c r="J150" s="100"/>
      <c r="K150" s="100"/>
      <c r="L150" s="100"/>
    </row>
    <row r="151" spans="2:12" ht="14.25" customHeight="1">
      <c r="B151" s="116"/>
      <c r="C151" s="117"/>
      <c r="D151" s="112" t="s">
        <v>133</v>
      </c>
      <c r="E151" s="72" t="s">
        <v>134</v>
      </c>
      <c r="F151" s="121">
        <v>16000</v>
      </c>
      <c r="G151" s="76"/>
      <c r="H151" s="76">
        <f t="shared" si="9"/>
        <v>16000</v>
      </c>
      <c r="I151" s="232"/>
      <c r="J151" s="100"/>
      <c r="K151" s="100"/>
      <c r="L151" s="100"/>
    </row>
    <row r="152" spans="2:12" ht="14.25" customHeight="1">
      <c r="B152" s="116"/>
      <c r="C152" s="117"/>
      <c r="D152" s="112" t="s">
        <v>135</v>
      </c>
      <c r="E152" s="72" t="s">
        <v>136</v>
      </c>
      <c r="F152" s="121">
        <v>2000</v>
      </c>
      <c r="G152" s="76"/>
      <c r="H152" s="76">
        <f t="shared" si="9"/>
        <v>2000</v>
      </c>
      <c r="I152" s="232"/>
      <c r="J152" s="100"/>
      <c r="K152" s="100"/>
      <c r="L152" s="100"/>
    </row>
    <row r="153" spans="2:12" ht="14.25" customHeight="1">
      <c r="B153" s="116"/>
      <c r="C153" s="117"/>
      <c r="D153" s="117" t="s">
        <v>180</v>
      </c>
      <c r="E153" s="72" t="s">
        <v>181</v>
      </c>
      <c r="F153" s="121">
        <v>600</v>
      </c>
      <c r="G153" s="76"/>
      <c r="H153" s="76">
        <f t="shared" si="9"/>
        <v>600</v>
      </c>
      <c r="I153" s="215"/>
      <c r="J153" s="100"/>
      <c r="K153" s="100"/>
      <c r="L153" s="100"/>
    </row>
    <row r="154" spans="2:12" ht="14.25" customHeight="1">
      <c r="B154" s="116"/>
      <c r="C154" s="117"/>
      <c r="D154" s="112" t="s">
        <v>91</v>
      </c>
      <c r="E154" s="72" t="s">
        <v>92</v>
      </c>
      <c r="F154" s="121">
        <v>8000</v>
      </c>
      <c r="G154" s="76"/>
      <c r="H154" s="76">
        <f t="shared" si="9"/>
        <v>8000</v>
      </c>
      <c r="I154" s="223"/>
      <c r="J154" s="100"/>
      <c r="K154" s="100"/>
      <c r="L154" s="100"/>
    </row>
    <row r="155" spans="2:12" ht="14.25" customHeight="1">
      <c r="B155" s="116"/>
      <c r="C155" s="117"/>
      <c r="D155" s="142">
        <v>4370</v>
      </c>
      <c r="E155" s="72" t="s">
        <v>139</v>
      </c>
      <c r="F155" s="121">
        <v>1500</v>
      </c>
      <c r="G155" s="76"/>
      <c r="H155" s="76">
        <f t="shared" si="9"/>
        <v>1500</v>
      </c>
      <c r="I155" s="215"/>
      <c r="J155" s="100"/>
      <c r="K155" s="100"/>
      <c r="L155" s="100"/>
    </row>
    <row r="156" spans="2:12" ht="14.25" customHeight="1">
      <c r="B156" s="116"/>
      <c r="C156" s="117"/>
      <c r="D156" s="112" t="s">
        <v>98</v>
      </c>
      <c r="E156" s="72" t="s">
        <v>99</v>
      </c>
      <c r="F156" s="121">
        <v>600</v>
      </c>
      <c r="G156" s="76"/>
      <c r="H156" s="76">
        <f t="shared" si="9"/>
        <v>600</v>
      </c>
      <c r="I156" s="215"/>
      <c r="J156" s="100"/>
      <c r="K156" s="100"/>
      <c r="L156" s="100"/>
    </row>
    <row r="157" spans="2:12" ht="14.25" customHeight="1">
      <c r="B157" s="116"/>
      <c r="C157" s="117"/>
      <c r="D157" s="112" t="s">
        <v>140</v>
      </c>
      <c r="E157" s="72" t="s">
        <v>141</v>
      </c>
      <c r="F157" s="121">
        <v>20300</v>
      </c>
      <c r="G157" s="76"/>
      <c r="H157" s="76">
        <f t="shared" si="9"/>
        <v>20300</v>
      </c>
      <c r="I157" s="223"/>
      <c r="J157" s="100"/>
      <c r="K157" s="100"/>
      <c r="L157" s="100"/>
    </row>
    <row r="158" spans="2:12" ht="15" customHeight="1">
      <c r="B158" s="119"/>
      <c r="C158" s="291" t="s">
        <v>165</v>
      </c>
      <c r="D158" s="292"/>
      <c r="E158" s="293" t="s">
        <v>238</v>
      </c>
      <c r="F158" s="378">
        <f>SUM(F159:F178)</f>
        <v>1243118</v>
      </c>
      <c r="G158" s="378">
        <f>SUM(G159:G178)</f>
        <v>0</v>
      </c>
      <c r="H158" s="378">
        <f>SUM(H159:H178)</f>
        <v>1243118</v>
      </c>
      <c r="I158" s="114"/>
      <c r="J158" s="100"/>
      <c r="K158" s="100"/>
      <c r="L158" s="100"/>
    </row>
    <row r="159" spans="2:12" ht="22.5" customHeight="1">
      <c r="B159" s="119"/>
      <c r="C159" s="120"/>
      <c r="D159" s="153">
        <v>2900</v>
      </c>
      <c r="E159" s="151" t="s">
        <v>166</v>
      </c>
      <c r="F159" s="135">
        <v>110000</v>
      </c>
      <c r="G159" s="76"/>
      <c r="H159" s="122">
        <f aca="true" t="shared" si="10" ref="H159:H178">F159+G159</f>
        <v>110000</v>
      </c>
      <c r="I159" s="223"/>
      <c r="J159" s="100"/>
      <c r="K159" s="100"/>
      <c r="L159" s="100"/>
    </row>
    <row r="160" spans="2:12" ht="14.25" customHeight="1">
      <c r="B160" s="116"/>
      <c r="C160" s="117"/>
      <c r="D160" s="112" t="s">
        <v>152</v>
      </c>
      <c r="E160" s="72" t="s">
        <v>129</v>
      </c>
      <c r="F160" s="121">
        <v>43200</v>
      </c>
      <c r="G160" s="76"/>
      <c r="H160" s="76">
        <f t="shared" si="10"/>
        <v>43200</v>
      </c>
      <c r="I160" s="215"/>
      <c r="J160" s="100"/>
      <c r="K160" s="100"/>
      <c r="L160" s="100"/>
    </row>
    <row r="161" spans="2:12" ht="14.25" customHeight="1">
      <c r="B161" s="116"/>
      <c r="C161" s="117"/>
      <c r="D161" s="112" t="s">
        <v>117</v>
      </c>
      <c r="E161" s="72" t="s">
        <v>118</v>
      </c>
      <c r="F161" s="121">
        <v>716500</v>
      </c>
      <c r="G161" s="122"/>
      <c r="H161" s="76">
        <f t="shared" si="10"/>
        <v>716500</v>
      </c>
      <c r="I161" s="215"/>
      <c r="J161" s="100"/>
      <c r="K161" s="100"/>
      <c r="L161" s="100"/>
    </row>
    <row r="162" spans="2:12" ht="14.25" customHeight="1">
      <c r="B162" s="116"/>
      <c r="C162" s="117"/>
      <c r="D162" s="112" t="s">
        <v>130</v>
      </c>
      <c r="E162" s="72" t="s">
        <v>131</v>
      </c>
      <c r="F162" s="121">
        <v>54625</v>
      </c>
      <c r="G162" s="122"/>
      <c r="H162" s="76">
        <f t="shared" si="10"/>
        <v>54625</v>
      </c>
      <c r="I162" s="215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137200</v>
      </c>
      <c r="G163" s="122"/>
      <c r="H163" s="76">
        <f t="shared" si="10"/>
        <v>137200</v>
      </c>
      <c r="I163" s="215"/>
      <c r="J163" s="100"/>
      <c r="K163" s="100"/>
      <c r="L163" s="100"/>
    </row>
    <row r="164" spans="2:12" ht="14.25" customHeight="1">
      <c r="B164" s="116"/>
      <c r="C164" s="117"/>
      <c r="D164" s="112" t="s">
        <v>121</v>
      </c>
      <c r="E164" s="72" t="s">
        <v>122</v>
      </c>
      <c r="F164" s="121">
        <v>19600</v>
      </c>
      <c r="G164" s="122"/>
      <c r="H164" s="76">
        <f t="shared" si="10"/>
        <v>19600</v>
      </c>
      <c r="I164" s="215"/>
      <c r="J164" s="100"/>
      <c r="K164" s="100"/>
      <c r="L164" s="100"/>
    </row>
    <row r="165" spans="2:12" ht="14.25" customHeight="1">
      <c r="B165" s="116"/>
      <c r="C165" s="117"/>
      <c r="D165" s="117">
        <v>4170</v>
      </c>
      <c r="E165" s="72" t="s">
        <v>132</v>
      </c>
      <c r="F165" s="121">
        <v>6000</v>
      </c>
      <c r="G165" s="122"/>
      <c r="H165" s="76">
        <f t="shared" si="10"/>
        <v>6000</v>
      </c>
      <c r="I165" s="223"/>
      <c r="J165" s="100"/>
      <c r="K165" s="100"/>
      <c r="L165" s="100"/>
    </row>
    <row r="166" spans="2:12" ht="14.25" customHeight="1">
      <c r="B166" s="116"/>
      <c r="C166" s="117"/>
      <c r="D166" s="112" t="s">
        <v>106</v>
      </c>
      <c r="E166" s="72" t="s">
        <v>107</v>
      </c>
      <c r="F166" s="121">
        <v>16000</v>
      </c>
      <c r="G166" s="122"/>
      <c r="H166" s="76">
        <f t="shared" si="10"/>
        <v>16000</v>
      </c>
      <c r="I166" s="223"/>
      <c r="J166" s="100"/>
      <c r="K166" s="100"/>
      <c r="L166" s="100"/>
    </row>
    <row r="167" spans="2:12" ht="14.25" customHeight="1">
      <c r="B167" s="116"/>
      <c r="C167" s="117"/>
      <c r="D167" s="112" t="s">
        <v>162</v>
      </c>
      <c r="E167" s="72" t="s">
        <v>163</v>
      </c>
      <c r="F167" s="121">
        <v>4500</v>
      </c>
      <c r="G167" s="122"/>
      <c r="H167" s="76">
        <f t="shared" si="10"/>
        <v>4500</v>
      </c>
      <c r="I167" s="215"/>
      <c r="J167" s="100"/>
      <c r="K167" s="100"/>
      <c r="L167" s="100"/>
    </row>
    <row r="168" spans="2:12" ht="14.25" customHeight="1">
      <c r="B168" s="116"/>
      <c r="C168" s="117"/>
      <c r="D168" s="112" t="s">
        <v>133</v>
      </c>
      <c r="E168" s="72" t="s">
        <v>134</v>
      </c>
      <c r="F168" s="121">
        <v>52500</v>
      </c>
      <c r="G168" s="122"/>
      <c r="H168" s="76">
        <f t="shared" si="10"/>
        <v>52500</v>
      </c>
      <c r="I168" s="215"/>
      <c r="J168" s="100"/>
      <c r="K168" s="100"/>
      <c r="L168" s="100"/>
    </row>
    <row r="169" spans="2:12" ht="14.25" customHeight="1">
      <c r="B169" s="116"/>
      <c r="C169" s="117"/>
      <c r="D169" s="112" t="s">
        <v>135</v>
      </c>
      <c r="E169" s="72" t="s">
        <v>136</v>
      </c>
      <c r="F169" s="121">
        <v>10000</v>
      </c>
      <c r="G169" s="122"/>
      <c r="H169" s="76">
        <f t="shared" si="10"/>
        <v>10000</v>
      </c>
      <c r="I169" s="232"/>
      <c r="J169" s="100"/>
      <c r="K169" s="100"/>
      <c r="L169" s="100"/>
    </row>
    <row r="170" spans="2:12" ht="14.25" customHeight="1">
      <c r="B170" s="116"/>
      <c r="C170" s="117"/>
      <c r="D170" s="117" t="s">
        <v>180</v>
      </c>
      <c r="E170" s="72" t="s">
        <v>181</v>
      </c>
      <c r="F170" s="121">
        <v>1200</v>
      </c>
      <c r="G170" s="122"/>
      <c r="H170" s="76">
        <f t="shared" si="10"/>
        <v>1200</v>
      </c>
      <c r="I170" s="215"/>
      <c r="J170" s="100"/>
      <c r="K170" s="100"/>
      <c r="L170" s="100"/>
    </row>
    <row r="171" spans="2:12" ht="14.25" customHeight="1">
      <c r="B171" s="116"/>
      <c r="C171" s="117"/>
      <c r="D171" s="112" t="s">
        <v>91</v>
      </c>
      <c r="E171" s="72" t="s">
        <v>92</v>
      </c>
      <c r="F171" s="121">
        <v>14000</v>
      </c>
      <c r="G171" s="122"/>
      <c r="H171" s="76">
        <f t="shared" si="10"/>
        <v>14000</v>
      </c>
      <c r="I171" s="215"/>
      <c r="J171" s="100"/>
      <c r="K171" s="100"/>
      <c r="L171" s="100"/>
    </row>
    <row r="172" spans="2:12" ht="14.25" customHeight="1">
      <c r="B172" s="116"/>
      <c r="C172" s="117"/>
      <c r="D172" s="142">
        <v>4350</v>
      </c>
      <c r="E172" s="72" t="s">
        <v>137</v>
      </c>
      <c r="F172" s="121">
        <v>1300</v>
      </c>
      <c r="G172" s="76"/>
      <c r="H172" s="76">
        <f t="shared" si="10"/>
        <v>1300</v>
      </c>
      <c r="I172" s="223"/>
      <c r="J172" s="100"/>
      <c r="K172" s="100"/>
      <c r="L172" s="100"/>
    </row>
    <row r="173" spans="2:12" ht="14.25" customHeight="1">
      <c r="B173" s="116"/>
      <c r="C173" s="117"/>
      <c r="D173" s="142">
        <v>4360</v>
      </c>
      <c r="E173" s="72" t="s">
        <v>138</v>
      </c>
      <c r="F173" s="121">
        <v>1400</v>
      </c>
      <c r="G173" s="76"/>
      <c r="H173" s="76">
        <f t="shared" si="10"/>
        <v>1400</v>
      </c>
      <c r="I173" s="215"/>
      <c r="J173" s="100"/>
      <c r="K173" s="100"/>
      <c r="L173" s="100"/>
    </row>
    <row r="174" spans="2:12" ht="14.25" customHeight="1">
      <c r="B174" s="116"/>
      <c r="C174" s="117"/>
      <c r="D174" s="142">
        <v>4370</v>
      </c>
      <c r="E174" s="72" t="s">
        <v>139</v>
      </c>
      <c r="F174" s="121">
        <v>5000</v>
      </c>
      <c r="G174" s="76"/>
      <c r="H174" s="76">
        <f t="shared" si="10"/>
        <v>5000</v>
      </c>
      <c r="I174" s="215"/>
      <c r="J174" s="100"/>
      <c r="K174" s="100"/>
      <c r="L174" s="100"/>
    </row>
    <row r="175" spans="2:12" ht="14.25" customHeight="1">
      <c r="B175" s="116"/>
      <c r="C175" s="117"/>
      <c r="D175" s="112" t="s">
        <v>124</v>
      </c>
      <c r="E175" s="72" t="s">
        <v>125</v>
      </c>
      <c r="F175" s="121">
        <v>2100</v>
      </c>
      <c r="G175" s="76"/>
      <c r="H175" s="76">
        <f t="shared" si="10"/>
        <v>2100</v>
      </c>
      <c r="I175" s="215"/>
      <c r="J175" s="100"/>
      <c r="K175" s="100"/>
      <c r="L175" s="100"/>
    </row>
    <row r="176" spans="2:12" ht="14.25" customHeight="1">
      <c r="B176" s="116"/>
      <c r="C176" s="117"/>
      <c r="D176" s="117">
        <v>4430</v>
      </c>
      <c r="E176" s="72" t="s">
        <v>99</v>
      </c>
      <c r="F176" s="121">
        <v>1600</v>
      </c>
      <c r="G176" s="76"/>
      <c r="H176" s="76">
        <f t="shared" si="10"/>
        <v>1600</v>
      </c>
      <c r="I176" s="215"/>
      <c r="J176" s="100"/>
      <c r="K176" s="100"/>
      <c r="L176" s="100"/>
    </row>
    <row r="177" spans="2:12" ht="14.25" customHeight="1">
      <c r="B177" s="116"/>
      <c r="C177" s="117"/>
      <c r="D177" s="112" t="s">
        <v>140</v>
      </c>
      <c r="E177" s="72" t="s">
        <v>141</v>
      </c>
      <c r="F177" s="121">
        <v>46300</v>
      </c>
      <c r="G177" s="76"/>
      <c r="H177" s="76">
        <f t="shared" si="10"/>
        <v>46300</v>
      </c>
      <c r="I177" s="232"/>
      <c r="J177" s="100"/>
      <c r="K177" s="100"/>
      <c r="L177" s="100"/>
    </row>
    <row r="178" spans="2:12" ht="14.25" customHeight="1">
      <c r="B178" s="116"/>
      <c r="C178" s="117"/>
      <c r="D178" s="161">
        <v>4480</v>
      </c>
      <c r="E178" s="72" t="s">
        <v>286</v>
      </c>
      <c r="F178" s="121">
        <v>93</v>
      </c>
      <c r="G178" s="128"/>
      <c r="H178" s="128">
        <f t="shared" si="10"/>
        <v>93</v>
      </c>
      <c r="I178" s="215"/>
      <c r="J178" s="100"/>
      <c r="K178" s="100"/>
      <c r="L178" s="100"/>
    </row>
    <row r="179" spans="2:12" ht="15" customHeight="1">
      <c r="B179" s="119"/>
      <c r="C179" s="291" t="s">
        <v>167</v>
      </c>
      <c r="D179" s="292"/>
      <c r="E179" s="293" t="s">
        <v>239</v>
      </c>
      <c r="F179" s="378">
        <f>SUM(F180:F198)</f>
        <v>2122500</v>
      </c>
      <c r="G179" s="378">
        <f>SUM(G180:G198)</f>
        <v>0</v>
      </c>
      <c r="H179" s="378">
        <f>SUM(H180:H198)</f>
        <v>2122500</v>
      </c>
      <c r="I179" s="114"/>
      <c r="J179" s="100"/>
      <c r="K179" s="100"/>
      <c r="L179" s="100"/>
    </row>
    <row r="180" spans="2:12" ht="14.25" customHeight="1">
      <c r="B180" s="116"/>
      <c r="C180" s="117"/>
      <c r="D180" s="112" t="s">
        <v>152</v>
      </c>
      <c r="E180" s="72" t="s">
        <v>129</v>
      </c>
      <c r="F180" s="121">
        <v>84200</v>
      </c>
      <c r="G180" s="76"/>
      <c r="H180" s="76">
        <f aca="true" t="shared" si="11" ref="H180:H198">F180+G180</f>
        <v>84200</v>
      </c>
      <c r="I180" s="215"/>
      <c r="J180" s="100"/>
      <c r="K180" s="100"/>
      <c r="L180" s="100"/>
    </row>
    <row r="181" spans="2:12" ht="14.25" customHeight="1">
      <c r="B181" s="116"/>
      <c r="C181" s="117"/>
      <c r="D181" s="112" t="s">
        <v>117</v>
      </c>
      <c r="E181" s="72" t="s">
        <v>118</v>
      </c>
      <c r="F181" s="121">
        <v>1337200</v>
      </c>
      <c r="G181" s="122"/>
      <c r="H181" s="76">
        <f t="shared" si="11"/>
        <v>1337200</v>
      </c>
      <c r="I181" s="223"/>
      <c r="J181" s="100"/>
      <c r="K181" s="100"/>
      <c r="L181" s="100"/>
    </row>
    <row r="182" spans="2:12" ht="14.25" customHeight="1">
      <c r="B182" s="116"/>
      <c r="C182" s="117"/>
      <c r="D182" s="112" t="s">
        <v>130</v>
      </c>
      <c r="E182" s="72" t="s">
        <v>131</v>
      </c>
      <c r="F182" s="121">
        <v>109400</v>
      </c>
      <c r="G182" s="76"/>
      <c r="H182" s="76">
        <f t="shared" si="11"/>
        <v>109400</v>
      </c>
      <c r="I182" s="223"/>
      <c r="J182" s="100"/>
      <c r="K182" s="100"/>
      <c r="L182" s="100"/>
    </row>
    <row r="183" spans="2:12" ht="14.25" customHeight="1">
      <c r="B183" s="116"/>
      <c r="C183" s="117"/>
      <c r="D183" s="112" t="s">
        <v>119</v>
      </c>
      <c r="E183" s="72" t="s">
        <v>120</v>
      </c>
      <c r="F183" s="121">
        <v>260800</v>
      </c>
      <c r="G183" s="76"/>
      <c r="H183" s="76">
        <f t="shared" si="11"/>
        <v>260800</v>
      </c>
      <c r="I183" s="215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37100</v>
      </c>
      <c r="G184" s="76"/>
      <c r="H184" s="76">
        <f t="shared" si="11"/>
        <v>37100</v>
      </c>
      <c r="I184" s="215"/>
      <c r="J184" s="100"/>
      <c r="K184" s="100"/>
      <c r="L184" s="100"/>
    </row>
    <row r="185" spans="2:12" ht="14.25" customHeight="1">
      <c r="B185" s="116"/>
      <c r="C185" s="117"/>
      <c r="D185" s="117">
        <v>4170</v>
      </c>
      <c r="E185" s="72" t="s">
        <v>132</v>
      </c>
      <c r="F185" s="121">
        <v>13000</v>
      </c>
      <c r="G185" s="76"/>
      <c r="H185" s="76">
        <f t="shared" si="11"/>
        <v>13000</v>
      </c>
      <c r="I185" s="223"/>
      <c r="J185" s="100"/>
      <c r="K185" s="100"/>
      <c r="L185" s="100"/>
    </row>
    <row r="186" spans="2:12" ht="14.25" customHeight="1">
      <c r="B186" s="116"/>
      <c r="C186" s="117"/>
      <c r="D186" s="112" t="s">
        <v>106</v>
      </c>
      <c r="E186" s="72" t="s">
        <v>107</v>
      </c>
      <c r="F186" s="121">
        <v>51500</v>
      </c>
      <c r="G186" s="76"/>
      <c r="H186" s="76">
        <f t="shared" si="11"/>
        <v>51500</v>
      </c>
      <c r="I186" s="223"/>
      <c r="J186" s="100"/>
      <c r="K186" s="100"/>
      <c r="L186" s="100"/>
    </row>
    <row r="187" spans="2:12" ht="14.25" customHeight="1">
      <c r="B187" s="116"/>
      <c r="C187" s="117"/>
      <c r="D187" s="112" t="s">
        <v>162</v>
      </c>
      <c r="E187" s="72" t="s">
        <v>163</v>
      </c>
      <c r="F187" s="121">
        <v>6000</v>
      </c>
      <c r="G187" s="76"/>
      <c r="H187" s="76">
        <f t="shared" si="11"/>
        <v>6000</v>
      </c>
      <c r="I187" s="215"/>
      <c r="J187" s="100"/>
      <c r="K187" s="100"/>
      <c r="L187" s="100"/>
    </row>
    <row r="188" spans="2:12" ht="14.25" customHeight="1">
      <c r="B188" s="116"/>
      <c r="C188" s="117"/>
      <c r="D188" s="112" t="s">
        <v>133</v>
      </c>
      <c r="E188" s="72" t="s">
        <v>134</v>
      </c>
      <c r="F188" s="121">
        <v>84400</v>
      </c>
      <c r="G188" s="76"/>
      <c r="H188" s="76">
        <f t="shared" si="11"/>
        <v>84400</v>
      </c>
      <c r="I188" s="215"/>
      <c r="J188" s="100"/>
      <c r="K188" s="100"/>
      <c r="L188" s="100"/>
    </row>
    <row r="189" spans="2:12" ht="14.25" customHeight="1">
      <c r="B189" s="116"/>
      <c r="C189" s="117"/>
      <c r="D189" s="112" t="s">
        <v>135</v>
      </c>
      <c r="E189" s="72" t="s">
        <v>136</v>
      </c>
      <c r="F189" s="121">
        <v>8000</v>
      </c>
      <c r="G189" s="76"/>
      <c r="H189" s="76">
        <f t="shared" si="11"/>
        <v>8000</v>
      </c>
      <c r="I189" s="232"/>
      <c r="J189" s="100"/>
      <c r="K189" s="100"/>
      <c r="L189" s="100"/>
    </row>
    <row r="190" spans="2:12" ht="14.25" customHeight="1">
      <c r="B190" s="116"/>
      <c r="C190" s="117"/>
      <c r="D190" s="117" t="s">
        <v>180</v>
      </c>
      <c r="E190" s="72" t="s">
        <v>181</v>
      </c>
      <c r="F190" s="121">
        <v>2800</v>
      </c>
      <c r="G190" s="76"/>
      <c r="H190" s="76">
        <f t="shared" si="11"/>
        <v>2800</v>
      </c>
      <c r="I190" s="215"/>
      <c r="J190" s="100"/>
      <c r="K190" s="100"/>
      <c r="L190" s="100"/>
    </row>
    <row r="191" spans="2:12" ht="14.25" customHeight="1">
      <c r="B191" s="116"/>
      <c r="C191" s="117"/>
      <c r="D191" s="112" t="s">
        <v>91</v>
      </c>
      <c r="E191" s="72" t="s">
        <v>92</v>
      </c>
      <c r="F191" s="121">
        <v>17000</v>
      </c>
      <c r="G191" s="76"/>
      <c r="H191" s="76">
        <f t="shared" si="11"/>
        <v>17000</v>
      </c>
      <c r="I191" s="223"/>
      <c r="J191" s="100"/>
      <c r="K191" s="100"/>
      <c r="L191" s="100"/>
    </row>
    <row r="192" spans="2:12" ht="14.25" customHeight="1">
      <c r="B192" s="116"/>
      <c r="C192" s="117"/>
      <c r="D192" s="142">
        <v>4350</v>
      </c>
      <c r="E192" s="72" t="s">
        <v>137</v>
      </c>
      <c r="F192" s="121">
        <v>2100</v>
      </c>
      <c r="G192" s="76"/>
      <c r="H192" s="76">
        <f t="shared" si="11"/>
        <v>2100</v>
      </c>
      <c r="I192" s="215"/>
      <c r="J192" s="100"/>
      <c r="K192" s="100"/>
      <c r="L192" s="100"/>
    </row>
    <row r="193" spans="2:12" ht="14.25" customHeight="1">
      <c r="B193" s="116"/>
      <c r="C193" s="117"/>
      <c r="D193" s="142">
        <v>4360</v>
      </c>
      <c r="E193" s="72" t="s">
        <v>138</v>
      </c>
      <c r="F193" s="121">
        <v>2800</v>
      </c>
      <c r="G193" s="76"/>
      <c r="H193" s="76">
        <f t="shared" si="11"/>
        <v>2800</v>
      </c>
      <c r="I193" s="215"/>
      <c r="J193" s="100"/>
      <c r="K193" s="100"/>
      <c r="L193" s="100"/>
    </row>
    <row r="194" spans="2:12" ht="14.25" customHeight="1">
      <c r="B194" s="116"/>
      <c r="C194" s="117"/>
      <c r="D194" s="142">
        <v>4370</v>
      </c>
      <c r="E194" s="72" t="s">
        <v>139</v>
      </c>
      <c r="F194" s="121">
        <v>4200</v>
      </c>
      <c r="G194" s="76"/>
      <c r="H194" s="76">
        <f t="shared" si="11"/>
        <v>4200</v>
      </c>
      <c r="I194" s="215"/>
      <c r="J194" s="100"/>
      <c r="K194" s="100"/>
      <c r="L194" s="100"/>
    </row>
    <row r="195" spans="2:12" ht="14.25" customHeight="1">
      <c r="B195" s="116"/>
      <c r="C195" s="117"/>
      <c r="D195" s="112" t="s">
        <v>124</v>
      </c>
      <c r="E195" s="72" t="s">
        <v>125</v>
      </c>
      <c r="F195" s="121">
        <v>10200</v>
      </c>
      <c r="G195" s="76"/>
      <c r="H195" s="76">
        <f t="shared" si="11"/>
        <v>10200</v>
      </c>
      <c r="I195" s="232"/>
      <c r="J195" s="100"/>
      <c r="K195" s="100"/>
      <c r="L195" s="100"/>
    </row>
    <row r="196" spans="2:12" ht="14.25" customHeight="1">
      <c r="B196" s="116"/>
      <c r="C196" s="117"/>
      <c r="D196" s="112" t="s">
        <v>98</v>
      </c>
      <c r="E196" s="72" t="s">
        <v>99</v>
      </c>
      <c r="F196" s="121">
        <v>3500</v>
      </c>
      <c r="G196" s="76"/>
      <c r="H196" s="76">
        <f t="shared" si="11"/>
        <v>3500</v>
      </c>
      <c r="I196" s="223"/>
      <c r="J196" s="100"/>
      <c r="K196" s="100"/>
      <c r="L196" s="100"/>
    </row>
    <row r="197" spans="2:12" ht="14.25" customHeight="1">
      <c r="B197" s="116"/>
      <c r="C197" s="117"/>
      <c r="D197" s="112" t="s">
        <v>140</v>
      </c>
      <c r="E197" s="72" t="s">
        <v>141</v>
      </c>
      <c r="F197" s="121">
        <v>87700</v>
      </c>
      <c r="G197" s="76"/>
      <c r="H197" s="76">
        <f t="shared" si="11"/>
        <v>87700</v>
      </c>
      <c r="I197" s="223"/>
      <c r="J197" s="100"/>
      <c r="K197" s="100"/>
      <c r="L197" s="100"/>
    </row>
    <row r="198" spans="2:12" ht="14.25" customHeight="1">
      <c r="B198" s="116"/>
      <c r="C198" s="117"/>
      <c r="D198" s="142">
        <v>4700</v>
      </c>
      <c r="E198" s="72" t="s">
        <v>143</v>
      </c>
      <c r="F198" s="121">
        <v>600</v>
      </c>
      <c r="G198" s="76"/>
      <c r="H198" s="76">
        <f t="shared" si="11"/>
        <v>600</v>
      </c>
      <c r="I198" s="223"/>
      <c r="J198" s="100"/>
      <c r="K198" s="100"/>
      <c r="L198" s="100"/>
    </row>
    <row r="199" spans="2:12" ht="15" customHeight="1">
      <c r="B199" s="119"/>
      <c r="C199" s="291" t="s">
        <v>168</v>
      </c>
      <c r="D199" s="292"/>
      <c r="E199" s="293" t="s">
        <v>240</v>
      </c>
      <c r="F199" s="378">
        <f>SUM(F200:F212)</f>
        <v>473680</v>
      </c>
      <c r="G199" s="382">
        <f>SUM(G200:G212)</f>
        <v>0</v>
      </c>
      <c r="H199" s="378">
        <f>SUM(H200:H212)</f>
        <v>473680</v>
      </c>
      <c r="I199" s="114"/>
      <c r="J199" s="100"/>
      <c r="K199" s="100"/>
      <c r="L199" s="100"/>
    </row>
    <row r="200" spans="2:12" ht="14.25" customHeight="1">
      <c r="B200" s="119"/>
      <c r="C200" s="154"/>
      <c r="D200" s="112" t="s">
        <v>152</v>
      </c>
      <c r="E200" s="72" t="s">
        <v>129</v>
      </c>
      <c r="F200" s="135">
        <v>200</v>
      </c>
      <c r="G200" s="76"/>
      <c r="H200" s="76">
        <f aca="true" t="shared" si="12" ref="H200:H212">F200+G200</f>
        <v>200</v>
      </c>
      <c r="I200" s="215"/>
      <c r="J200" s="100"/>
      <c r="K200" s="100"/>
      <c r="L200" s="100"/>
    </row>
    <row r="201" spans="2:12" ht="14.25" customHeight="1">
      <c r="B201" s="119"/>
      <c r="C201" s="154"/>
      <c r="D201" s="112" t="s">
        <v>117</v>
      </c>
      <c r="E201" s="72" t="s">
        <v>118</v>
      </c>
      <c r="F201" s="135">
        <v>86800</v>
      </c>
      <c r="G201" s="76"/>
      <c r="H201" s="76">
        <f t="shared" si="12"/>
        <v>86800</v>
      </c>
      <c r="I201" s="215"/>
      <c r="J201" s="100"/>
      <c r="K201" s="100"/>
      <c r="L201" s="100"/>
    </row>
    <row r="202" spans="2:12" ht="14.25" customHeight="1">
      <c r="B202" s="119"/>
      <c r="C202" s="154"/>
      <c r="D202" s="112" t="s">
        <v>130</v>
      </c>
      <c r="E202" s="72" t="s">
        <v>131</v>
      </c>
      <c r="F202" s="135">
        <v>6500</v>
      </c>
      <c r="G202" s="76"/>
      <c r="H202" s="76">
        <f t="shared" si="12"/>
        <v>6500</v>
      </c>
      <c r="I202" s="215"/>
      <c r="J202" s="100"/>
      <c r="K202" s="100"/>
      <c r="L202" s="100"/>
    </row>
    <row r="203" spans="2:12" ht="14.25" customHeight="1">
      <c r="B203" s="116"/>
      <c r="C203" s="117"/>
      <c r="D203" s="112" t="s">
        <v>119</v>
      </c>
      <c r="E203" s="72" t="s">
        <v>120</v>
      </c>
      <c r="F203" s="121">
        <v>16000</v>
      </c>
      <c r="G203" s="76"/>
      <c r="H203" s="76">
        <f t="shared" si="12"/>
        <v>16000</v>
      </c>
      <c r="I203" s="215"/>
      <c r="J203" s="100"/>
      <c r="K203" s="100"/>
      <c r="L203" s="100"/>
    </row>
    <row r="204" spans="2:12" ht="14.25" customHeight="1">
      <c r="B204" s="116"/>
      <c r="C204" s="117"/>
      <c r="D204" s="112" t="s">
        <v>121</v>
      </c>
      <c r="E204" s="72" t="s">
        <v>122</v>
      </c>
      <c r="F204" s="121">
        <v>2200</v>
      </c>
      <c r="G204" s="76"/>
      <c r="H204" s="76">
        <f t="shared" si="12"/>
        <v>2200</v>
      </c>
      <c r="I204" s="215"/>
      <c r="J204" s="100"/>
      <c r="K204" s="100"/>
      <c r="L204" s="100"/>
    </row>
    <row r="205" spans="2:12" ht="14.25" customHeight="1">
      <c r="B205" s="116"/>
      <c r="C205" s="117"/>
      <c r="D205" s="117">
        <v>4170</v>
      </c>
      <c r="E205" s="72" t="s">
        <v>132</v>
      </c>
      <c r="F205" s="121">
        <v>3000</v>
      </c>
      <c r="G205" s="76"/>
      <c r="H205" s="76">
        <f t="shared" si="12"/>
        <v>3000</v>
      </c>
      <c r="I205" s="215"/>
      <c r="J205" s="100"/>
      <c r="K205" s="100"/>
      <c r="L205" s="100"/>
    </row>
    <row r="206" spans="2:12" ht="14.25" customHeight="1">
      <c r="B206" s="116"/>
      <c r="C206" s="117"/>
      <c r="D206" s="117" t="s">
        <v>106</v>
      </c>
      <c r="E206" s="72" t="s">
        <v>107</v>
      </c>
      <c r="F206" s="121">
        <v>46000</v>
      </c>
      <c r="G206" s="76"/>
      <c r="H206" s="76">
        <f t="shared" si="12"/>
        <v>46000</v>
      </c>
      <c r="I206" s="215"/>
      <c r="J206" s="100"/>
      <c r="K206" s="100"/>
      <c r="L206" s="100"/>
    </row>
    <row r="207" spans="2:12" ht="14.25" customHeight="1">
      <c r="B207" s="116"/>
      <c r="C207" s="117"/>
      <c r="D207" s="112" t="s">
        <v>135</v>
      </c>
      <c r="E207" s="72" t="s">
        <v>136</v>
      </c>
      <c r="F207" s="121">
        <v>20000</v>
      </c>
      <c r="G207" s="76"/>
      <c r="H207" s="76">
        <f t="shared" si="12"/>
        <v>20000</v>
      </c>
      <c r="I207" s="232"/>
      <c r="J207" s="100"/>
      <c r="K207" s="100"/>
      <c r="L207" s="100"/>
    </row>
    <row r="208" spans="2:12" ht="14.25" customHeight="1">
      <c r="B208" s="116"/>
      <c r="C208" s="117"/>
      <c r="D208" s="117" t="s">
        <v>180</v>
      </c>
      <c r="E208" s="72" t="s">
        <v>181</v>
      </c>
      <c r="F208" s="121">
        <v>500</v>
      </c>
      <c r="G208" s="76"/>
      <c r="H208" s="76">
        <f t="shared" si="12"/>
        <v>500</v>
      </c>
      <c r="I208" s="215"/>
      <c r="J208" s="100"/>
      <c r="K208" s="100"/>
      <c r="L208" s="100"/>
    </row>
    <row r="209" spans="2:12" ht="14.25" customHeight="1">
      <c r="B209" s="116"/>
      <c r="C209" s="117"/>
      <c r="D209" s="112" t="s">
        <v>91</v>
      </c>
      <c r="E209" s="72" t="s">
        <v>92</v>
      </c>
      <c r="F209" s="121">
        <v>280000</v>
      </c>
      <c r="G209" s="76"/>
      <c r="H209" s="76">
        <f t="shared" si="12"/>
        <v>280000</v>
      </c>
      <c r="I209" s="223"/>
      <c r="J209" s="100"/>
      <c r="K209" s="100"/>
      <c r="L209" s="100"/>
    </row>
    <row r="210" spans="2:12" ht="14.25" customHeight="1">
      <c r="B210" s="116"/>
      <c r="C210" s="117"/>
      <c r="D210" s="112" t="s">
        <v>98</v>
      </c>
      <c r="E210" s="72" t="s">
        <v>99</v>
      </c>
      <c r="F210" s="121">
        <v>7000</v>
      </c>
      <c r="G210" s="76"/>
      <c r="H210" s="76">
        <f t="shared" si="12"/>
        <v>7000</v>
      </c>
      <c r="I210" s="223"/>
      <c r="J210" s="100"/>
      <c r="K210" s="100"/>
      <c r="L210" s="100"/>
    </row>
    <row r="211" spans="2:12" ht="14.25" customHeight="1">
      <c r="B211" s="116"/>
      <c r="C211" s="117"/>
      <c r="D211" s="112" t="s">
        <v>140</v>
      </c>
      <c r="E211" s="72" t="s">
        <v>141</v>
      </c>
      <c r="F211" s="121">
        <v>3300</v>
      </c>
      <c r="G211" s="76"/>
      <c r="H211" s="76">
        <f t="shared" si="12"/>
        <v>3300</v>
      </c>
      <c r="I211" s="215"/>
      <c r="J211" s="100"/>
      <c r="K211" s="100"/>
      <c r="L211" s="100"/>
    </row>
    <row r="212" spans="2:12" ht="14.25" customHeight="1">
      <c r="B212" s="116"/>
      <c r="C212" s="117"/>
      <c r="D212" s="161">
        <v>4500</v>
      </c>
      <c r="E212" s="72" t="s">
        <v>218</v>
      </c>
      <c r="F212" s="121">
        <v>2180</v>
      </c>
      <c r="G212" s="76"/>
      <c r="H212" s="128">
        <f t="shared" si="12"/>
        <v>2180</v>
      </c>
      <c r="I212" s="143"/>
      <c r="J212" s="100"/>
      <c r="K212" s="100"/>
      <c r="L212" s="100"/>
    </row>
    <row r="213" spans="2:12" ht="27" customHeight="1">
      <c r="B213" s="119"/>
      <c r="C213" s="291" t="s">
        <v>169</v>
      </c>
      <c r="D213" s="292"/>
      <c r="E213" s="293" t="s">
        <v>241</v>
      </c>
      <c r="F213" s="378">
        <f>SUM(F214:F228)</f>
        <v>304550</v>
      </c>
      <c r="G213" s="382">
        <f>SUM(G214:G228)</f>
        <v>0</v>
      </c>
      <c r="H213" s="378">
        <f>SUM(H214:H228)</f>
        <v>304550</v>
      </c>
      <c r="I213" s="114"/>
      <c r="J213" s="100"/>
      <c r="K213" s="100"/>
      <c r="L213" s="100"/>
    </row>
    <row r="214" spans="2:12" ht="13.5" customHeight="1">
      <c r="B214" s="116"/>
      <c r="C214" s="117"/>
      <c r="D214" s="112" t="s">
        <v>152</v>
      </c>
      <c r="E214" s="72" t="s">
        <v>129</v>
      </c>
      <c r="F214" s="121">
        <v>2000</v>
      </c>
      <c r="G214" s="76"/>
      <c r="H214" s="76">
        <f aca="true" t="shared" si="13" ref="H214:H228">F214+G214</f>
        <v>2000</v>
      </c>
      <c r="I214" s="223"/>
      <c r="J214" s="100"/>
      <c r="K214" s="100"/>
      <c r="L214" s="100"/>
    </row>
    <row r="215" spans="2:12" ht="13.5" customHeight="1">
      <c r="B215" s="116"/>
      <c r="C215" s="117"/>
      <c r="D215" s="112" t="s">
        <v>117</v>
      </c>
      <c r="E215" s="72" t="s">
        <v>118</v>
      </c>
      <c r="F215" s="121">
        <v>201941</v>
      </c>
      <c r="G215" s="76"/>
      <c r="H215" s="76">
        <f t="shared" si="13"/>
        <v>201941</v>
      </c>
      <c r="I215" s="223"/>
      <c r="J215" s="100"/>
      <c r="K215" s="100"/>
      <c r="L215" s="100"/>
    </row>
    <row r="216" spans="2:12" ht="13.5" customHeight="1">
      <c r="B216" s="116"/>
      <c r="C216" s="117"/>
      <c r="D216" s="112" t="s">
        <v>130</v>
      </c>
      <c r="E216" s="72" t="s">
        <v>131</v>
      </c>
      <c r="F216" s="121">
        <v>15709</v>
      </c>
      <c r="G216" s="76"/>
      <c r="H216" s="76">
        <f t="shared" si="13"/>
        <v>15709</v>
      </c>
      <c r="I216" s="215"/>
      <c r="J216" s="100"/>
      <c r="K216" s="100"/>
      <c r="L216" s="100"/>
    </row>
    <row r="217" spans="2:12" ht="13.5" customHeight="1">
      <c r="B217" s="116"/>
      <c r="C217" s="117"/>
      <c r="D217" s="112" t="s">
        <v>119</v>
      </c>
      <c r="E217" s="72" t="s">
        <v>120</v>
      </c>
      <c r="F217" s="121">
        <v>36200</v>
      </c>
      <c r="G217" s="76"/>
      <c r="H217" s="76">
        <f t="shared" si="13"/>
        <v>36200</v>
      </c>
      <c r="I217" s="215"/>
      <c r="J217" s="100"/>
      <c r="K217" s="100"/>
      <c r="L217" s="100"/>
    </row>
    <row r="218" spans="2:12" ht="13.5" customHeight="1">
      <c r="B218" s="116"/>
      <c r="C218" s="117"/>
      <c r="D218" s="112" t="s">
        <v>121</v>
      </c>
      <c r="E218" s="72" t="s">
        <v>122</v>
      </c>
      <c r="F218" s="121">
        <v>5200</v>
      </c>
      <c r="G218" s="76"/>
      <c r="H218" s="76">
        <f t="shared" si="13"/>
        <v>5200</v>
      </c>
      <c r="I218" s="215"/>
      <c r="J218" s="100"/>
      <c r="K218" s="100"/>
      <c r="L218" s="100"/>
    </row>
    <row r="219" spans="2:12" ht="13.5" customHeight="1">
      <c r="B219" s="116"/>
      <c r="C219" s="117"/>
      <c r="D219" s="117">
        <v>4170</v>
      </c>
      <c r="E219" s="72" t="s">
        <v>132</v>
      </c>
      <c r="F219" s="121">
        <v>3000</v>
      </c>
      <c r="G219" s="76"/>
      <c r="H219" s="76">
        <f t="shared" si="13"/>
        <v>3000</v>
      </c>
      <c r="I219" s="215"/>
      <c r="J219" s="100"/>
      <c r="K219" s="100"/>
      <c r="L219" s="100"/>
    </row>
    <row r="220" spans="2:12" ht="13.5" customHeight="1">
      <c r="B220" s="116"/>
      <c r="C220" s="117"/>
      <c r="D220" s="112" t="s">
        <v>106</v>
      </c>
      <c r="E220" s="72" t="s">
        <v>107</v>
      </c>
      <c r="F220" s="121">
        <v>12200</v>
      </c>
      <c r="G220" s="76"/>
      <c r="H220" s="76">
        <f t="shared" si="13"/>
        <v>12200</v>
      </c>
      <c r="I220" s="215"/>
      <c r="J220" s="100"/>
      <c r="K220" s="100"/>
      <c r="L220" s="100"/>
    </row>
    <row r="221" spans="2:12" ht="13.5" customHeight="1">
      <c r="B221" s="116"/>
      <c r="C221" s="117"/>
      <c r="D221" s="117" t="s">
        <v>180</v>
      </c>
      <c r="E221" s="72" t="s">
        <v>181</v>
      </c>
      <c r="F221" s="121">
        <v>400</v>
      </c>
      <c r="G221" s="76"/>
      <c r="H221" s="76">
        <f t="shared" si="13"/>
        <v>400</v>
      </c>
      <c r="I221" s="215"/>
      <c r="J221" s="100"/>
      <c r="K221" s="100"/>
      <c r="L221" s="100"/>
    </row>
    <row r="222" spans="2:12" ht="13.5" customHeight="1">
      <c r="B222" s="116"/>
      <c r="C222" s="117"/>
      <c r="D222" s="112" t="s">
        <v>91</v>
      </c>
      <c r="E222" s="72" t="s">
        <v>92</v>
      </c>
      <c r="F222" s="121">
        <v>11500</v>
      </c>
      <c r="G222" s="76"/>
      <c r="H222" s="76">
        <f t="shared" si="13"/>
        <v>11500</v>
      </c>
      <c r="I222" s="215"/>
      <c r="J222" s="100"/>
      <c r="K222" s="100"/>
      <c r="L222" s="100"/>
    </row>
    <row r="223" spans="2:12" ht="13.5" customHeight="1">
      <c r="B223" s="116"/>
      <c r="C223" s="117"/>
      <c r="D223" s="142">
        <v>4360</v>
      </c>
      <c r="E223" s="72" t="s">
        <v>138</v>
      </c>
      <c r="F223" s="121">
        <v>1400</v>
      </c>
      <c r="G223" s="76"/>
      <c r="H223" s="76">
        <f t="shared" si="13"/>
        <v>1400</v>
      </c>
      <c r="I223" s="215"/>
      <c r="J223" s="100"/>
      <c r="K223" s="100"/>
      <c r="L223" s="100"/>
    </row>
    <row r="224" spans="2:12" ht="13.5" customHeight="1">
      <c r="B224" s="116"/>
      <c r="C224" s="117"/>
      <c r="D224" s="142">
        <v>4370</v>
      </c>
      <c r="E224" s="72" t="s">
        <v>139</v>
      </c>
      <c r="F224" s="121">
        <v>1300</v>
      </c>
      <c r="G224" s="76"/>
      <c r="H224" s="76">
        <f t="shared" si="13"/>
        <v>1300</v>
      </c>
      <c r="I224" s="215"/>
      <c r="J224" s="100"/>
      <c r="K224" s="100"/>
      <c r="L224" s="100"/>
    </row>
    <row r="225" spans="2:12" ht="13.5" customHeight="1">
      <c r="B225" s="116"/>
      <c r="C225" s="117"/>
      <c r="D225" s="112" t="s">
        <v>124</v>
      </c>
      <c r="E225" s="72" t="s">
        <v>125</v>
      </c>
      <c r="F225" s="121">
        <v>3800</v>
      </c>
      <c r="G225" s="76"/>
      <c r="H225" s="76">
        <f t="shared" si="13"/>
        <v>3800</v>
      </c>
      <c r="I225" s="223"/>
      <c r="J225" s="100"/>
      <c r="K225" s="100"/>
      <c r="L225" s="100"/>
    </row>
    <row r="226" spans="2:12" ht="13.5" customHeight="1">
      <c r="B226" s="116"/>
      <c r="C226" s="117"/>
      <c r="D226" s="117">
        <v>4430</v>
      </c>
      <c r="E226" s="72" t="s">
        <v>99</v>
      </c>
      <c r="F226" s="121">
        <v>500</v>
      </c>
      <c r="G226" s="76"/>
      <c r="H226" s="76">
        <f t="shared" si="13"/>
        <v>500</v>
      </c>
      <c r="I226" s="223"/>
      <c r="J226" s="100"/>
      <c r="K226" s="100"/>
      <c r="L226" s="100"/>
    </row>
    <row r="227" spans="2:12" ht="13.5" customHeight="1">
      <c r="B227" s="116"/>
      <c r="C227" s="117"/>
      <c r="D227" s="112" t="s">
        <v>140</v>
      </c>
      <c r="E227" s="72" t="s">
        <v>141</v>
      </c>
      <c r="F227" s="121">
        <v>4400</v>
      </c>
      <c r="G227" s="76"/>
      <c r="H227" s="76">
        <f t="shared" si="13"/>
        <v>4400</v>
      </c>
      <c r="I227" s="215"/>
      <c r="J227" s="100"/>
      <c r="K227" s="100"/>
      <c r="L227" s="100"/>
    </row>
    <row r="228" spans="2:12" ht="13.5" customHeight="1">
      <c r="B228" s="116"/>
      <c r="C228" s="117"/>
      <c r="D228" s="142">
        <v>4700</v>
      </c>
      <c r="E228" s="72" t="s">
        <v>143</v>
      </c>
      <c r="F228" s="121">
        <v>5000</v>
      </c>
      <c r="G228" s="76"/>
      <c r="H228" s="76">
        <f t="shared" si="13"/>
        <v>5000</v>
      </c>
      <c r="I228" s="215"/>
      <c r="J228" s="100"/>
      <c r="K228" s="100"/>
      <c r="L228" s="100"/>
    </row>
    <row r="229" spans="2:12" ht="15" customHeight="1">
      <c r="B229" s="119"/>
      <c r="C229" s="291" t="s">
        <v>170</v>
      </c>
      <c r="D229" s="292"/>
      <c r="E229" s="293" t="s">
        <v>242</v>
      </c>
      <c r="F229" s="378">
        <f>SUM(F230:F230)</f>
        <v>43900</v>
      </c>
      <c r="G229" s="382">
        <f>SUM(G230:G230)</f>
        <v>0</v>
      </c>
      <c r="H229" s="378">
        <f>SUM(H230:H230)</f>
        <v>43900</v>
      </c>
      <c r="I229" s="114"/>
      <c r="J229" s="100"/>
      <c r="K229" s="100"/>
      <c r="L229" s="100"/>
    </row>
    <row r="230" spans="2:12" ht="15" customHeight="1">
      <c r="B230" s="116"/>
      <c r="C230" s="117"/>
      <c r="D230" s="142">
        <v>4700</v>
      </c>
      <c r="E230" s="72" t="s">
        <v>143</v>
      </c>
      <c r="F230" s="121">
        <v>43900</v>
      </c>
      <c r="G230" s="76"/>
      <c r="H230" s="76">
        <f>F230+G230</f>
        <v>43900</v>
      </c>
      <c r="I230" s="215"/>
      <c r="J230" s="100"/>
      <c r="K230" s="100"/>
      <c r="L230" s="100"/>
    </row>
    <row r="231" spans="2:12" ht="15" customHeight="1">
      <c r="B231" s="119"/>
      <c r="C231" s="291" t="s">
        <v>171</v>
      </c>
      <c r="D231" s="292"/>
      <c r="E231" s="293" t="s">
        <v>11</v>
      </c>
      <c r="F231" s="378">
        <f>SUM(F232:F233)</f>
        <v>61200</v>
      </c>
      <c r="G231" s="382">
        <f>SUM(G232:G233)</f>
        <v>0</v>
      </c>
      <c r="H231" s="378">
        <f>SUM(H232:H233)</f>
        <v>61200</v>
      </c>
      <c r="I231" s="114"/>
      <c r="J231" s="100"/>
      <c r="K231" s="100"/>
      <c r="L231" s="100"/>
    </row>
    <row r="232" spans="2:12" ht="15" customHeight="1">
      <c r="B232" s="116"/>
      <c r="C232" s="117"/>
      <c r="D232" s="112" t="s">
        <v>152</v>
      </c>
      <c r="E232" s="72" t="s">
        <v>129</v>
      </c>
      <c r="F232" s="121">
        <v>4200</v>
      </c>
      <c r="G232" s="76"/>
      <c r="H232" s="76">
        <f>F232+G232</f>
        <v>4200</v>
      </c>
      <c r="I232" s="114"/>
      <c r="J232" s="100"/>
      <c r="K232" s="100"/>
      <c r="L232" s="100"/>
    </row>
    <row r="233" spans="2:12" ht="15" customHeight="1" thickBot="1">
      <c r="B233" s="268"/>
      <c r="C233" s="269"/>
      <c r="D233" s="271" t="s">
        <v>140</v>
      </c>
      <c r="E233" s="272" t="s">
        <v>141</v>
      </c>
      <c r="F233" s="270">
        <v>57000</v>
      </c>
      <c r="G233" s="224"/>
      <c r="H233" s="224">
        <f>F233+G233</f>
        <v>57000</v>
      </c>
      <c r="I233" s="273"/>
      <c r="J233" s="100"/>
      <c r="K233" s="100"/>
      <c r="L233" s="100"/>
    </row>
    <row r="234" spans="2:12" ht="19.5" customHeight="1" thickBot="1">
      <c r="B234" s="316" t="s">
        <v>172</v>
      </c>
      <c r="C234" s="317"/>
      <c r="D234" s="317"/>
      <c r="E234" s="318" t="s">
        <v>173</v>
      </c>
      <c r="F234" s="354">
        <f>F235+F237+F250</f>
        <v>141000</v>
      </c>
      <c r="G234" s="354">
        <f>G235+G237+G250</f>
        <v>0</v>
      </c>
      <c r="H234" s="354">
        <f>H235+H237+H250</f>
        <v>141000</v>
      </c>
      <c r="I234" s="108"/>
      <c r="J234" s="100"/>
      <c r="K234" s="100"/>
      <c r="L234" s="100"/>
    </row>
    <row r="235" spans="2:12" ht="15.75" customHeight="1">
      <c r="B235" s="155"/>
      <c r="C235" s="345" t="s">
        <v>174</v>
      </c>
      <c r="D235" s="391"/>
      <c r="E235" s="392" t="s">
        <v>243</v>
      </c>
      <c r="F235" s="395">
        <f>F236</f>
        <v>8500</v>
      </c>
      <c r="G235" s="395">
        <f>G236</f>
        <v>0</v>
      </c>
      <c r="H235" s="395">
        <f>H236</f>
        <v>8500</v>
      </c>
      <c r="I235" s="156"/>
      <c r="J235" s="100"/>
      <c r="K235" s="100"/>
      <c r="L235" s="100"/>
    </row>
    <row r="236" spans="2:12" ht="14.25" customHeight="1">
      <c r="B236" s="110"/>
      <c r="C236" s="111"/>
      <c r="D236" s="112" t="s">
        <v>106</v>
      </c>
      <c r="E236" s="72" t="s">
        <v>107</v>
      </c>
      <c r="F236" s="157">
        <v>8500</v>
      </c>
      <c r="G236" s="76"/>
      <c r="H236" s="76">
        <f>F236+G236</f>
        <v>8500</v>
      </c>
      <c r="I236" s="223"/>
      <c r="J236" s="100"/>
      <c r="K236" s="100"/>
      <c r="L236" s="100"/>
    </row>
    <row r="237" spans="2:12" ht="15.75" customHeight="1">
      <c r="B237" s="119"/>
      <c r="C237" s="291" t="s">
        <v>175</v>
      </c>
      <c r="D237" s="292"/>
      <c r="E237" s="293" t="s">
        <v>244</v>
      </c>
      <c r="F237" s="378">
        <f>SUM(F238:F249)</f>
        <v>131500</v>
      </c>
      <c r="G237" s="382">
        <f>SUM(G238:G249)</f>
        <v>0</v>
      </c>
      <c r="H237" s="378">
        <f>SUM(H238:H249)</f>
        <v>131500</v>
      </c>
      <c r="I237" s="114"/>
      <c r="J237" s="100"/>
      <c r="K237" s="100"/>
      <c r="L237" s="100"/>
    </row>
    <row r="238" spans="2:12" ht="48">
      <c r="B238" s="119"/>
      <c r="C238" s="120"/>
      <c r="D238" s="117" t="s">
        <v>269</v>
      </c>
      <c r="E238" s="72" t="s">
        <v>271</v>
      </c>
      <c r="F238" s="261">
        <v>37000</v>
      </c>
      <c r="G238" s="260"/>
      <c r="H238" s="76">
        <f aca="true" t="shared" si="14" ref="H238:H251">F238+G238</f>
        <v>37000</v>
      </c>
      <c r="I238" s="215"/>
      <c r="J238" s="100"/>
      <c r="K238" s="100"/>
      <c r="L238" s="100"/>
    </row>
    <row r="239" spans="2:12" ht="16.5" customHeight="1">
      <c r="B239" s="119"/>
      <c r="C239" s="159"/>
      <c r="D239" s="112" t="s">
        <v>110</v>
      </c>
      <c r="E239" s="72" t="s">
        <v>111</v>
      </c>
      <c r="F239" s="135">
        <v>17500</v>
      </c>
      <c r="G239" s="76"/>
      <c r="H239" s="122">
        <f t="shared" si="14"/>
        <v>17500</v>
      </c>
      <c r="I239" s="223"/>
      <c r="J239" s="100"/>
      <c r="K239" s="100"/>
      <c r="L239" s="100"/>
    </row>
    <row r="240" spans="2:12" ht="16.5" customHeight="1">
      <c r="B240" s="116"/>
      <c r="C240" s="117"/>
      <c r="D240" s="112" t="s">
        <v>119</v>
      </c>
      <c r="E240" s="72" t="s">
        <v>120</v>
      </c>
      <c r="F240" s="121">
        <v>500</v>
      </c>
      <c r="G240" s="76"/>
      <c r="H240" s="76">
        <f t="shared" si="14"/>
        <v>500</v>
      </c>
      <c r="I240" s="223"/>
      <c r="J240" s="100"/>
      <c r="K240" s="100"/>
      <c r="L240" s="100"/>
    </row>
    <row r="241" spans="2:12" ht="16.5" customHeight="1">
      <c r="B241" s="116"/>
      <c r="C241" s="117"/>
      <c r="D241" s="117">
        <v>4170</v>
      </c>
      <c r="E241" s="72" t="s">
        <v>132</v>
      </c>
      <c r="F241" s="121">
        <v>17000</v>
      </c>
      <c r="G241" s="76"/>
      <c r="H241" s="76">
        <f t="shared" si="14"/>
        <v>17000</v>
      </c>
      <c r="I241" s="232"/>
      <c r="J241" s="100"/>
      <c r="K241" s="100"/>
      <c r="L241" s="100"/>
    </row>
    <row r="242" spans="2:12" ht="16.5" customHeight="1">
      <c r="B242" s="116"/>
      <c r="C242" s="117"/>
      <c r="D242" s="112" t="s">
        <v>106</v>
      </c>
      <c r="E242" s="72" t="s">
        <v>107</v>
      </c>
      <c r="F242" s="121">
        <v>4000</v>
      </c>
      <c r="G242" s="122"/>
      <c r="H242" s="122">
        <f t="shared" si="14"/>
        <v>4000</v>
      </c>
      <c r="I242" s="223"/>
      <c r="J242" s="100"/>
      <c r="K242" s="100"/>
      <c r="L242" s="100"/>
    </row>
    <row r="243" spans="2:12" ht="16.5" customHeight="1">
      <c r="B243" s="116"/>
      <c r="C243" s="117"/>
      <c r="D243" s="142">
        <v>4220</v>
      </c>
      <c r="E243" s="72" t="s">
        <v>176</v>
      </c>
      <c r="F243" s="121">
        <v>3000</v>
      </c>
      <c r="G243" s="122"/>
      <c r="H243" s="76">
        <f t="shared" si="14"/>
        <v>3000</v>
      </c>
      <c r="I243" s="223"/>
      <c r="J243" s="100"/>
      <c r="K243" s="100"/>
      <c r="L243" s="100"/>
    </row>
    <row r="244" spans="2:12" ht="16.5" customHeight="1">
      <c r="B244" s="116"/>
      <c r="C244" s="117"/>
      <c r="D244" s="112" t="s">
        <v>91</v>
      </c>
      <c r="E244" s="72" t="s">
        <v>92</v>
      </c>
      <c r="F244" s="121">
        <v>36500</v>
      </c>
      <c r="G244" s="76"/>
      <c r="H244" s="76">
        <f t="shared" si="14"/>
        <v>36500</v>
      </c>
      <c r="I244" s="223"/>
      <c r="J244" s="100"/>
      <c r="K244" s="100"/>
      <c r="L244" s="100"/>
    </row>
    <row r="245" spans="2:12" ht="16.5" customHeight="1">
      <c r="B245" s="116"/>
      <c r="C245" s="117"/>
      <c r="D245" s="142">
        <v>4350</v>
      </c>
      <c r="E245" s="72" t="s">
        <v>137</v>
      </c>
      <c r="F245" s="121">
        <v>1500</v>
      </c>
      <c r="G245" s="76"/>
      <c r="H245" s="76">
        <f t="shared" si="14"/>
        <v>1500</v>
      </c>
      <c r="I245" s="223"/>
      <c r="J245" s="100"/>
      <c r="K245" s="100"/>
      <c r="L245" s="100"/>
    </row>
    <row r="246" spans="2:12" ht="16.5" customHeight="1">
      <c r="B246" s="116"/>
      <c r="C246" s="117"/>
      <c r="D246" s="142">
        <v>4370</v>
      </c>
      <c r="E246" s="72" t="s">
        <v>139</v>
      </c>
      <c r="F246" s="121">
        <v>1500</v>
      </c>
      <c r="G246" s="76"/>
      <c r="H246" s="76">
        <f t="shared" si="14"/>
        <v>1500</v>
      </c>
      <c r="I246" s="223"/>
      <c r="J246" s="100"/>
      <c r="K246" s="100"/>
      <c r="L246" s="100"/>
    </row>
    <row r="247" spans="2:12" ht="25.5">
      <c r="B247" s="116"/>
      <c r="C247" s="117"/>
      <c r="D247" s="142">
        <v>4400</v>
      </c>
      <c r="E247" s="238" t="s">
        <v>278</v>
      </c>
      <c r="F247" s="121">
        <v>11400</v>
      </c>
      <c r="G247" s="76"/>
      <c r="H247" s="76">
        <f t="shared" si="14"/>
        <v>11400</v>
      </c>
      <c r="I247" s="232"/>
      <c r="J247" s="100"/>
      <c r="K247" s="100"/>
      <c r="L247" s="100"/>
    </row>
    <row r="248" spans="2:12" ht="15.75" customHeight="1">
      <c r="B248" s="124"/>
      <c r="C248" s="132"/>
      <c r="D248" s="142">
        <v>4610</v>
      </c>
      <c r="E248" s="72" t="s">
        <v>142</v>
      </c>
      <c r="F248" s="125">
        <v>200</v>
      </c>
      <c r="G248" s="126"/>
      <c r="H248" s="76">
        <f t="shared" si="14"/>
        <v>200</v>
      </c>
      <c r="I248" s="232"/>
      <c r="J248" s="100"/>
      <c r="K248" s="100"/>
      <c r="L248" s="100"/>
    </row>
    <row r="249" spans="2:12" ht="15.75" customHeight="1">
      <c r="B249" s="116"/>
      <c r="C249" s="117"/>
      <c r="D249" s="142">
        <v>4700</v>
      </c>
      <c r="E249" s="72" t="s">
        <v>143</v>
      </c>
      <c r="F249" s="121">
        <v>1400</v>
      </c>
      <c r="G249" s="76"/>
      <c r="H249" s="76">
        <f t="shared" si="14"/>
        <v>1400</v>
      </c>
      <c r="I249" s="223"/>
      <c r="J249" s="100"/>
      <c r="K249" s="100"/>
      <c r="L249" s="100"/>
    </row>
    <row r="250" spans="2:12" ht="14.25" customHeight="1">
      <c r="B250" s="116"/>
      <c r="C250" s="291" t="s">
        <v>262</v>
      </c>
      <c r="D250" s="292"/>
      <c r="E250" s="293" t="s">
        <v>11</v>
      </c>
      <c r="F250" s="378">
        <f>F251</f>
        <v>1000</v>
      </c>
      <c r="G250" s="382">
        <f>G251</f>
        <v>0</v>
      </c>
      <c r="H250" s="378">
        <f>H251</f>
        <v>1000</v>
      </c>
      <c r="I250" s="143"/>
      <c r="J250" s="100"/>
      <c r="K250" s="100"/>
      <c r="L250" s="100"/>
    </row>
    <row r="251" spans="2:12" ht="48.75" thickBot="1">
      <c r="B251" s="124"/>
      <c r="C251" s="431"/>
      <c r="D251" s="132" t="s">
        <v>269</v>
      </c>
      <c r="E251" s="40" t="s">
        <v>271</v>
      </c>
      <c r="F251" s="125">
        <v>1000</v>
      </c>
      <c r="G251" s="432"/>
      <c r="H251" s="126">
        <f t="shared" si="14"/>
        <v>1000</v>
      </c>
      <c r="I251" s="433"/>
      <c r="J251" s="100"/>
      <c r="K251" s="100"/>
      <c r="L251" s="100"/>
    </row>
    <row r="252" spans="2:12" ht="15.75" customHeight="1" thickBot="1">
      <c r="B252" s="316" t="s">
        <v>177</v>
      </c>
      <c r="C252" s="317"/>
      <c r="D252" s="317"/>
      <c r="E252" s="301" t="s">
        <v>76</v>
      </c>
      <c r="F252" s="354">
        <f>F253+F259+F255+F263+F280+F282+F286+F290+F288+F309+F312</f>
        <v>3659259</v>
      </c>
      <c r="G252" s="354">
        <f>G253+G259+G255+G263+G280+G282+G286+G290+G288+G309+G312</f>
        <v>0</v>
      </c>
      <c r="H252" s="354">
        <f>H253+H259+H255+H263+H280+H282+H286+H290+H288+H309+H312</f>
        <v>3659259</v>
      </c>
      <c r="I252" s="108"/>
      <c r="J252" s="100"/>
      <c r="K252" s="100"/>
      <c r="L252" s="100"/>
    </row>
    <row r="253" spans="2:12" ht="15.75" customHeight="1">
      <c r="B253" s="285"/>
      <c r="C253" s="347" t="s">
        <v>309</v>
      </c>
      <c r="D253" s="396"/>
      <c r="E253" s="289" t="s">
        <v>310</v>
      </c>
      <c r="F253" s="287">
        <f>F254</f>
        <v>5000</v>
      </c>
      <c r="G253" s="287">
        <f>G254</f>
        <v>0</v>
      </c>
      <c r="H253" s="287">
        <f>H254</f>
        <v>5000</v>
      </c>
      <c r="I253" s="286"/>
      <c r="J253" s="100"/>
      <c r="K253" s="100"/>
      <c r="L253" s="100"/>
    </row>
    <row r="254" spans="2:12" ht="28.5" customHeight="1">
      <c r="B254" s="178"/>
      <c r="C254" s="177"/>
      <c r="D254" s="142">
        <v>4330</v>
      </c>
      <c r="E254" s="72" t="s">
        <v>184</v>
      </c>
      <c r="F254" s="189">
        <v>5000</v>
      </c>
      <c r="G254" s="189"/>
      <c r="H254" s="76">
        <f>F254+G254</f>
        <v>5000</v>
      </c>
      <c r="I254" s="114"/>
      <c r="J254" s="100"/>
      <c r="K254" s="100"/>
      <c r="L254" s="100"/>
    </row>
    <row r="255" spans="2:12" ht="24" customHeight="1">
      <c r="B255" s="178"/>
      <c r="C255" s="291" t="s">
        <v>263</v>
      </c>
      <c r="D255" s="398"/>
      <c r="E255" s="293" t="s">
        <v>264</v>
      </c>
      <c r="F255" s="297">
        <f>F256+F257+F258</f>
        <v>2800</v>
      </c>
      <c r="G255" s="297">
        <f>G256+G257+G258</f>
        <v>0</v>
      </c>
      <c r="H255" s="297">
        <f>H256+H257+H258</f>
        <v>2800</v>
      </c>
      <c r="I255" s="114"/>
      <c r="J255" s="100"/>
      <c r="K255" s="100"/>
      <c r="L255" s="100"/>
    </row>
    <row r="256" spans="2:12" ht="13.5" customHeight="1">
      <c r="B256" s="178"/>
      <c r="C256" s="177"/>
      <c r="D256" s="112" t="s">
        <v>106</v>
      </c>
      <c r="E256" s="72" t="s">
        <v>107</v>
      </c>
      <c r="F256" s="217">
        <v>1000</v>
      </c>
      <c r="G256" s="262"/>
      <c r="H256" s="76">
        <f>F256+G256</f>
        <v>1000</v>
      </c>
      <c r="I256" s="215"/>
      <c r="J256" s="100"/>
      <c r="K256" s="100"/>
      <c r="L256" s="100"/>
    </row>
    <row r="257" spans="2:12" ht="13.5" customHeight="1">
      <c r="B257" s="178"/>
      <c r="C257" s="177"/>
      <c r="D257" s="112" t="s">
        <v>124</v>
      </c>
      <c r="E257" s="72" t="s">
        <v>125</v>
      </c>
      <c r="F257" s="189">
        <v>300</v>
      </c>
      <c r="G257" s="262"/>
      <c r="H257" s="76">
        <f>F257+G257</f>
        <v>300</v>
      </c>
      <c r="I257" s="215"/>
      <c r="J257" s="100"/>
      <c r="K257" s="100"/>
      <c r="L257" s="100"/>
    </row>
    <row r="258" spans="2:12" ht="13.5" customHeight="1">
      <c r="B258" s="178"/>
      <c r="C258" s="177"/>
      <c r="D258" s="142">
        <v>4700</v>
      </c>
      <c r="E258" s="72" t="s">
        <v>143</v>
      </c>
      <c r="F258" s="189">
        <v>1500</v>
      </c>
      <c r="G258" s="262"/>
      <c r="H258" s="76">
        <f>F258+G258</f>
        <v>1500</v>
      </c>
      <c r="I258" s="215"/>
      <c r="J258" s="100"/>
      <c r="K258" s="100"/>
      <c r="L258" s="100"/>
    </row>
    <row r="259" spans="2:12" ht="13.5" customHeight="1">
      <c r="B259" s="178"/>
      <c r="C259" s="288" t="s">
        <v>311</v>
      </c>
      <c r="D259" s="397"/>
      <c r="E259" s="289" t="s">
        <v>312</v>
      </c>
      <c r="F259" s="295">
        <f>SUM(F260:F262)</f>
        <v>31000</v>
      </c>
      <c r="G259" s="297">
        <f>SUM(G260:G262)</f>
        <v>0</v>
      </c>
      <c r="H259" s="296">
        <f>SUM(H260:H262)</f>
        <v>31000</v>
      </c>
      <c r="I259" s="215"/>
      <c r="J259" s="100"/>
      <c r="K259" s="100"/>
      <c r="L259" s="100"/>
    </row>
    <row r="260" spans="2:12" ht="13.5" customHeight="1">
      <c r="B260" s="178"/>
      <c r="C260" s="213"/>
      <c r="D260" s="112" t="s">
        <v>119</v>
      </c>
      <c r="E260" s="72" t="s">
        <v>120</v>
      </c>
      <c r="F260" s="217">
        <v>4600</v>
      </c>
      <c r="G260" s="262"/>
      <c r="H260" s="76">
        <f aca="true" t="shared" si="15" ref="H260:H279">F260+G260</f>
        <v>4600</v>
      </c>
      <c r="I260" s="215"/>
      <c r="J260" s="100"/>
      <c r="K260" s="100"/>
      <c r="L260" s="100"/>
    </row>
    <row r="261" spans="2:12" ht="13.5" customHeight="1">
      <c r="B261" s="178"/>
      <c r="C261" s="213"/>
      <c r="D261" s="117" t="s">
        <v>121</v>
      </c>
      <c r="E261" s="72" t="s">
        <v>333</v>
      </c>
      <c r="F261" s="217">
        <v>0</v>
      </c>
      <c r="G261" s="262">
        <v>350</v>
      </c>
      <c r="H261" s="76">
        <f t="shared" si="15"/>
        <v>350</v>
      </c>
      <c r="I261" s="223" t="s">
        <v>453</v>
      </c>
      <c r="J261" s="100"/>
      <c r="K261" s="100"/>
      <c r="L261" s="100"/>
    </row>
    <row r="262" spans="2:12" ht="13.5" customHeight="1">
      <c r="B262" s="178"/>
      <c r="C262" s="213"/>
      <c r="D262" s="117">
        <v>4170</v>
      </c>
      <c r="E262" s="72" t="s">
        <v>132</v>
      </c>
      <c r="F262" s="217">
        <v>26400</v>
      </c>
      <c r="G262" s="262">
        <v>-350</v>
      </c>
      <c r="H262" s="76">
        <f t="shared" si="15"/>
        <v>26050</v>
      </c>
      <c r="I262" s="223" t="s">
        <v>453</v>
      </c>
      <c r="J262" s="100"/>
      <c r="K262" s="100"/>
      <c r="L262" s="100"/>
    </row>
    <row r="263" spans="2:12" ht="40.5" customHeight="1">
      <c r="B263" s="119"/>
      <c r="C263" s="291" t="s">
        <v>178</v>
      </c>
      <c r="D263" s="398"/>
      <c r="E263" s="330" t="s">
        <v>290</v>
      </c>
      <c r="F263" s="378">
        <f>SUM(F264:F279)</f>
        <v>2551300</v>
      </c>
      <c r="G263" s="382">
        <f>SUM(G264:G279)</f>
        <v>1300</v>
      </c>
      <c r="H263" s="378">
        <f>SUM(H264:H279)</f>
        <v>2552600</v>
      </c>
      <c r="I263" s="114"/>
      <c r="J263" s="100"/>
      <c r="K263" s="100"/>
      <c r="L263" s="100"/>
    </row>
    <row r="264" spans="2:12" ht="14.25" customHeight="1">
      <c r="B264" s="116"/>
      <c r="C264" s="117"/>
      <c r="D264" s="117" t="s">
        <v>179</v>
      </c>
      <c r="E264" s="72" t="s">
        <v>329</v>
      </c>
      <c r="F264" s="121">
        <v>2407150</v>
      </c>
      <c r="G264" s="122"/>
      <c r="H264" s="122">
        <f t="shared" si="15"/>
        <v>2407150</v>
      </c>
      <c r="I264" s="223"/>
      <c r="J264" s="100"/>
      <c r="K264" s="100"/>
      <c r="L264" s="100"/>
    </row>
    <row r="265" spans="2:12" ht="14.25" customHeight="1">
      <c r="B265" s="116"/>
      <c r="C265" s="117"/>
      <c r="D265" s="117" t="s">
        <v>117</v>
      </c>
      <c r="E265" s="72" t="s">
        <v>330</v>
      </c>
      <c r="F265" s="121">
        <v>60050</v>
      </c>
      <c r="G265" s="76"/>
      <c r="H265" s="76">
        <f t="shared" si="15"/>
        <v>60050</v>
      </c>
      <c r="I265" s="232"/>
      <c r="J265" s="100"/>
      <c r="K265" s="100"/>
      <c r="L265" s="100"/>
    </row>
    <row r="266" spans="2:12" ht="14.25" customHeight="1">
      <c r="B266" s="116"/>
      <c r="C266" s="117"/>
      <c r="D266" s="112" t="s">
        <v>130</v>
      </c>
      <c r="E266" s="72" t="s">
        <v>331</v>
      </c>
      <c r="F266" s="121">
        <v>3500</v>
      </c>
      <c r="G266" s="76">
        <v>-103</v>
      </c>
      <c r="H266" s="76">
        <f t="shared" si="15"/>
        <v>3397</v>
      </c>
      <c r="I266" s="223" t="s">
        <v>453</v>
      </c>
      <c r="J266" s="100"/>
      <c r="K266" s="100"/>
      <c r="L266" s="100"/>
    </row>
    <row r="267" spans="2:12" ht="14.25" customHeight="1">
      <c r="B267" s="116"/>
      <c r="C267" s="117"/>
      <c r="D267" s="117" t="s">
        <v>119</v>
      </c>
      <c r="E267" s="72" t="s">
        <v>332</v>
      </c>
      <c r="F267" s="121">
        <v>61000</v>
      </c>
      <c r="G267" s="76"/>
      <c r="H267" s="76">
        <f t="shared" si="15"/>
        <v>61000</v>
      </c>
      <c r="I267" s="223"/>
      <c r="J267" s="100"/>
      <c r="K267" s="100"/>
      <c r="L267" s="100"/>
    </row>
    <row r="268" spans="2:12" ht="14.25" customHeight="1">
      <c r="B268" s="116"/>
      <c r="C268" s="117"/>
      <c r="D268" s="117" t="s">
        <v>121</v>
      </c>
      <c r="E268" s="72" t="s">
        <v>333</v>
      </c>
      <c r="F268" s="121">
        <v>1550</v>
      </c>
      <c r="G268" s="76"/>
      <c r="H268" s="76">
        <f t="shared" si="15"/>
        <v>1550</v>
      </c>
      <c r="I268" s="143"/>
      <c r="J268" s="100"/>
      <c r="K268" s="100"/>
      <c r="L268" s="100"/>
    </row>
    <row r="269" spans="2:12" ht="14.25" customHeight="1">
      <c r="B269" s="116"/>
      <c r="C269" s="117"/>
      <c r="D269" s="117">
        <v>4170</v>
      </c>
      <c r="E269" s="72" t="s">
        <v>334</v>
      </c>
      <c r="F269" s="121">
        <v>1000</v>
      </c>
      <c r="G269" s="76"/>
      <c r="H269" s="76">
        <f t="shared" si="15"/>
        <v>1000</v>
      </c>
      <c r="I269" s="143"/>
      <c r="J269" s="100"/>
      <c r="K269" s="100"/>
      <c r="L269" s="100"/>
    </row>
    <row r="270" spans="2:12" ht="14.25" customHeight="1">
      <c r="B270" s="116"/>
      <c r="C270" s="117"/>
      <c r="D270" s="117" t="s">
        <v>106</v>
      </c>
      <c r="E270" s="72" t="s">
        <v>335</v>
      </c>
      <c r="F270" s="121">
        <v>2700</v>
      </c>
      <c r="G270" s="76">
        <v>-500</v>
      </c>
      <c r="H270" s="76">
        <f t="shared" si="15"/>
        <v>2200</v>
      </c>
      <c r="I270" s="223" t="s">
        <v>453</v>
      </c>
      <c r="J270" s="100"/>
      <c r="K270" s="100"/>
      <c r="L270" s="100"/>
    </row>
    <row r="271" spans="2:12" ht="14.25" customHeight="1">
      <c r="B271" s="116"/>
      <c r="C271" s="117"/>
      <c r="D271" s="112" t="s">
        <v>133</v>
      </c>
      <c r="E271" s="72" t="s">
        <v>336</v>
      </c>
      <c r="F271" s="121">
        <v>600</v>
      </c>
      <c r="G271" s="76"/>
      <c r="H271" s="76">
        <f t="shared" si="15"/>
        <v>600</v>
      </c>
      <c r="I271" s="143"/>
      <c r="J271" s="100"/>
      <c r="K271" s="100"/>
      <c r="L271" s="100"/>
    </row>
    <row r="272" spans="2:12" ht="14.25" customHeight="1">
      <c r="B272" s="116"/>
      <c r="C272" s="117"/>
      <c r="D272" s="112" t="s">
        <v>135</v>
      </c>
      <c r="E272" s="72" t="s">
        <v>136</v>
      </c>
      <c r="F272" s="121">
        <v>300</v>
      </c>
      <c r="G272" s="122"/>
      <c r="H272" s="122">
        <f t="shared" si="15"/>
        <v>300</v>
      </c>
      <c r="I272" s="215"/>
      <c r="J272" s="100"/>
      <c r="K272" s="100"/>
      <c r="L272" s="100"/>
    </row>
    <row r="273" spans="2:12" ht="14.25" customHeight="1">
      <c r="B273" s="116"/>
      <c r="C273" s="117"/>
      <c r="D273" s="117" t="s">
        <v>180</v>
      </c>
      <c r="E273" s="72" t="s">
        <v>181</v>
      </c>
      <c r="F273" s="121">
        <v>550</v>
      </c>
      <c r="G273" s="76"/>
      <c r="H273" s="76">
        <f t="shared" si="15"/>
        <v>550</v>
      </c>
      <c r="I273" s="215"/>
      <c r="J273" s="100"/>
      <c r="K273" s="100"/>
      <c r="L273" s="100"/>
    </row>
    <row r="274" spans="2:12" ht="14.25" customHeight="1">
      <c r="B274" s="116"/>
      <c r="C274" s="117"/>
      <c r="D274" s="117" t="s">
        <v>91</v>
      </c>
      <c r="E274" s="72" t="s">
        <v>337</v>
      </c>
      <c r="F274" s="121">
        <v>10000</v>
      </c>
      <c r="G274" s="76"/>
      <c r="H274" s="76">
        <f t="shared" si="15"/>
        <v>10000</v>
      </c>
      <c r="I274" s="223"/>
      <c r="J274" s="100"/>
      <c r="K274" s="100"/>
      <c r="L274" s="100"/>
    </row>
    <row r="275" spans="2:12" ht="25.5">
      <c r="B275" s="116"/>
      <c r="C275" s="117"/>
      <c r="D275" s="142">
        <v>4400</v>
      </c>
      <c r="E275" s="238" t="s">
        <v>278</v>
      </c>
      <c r="F275" s="121">
        <v>0</v>
      </c>
      <c r="G275" s="76">
        <v>1300</v>
      </c>
      <c r="H275" s="76">
        <f t="shared" si="15"/>
        <v>1300</v>
      </c>
      <c r="I275" s="223" t="s">
        <v>453</v>
      </c>
      <c r="J275" s="100"/>
      <c r="K275" s="100"/>
      <c r="L275" s="100"/>
    </row>
    <row r="276" spans="2:12" ht="14.25" customHeight="1">
      <c r="B276" s="116"/>
      <c r="C276" s="117"/>
      <c r="D276" s="117" t="s">
        <v>124</v>
      </c>
      <c r="E276" s="72" t="s">
        <v>338</v>
      </c>
      <c r="F276" s="121">
        <v>500</v>
      </c>
      <c r="G276" s="76"/>
      <c r="H276" s="76">
        <f t="shared" si="15"/>
        <v>500</v>
      </c>
      <c r="I276" s="215"/>
      <c r="J276" s="100"/>
      <c r="K276" s="100"/>
      <c r="L276" s="100"/>
    </row>
    <row r="277" spans="2:12" ht="14.25" customHeight="1">
      <c r="B277" s="116"/>
      <c r="C277" s="117"/>
      <c r="D277" s="117">
        <v>4430</v>
      </c>
      <c r="E277" s="72" t="s">
        <v>339</v>
      </c>
      <c r="F277" s="121">
        <v>150</v>
      </c>
      <c r="G277" s="76"/>
      <c r="H277" s="76">
        <f t="shared" si="15"/>
        <v>150</v>
      </c>
      <c r="I277" s="223"/>
      <c r="J277" s="100"/>
      <c r="K277" s="100"/>
      <c r="L277" s="100"/>
    </row>
    <row r="278" spans="2:12" ht="14.25">
      <c r="B278" s="116"/>
      <c r="C278" s="117"/>
      <c r="D278" s="117" t="s">
        <v>140</v>
      </c>
      <c r="E278" s="72" t="s">
        <v>340</v>
      </c>
      <c r="F278" s="121">
        <v>1250</v>
      </c>
      <c r="G278" s="76"/>
      <c r="H278" s="76">
        <f t="shared" si="15"/>
        <v>1250</v>
      </c>
      <c r="I278" s="232"/>
      <c r="J278" s="100"/>
      <c r="K278" s="100"/>
      <c r="L278" s="100"/>
    </row>
    <row r="279" spans="2:12" ht="14.25" customHeight="1">
      <c r="B279" s="116"/>
      <c r="C279" s="117"/>
      <c r="D279" s="142">
        <v>4700</v>
      </c>
      <c r="E279" s="72" t="s">
        <v>341</v>
      </c>
      <c r="F279" s="121">
        <v>1000</v>
      </c>
      <c r="G279" s="76">
        <v>603</v>
      </c>
      <c r="H279" s="76">
        <f t="shared" si="15"/>
        <v>1603</v>
      </c>
      <c r="I279" s="223" t="s">
        <v>453</v>
      </c>
      <c r="J279" s="100"/>
      <c r="K279" s="100"/>
      <c r="L279" s="100"/>
    </row>
    <row r="280" spans="2:12" ht="67.5" customHeight="1">
      <c r="B280" s="119"/>
      <c r="C280" s="291" t="s">
        <v>182</v>
      </c>
      <c r="D280" s="292"/>
      <c r="E280" s="334" t="s">
        <v>291</v>
      </c>
      <c r="F280" s="378">
        <f>F281</f>
        <v>12760</v>
      </c>
      <c r="G280" s="382">
        <f>G281</f>
        <v>0</v>
      </c>
      <c r="H280" s="378">
        <f>H281</f>
        <v>12760</v>
      </c>
      <c r="I280" s="114"/>
      <c r="J280" s="100"/>
      <c r="K280" s="100"/>
      <c r="L280" s="100"/>
    </row>
    <row r="281" spans="2:12" ht="15" customHeight="1">
      <c r="B281" s="116"/>
      <c r="C281" s="117"/>
      <c r="D281" s="117">
        <v>4130</v>
      </c>
      <c r="E281" s="72" t="s">
        <v>214</v>
      </c>
      <c r="F281" s="121">
        <v>12760</v>
      </c>
      <c r="G281" s="122"/>
      <c r="H281" s="122">
        <f>F281+G281</f>
        <v>12760</v>
      </c>
      <c r="I281" s="247"/>
      <c r="J281" s="100"/>
      <c r="K281" s="100"/>
      <c r="L281" s="100"/>
    </row>
    <row r="282" spans="2:12" ht="26.25" customHeight="1">
      <c r="B282" s="119"/>
      <c r="C282" s="291" t="s">
        <v>183</v>
      </c>
      <c r="D282" s="292"/>
      <c r="E282" s="334" t="s">
        <v>78</v>
      </c>
      <c r="F282" s="378">
        <f>SUM(F283:F285)</f>
        <v>239900</v>
      </c>
      <c r="G282" s="382">
        <f>SUM(G283:G285)</f>
        <v>0</v>
      </c>
      <c r="H282" s="378">
        <f>SUM(H283:H285)</f>
        <v>239900</v>
      </c>
      <c r="I282" s="114"/>
      <c r="J282" s="100"/>
      <c r="K282" s="100"/>
      <c r="L282" s="100"/>
    </row>
    <row r="283" spans="2:12" ht="16.5" customHeight="1">
      <c r="B283" s="116"/>
      <c r="C283" s="117"/>
      <c r="D283" s="112" t="s">
        <v>179</v>
      </c>
      <c r="E283" s="72" t="s">
        <v>186</v>
      </c>
      <c r="F283" s="121">
        <v>201900</v>
      </c>
      <c r="G283" s="122"/>
      <c r="H283" s="122">
        <f>F283+G283</f>
        <v>201900</v>
      </c>
      <c r="I283" s="223"/>
      <c r="J283" s="100"/>
      <c r="K283" s="100"/>
      <c r="L283" s="100"/>
    </row>
    <row r="284" spans="2:12" ht="15" customHeight="1">
      <c r="B284" s="116"/>
      <c r="C284" s="117"/>
      <c r="D284" s="117" t="s">
        <v>119</v>
      </c>
      <c r="E284" s="72" t="s">
        <v>120</v>
      </c>
      <c r="F284" s="121">
        <v>3000</v>
      </c>
      <c r="G284" s="76"/>
      <c r="H284" s="76">
        <f>F284+G284</f>
        <v>3000</v>
      </c>
      <c r="I284" s="232"/>
      <c r="J284" s="100"/>
      <c r="K284" s="100"/>
      <c r="L284" s="100"/>
    </row>
    <row r="285" spans="2:12" ht="24" customHeight="1">
      <c r="B285" s="116"/>
      <c r="C285" s="117"/>
      <c r="D285" s="142">
        <v>4330</v>
      </c>
      <c r="E285" s="72" t="s">
        <v>184</v>
      </c>
      <c r="F285" s="121">
        <v>35000</v>
      </c>
      <c r="G285" s="76"/>
      <c r="H285" s="76">
        <f>F285+G285</f>
        <v>35000</v>
      </c>
      <c r="I285" s="223"/>
      <c r="J285" s="100"/>
      <c r="K285" s="100"/>
      <c r="L285" s="100"/>
    </row>
    <row r="286" spans="2:12" ht="15.75" customHeight="1">
      <c r="B286" s="119"/>
      <c r="C286" s="291" t="s">
        <v>185</v>
      </c>
      <c r="D286" s="292"/>
      <c r="E286" s="293" t="s">
        <v>245</v>
      </c>
      <c r="F286" s="378">
        <f>F287</f>
        <v>40000</v>
      </c>
      <c r="G286" s="382">
        <f>G287</f>
        <v>0</v>
      </c>
      <c r="H286" s="378">
        <f>H287</f>
        <v>40000</v>
      </c>
      <c r="I286" s="114"/>
      <c r="J286" s="100"/>
      <c r="K286" s="100"/>
      <c r="L286" s="100"/>
    </row>
    <row r="287" spans="2:12" ht="15" customHeight="1">
      <c r="B287" s="116"/>
      <c r="C287" s="117"/>
      <c r="D287" s="112" t="s">
        <v>179</v>
      </c>
      <c r="E287" s="72" t="s">
        <v>186</v>
      </c>
      <c r="F287" s="121">
        <v>40000</v>
      </c>
      <c r="G287" s="76"/>
      <c r="H287" s="76">
        <f>F287+G287</f>
        <v>40000</v>
      </c>
      <c r="I287" s="143"/>
      <c r="J287" s="100"/>
      <c r="K287" s="100"/>
      <c r="L287" s="100"/>
    </row>
    <row r="288" spans="2:12" ht="15" customHeight="1">
      <c r="B288" s="116"/>
      <c r="C288" s="326">
        <v>85216</v>
      </c>
      <c r="D288" s="341"/>
      <c r="E288" s="342" t="s">
        <v>212</v>
      </c>
      <c r="F288" s="378">
        <f>F289</f>
        <v>68900</v>
      </c>
      <c r="G288" s="382">
        <f>G289</f>
        <v>0</v>
      </c>
      <c r="H288" s="378">
        <f>H289</f>
        <v>68900</v>
      </c>
      <c r="I288" s="143"/>
      <c r="J288" s="100"/>
      <c r="K288" s="100"/>
      <c r="L288" s="100"/>
    </row>
    <row r="289" spans="2:12" ht="15" customHeight="1">
      <c r="B289" s="116"/>
      <c r="C289" s="38"/>
      <c r="D289" s="112" t="s">
        <v>179</v>
      </c>
      <c r="E289" s="72" t="s">
        <v>186</v>
      </c>
      <c r="F289" s="121">
        <v>68900</v>
      </c>
      <c r="G289" s="260"/>
      <c r="H289" s="76">
        <f>F289+G289</f>
        <v>68900</v>
      </c>
      <c r="I289" s="143"/>
      <c r="J289" s="100"/>
      <c r="K289" s="100"/>
      <c r="L289" s="100"/>
    </row>
    <row r="290" spans="2:12" ht="16.5" customHeight="1">
      <c r="B290" s="119"/>
      <c r="C290" s="291" t="s">
        <v>187</v>
      </c>
      <c r="D290" s="292"/>
      <c r="E290" s="293" t="s">
        <v>79</v>
      </c>
      <c r="F290" s="378">
        <f>SUM(F291:F308)</f>
        <v>583999</v>
      </c>
      <c r="G290" s="378">
        <f>SUM(G291:G308)</f>
        <v>-1300</v>
      </c>
      <c r="H290" s="378">
        <f>SUM(H291:H308)</f>
        <v>582699</v>
      </c>
      <c r="I290" s="114"/>
      <c r="J290" s="100"/>
      <c r="K290" s="100"/>
      <c r="L290" s="100"/>
    </row>
    <row r="291" spans="2:12" ht="15.75" customHeight="1">
      <c r="B291" s="116"/>
      <c r="C291" s="117"/>
      <c r="D291" s="112" t="s">
        <v>117</v>
      </c>
      <c r="E291" s="72" t="s">
        <v>118</v>
      </c>
      <c r="F291" s="121">
        <v>387200</v>
      </c>
      <c r="G291" s="122"/>
      <c r="H291" s="76">
        <f aca="true" t="shared" si="16" ref="H291:H308">F291+G291</f>
        <v>387200</v>
      </c>
      <c r="I291" s="223"/>
      <c r="J291" s="100"/>
      <c r="K291" s="100"/>
      <c r="L291" s="100"/>
    </row>
    <row r="292" spans="2:12" ht="15.75" customHeight="1">
      <c r="B292" s="116"/>
      <c r="C292" s="117"/>
      <c r="D292" s="112" t="s">
        <v>130</v>
      </c>
      <c r="E292" s="72" t="s">
        <v>131</v>
      </c>
      <c r="F292" s="121">
        <v>28300</v>
      </c>
      <c r="G292" s="76">
        <v>-4022</v>
      </c>
      <c r="H292" s="76">
        <f t="shared" si="16"/>
        <v>24278</v>
      </c>
      <c r="I292" s="223" t="s">
        <v>453</v>
      </c>
      <c r="J292" s="100"/>
      <c r="K292" s="100"/>
      <c r="L292" s="100"/>
    </row>
    <row r="293" spans="2:12" ht="15.75" customHeight="1">
      <c r="B293" s="116"/>
      <c r="C293" s="117"/>
      <c r="D293" s="112" t="s">
        <v>119</v>
      </c>
      <c r="E293" s="72" t="s">
        <v>120</v>
      </c>
      <c r="F293" s="121">
        <v>66200</v>
      </c>
      <c r="G293" s="76"/>
      <c r="H293" s="76">
        <f t="shared" si="16"/>
        <v>66200</v>
      </c>
      <c r="I293" s="232"/>
      <c r="J293" s="100"/>
      <c r="K293" s="100"/>
      <c r="L293" s="100"/>
    </row>
    <row r="294" spans="2:12" ht="15.75" customHeight="1">
      <c r="B294" s="116"/>
      <c r="C294" s="117"/>
      <c r="D294" s="112" t="s">
        <v>121</v>
      </c>
      <c r="E294" s="72" t="s">
        <v>122</v>
      </c>
      <c r="F294" s="121">
        <v>9500</v>
      </c>
      <c r="G294" s="76"/>
      <c r="H294" s="76">
        <f t="shared" si="16"/>
        <v>9500</v>
      </c>
      <c r="I294" s="223"/>
      <c r="J294" s="100"/>
      <c r="K294" s="100"/>
      <c r="L294" s="100"/>
    </row>
    <row r="295" spans="2:12" ht="15.75" customHeight="1">
      <c r="B295" s="116"/>
      <c r="C295" s="117"/>
      <c r="D295" s="117">
        <v>4170</v>
      </c>
      <c r="E295" s="72" t="s">
        <v>132</v>
      </c>
      <c r="F295" s="121">
        <v>1000</v>
      </c>
      <c r="G295" s="76"/>
      <c r="H295" s="76">
        <f t="shared" si="16"/>
        <v>1000</v>
      </c>
      <c r="I295" s="143"/>
      <c r="J295" s="100"/>
      <c r="K295" s="100"/>
      <c r="L295" s="100"/>
    </row>
    <row r="296" spans="2:12" ht="15.75" customHeight="1">
      <c r="B296" s="116"/>
      <c r="C296" s="117"/>
      <c r="D296" s="112" t="s">
        <v>106</v>
      </c>
      <c r="E296" s="72" t="s">
        <v>107</v>
      </c>
      <c r="F296" s="121">
        <v>28149</v>
      </c>
      <c r="G296" s="76"/>
      <c r="H296" s="76">
        <f t="shared" si="16"/>
        <v>28149</v>
      </c>
      <c r="I296" s="223"/>
      <c r="J296" s="100"/>
      <c r="K296" s="100"/>
      <c r="L296" s="100"/>
    </row>
    <row r="297" spans="2:12" ht="15.75" customHeight="1">
      <c r="B297" s="116"/>
      <c r="C297" s="117"/>
      <c r="D297" s="112" t="s">
        <v>133</v>
      </c>
      <c r="E297" s="72" t="s">
        <v>134</v>
      </c>
      <c r="F297" s="121">
        <v>7100</v>
      </c>
      <c r="G297" s="76"/>
      <c r="H297" s="76">
        <f t="shared" si="16"/>
        <v>7100</v>
      </c>
      <c r="I297" s="223"/>
      <c r="J297" s="100"/>
      <c r="K297" s="100"/>
      <c r="L297" s="100"/>
    </row>
    <row r="298" spans="2:12" ht="15.75" customHeight="1">
      <c r="B298" s="116"/>
      <c r="C298" s="117"/>
      <c r="D298" s="112" t="s">
        <v>135</v>
      </c>
      <c r="E298" s="72" t="s">
        <v>136</v>
      </c>
      <c r="F298" s="121">
        <v>4000</v>
      </c>
      <c r="G298" s="76"/>
      <c r="H298" s="76">
        <f t="shared" si="16"/>
        <v>4000</v>
      </c>
      <c r="I298" s="223"/>
      <c r="J298" s="100"/>
      <c r="K298" s="100"/>
      <c r="L298" s="100"/>
    </row>
    <row r="299" spans="2:12" ht="15.75" customHeight="1">
      <c r="B299" s="116"/>
      <c r="C299" s="117"/>
      <c r="D299" s="117" t="s">
        <v>180</v>
      </c>
      <c r="E299" s="72" t="s">
        <v>181</v>
      </c>
      <c r="F299" s="121">
        <v>1500</v>
      </c>
      <c r="G299" s="76"/>
      <c r="H299" s="76">
        <f t="shared" si="16"/>
        <v>1500</v>
      </c>
      <c r="I299" s="215"/>
      <c r="J299" s="100"/>
      <c r="K299" s="100"/>
      <c r="L299" s="100"/>
    </row>
    <row r="300" spans="2:12" ht="15.75" customHeight="1">
      <c r="B300" s="116"/>
      <c r="C300" s="117"/>
      <c r="D300" s="112" t="s">
        <v>91</v>
      </c>
      <c r="E300" s="72" t="s">
        <v>92</v>
      </c>
      <c r="F300" s="121">
        <v>11000</v>
      </c>
      <c r="G300" s="76">
        <v>4022</v>
      </c>
      <c r="H300" s="76">
        <f t="shared" si="16"/>
        <v>15022</v>
      </c>
      <c r="I300" s="223" t="s">
        <v>453</v>
      </c>
      <c r="J300" s="100"/>
      <c r="K300" s="100"/>
      <c r="L300" s="100"/>
    </row>
    <row r="301" spans="2:12" ht="15.75" customHeight="1">
      <c r="B301" s="116"/>
      <c r="C301" s="117"/>
      <c r="D301" s="142">
        <v>4350</v>
      </c>
      <c r="E301" s="72" t="s">
        <v>137</v>
      </c>
      <c r="F301" s="121">
        <v>1000</v>
      </c>
      <c r="G301" s="76"/>
      <c r="H301" s="76">
        <f t="shared" si="16"/>
        <v>1000</v>
      </c>
      <c r="I301" s="232"/>
      <c r="J301" s="100"/>
      <c r="K301" s="100"/>
      <c r="L301" s="100"/>
    </row>
    <row r="302" spans="2:12" ht="15.75" customHeight="1">
      <c r="B302" s="116"/>
      <c r="C302" s="117"/>
      <c r="D302" s="142">
        <v>4360</v>
      </c>
      <c r="E302" s="72" t="s">
        <v>138</v>
      </c>
      <c r="F302" s="121">
        <v>3600</v>
      </c>
      <c r="G302" s="76"/>
      <c r="H302" s="76">
        <f t="shared" si="16"/>
        <v>3600</v>
      </c>
      <c r="I302" s="223"/>
      <c r="J302" s="100"/>
      <c r="K302" s="100"/>
      <c r="L302" s="100"/>
    </row>
    <row r="303" spans="2:12" ht="15.75" customHeight="1">
      <c r="B303" s="116"/>
      <c r="C303" s="117"/>
      <c r="D303" s="142">
        <v>4370</v>
      </c>
      <c r="E303" s="72" t="s">
        <v>139</v>
      </c>
      <c r="F303" s="121">
        <v>3600</v>
      </c>
      <c r="G303" s="76"/>
      <c r="H303" s="76">
        <f t="shared" si="16"/>
        <v>3600</v>
      </c>
      <c r="I303" s="215"/>
      <c r="J303" s="100"/>
      <c r="K303" s="100"/>
      <c r="L303" s="100"/>
    </row>
    <row r="304" spans="2:12" ht="25.5">
      <c r="B304" s="116"/>
      <c r="C304" s="117"/>
      <c r="D304" s="142">
        <v>4400</v>
      </c>
      <c r="E304" s="238" t="s">
        <v>278</v>
      </c>
      <c r="F304" s="121">
        <v>14000</v>
      </c>
      <c r="G304" s="76">
        <v>-1300</v>
      </c>
      <c r="H304" s="76">
        <f t="shared" si="16"/>
        <v>12700</v>
      </c>
      <c r="I304" s="223" t="s">
        <v>453</v>
      </c>
      <c r="J304" s="100"/>
      <c r="K304" s="100"/>
      <c r="L304" s="100"/>
    </row>
    <row r="305" spans="2:12" ht="15" customHeight="1">
      <c r="B305" s="116"/>
      <c r="C305" s="117"/>
      <c r="D305" s="112" t="s">
        <v>124</v>
      </c>
      <c r="E305" s="72" t="s">
        <v>125</v>
      </c>
      <c r="F305" s="121">
        <v>1000</v>
      </c>
      <c r="G305" s="76"/>
      <c r="H305" s="76">
        <f t="shared" si="16"/>
        <v>1000</v>
      </c>
      <c r="I305" s="223"/>
      <c r="J305" s="100"/>
      <c r="K305" s="100"/>
      <c r="L305" s="100"/>
    </row>
    <row r="306" spans="2:12" ht="15" customHeight="1">
      <c r="B306" s="116"/>
      <c r="C306" s="117"/>
      <c r="D306" s="112" t="s">
        <v>98</v>
      </c>
      <c r="E306" s="72" t="s">
        <v>99</v>
      </c>
      <c r="F306" s="121">
        <v>2100</v>
      </c>
      <c r="G306" s="76"/>
      <c r="H306" s="76">
        <f t="shared" si="16"/>
        <v>2100</v>
      </c>
      <c r="I306" s="223"/>
      <c r="J306" s="100"/>
      <c r="K306" s="100"/>
      <c r="L306" s="100"/>
    </row>
    <row r="307" spans="2:12" ht="15" customHeight="1">
      <c r="B307" s="116"/>
      <c r="C307" s="117"/>
      <c r="D307" s="112" t="s">
        <v>140</v>
      </c>
      <c r="E307" s="72" t="s">
        <v>141</v>
      </c>
      <c r="F307" s="121">
        <v>11250</v>
      </c>
      <c r="G307" s="76"/>
      <c r="H307" s="76">
        <f t="shared" si="16"/>
        <v>11250</v>
      </c>
      <c r="I307" s="223"/>
      <c r="J307" s="100"/>
      <c r="K307" s="100"/>
      <c r="L307" s="100"/>
    </row>
    <row r="308" spans="2:12" ht="15" customHeight="1">
      <c r="B308" s="116"/>
      <c r="C308" s="117"/>
      <c r="D308" s="142">
        <v>4700</v>
      </c>
      <c r="E308" s="72" t="s">
        <v>143</v>
      </c>
      <c r="F308" s="121">
        <v>3500</v>
      </c>
      <c r="G308" s="76"/>
      <c r="H308" s="76">
        <f t="shared" si="16"/>
        <v>3500</v>
      </c>
      <c r="I308" s="223"/>
      <c r="J308" s="100"/>
      <c r="K308" s="100"/>
      <c r="L308" s="100"/>
    </row>
    <row r="309" spans="2:12" ht="24.75" customHeight="1">
      <c r="B309" s="119"/>
      <c r="C309" s="291" t="s">
        <v>188</v>
      </c>
      <c r="D309" s="292"/>
      <c r="E309" s="293" t="s">
        <v>246</v>
      </c>
      <c r="F309" s="378">
        <f>SUM(F310:F311)</f>
        <v>35400</v>
      </c>
      <c r="G309" s="382">
        <f>SUM(G310:G311)</f>
        <v>0</v>
      </c>
      <c r="H309" s="378">
        <f>SUM(H310:H311)</f>
        <v>35400</v>
      </c>
      <c r="I309" s="114"/>
      <c r="J309" s="100"/>
      <c r="K309" s="100"/>
      <c r="L309" s="100"/>
    </row>
    <row r="310" spans="2:12" ht="18.75" customHeight="1">
      <c r="B310" s="116"/>
      <c r="C310" s="117"/>
      <c r="D310" s="112" t="s">
        <v>119</v>
      </c>
      <c r="E310" s="72" t="s">
        <v>120</v>
      </c>
      <c r="F310" s="121">
        <v>5400</v>
      </c>
      <c r="G310" s="76"/>
      <c r="H310" s="76">
        <f>F310+G310</f>
        <v>5400</v>
      </c>
      <c r="I310" s="123"/>
      <c r="J310" s="100"/>
      <c r="K310" s="100"/>
      <c r="L310" s="100"/>
    </row>
    <row r="311" spans="2:12" ht="18.75" customHeight="1">
      <c r="B311" s="116"/>
      <c r="C311" s="117"/>
      <c r="D311" s="117">
        <v>4170</v>
      </c>
      <c r="E311" s="72" t="s">
        <v>132</v>
      </c>
      <c r="F311" s="121">
        <v>30000</v>
      </c>
      <c r="G311" s="76"/>
      <c r="H311" s="76">
        <f>F311+G311</f>
        <v>30000</v>
      </c>
      <c r="I311" s="123"/>
      <c r="J311" s="100"/>
      <c r="K311" s="100"/>
      <c r="L311" s="100"/>
    </row>
    <row r="312" spans="2:12" ht="18.75" customHeight="1">
      <c r="B312" s="119"/>
      <c r="C312" s="291" t="s">
        <v>189</v>
      </c>
      <c r="D312" s="291"/>
      <c r="E312" s="293" t="s">
        <v>11</v>
      </c>
      <c r="F312" s="378">
        <f>F313+F314</f>
        <v>88200</v>
      </c>
      <c r="G312" s="382">
        <f>G313+G314</f>
        <v>0</v>
      </c>
      <c r="H312" s="378">
        <f>H313+H314</f>
        <v>88200</v>
      </c>
      <c r="I312" s="114"/>
      <c r="J312" s="100"/>
      <c r="K312" s="100"/>
      <c r="L312" s="100"/>
    </row>
    <row r="313" spans="2:12" ht="18.75" customHeight="1">
      <c r="B313" s="116"/>
      <c r="C313" s="117"/>
      <c r="D313" s="117" t="s">
        <v>179</v>
      </c>
      <c r="E313" s="72" t="s">
        <v>285</v>
      </c>
      <c r="F313" s="121">
        <v>78200</v>
      </c>
      <c r="G313" s="122"/>
      <c r="H313" s="122">
        <f>F313+G313</f>
        <v>78200</v>
      </c>
      <c r="I313" s="248"/>
      <c r="J313" s="100"/>
      <c r="K313" s="100"/>
      <c r="L313" s="100"/>
    </row>
    <row r="314" spans="2:12" ht="18.75" customHeight="1" thickBot="1">
      <c r="B314" s="124"/>
      <c r="C314" s="132"/>
      <c r="D314" s="136" t="s">
        <v>91</v>
      </c>
      <c r="E314" s="40" t="s">
        <v>92</v>
      </c>
      <c r="F314" s="125">
        <v>10000</v>
      </c>
      <c r="G314" s="140"/>
      <c r="H314" s="126">
        <f>F314+G314</f>
        <v>10000</v>
      </c>
      <c r="I314" s="434"/>
      <c r="J314" s="100"/>
      <c r="K314" s="100"/>
      <c r="L314" s="100"/>
    </row>
    <row r="315" spans="2:12" ht="30.75" customHeight="1" thickBot="1">
      <c r="B315" s="363" t="s">
        <v>190</v>
      </c>
      <c r="C315" s="364"/>
      <c r="D315" s="364"/>
      <c r="E315" s="309" t="s">
        <v>80</v>
      </c>
      <c r="F315" s="365">
        <f>F316+F319</f>
        <v>1014039</v>
      </c>
      <c r="G315" s="365">
        <f>G316+G319</f>
        <v>0</v>
      </c>
      <c r="H315" s="365">
        <f>H316+H319</f>
        <v>1014039</v>
      </c>
      <c r="I315" s="108"/>
      <c r="J315" s="100"/>
      <c r="K315" s="100"/>
      <c r="L315" s="100"/>
    </row>
    <row r="316" spans="2:12" ht="27" customHeight="1">
      <c r="B316" s="413"/>
      <c r="C316" s="409">
        <v>85311</v>
      </c>
      <c r="D316" s="410"/>
      <c r="E316" s="411" t="s">
        <v>346</v>
      </c>
      <c r="F316" s="393">
        <f>F317+F318</f>
        <v>222100</v>
      </c>
      <c r="G316" s="393">
        <f>G317+G318</f>
        <v>0</v>
      </c>
      <c r="H316" s="393">
        <f>H317+H318</f>
        <v>222100</v>
      </c>
      <c r="I316" s="156"/>
      <c r="J316" s="100"/>
      <c r="K316" s="100"/>
      <c r="L316" s="100"/>
    </row>
    <row r="317" spans="2:12" ht="14.25">
      <c r="B317" s="423"/>
      <c r="C317" s="409"/>
      <c r="D317" s="112" t="s">
        <v>91</v>
      </c>
      <c r="E317" s="72" t="s">
        <v>92</v>
      </c>
      <c r="F317" s="147">
        <v>41100</v>
      </c>
      <c r="G317" s="147"/>
      <c r="H317" s="76">
        <f aca="true" t="shared" si="17" ref="H317:H334">F317+G317</f>
        <v>41100</v>
      </c>
      <c r="I317" s="215"/>
      <c r="J317" s="100"/>
      <c r="K317" s="100"/>
      <c r="L317" s="100"/>
    </row>
    <row r="318" spans="2:12" ht="18" customHeight="1">
      <c r="B318" s="414"/>
      <c r="C318" s="241"/>
      <c r="D318" s="415">
        <v>6050</v>
      </c>
      <c r="E318" s="537" t="s">
        <v>282</v>
      </c>
      <c r="F318" s="121">
        <v>181000</v>
      </c>
      <c r="G318" s="121"/>
      <c r="H318" s="76">
        <f t="shared" si="17"/>
        <v>181000</v>
      </c>
      <c r="I318" s="248"/>
      <c r="J318" s="100"/>
      <c r="K318" s="100"/>
      <c r="L318" s="100"/>
    </row>
    <row r="319" spans="2:12" ht="15" customHeight="1">
      <c r="B319" s="138"/>
      <c r="C319" s="347" t="s">
        <v>191</v>
      </c>
      <c r="D319" s="347"/>
      <c r="E319" s="289" t="s">
        <v>11</v>
      </c>
      <c r="F319" s="381">
        <f>SUM(F320:F334)</f>
        <v>791939</v>
      </c>
      <c r="G319" s="399">
        <f>SUM(G320:G334)</f>
        <v>0</v>
      </c>
      <c r="H319" s="381">
        <f>SUM(H320:H334)</f>
        <v>791939</v>
      </c>
      <c r="I319" s="109"/>
      <c r="J319" s="100"/>
      <c r="K319" s="100"/>
      <c r="L319" s="100"/>
    </row>
    <row r="320" spans="2:12" ht="45">
      <c r="B320" s="116"/>
      <c r="C320" s="120"/>
      <c r="D320" s="117" t="s">
        <v>269</v>
      </c>
      <c r="E320" s="267" t="s">
        <v>271</v>
      </c>
      <c r="F320" s="121">
        <v>6000</v>
      </c>
      <c r="G320" s="260"/>
      <c r="H320" s="76">
        <f t="shared" si="17"/>
        <v>6000</v>
      </c>
      <c r="I320" s="215"/>
      <c r="J320" s="100"/>
      <c r="K320" s="100"/>
      <c r="L320" s="100"/>
    </row>
    <row r="321" spans="2:12" ht="24">
      <c r="B321" s="116"/>
      <c r="C321" s="117"/>
      <c r="D321" s="158" t="s">
        <v>313</v>
      </c>
      <c r="E321" s="72" t="s">
        <v>314</v>
      </c>
      <c r="F321" s="121">
        <v>27281.85</v>
      </c>
      <c r="G321" s="122"/>
      <c r="H321" s="122">
        <f t="shared" si="17"/>
        <v>27281.85</v>
      </c>
      <c r="I321" s="225" t="s">
        <v>288</v>
      </c>
      <c r="J321" s="100"/>
      <c r="K321" s="100"/>
      <c r="L321" s="100"/>
    </row>
    <row r="322" spans="2:12" ht="24">
      <c r="B322" s="116"/>
      <c r="C322" s="117"/>
      <c r="D322" s="158" t="s">
        <v>315</v>
      </c>
      <c r="E322" s="72" t="s">
        <v>314</v>
      </c>
      <c r="F322" s="121">
        <v>4814.44</v>
      </c>
      <c r="G322" s="122"/>
      <c r="H322" s="122">
        <f t="shared" si="17"/>
        <v>4814.44</v>
      </c>
      <c r="I322" s="225" t="s">
        <v>288</v>
      </c>
      <c r="J322" s="100"/>
      <c r="K322" s="100"/>
      <c r="L322" s="100"/>
    </row>
    <row r="323" spans="2:12" ht="24">
      <c r="B323" s="116"/>
      <c r="C323" s="117"/>
      <c r="D323" s="161">
        <v>4117</v>
      </c>
      <c r="E323" s="72" t="s">
        <v>316</v>
      </c>
      <c r="F323" s="121">
        <v>9379.5</v>
      </c>
      <c r="G323" s="122"/>
      <c r="H323" s="160">
        <f t="shared" si="17"/>
        <v>9379.5</v>
      </c>
      <c r="I323" s="225" t="s">
        <v>288</v>
      </c>
      <c r="J323" s="100"/>
      <c r="K323" s="100"/>
      <c r="L323" s="100"/>
    </row>
    <row r="324" spans="2:12" ht="24">
      <c r="B324" s="116"/>
      <c r="C324" s="117"/>
      <c r="D324" s="161">
        <v>4119</v>
      </c>
      <c r="E324" s="72" t="s">
        <v>316</v>
      </c>
      <c r="F324" s="121">
        <v>1655.2</v>
      </c>
      <c r="G324" s="122"/>
      <c r="H324" s="160">
        <f t="shared" si="17"/>
        <v>1655.2</v>
      </c>
      <c r="I324" s="225" t="s">
        <v>288</v>
      </c>
      <c r="J324" s="100"/>
      <c r="K324" s="100"/>
      <c r="L324" s="100"/>
    </row>
    <row r="325" spans="2:12" ht="15" customHeight="1">
      <c r="B325" s="116"/>
      <c r="C325" s="117"/>
      <c r="D325" s="161">
        <v>4127</v>
      </c>
      <c r="E325" s="72" t="s">
        <v>317</v>
      </c>
      <c r="F325" s="121">
        <v>1336.81</v>
      </c>
      <c r="G325" s="122"/>
      <c r="H325" s="160">
        <f t="shared" si="17"/>
        <v>1336.81</v>
      </c>
      <c r="I325" s="225" t="s">
        <v>288</v>
      </c>
      <c r="J325" s="100"/>
      <c r="K325" s="100"/>
      <c r="L325" s="100"/>
    </row>
    <row r="326" spans="2:12" ht="15" customHeight="1">
      <c r="B326" s="116"/>
      <c r="C326" s="117"/>
      <c r="D326" s="161">
        <v>4129</v>
      </c>
      <c r="E326" s="72" t="s">
        <v>317</v>
      </c>
      <c r="F326" s="121">
        <v>235.91</v>
      </c>
      <c r="G326" s="122"/>
      <c r="H326" s="160">
        <f t="shared" si="17"/>
        <v>235.91</v>
      </c>
      <c r="I326" s="225" t="s">
        <v>288</v>
      </c>
      <c r="J326" s="100"/>
      <c r="K326" s="100"/>
      <c r="L326" s="100"/>
    </row>
    <row r="327" spans="2:12" ht="15" customHeight="1">
      <c r="B327" s="116"/>
      <c r="C327" s="117"/>
      <c r="D327" s="117" t="s">
        <v>318</v>
      </c>
      <c r="E327" s="72" t="s">
        <v>319</v>
      </c>
      <c r="F327" s="121">
        <v>27281.85</v>
      </c>
      <c r="G327" s="122"/>
      <c r="H327" s="160">
        <f t="shared" si="17"/>
        <v>27281.85</v>
      </c>
      <c r="I327" s="225" t="s">
        <v>288</v>
      </c>
      <c r="J327" s="100"/>
      <c r="K327" s="100"/>
      <c r="L327" s="100"/>
    </row>
    <row r="328" spans="2:12" ht="15" customHeight="1">
      <c r="B328" s="116"/>
      <c r="C328" s="117"/>
      <c r="D328" s="117" t="s">
        <v>320</v>
      </c>
      <c r="E328" s="72" t="s">
        <v>319</v>
      </c>
      <c r="F328" s="121">
        <v>4814.44</v>
      </c>
      <c r="G328" s="122"/>
      <c r="H328" s="160">
        <f t="shared" si="17"/>
        <v>4814.44</v>
      </c>
      <c r="I328" s="225" t="s">
        <v>288</v>
      </c>
      <c r="J328" s="100"/>
      <c r="K328" s="100"/>
      <c r="L328" s="100"/>
    </row>
    <row r="329" spans="2:12" ht="15" customHeight="1">
      <c r="B329" s="116"/>
      <c r="C329" s="117"/>
      <c r="D329" s="161">
        <v>4217</v>
      </c>
      <c r="E329" s="72" t="s">
        <v>321</v>
      </c>
      <c r="F329" s="121">
        <v>8556.1</v>
      </c>
      <c r="G329" s="122"/>
      <c r="H329" s="160">
        <f t="shared" si="17"/>
        <v>8556.1</v>
      </c>
      <c r="I329" s="225" t="s">
        <v>288</v>
      </c>
      <c r="J329" s="100"/>
      <c r="K329" s="100"/>
      <c r="L329" s="100"/>
    </row>
    <row r="330" spans="2:12" ht="15" customHeight="1">
      <c r="B330" s="116"/>
      <c r="C330" s="117"/>
      <c r="D330" s="161">
        <v>4219</v>
      </c>
      <c r="E330" s="72" t="s">
        <v>321</v>
      </c>
      <c r="F330" s="131">
        <v>1509.9</v>
      </c>
      <c r="G330" s="122"/>
      <c r="H330" s="160">
        <f t="shared" si="17"/>
        <v>1509.9</v>
      </c>
      <c r="I330" s="225" t="s">
        <v>288</v>
      </c>
      <c r="J330" s="100"/>
      <c r="K330" s="100"/>
      <c r="L330" s="100"/>
    </row>
    <row r="331" spans="2:12" ht="20.25" customHeight="1">
      <c r="B331" s="116"/>
      <c r="C331" s="117"/>
      <c r="D331" s="161">
        <v>4247</v>
      </c>
      <c r="E331" s="290" t="s">
        <v>322</v>
      </c>
      <c r="F331" s="121">
        <v>11050</v>
      </c>
      <c r="G331" s="122"/>
      <c r="H331" s="160">
        <f t="shared" si="17"/>
        <v>11050</v>
      </c>
      <c r="I331" s="225" t="s">
        <v>288</v>
      </c>
      <c r="J331" s="100"/>
      <c r="K331" s="100"/>
      <c r="L331" s="100"/>
    </row>
    <row r="332" spans="2:12" ht="20.25" customHeight="1">
      <c r="B332" s="116"/>
      <c r="C332" s="117"/>
      <c r="D332" s="161">
        <v>4249</v>
      </c>
      <c r="E332" s="290" t="s">
        <v>322</v>
      </c>
      <c r="F332" s="121">
        <v>1950</v>
      </c>
      <c r="G332" s="122"/>
      <c r="H332" s="160">
        <f t="shared" si="17"/>
        <v>1950</v>
      </c>
      <c r="I332" s="225" t="s">
        <v>288</v>
      </c>
      <c r="J332" s="100"/>
      <c r="K332" s="100"/>
      <c r="L332" s="100"/>
    </row>
    <row r="333" spans="2:12" ht="15" customHeight="1">
      <c r="B333" s="116"/>
      <c r="C333" s="117"/>
      <c r="D333" s="158" t="s">
        <v>323</v>
      </c>
      <c r="E333" s="151" t="s">
        <v>324</v>
      </c>
      <c r="F333" s="121">
        <v>583162.05</v>
      </c>
      <c r="G333" s="122"/>
      <c r="H333" s="160">
        <f t="shared" si="17"/>
        <v>583162.05</v>
      </c>
      <c r="I333" s="225" t="s">
        <v>288</v>
      </c>
      <c r="J333" s="100"/>
      <c r="K333" s="100"/>
      <c r="L333" s="100"/>
    </row>
    <row r="334" spans="2:12" ht="15" customHeight="1" thickBot="1">
      <c r="B334" s="116"/>
      <c r="C334" s="117"/>
      <c r="D334" s="158" t="s">
        <v>325</v>
      </c>
      <c r="E334" s="151" t="s">
        <v>324</v>
      </c>
      <c r="F334" s="121">
        <v>102910.95</v>
      </c>
      <c r="G334" s="298"/>
      <c r="H334" s="160">
        <f t="shared" si="17"/>
        <v>102910.95</v>
      </c>
      <c r="I334" s="225" t="s">
        <v>288</v>
      </c>
      <c r="J334" s="100"/>
      <c r="K334" s="100"/>
      <c r="L334" s="100"/>
    </row>
    <row r="335" spans="2:12" ht="15.75" customHeight="1" thickBot="1">
      <c r="B335" s="311" t="s">
        <v>81</v>
      </c>
      <c r="C335" s="312"/>
      <c r="D335" s="312"/>
      <c r="E335" s="313" t="s">
        <v>82</v>
      </c>
      <c r="F335" s="366">
        <f>F336+F344</f>
        <v>78511</v>
      </c>
      <c r="G335" s="366">
        <f>G336+G344</f>
        <v>14695</v>
      </c>
      <c r="H335" s="366">
        <f>H336+H344</f>
        <v>93206</v>
      </c>
      <c r="I335" s="108"/>
      <c r="J335" s="100"/>
      <c r="K335" s="100"/>
      <c r="L335" s="100"/>
    </row>
    <row r="336" spans="2:12" ht="16.5" customHeight="1">
      <c r="B336" s="115"/>
      <c r="C336" s="347" t="s">
        <v>192</v>
      </c>
      <c r="D336" s="346"/>
      <c r="E336" s="289" t="s">
        <v>247</v>
      </c>
      <c r="F336" s="381">
        <f>SUM(F337:F343)</f>
        <v>74836</v>
      </c>
      <c r="G336" s="381">
        <f>SUM(G337:G343)</f>
        <v>0</v>
      </c>
      <c r="H336" s="381">
        <f>SUM(H337:H343)</f>
        <v>74836</v>
      </c>
      <c r="I336" s="109"/>
      <c r="J336" s="100"/>
      <c r="K336" s="100"/>
      <c r="L336" s="100"/>
    </row>
    <row r="337" spans="2:12" ht="15" customHeight="1">
      <c r="B337" s="116"/>
      <c r="C337" s="117"/>
      <c r="D337" s="112" t="s">
        <v>152</v>
      </c>
      <c r="E337" s="72" t="s">
        <v>129</v>
      </c>
      <c r="F337" s="121">
        <v>3700</v>
      </c>
      <c r="G337" s="76"/>
      <c r="H337" s="76">
        <f aca="true" t="shared" si="18" ref="H337:H345">F337+G337</f>
        <v>3700</v>
      </c>
      <c r="I337" s="223"/>
      <c r="J337" s="100"/>
      <c r="K337" s="100"/>
      <c r="L337" s="100"/>
    </row>
    <row r="338" spans="2:12" ht="15" customHeight="1">
      <c r="B338" s="116"/>
      <c r="C338" s="117"/>
      <c r="D338" s="112" t="s">
        <v>117</v>
      </c>
      <c r="E338" s="72" t="s">
        <v>118</v>
      </c>
      <c r="F338" s="121">
        <v>52000</v>
      </c>
      <c r="G338" s="76"/>
      <c r="H338" s="76">
        <f t="shared" si="18"/>
        <v>52000</v>
      </c>
      <c r="I338" s="223"/>
      <c r="J338" s="100"/>
      <c r="K338" s="100"/>
      <c r="L338" s="100"/>
    </row>
    <row r="339" spans="2:12" ht="15" customHeight="1">
      <c r="B339" s="116"/>
      <c r="C339" s="117"/>
      <c r="D339" s="112" t="s">
        <v>130</v>
      </c>
      <c r="E339" s="72" t="s">
        <v>131</v>
      </c>
      <c r="F339" s="121">
        <v>3936</v>
      </c>
      <c r="G339" s="76"/>
      <c r="H339" s="76">
        <f t="shared" si="18"/>
        <v>3936</v>
      </c>
      <c r="I339" s="223"/>
      <c r="J339" s="100"/>
      <c r="K339" s="100"/>
      <c r="L339" s="100"/>
    </row>
    <row r="340" spans="2:12" ht="15" customHeight="1">
      <c r="B340" s="116"/>
      <c r="C340" s="117"/>
      <c r="D340" s="112" t="s">
        <v>119</v>
      </c>
      <c r="E340" s="72" t="s">
        <v>120</v>
      </c>
      <c r="F340" s="121">
        <v>10300</v>
      </c>
      <c r="G340" s="76"/>
      <c r="H340" s="76">
        <f t="shared" si="18"/>
        <v>10300</v>
      </c>
      <c r="I340" s="223"/>
      <c r="J340" s="100"/>
      <c r="K340" s="100"/>
      <c r="L340" s="100"/>
    </row>
    <row r="341" spans="2:12" ht="15" customHeight="1">
      <c r="B341" s="116"/>
      <c r="C341" s="117"/>
      <c r="D341" s="112" t="s">
        <v>121</v>
      </c>
      <c r="E341" s="72" t="s">
        <v>122</v>
      </c>
      <c r="F341" s="121">
        <v>1500</v>
      </c>
      <c r="G341" s="76"/>
      <c r="H341" s="76">
        <f t="shared" si="18"/>
        <v>1500</v>
      </c>
      <c r="I341" s="232"/>
      <c r="J341" s="100"/>
      <c r="K341" s="100"/>
      <c r="L341" s="100"/>
    </row>
    <row r="342" spans="2:12" ht="15" customHeight="1">
      <c r="B342" s="116"/>
      <c r="C342" s="117"/>
      <c r="D342" s="117" t="s">
        <v>180</v>
      </c>
      <c r="E342" s="72" t="s">
        <v>181</v>
      </c>
      <c r="F342" s="121">
        <v>400</v>
      </c>
      <c r="G342" s="76"/>
      <c r="H342" s="76">
        <f t="shared" si="18"/>
        <v>400</v>
      </c>
      <c r="I342" s="232"/>
      <c r="J342" s="100"/>
      <c r="K342" s="100"/>
      <c r="L342" s="100"/>
    </row>
    <row r="343" spans="2:12" ht="15" customHeight="1">
      <c r="B343" s="116"/>
      <c r="C343" s="117"/>
      <c r="D343" s="112" t="s">
        <v>140</v>
      </c>
      <c r="E343" s="72" t="s">
        <v>141</v>
      </c>
      <c r="F343" s="121">
        <v>3000</v>
      </c>
      <c r="G343" s="76"/>
      <c r="H343" s="76">
        <f t="shared" si="18"/>
        <v>3000</v>
      </c>
      <c r="I343" s="215"/>
      <c r="J343" s="100"/>
      <c r="K343" s="100"/>
      <c r="L343" s="100"/>
    </row>
    <row r="344" spans="2:12" ht="15" customHeight="1">
      <c r="B344" s="116"/>
      <c r="C344" s="400" t="s">
        <v>219</v>
      </c>
      <c r="D344" s="341"/>
      <c r="E344" s="293" t="s">
        <v>220</v>
      </c>
      <c r="F344" s="294">
        <f>F345</f>
        <v>3675</v>
      </c>
      <c r="G344" s="294">
        <f>G345</f>
        <v>14695</v>
      </c>
      <c r="H344" s="294">
        <f>H345</f>
        <v>18370</v>
      </c>
      <c r="I344" s="143"/>
      <c r="J344" s="100"/>
      <c r="K344" s="100"/>
      <c r="L344" s="100"/>
    </row>
    <row r="345" spans="2:12" ht="15" customHeight="1" thickBot="1">
      <c r="B345" s="116"/>
      <c r="C345" s="117"/>
      <c r="D345" s="201" t="s">
        <v>256</v>
      </c>
      <c r="E345" s="202" t="s">
        <v>257</v>
      </c>
      <c r="F345" s="121">
        <v>3675</v>
      </c>
      <c r="G345" s="160">
        <v>14695</v>
      </c>
      <c r="H345" s="76">
        <f t="shared" si="18"/>
        <v>18370</v>
      </c>
      <c r="I345" s="215" t="s">
        <v>357</v>
      </c>
      <c r="J345" s="100"/>
      <c r="K345" s="100"/>
      <c r="L345" s="100"/>
    </row>
    <row r="346" spans="2:12" ht="27" customHeight="1" thickBot="1">
      <c r="B346" s="311" t="s">
        <v>193</v>
      </c>
      <c r="C346" s="312"/>
      <c r="D346" s="312"/>
      <c r="E346" s="367" t="s">
        <v>83</v>
      </c>
      <c r="F346" s="366">
        <f>F347+F350+F353+F356+F360+F362+F366</f>
        <v>1143119</v>
      </c>
      <c r="G346" s="366">
        <f>G347+G350+G353+G356+G360+G362+G366</f>
        <v>250000</v>
      </c>
      <c r="H346" s="366">
        <f>H347+H350+H353+H356+H360+H362+H366</f>
        <v>1393119</v>
      </c>
      <c r="I346" s="108"/>
      <c r="J346" s="100"/>
      <c r="K346" s="100"/>
      <c r="L346" s="100"/>
    </row>
    <row r="347" spans="2:12" ht="15" customHeight="1">
      <c r="B347" s="419"/>
      <c r="C347" s="347" t="s">
        <v>353</v>
      </c>
      <c r="D347" s="420"/>
      <c r="E347" s="289" t="s">
        <v>354</v>
      </c>
      <c r="F347" s="395">
        <f>F348+F349</f>
        <v>25000</v>
      </c>
      <c r="G347" s="395">
        <f>G348+G349</f>
        <v>0</v>
      </c>
      <c r="H347" s="395">
        <f>H348+H349</f>
        <v>25000</v>
      </c>
      <c r="I347" s="156"/>
      <c r="J347" s="100"/>
      <c r="K347" s="100"/>
      <c r="L347" s="100"/>
    </row>
    <row r="348" spans="2:12" ht="15" customHeight="1">
      <c r="B348" s="421"/>
      <c r="C348" s="422"/>
      <c r="D348" s="112" t="s">
        <v>91</v>
      </c>
      <c r="E348" s="72" t="s">
        <v>92</v>
      </c>
      <c r="F348" s="189">
        <v>9500</v>
      </c>
      <c r="G348" s="189"/>
      <c r="H348" s="76">
        <f>F348+G348</f>
        <v>9500</v>
      </c>
      <c r="I348" s="215"/>
      <c r="J348" s="100"/>
      <c r="K348" s="100"/>
      <c r="L348" s="100"/>
    </row>
    <row r="349" spans="2:12" ht="15" customHeight="1">
      <c r="B349" s="421"/>
      <c r="C349" s="422"/>
      <c r="D349" s="142">
        <v>4610</v>
      </c>
      <c r="E349" s="72" t="s">
        <v>142</v>
      </c>
      <c r="F349" s="189">
        <v>15500</v>
      </c>
      <c r="G349" s="189"/>
      <c r="H349" s="76">
        <f>F349+G349</f>
        <v>15500</v>
      </c>
      <c r="I349" s="215"/>
      <c r="J349" s="100"/>
      <c r="K349" s="100"/>
      <c r="L349" s="100"/>
    </row>
    <row r="350" spans="2:12" ht="15" customHeight="1">
      <c r="B350" s="110"/>
      <c r="C350" s="291" t="s">
        <v>195</v>
      </c>
      <c r="D350" s="292"/>
      <c r="E350" s="293" t="s">
        <v>248</v>
      </c>
      <c r="F350" s="297">
        <f>F351+F352</f>
        <v>534000</v>
      </c>
      <c r="G350" s="297">
        <f>G351+G352</f>
        <v>0</v>
      </c>
      <c r="H350" s="297">
        <f>H351+H352</f>
        <v>534000</v>
      </c>
      <c r="I350" s="114"/>
      <c r="J350" s="100"/>
      <c r="K350" s="100"/>
      <c r="L350" s="100"/>
    </row>
    <row r="351" spans="2:12" ht="15" customHeight="1">
      <c r="B351" s="162"/>
      <c r="C351" s="82"/>
      <c r="D351" s="112" t="s">
        <v>106</v>
      </c>
      <c r="E351" s="72" t="s">
        <v>107</v>
      </c>
      <c r="F351" s="217">
        <v>10000</v>
      </c>
      <c r="G351" s="262"/>
      <c r="H351" s="76">
        <f>F351+G351</f>
        <v>10000</v>
      </c>
      <c r="I351" s="114"/>
      <c r="J351" s="100"/>
      <c r="K351" s="100"/>
      <c r="L351" s="100"/>
    </row>
    <row r="352" spans="2:12" ht="15" customHeight="1">
      <c r="B352" s="110"/>
      <c r="C352" s="111"/>
      <c r="D352" s="112" t="s">
        <v>91</v>
      </c>
      <c r="E352" s="72" t="s">
        <v>92</v>
      </c>
      <c r="F352" s="157">
        <v>524000</v>
      </c>
      <c r="G352" s="122"/>
      <c r="H352" s="76">
        <f>F352+G352</f>
        <v>524000</v>
      </c>
      <c r="I352" s="223"/>
      <c r="J352" s="100"/>
      <c r="K352" s="100"/>
      <c r="L352" s="100"/>
    </row>
    <row r="353" spans="2:12" ht="15" customHeight="1">
      <c r="B353" s="119"/>
      <c r="C353" s="291" t="s">
        <v>196</v>
      </c>
      <c r="D353" s="292"/>
      <c r="E353" s="293" t="s">
        <v>249</v>
      </c>
      <c r="F353" s="378">
        <f>F354+F355</f>
        <v>52000</v>
      </c>
      <c r="G353" s="382">
        <f>G354+G355</f>
        <v>0</v>
      </c>
      <c r="H353" s="378">
        <f>H354+H355</f>
        <v>52000</v>
      </c>
      <c r="I353" s="114"/>
      <c r="J353" s="100"/>
      <c r="K353" s="100"/>
      <c r="L353" s="100"/>
    </row>
    <row r="354" spans="2:12" ht="24">
      <c r="B354" s="119"/>
      <c r="C354" s="163"/>
      <c r="D354" s="153">
        <v>2650</v>
      </c>
      <c r="E354" s="72" t="s">
        <v>194</v>
      </c>
      <c r="F354" s="135">
        <v>42000</v>
      </c>
      <c r="G354" s="122"/>
      <c r="H354" s="76">
        <f>F354+G354</f>
        <v>42000</v>
      </c>
      <c r="I354" s="114"/>
      <c r="J354" s="100"/>
      <c r="K354" s="100"/>
      <c r="L354" s="100"/>
    </row>
    <row r="355" spans="2:12" ht="15" customHeight="1">
      <c r="B355" s="119"/>
      <c r="C355" s="154"/>
      <c r="D355" s="112" t="s">
        <v>106</v>
      </c>
      <c r="E355" s="72" t="s">
        <v>107</v>
      </c>
      <c r="F355" s="135">
        <v>10000</v>
      </c>
      <c r="G355" s="122"/>
      <c r="H355" s="76">
        <f>F355+G355</f>
        <v>10000</v>
      </c>
      <c r="I355" s="232"/>
      <c r="J355" s="100"/>
      <c r="K355" s="100"/>
      <c r="L355" s="100"/>
    </row>
    <row r="356" spans="2:12" ht="15" customHeight="1">
      <c r="B356" s="119"/>
      <c r="C356" s="291" t="s">
        <v>197</v>
      </c>
      <c r="D356" s="292"/>
      <c r="E356" s="293" t="s">
        <v>250</v>
      </c>
      <c r="F356" s="378">
        <f>F357+F358+F359</f>
        <v>43000</v>
      </c>
      <c r="G356" s="378">
        <f>G357+G358+G359</f>
        <v>250000</v>
      </c>
      <c r="H356" s="378">
        <f>H357+H358+H359</f>
        <v>293000</v>
      </c>
      <c r="I356" s="114"/>
      <c r="J356" s="100"/>
      <c r="K356" s="100"/>
      <c r="L356" s="100"/>
    </row>
    <row r="357" spans="2:12" ht="15" customHeight="1">
      <c r="B357" s="116"/>
      <c r="C357" s="117"/>
      <c r="D357" s="112" t="s">
        <v>106</v>
      </c>
      <c r="E357" s="72" t="s">
        <v>107</v>
      </c>
      <c r="F357" s="121">
        <v>8000</v>
      </c>
      <c r="G357" s="76"/>
      <c r="H357" s="76">
        <f>F357+G357</f>
        <v>8000</v>
      </c>
      <c r="I357" s="223"/>
      <c r="J357" s="100"/>
      <c r="K357" s="100"/>
      <c r="L357" s="100"/>
    </row>
    <row r="358" spans="2:12" ht="15" customHeight="1">
      <c r="B358" s="116"/>
      <c r="C358" s="117"/>
      <c r="D358" s="112" t="s">
        <v>91</v>
      </c>
      <c r="E358" s="72" t="s">
        <v>92</v>
      </c>
      <c r="F358" s="121">
        <v>35000</v>
      </c>
      <c r="G358" s="76"/>
      <c r="H358" s="76">
        <f>F358+G358</f>
        <v>35000</v>
      </c>
      <c r="I358" s="215"/>
      <c r="J358" s="100"/>
      <c r="K358" s="100"/>
      <c r="L358" s="100"/>
    </row>
    <row r="359" spans="2:12" ht="15" customHeight="1">
      <c r="B359" s="116"/>
      <c r="C359" s="117"/>
      <c r="D359" s="415">
        <v>6050</v>
      </c>
      <c r="E359" s="537" t="s">
        <v>282</v>
      </c>
      <c r="F359" s="121">
        <v>0</v>
      </c>
      <c r="G359" s="76">
        <v>250000</v>
      </c>
      <c r="H359" s="128">
        <f>F359+G359</f>
        <v>250000</v>
      </c>
      <c r="I359" s="444" t="s">
        <v>357</v>
      </c>
      <c r="J359" s="100"/>
      <c r="K359" s="100"/>
      <c r="L359" s="100"/>
    </row>
    <row r="360" spans="2:12" ht="15" customHeight="1">
      <c r="B360" s="116"/>
      <c r="C360" s="291" t="s">
        <v>198</v>
      </c>
      <c r="D360" s="390"/>
      <c r="E360" s="293" t="s">
        <v>251</v>
      </c>
      <c r="F360" s="378">
        <f>F361</f>
        <v>29000</v>
      </c>
      <c r="G360" s="382">
        <f>G361</f>
        <v>0</v>
      </c>
      <c r="H360" s="378">
        <f>H361</f>
        <v>29000</v>
      </c>
      <c r="I360" s="114"/>
      <c r="J360" s="100"/>
      <c r="K360" s="100"/>
      <c r="L360" s="100"/>
    </row>
    <row r="361" spans="2:12" ht="15" customHeight="1">
      <c r="B361" s="116"/>
      <c r="C361" s="117"/>
      <c r="D361" s="112" t="s">
        <v>91</v>
      </c>
      <c r="E361" s="72" t="s">
        <v>92</v>
      </c>
      <c r="F361" s="121">
        <v>29000</v>
      </c>
      <c r="G361" s="76"/>
      <c r="H361" s="76">
        <f>F361+G361</f>
        <v>29000</v>
      </c>
      <c r="I361" s="143"/>
      <c r="J361" s="100"/>
      <c r="K361" s="100"/>
      <c r="L361" s="100"/>
    </row>
    <row r="362" spans="2:12" ht="15" customHeight="1">
      <c r="B362" s="116"/>
      <c r="C362" s="291" t="s">
        <v>199</v>
      </c>
      <c r="D362" s="292"/>
      <c r="E362" s="293" t="s">
        <v>252</v>
      </c>
      <c r="F362" s="294">
        <f>F363+F364+F365</f>
        <v>425119</v>
      </c>
      <c r="G362" s="294">
        <f>G363+G364+G365</f>
        <v>0</v>
      </c>
      <c r="H362" s="294">
        <f>H363+H364+H365</f>
        <v>425119</v>
      </c>
      <c r="I362" s="114"/>
      <c r="J362" s="100"/>
      <c r="K362" s="100"/>
      <c r="L362" s="100"/>
    </row>
    <row r="363" spans="2:12" ht="15" customHeight="1">
      <c r="B363" s="116"/>
      <c r="C363" s="117"/>
      <c r="D363" s="112" t="s">
        <v>133</v>
      </c>
      <c r="E363" s="72" t="s">
        <v>134</v>
      </c>
      <c r="F363" s="121">
        <v>180000</v>
      </c>
      <c r="G363" s="76"/>
      <c r="H363" s="76">
        <f>F363+G363</f>
        <v>180000</v>
      </c>
      <c r="I363" s="143"/>
      <c r="J363" s="100"/>
      <c r="K363" s="100"/>
      <c r="L363" s="100"/>
    </row>
    <row r="364" spans="2:12" ht="15" customHeight="1">
      <c r="B364" s="116"/>
      <c r="C364" s="117"/>
      <c r="D364" s="112" t="s">
        <v>135</v>
      </c>
      <c r="E364" s="72" t="s">
        <v>136</v>
      </c>
      <c r="F364" s="121">
        <v>90000</v>
      </c>
      <c r="G364" s="76"/>
      <c r="H364" s="122">
        <f>F364+G364</f>
        <v>90000</v>
      </c>
      <c r="I364" s="223"/>
      <c r="J364" s="100"/>
      <c r="K364" s="100"/>
      <c r="L364" s="100"/>
    </row>
    <row r="365" spans="2:12" ht="24">
      <c r="B365" s="116"/>
      <c r="C365" s="117"/>
      <c r="D365" s="112" t="s">
        <v>94</v>
      </c>
      <c r="E365" s="72" t="s">
        <v>349</v>
      </c>
      <c r="F365" s="121">
        <v>155119</v>
      </c>
      <c r="G365" s="128"/>
      <c r="H365" s="122">
        <f>F365+G365</f>
        <v>155119</v>
      </c>
      <c r="I365" s="223"/>
      <c r="J365" s="100"/>
      <c r="K365" s="100"/>
      <c r="L365" s="100"/>
    </row>
    <row r="366" spans="2:12" ht="15" customHeight="1">
      <c r="B366" s="116"/>
      <c r="C366" s="401" t="s">
        <v>200</v>
      </c>
      <c r="D366" s="402"/>
      <c r="E366" s="403" t="s">
        <v>11</v>
      </c>
      <c r="F366" s="404">
        <f>F367</f>
        <v>35000</v>
      </c>
      <c r="G366" s="404">
        <f>G367</f>
        <v>0</v>
      </c>
      <c r="H366" s="404">
        <f>H367</f>
        <v>35000</v>
      </c>
      <c r="I366" s="114"/>
      <c r="J366" s="100"/>
      <c r="K366" s="100"/>
      <c r="L366" s="100"/>
    </row>
    <row r="367" spans="2:12" ht="15" customHeight="1" thickBot="1">
      <c r="B367" s="116"/>
      <c r="C367" s="117"/>
      <c r="D367" s="112" t="s">
        <v>106</v>
      </c>
      <c r="E367" s="72" t="s">
        <v>107</v>
      </c>
      <c r="F367" s="121">
        <v>35000</v>
      </c>
      <c r="G367" s="76"/>
      <c r="H367" s="76">
        <f>F367+G367</f>
        <v>35000</v>
      </c>
      <c r="I367" s="223"/>
      <c r="J367" s="100"/>
      <c r="K367" s="100"/>
      <c r="L367" s="100"/>
    </row>
    <row r="368" spans="2:12" ht="30" customHeight="1" thickBot="1">
      <c r="B368" s="311" t="s">
        <v>201</v>
      </c>
      <c r="C368" s="312"/>
      <c r="D368" s="314"/>
      <c r="E368" s="313" t="s">
        <v>202</v>
      </c>
      <c r="F368" s="366">
        <f>F369+F372+F374+F376+F378</f>
        <v>1822356</v>
      </c>
      <c r="G368" s="366">
        <f>G369+G372+G374+G376+G378</f>
        <v>452000</v>
      </c>
      <c r="H368" s="366">
        <f>H369+H372+H374+H376+H378</f>
        <v>2274356</v>
      </c>
      <c r="I368" s="108"/>
      <c r="J368" s="100"/>
      <c r="K368" s="100"/>
      <c r="L368" s="100"/>
    </row>
    <row r="369" spans="2:12" ht="15" customHeight="1">
      <c r="B369" s="212"/>
      <c r="C369" s="345" t="s">
        <v>203</v>
      </c>
      <c r="D369" s="391"/>
      <c r="E369" s="392" t="s">
        <v>253</v>
      </c>
      <c r="F369" s="393">
        <f>F370+F371</f>
        <v>26000</v>
      </c>
      <c r="G369" s="393">
        <f>G370+G371</f>
        <v>50000</v>
      </c>
      <c r="H369" s="393">
        <f>H370+H371</f>
        <v>76000</v>
      </c>
      <c r="I369" s="156"/>
      <c r="J369" s="100"/>
      <c r="K369" s="100"/>
      <c r="L369" s="100"/>
    </row>
    <row r="370" spans="2:12" ht="45">
      <c r="B370" s="119"/>
      <c r="C370" s="120"/>
      <c r="D370" s="117" t="s">
        <v>269</v>
      </c>
      <c r="E370" s="267" t="s">
        <v>271</v>
      </c>
      <c r="F370" s="121">
        <v>26000</v>
      </c>
      <c r="G370" s="121"/>
      <c r="H370" s="76">
        <f>F370+G370</f>
        <v>26000</v>
      </c>
      <c r="I370" s="215"/>
      <c r="J370" s="100"/>
      <c r="K370" s="100"/>
      <c r="L370" s="100"/>
    </row>
    <row r="371" spans="2:12" ht="14.25">
      <c r="B371" s="119"/>
      <c r="C371" s="120"/>
      <c r="D371" s="112" t="s">
        <v>94</v>
      </c>
      <c r="E371" s="72" t="s">
        <v>287</v>
      </c>
      <c r="F371" s="121">
        <v>0</v>
      </c>
      <c r="G371" s="121">
        <v>50000</v>
      </c>
      <c r="H371" s="76">
        <f>F371+G371</f>
        <v>50000</v>
      </c>
      <c r="I371" s="444" t="s">
        <v>357</v>
      </c>
      <c r="J371" s="100"/>
      <c r="K371" s="100"/>
      <c r="L371" s="100"/>
    </row>
    <row r="372" spans="2:12" ht="15" customHeight="1">
      <c r="B372" s="119"/>
      <c r="C372" s="291" t="s">
        <v>204</v>
      </c>
      <c r="D372" s="405"/>
      <c r="E372" s="293" t="s">
        <v>254</v>
      </c>
      <c r="F372" s="378">
        <f>SUM(F373:F373)</f>
        <v>677000</v>
      </c>
      <c r="G372" s="378">
        <f>SUM(G373:G373)</f>
        <v>0</v>
      </c>
      <c r="H372" s="378">
        <f>SUM(H373:H373)</f>
        <v>677000</v>
      </c>
      <c r="I372" s="114"/>
      <c r="J372" s="100"/>
      <c r="K372" s="100"/>
      <c r="L372" s="100"/>
    </row>
    <row r="373" spans="2:12" ht="24" customHeight="1">
      <c r="B373" s="116"/>
      <c r="C373" s="117"/>
      <c r="D373" s="158">
        <v>2480</v>
      </c>
      <c r="E373" s="72" t="s">
        <v>205</v>
      </c>
      <c r="F373" s="121">
        <v>677000</v>
      </c>
      <c r="G373" s="76"/>
      <c r="H373" s="76">
        <f>F373+G373</f>
        <v>677000</v>
      </c>
      <c r="I373" s="215"/>
      <c r="J373" s="100"/>
      <c r="K373" s="100"/>
      <c r="L373" s="100"/>
    </row>
    <row r="374" spans="2:12" ht="15" customHeight="1">
      <c r="B374" s="119"/>
      <c r="C374" s="291" t="s">
        <v>206</v>
      </c>
      <c r="D374" s="405"/>
      <c r="E374" s="293" t="s">
        <v>255</v>
      </c>
      <c r="F374" s="378">
        <f>F375</f>
        <v>302000</v>
      </c>
      <c r="G374" s="382">
        <f>G375</f>
        <v>0</v>
      </c>
      <c r="H374" s="378">
        <f>H375</f>
        <v>302000</v>
      </c>
      <c r="I374" s="114"/>
      <c r="J374" s="100"/>
      <c r="K374" s="100"/>
      <c r="L374" s="100"/>
    </row>
    <row r="375" spans="2:12" ht="24" customHeight="1">
      <c r="B375" s="116"/>
      <c r="C375" s="117"/>
      <c r="D375" s="158">
        <v>2480</v>
      </c>
      <c r="E375" s="72" t="s">
        <v>205</v>
      </c>
      <c r="F375" s="121">
        <v>302000</v>
      </c>
      <c r="G375" s="76"/>
      <c r="H375" s="76">
        <f>F375+G375</f>
        <v>302000</v>
      </c>
      <c r="I375" s="114"/>
      <c r="J375" s="100"/>
      <c r="K375" s="100"/>
      <c r="L375" s="100"/>
    </row>
    <row r="376" spans="2:12" ht="15" customHeight="1">
      <c r="B376" s="119"/>
      <c r="C376" s="291" t="s">
        <v>207</v>
      </c>
      <c r="D376" s="291"/>
      <c r="E376" s="293" t="s">
        <v>272</v>
      </c>
      <c r="F376" s="378">
        <f>F377</f>
        <v>1500</v>
      </c>
      <c r="G376" s="382">
        <f>G377</f>
        <v>0</v>
      </c>
      <c r="H376" s="378">
        <f>H377</f>
        <v>1500</v>
      </c>
      <c r="I376" s="114"/>
      <c r="J376" s="100"/>
      <c r="K376" s="100"/>
      <c r="L376" s="100"/>
    </row>
    <row r="377" spans="2:12" ht="13.5" customHeight="1">
      <c r="B377" s="119"/>
      <c r="C377" s="154"/>
      <c r="D377" s="112" t="s">
        <v>133</v>
      </c>
      <c r="E377" s="72" t="s">
        <v>134</v>
      </c>
      <c r="F377" s="135">
        <v>1500</v>
      </c>
      <c r="G377" s="76"/>
      <c r="H377" s="76">
        <f>F377+G377</f>
        <v>1500</v>
      </c>
      <c r="I377" s="114"/>
      <c r="J377" s="100"/>
      <c r="K377" s="100"/>
      <c r="L377" s="100"/>
    </row>
    <row r="378" spans="2:12" ht="15" customHeight="1">
      <c r="B378" s="119"/>
      <c r="C378" s="291" t="s">
        <v>208</v>
      </c>
      <c r="D378" s="292"/>
      <c r="E378" s="293" t="s">
        <v>11</v>
      </c>
      <c r="F378" s="378">
        <f>SUM(F379:F388)</f>
        <v>815856</v>
      </c>
      <c r="G378" s="378">
        <f>SUM(G379:G388)</f>
        <v>402000</v>
      </c>
      <c r="H378" s="378">
        <f>SUM(H379:H388)</f>
        <v>1217856</v>
      </c>
      <c r="I378" s="114"/>
      <c r="J378" s="100"/>
      <c r="K378" s="100"/>
      <c r="L378" s="100"/>
    </row>
    <row r="379" spans="2:12" ht="45">
      <c r="B379" s="119"/>
      <c r="C379" s="120"/>
      <c r="D379" s="117" t="s">
        <v>269</v>
      </c>
      <c r="E379" s="267" t="s">
        <v>271</v>
      </c>
      <c r="F379" s="121">
        <v>1500</v>
      </c>
      <c r="G379" s="260"/>
      <c r="H379" s="76">
        <f aca="true" t="shared" si="19" ref="H379:H388">F379+G379</f>
        <v>1500</v>
      </c>
      <c r="I379" s="114"/>
      <c r="J379" s="100"/>
      <c r="K379" s="100"/>
      <c r="L379" s="100"/>
    </row>
    <row r="380" spans="2:12" ht="23.25" customHeight="1">
      <c r="B380" s="116"/>
      <c r="C380" s="117"/>
      <c r="D380" s="112" t="s">
        <v>106</v>
      </c>
      <c r="E380" s="72" t="s">
        <v>344</v>
      </c>
      <c r="F380" s="121">
        <v>114419</v>
      </c>
      <c r="G380" s="76"/>
      <c r="H380" s="76">
        <f t="shared" si="19"/>
        <v>114419</v>
      </c>
      <c r="I380" s="143"/>
      <c r="J380" s="100"/>
      <c r="K380" s="100"/>
      <c r="L380" s="100"/>
    </row>
    <row r="381" spans="2:12" ht="15" customHeight="1">
      <c r="B381" s="116"/>
      <c r="C381" s="117"/>
      <c r="D381" s="112" t="s">
        <v>133</v>
      </c>
      <c r="E381" s="72" t="s">
        <v>134</v>
      </c>
      <c r="F381" s="121">
        <v>80000</v>
      </c>
      <c r="G381" s="122"/>
      <c r="H381" s="76">
        <f t="shared" si="19"/>
        <v>80000</v>
      </c>
      <c r="I381" s="223"/>
      <c r="J381" s="100"/>
      <c r="K381" s="100"/>
      <c r="L381" s="100"/>
    </row>
    <row r="382" spans="2:12" ht="24">
      <c r="B382" s="116"/>
      <c r="C382" s="117"/>
      <c r="D382" s="112" t="s">
        <v>135</v>
      </c>
      <c r="E382" s="72" t="s">
        <v>343</v>
      </c>
      <c r="F382" s="121">
        <v>40705</v>
      </c>
      <c r="G382" s="76"/>
      <c r="H382" s="76">
        <f t="shared" si="19"/>
        <v>40705</v>
      </c>
      <c r="I382" s="215"/>
      <c r="J382" s="100"/>
      <c r="K382" s="100"/>
      <c r="L382" s="100"/>
    </row>
    <row r="383" spans="2:12" ht="22.5" customHeight="1">
      <c r="B383" s="116"/>
      <c r="C383" s="117"/>
      <c r="D383" s="112" t="s">
        <v>91</v>
      </c>
      <c r="E383" s="72" t="s">
        <v>345</v>
      </c>
      <c r="F383" s="121">
        <v>40232</v>
      </c>
      <c r="G383" s="76"/>
      <c r="H383" s="76">
        <f t="shared" si="19"/>
        <v>40232</v>
      </c>
      <c r="I383" s="215"/>
      <c r="J383" s="100"/>
      <c r="K383" s="100"/>
      <c r="L383" s="100"/>
    </row>
    <row r="384" spans="2:12" ht="15.75" customHeight="1">
      <c r="B384" s="116"/>
      <c r="C384" s="117"/>
      <c r="D384" s="142">
        <v>4370</v>
      </c>
      <c r="E384" s="72" t="s">
        <v>139</v>
      </c>
      <c r="F384" s="121">
        <v>1000</v>
      </c>
      <c r="G384" s="76"/>
      <c r="H384" s="76">
        <f t="shared" si="19"/>
        <v>1000</v>
      </c>
      <c r="I384" s="114"/>
      <c r="J384" s="100"/>
      <c r="K384" s="100"/>
      <c r="L384" s="100"/>
    </row>
    <row r="385" spans="2:12" ht="25.5">
      <c r="B385" s="116"/>
      <c r="C385" s="117"/>
      <c r="D385" s="142">
        <v>4400</v>
      </c>
      <c r="E385" s="238" t="s">
        <v>278</v>
      </c>
      <c r="F385" s="121">
        <v>6000</v>
      </c>
      <c r="G385" s="76"/>
      <c r="H385" s="76">
        <f t="shared" si="19"/>
        <v>6000</v>
      </c>
      <c r="I385" s="114"/>
      <c r="J385" s="100"/>
      <c r="K385" s="100"/>
      <c r="L385" s="100"/>
    </row>
    <row r="386" spans="2:12" ht="15.75" customHeight="1">
      <c r="B386" s="124"/>
      <c r="C386" s="132"/>
      <c r="D386" s="145">
        <v>4480</v>
      </c>
      <c r="E386" s="146" t="s">
        <v>286</v>
      </c>
      <c r="F386" s="121">
        <v>17000</v>
      </c>
      <c r="G386" s="126"/>
      <c r="H386" s="76">
        <f t="shared" si="19"/>
        <v>17000</v>
      </c>
      <c r="I386" s="223"/>
      <c r="J386" s="100"/>
      <c r="K386" s="100"/>
      <c r="L386" s="100"/>
    </row>
    <row r="387" spans="2:12" ht="16.5" customHeight="1">
      <c r="B387" s="116"/>
      <c r="C387" s="117"/>
      <c r="D387" s="112" t="s">
        <v>94</v>
      </c>
      <c r="E387" s="72" t="s">
        <v>287</v>
      </c>
      <c r="F387" s="121">
        <v>505000</v>
      </c>
      <c r="G387" s="122">
        <v>402000</v>
      </c>
      <c r="H387" s="76">
        <f t="shared" si="19"/>
        <v>907000</v>
      </c>
      <c r="I387" s="444" t="s">
        <v>357</v>
      </c>
      <c r="J387" s="100"/>
      <c r="K387" s="100"/>
      <c r="L387" s="100"/>
    </row>
    <row r="388" spans="2:12" ht="24.75" thickBot="1">
      <c r="B388" s="268"/>
      <c r="C388" s="269"/>
      <c r="D388" s="699">
        <v>6060</v>
      </c>
      <c r="E388" s="272" t="s">
        <v>144</v>
      </c>
      <c r="F388" s="270">
        <v>10000</v>
      </c>
      <c r="G388" s="700"/>
      <c r="H388" s="210">
        <f t="shared" si="19"/>
        <v>10000</v>
      </c>
      <c r="I388" s="701"/>
      <c r="J388" s="100"/>
      <c r="K388" s="100"/>
      <c r="L388" s="100"/>
    </row>
    <row r="389" spans="2:12" ht="15.75" customHeight="1" thickBot="1">
      <c r="B389" s="316" t="s">
        <v>87</v>
      </c>
      <c r="C389" s="317"/>
      <c r="D389" s="317"/>
      <c r="E389" s="318" t="s">
        <v>265</v>
      </c>
      <c r="F389" s="354">
        <f>F390+F397</f>
        <v>5160000</v>
      </c>
      <c r="G389" s="354">
        <f>G390+G397</f>
        <v>30000</v>
      </c>
      <c r="H389" s="354">
        <f>H390+H397</f>
        <v>5190000</v>
      </c>
      <c r="I389" s="108"/>
      <c r="J389" s="100"/>
      <c r="K389" s="100"/>
      <c r="L389" s="100"/>
    </row>
    <row r="390" spans="2:12" ht="15.75" customHeight="1">
      <c r="B390" s="188"/>
      <c r="C390" s="291" t="s">
        <v>275</v>
      </c>
      <c r="D390" s="406"/>
      <c r="E390" s="407" t="s">
        <v>274</v>
      </c>
      <c r="F390" s="395">
        <f>SUM(F391:F396)</f>
        <v>5030000</v>
      </c>
      <c r="G390" s="395">
        <f>SUM(G391:G396)</f>
        <v>30000</v>
      </c>
      <c r="H390" s="395">
        <f>SUM(H391:H396)</f>
        <v>5060000</v>
      </c>
      <c r="I390" s="156"/>
      <c r="J390" s="100"/>
      <c r="K390" s="100"/>
      <c r="L390" s="100"/>
    </row>
    <row r="391" spans="2:12" ht="15.75" customHeight="1">
      <c r="B391" s="178"/>
      <c r="C391" s="291"/>
      <c r="D391" s="117">
        <v>4170</v>
      </c>
      <c r="E391" s="72" t="s">
        <v>132</v>
      </c>
      <c r="F391" s="189">
        <v>18000</v>
      </c>
      <c r="G391" s="262"/>
      <c r="H391" s="76">
        <f aca="true" t="shared" si="20" ref="H391:H396">F391+G391</f>
        <v>18000</v>
      </c>
      <c r="I391" s="223"/>
      <c r="J391" s="100"/>
      <c r="K391" s="100"/>
      <c r="L391" s="100"/>
    </row>
    <row r="392" spans="2:12" ht="15.75" customHeight="1">
      <c r="B392" s="278"/>
      <c r="C392" s="347"/>
      <c r="D392" s="112" t="s">
        <v>106</v>
      </c>
      <c r="E392" s="72" t="s">
        <v>107</v>
      </c>
      <c r="F392" s="217">
        <v>2000</v>
      </c>
      <c r="G392" s="427"/>
      <c r="H392" s="76">
        <f t="shared" si="20"/>
        <v>2000</v>
      </c>
      <c r="I392" s="223"/>
      <c r="J392" s="100"/>
      <c r="K392" s="100"/>
      <c r="L392" s="100"/>
    </row>
    <row r="393" spans="2:12" ht="15.75" customHeight="1">
      <c r="B393" s="178"/>
      <c r="C393" s="291"/>
      <c r="D393" s="112" t="s">
        <v>133</v>
      </c>
      <c r="E393" s="72" t="s">
        <v>362</v>
      </c>
      <c r="F393" s="189">
        <v>8000</v>
      </c>
      <c r="G393" s="189"/>
      <c r="H393" s="76">
        <f t="shared" si="20"/>
        <v>8000</v>
      </c>
      <c r="I393" s="232"/>
      <c r="J393" s="100"/>
      <c r="K393" s="100"/>
      <c r="L393" s="100"/>
    </row>
    <row r="394" spans="2:12" ht="15.75" customHeight="1">
      <c r="B394" s="236"/>
      <c r="C394" s="385"/>
      <c r="D394" s="112" t="s">
        <v>133</v>
      </c>
      <c r="E394" s="72" t="s">
        <v>363</v>
      </c>
      <c r="F394" s="426">
        <v>0</v>
      </c>
      <c r="G394" s="426">
        <v>30000</v>
      </c>
      <c r="H394" s="76">
        <f t="shared" si="20"/>
        <v>30000</v>
      </c>
      <c r="I394" s="444" t="s">
        <v>357</v>
      </c>
      <c r="J394" s="100"/>
      <c r="K394" s="100"/>
      <c r="L394" s="100"/>
    </row>
    <row r="395" spans="2:12" ht="15.75" customHeight="1">
      <c r="B395" s="178"/>
      <c r="C395" s="291"/>
      <c r="D395" s="112" t="s">
        <v>91</v>
      </c>
      <c r="E395" s="72" t="s">
        <v>92</v>
      </c>
      <c r="F395" s="189">
        <v>2000</v>
      </c>
      <c r="G395" s="262"/>
      <c r="H395" s="76">
        <f t="shared" si="20"/>
        <v>2000</v>
      </c>
      <c r="I395" s="223"/>
      <c r="J395" s="100"/>
      <c r="K395" s="100"/>
      <c r="L395" s="100"/>
    </row>
    <row r="396" spans="2:12" ht="13.5" customHeight="1">
      <c r="B396" s="236"/>
      <c r="C396" s="237"/>
      <c r="D396" s="204" t="s">
        <v>94</v>
      </c>
      <c r="E396" s="146" t="s">
        <v>95</v>
      </c>
      <c r="F396" s="147">
        <v>5000000</v>
      </c>
      <c r="G396" s="425"/>
      <c r="H396" s="76">
        <f t="shared" si="20"/>
        <v>5000000</v>
      </c>
      <c r="I396" s="223"/>
      <c r="J396" s="100"/>
      <c r="K396" s="100"/>
      <c r="L396" s="100"/>
    </row>
    <row r="397" spans="2:12" ht="14.25" customHeight="1">
      <c r="B397" s="116"/>
      <c r="C397" s="291" t="s">
        <v>209</v>
      </c>
      <c r="D397" s="405"/>
      <c r="E397" s="293" t="s">
        <v>266</v>
      </c>
      <c r="F397" s="378">
        <f>F398</f>
        <v>130000</v>
      </c>
      <c r="G397" s="382">
        <f>G398</f>
        <v>0</v>
      </c>
      <c r="H397" s="378">
        <f>H398</f>
        <v>130000</v>
      </c>
      <c r="I397" s="114"/>
      <c r="J397" s="100"/>
      <c r="K397" s="100"/>
      <c r="L397" s="100"/>
    </row>
    <row r="398" spans="2:12" ht="45">
      <c r="B398" s="116"/>
      <c r="C398" s="120"/>
      <c r="D398" s="117" t="s">
        <v>269</v>
      </c>
      <c r="E398" s="267" t="s">
        <v>271</v>
      </c>
      <c r="F398" s="121">
        <v>130000</v>
      </c>
      <c r="G398" s="260"/>
      <c r="H398" s="76">
        <f>F398+G398</f>
        <v>130000</v>
      </c>
      <c r="I398" s="215"/>
      <c r="J398" s="100"/>
      <c r="K398" s="100"/>
      <c r="L398" s="100"/>
    </row>
    <row r="399" spans="2:12" s="171" customFormat="1" ht="4.5" customHeight="1" thickBot="1">
      <c r="B399" s="164"/>
      <c r="C399" s="165"/>
      <c r="D399" s="165"/>
      <c r="E399" s="166"/>
      <c r="F399" s="167"/>
      <c r="G399" s="168"/>
      <c r="H399" s="168"/>
      <c r="I399" s="169"/>
      <c r="J399" s="170"/>
      <c r="K399" s="170"/>
      <c r="L399" s="170"/>
    </row>
    <row r="400" spans="2:12" ht="17.25" customHeight="1" thickBot="1">
      <c r="B400" s="368"/>
      <c r="C400" s="369"/>
      <c r="D400" s="370"/>
      <c r="E400" s="371" t="s">
        <v>210</v>
      </c>
      <c r="F400" s="372">
        <f>F10+F27+F39+F43+F46+F89+F98+F114+F117+F120+F234+F252+F315+F335+F346+F368+F389</f>
        <v>27861870</v>
      </c>
      <c r="G400" s="356">
        <f>G10+G27+G39+G43+G46+G89+G98+G114+G117+G120+G234+G252+G315+G335+G346+G368+G389</f>
        <v>1432293.1</v>
      </c>
      <c r="H400" s="372">
        <f>H10+H27+H39+H43+H46+H89+H98+H114+H117+H120+H234+H252+H315+H335+H346+H368+H389</f>
        <v>29294163.1</v>
      </c>
      <c r="I400" s="108"/>
      <c r="J400" s="100"/>
      <c r="K400" s="100"/>
      <c r="L400" s="100"/>
    </row>
    <row r="401" spans="2:12" ht="26.25" customHeight="1">
      <c r="B401" s="172"/>
      <c r="C401" s="172"/>
      <c r="D401" s="173"/>
      <c r="E401" s="174"/>
      <c r="F401" s="175"/>
      <c r="G401" s="100"/>
      <c r="I401" s="100"/>
      <c r="J401" s="100"/>
      <c r="K401" s="100"/>
      <c r="L401" s="100"/>
    </row>
    <row r="402" spans="2:12" ht="26.25" customHeight="1">
      <c r="B402" s="172"/>
      <c r="C402" s="172"/>
      <c r="D402" s="173"/>
      <c r="E402" s="174"/>
      <c r="F402" s="175"/>
      <c r="G402" s="100"/>
      <c r="I402" s="100"/>
      <c r="J402" s="100"/>
      <c r="K402" s="100"/>
      <c r="L402" s="100"/>
    </row>
    <row r="403" spans="2:12" ht="26.25" customHeight="1">
      <c r="B403" s="172"/>
      <c r="C403" s="172"/>
      <c r="D403" s="173"/>
      <c r="E403" s="174"/>
      <c r="F403" s="175"/>
      <c r="G403" s="176"/>
      <c r="I403" s="100"/>
      <c r="J403" s="100"/>
      <c r="K403" s="100"/>
      <c r="L403" s="100"/>
    </row>
    <row r="404" spans="2:12" ht="26.25" customHeight="1">
      <c r="B404" s="172"/>
      <c r="C404" s="172"/>
      <c r="D404" s="173"/>
      <c r="E404" s="174"/>
      <c r="F404" s="175"/>
      <c r="G404" s="100"/>
      <c r="I404" s="100"/>
      <c r="J404" s="100"/>
      <c r="K404" s="100"/>
      <c r="L404" s="100"/>
    </row>
    <row r="405" spans="2:12" ht="26.25" customHeight="1">
      <c r="B405" s="172"/>
      <c r="C405" s="172"/>
      <c r="D405" s="173"/>
      <c r="E405" s="174"/>
      <c r="F405" s="175"/>
      <c r="G405" s="100"/>
      <c r="I405" s="100"/>
      <c r="J405" s="100"/>
      <c r="K405" s="100"/>
      <c r="L405" s="100"/>
    </row>
    <row r="406" spans="2:12" ht="14.25">
      <c r="B406" s="172"/>
      <c r="C406" s="172"/>
      <c r="D406" s="173"/>
      <c r="E406" s="174"/>
      <c r="F406" s="175"/>
      <c r="G406" s="100"/>
      <c r="H406" s="100"/>
      <c r="I406" s="100"/>
      <c r="J406" s="100"/>
      <c r="K406" s="100"/>
      <c r="L406" s="100"/>
    </row>
    <row r="407" spans="2:12" ht="27" customHeight="1">
      <c r="B407" s="172"/>
      <c r="C407" s="172"/>
      <c r="D407" s="173"/>
      <c r="E407" s="174"/>
      <c r="F407" s="175"/>
      <c r="G407" s="100"/>
      <c r="H407" s="100"/>
      <c r="I407" s="100"/>
      <c r="J407" s="100"/>
      <c r="K407" s="100"/>
      <c r="L407" s="100"/>
    </row>
    <row r="408" spans="2:12" ht="25.5" customHeight="1">
      <c r="B408" s="172"/>
      <c r="C408" s="172"/>
      <c r="D408" s="173"/>
      <c r="E408" s="174"/>
      <c r="F408" s="175"/>
      <c r="G408" s="100"/>
      <c r="H408" s="100"/>
      <c r="I408" s="100"/>
      <c r="J408" s="100"/>
      <c r="K408" s="100"/>
      <c r="L408" s="100"/>
    </row>
    <row r="409" spans="2:12" ht="14.25">
      <c r="B409" s="172"/>
      <c r="C409" s="172"/>
      <c r="D409" s="173"/>
      <c r="E409" s="174"/>
      <c r="F409" s="175"/>
      <c r="G409" s="100"/>
      <c r="H409" s="100"/>
      <c r="I409" s="100"/>
      <c r="J409" s="100"/>
      <c r="K409" s="100"/>
      <c r="L409" s="100"/>
    </row>
    <row r="410" spans="2:12" ht="14.25"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2:12" ht="14.25"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2:12" ht="14.25">
      <c r="B412" s="100"/>
      <c r="C412" s="100"/>
      <c r="D412" s="100"/>
      <c r="E412" s="100"/>
      <c r="F412" s="100"/>
      <c r="G412" s="100"/>
      <c r="I412" s="100"/>
      <c r="J412" s="100"/>
      <c r="K412" s="100"/>
      <c r="L412" s="100"/>
    </row>
    <row r="413" spans="2:12" ht="14.25">
      <c r="B413" s="100"/>
      <c r="C413" s="100"/>
      <c r="D413" s="100"/>
      <c r="E413" s="100"/>
      <c r="F413" s="100"/>
      <c r="G413" s="100"/>
      <c r="I413" s="100"/>
      <c r="J413" s="100"/>
      <c r="K413" s="100"/>
      <c r="L413" s="100"/>
    </row>
    <row r="414" spans="2:12" ht="14.25"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2:12" ht="14.25"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2:12" ht="14.25">
      <c r="B416" s="100"/>
      <c r="C416" s="100"/>
      <c r="D416" s="100"/>
      <c r="E416" s="100"/>
      <c r="F416" s="100"/>
      <c r="G416" s="100"/>
      <c r="I416" s="100"/>
      <c r="J416" s="100"/>
      <c r="K416" s="100"/>
      <c r="L416" s="100"/>
    </row>
    <row r="417" spans="2:12" ht="14.25">
      <c r="B417" s="100"/>
      <c r="C417" s="100"/>
      <c r="D417" s="100"/>
      <c r="E417" s="100"/>
      <c r="F417" s="100"/>
      <c r="G417" s="100"/>
      <c r="I417" s="100"/>
      <c r="J417" s="100"/>
      <c r="K417" s="100"/>
      <c r="L417" s="100"/>
    </row>
    <row r="418" spans="2:12" ht="14.25">
      <c r="B418" s="100"/>
      <c r="C418" s="100"/>
      <c r="D418" s="100"/>
      <c r="E418" s="100"/>
      <c r="F418" s="100"/>
      <c r="G418" s="100"/>
      <c r="H418" s="233">
        <f>H21+H22+H23+H48+H49+H50+H61+H62+H63+H64+H65+H84+H94+H123+H124+H125+H126+H127+H144+H145+H146+H147+H148+H161+H162+H163+H164+H165+H181+H182+H183+H184+H185+H201+H202+H203+H204+H205+H215+H216+H217+H218+H219+H240+H241+H260+H261+H262+H265+H266+H267+H268+H269+H284+H291+H292+H293+H294+H295+H310+H311+H321+H322+H323+H324+H325+H326+H327+H328+H338+H339+H340+H341+H391</f>
        <v>9249526.429999998</v>
      </c>
      <c r="I418" s="100"/>
      <c r="J418" s="100"/>
      <c r="K418" s="100"/>
      <c r="L418" s="100"/>
    </row>
    <row r="419" spans="2:12" ht="14.25">
      <c r="B419" s="100"/>
      <c r="C419" s="100"/>
      <c r="D419" s="100"/>
      <c r="E419" s="100"/>
      <c r="F419" s="100"/>
      <c r="G419" s="100"/>
      <c r="H419" s="408">
        <f>H51+SUM(H60:H82)</f>
        <v>2407189</v>
      </c>
      <c r="I419" s="100"/>
      <c r="J419" s="100"/>
      <c r="K419" s="100"/>
      <c r="L419" s="100"/>
    </row>
    <row r="420" spans="2:12" ht="14.25">
      <c r="B420" s="100"/>
      <c r="C420" s="100"/>
      <c r="D420" s="100"/>
      <c r="E420" s="100"/>
      <c r="F420" s="100"/>
      <c r="G420" s="100"/>
      <c r="H420" s="542">
        <f>H17+H31+H38+H82+H100+H113+H318+H359+H365+H371+H387+H388+H396</f>
        <v>8175119</v>
      </c>
      <c r="I420" s="100"/>
      <c r="J420" s="100"/>
      <c r="K420" s="100"/>
      <c r="L420" s="100"/>
    </row>
    <row r="421" spans="2:12" ht="14.25">
      <c r="B421" s="100"/>
      <c r="C421" s="100"/>
      <c r="D421" s="100"/>
      <c r="E421" s="100"/>
      <c r="F421" s="100"/>
      <c r="G421" s="100"/>
      <c r="I421" s="100"/>
      <c r="J421" s="100"/>
      <c r="K421" s="100"/>
      <c r="L421" s="100"/>
    </row>
    <row r="422" spans="2:12" ht="14.25">
      <c r="B422" s="100"/>
      <c r="C422" s="100"/>
      <c r="D422" s="100"/>
      <c r="E422" s="100"/>
      <c r="F422" s="100"/>
      <c r="G422" s="100"/>
      <c r="I422" s="100"/>
      <c r="J422" s="100"/>
      <c r="K422" s="100"/>
      <c r="L422" s="100"/>
    </row>
    <row r="423" spans="2:12" ht="14.25"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2:12" ht="14.25"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2:12" ht="14.25"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2:12" ht="14.25"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2:12" ht="14.25"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H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H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H445" s="100"/>
      <c r="I445" s="100"/>
      <c r="J445" s="100"/>
    </row>
    <row r="446" spans="2:10" ht="14.25">
      <c r="B446" s="100"/>
      <c r="C446" s="100"/>
      <c r="D446" s="100"/>
      <c r="E446" s="100"/>
      <c r="F446" s="100"/>
      <c r="G446" s="100"/>
      <c r="H446" s="100"/>
      <c r="I446" s="100"/>
      <c r="J446" s="100"/>
    </row>
    <row r="447" spans="2:10" ht="14.25">
      <c r="B447" s="100"/>
      <c r="C447" s="100"/>
      <c r="D447" s="100"/>
      <c r="E447" s="100"/>
      <c r="F447" s="100"/>
      <c r="G447" s="100"/>
      <c r="H447" s="100"/>
      <c r="I447" s="100"/>
      <c r="J447" s="100"/>
    </row>
    <row r="448" spans="2:10" ht="14.25">
      <c r="B448" s="100"/>
      <c r="C448" s="100"/>
      <c r="D448" s="100"/>
      <c r="E448" s="100"/>
      <c r="F448" s="100"/>
      <c r="G448" s="100"/>
      <c r="H448" s="100"/>
      <c r="I448" s="100"/>
      <c r="J448" s="100"/>
    </row>
    <row r="449" spans="2:10" ht="14.25">
      <c r="B449" s="100"/>
      <c r="C449" s="100"/>
      <c r="D449" s="100"/>
      <c r="E449" s="100"/>
      <c r="F449" s="100"/>
      <c r="G449" s="100"/>
      <c r="H449" s="100"/>
      <c r="I449" s="100"/>
      <c r="J449" s="100"/>
    </row>
    <row r="450" spans="2:10" ht="14.25">
      <c r="B450" s="100"/>
      <c r="C450" s="100"/>
      <c r="D450" s="100"/>
      <c r="E450" s="100"/>
      <c r="F450" s="100"/>
      <c r="G450" s="100"/>
      <c r="H450" s="100"/>
      <c r="I450" s="100"/>
      <c r="J450" s="100"/>
    </row>
    <row r="451" spans="2:10" ht="14.25">
      <c r="B451" s="100"/>
      <c r="C451" s="100"/>
      <c r="D451" s="100"/>
      <c r="E451" s="100"/>
      <c r="F451" s="100"/>
      <c r="G451" s="100"/>
      <c r="H451" s="100"/>
      <c r="I451" s="100"/>
      <c r="J451" s="100"/>
    </row>
    <row r="452" spans="2:10" ht="14.25">
      <c r="B452" s="100"/>
      <c r="C452" s="100"/>
      <c r="D452" s="100"/>
      <c r="E452" s="100"/>
      <c r="F452" s="100"/>
      <c r="G452" s="100"/>
      <c r="H452" s="100"/>
      <c r="I452" s="100"/>
      <c r="J452" s="100"/>
    </row>
    <row r="453" spans="2:10" ht="14.25">
      <c r="B453" s="100"/>
      <c r="C453" s="100"/>
      <c r="D453" s="100"/>
      <c r="E453" s="100"/>
      <c r="F453" s="100"/>
      <c r="G453" s="100"/>
      <c r="H453" s="100"/>
      <c r="I453" s="100"/>
      <c r="J453" s="100"/>
    </row>
    <row r="454" spans="2:10" ht="14.25">
      <c r="B454" s="100"/>
      <c r="C454" s="100"/>
      <c r="D454" s="100"/>
      <c r="E454" s="100"/>
      <c r="F454" s="100"/>
      <c r="G454" s="100"/>
      <c r="H454" s="100"/>
      <c r="I454" s="100"/>
      <c r="J454" s="100"/>
    </row>
    <row r="455" spans="2:10" ht="14.25">
      <c r="B455" s="100"/>
      <c r="C455" s="100"/>
      <c r="D455" s="100"/>
      <c r="E455" s="100"/>
      <c r="F455" s="100"/>
      <c r="G455" s="100"/>
      <c r="H455" s="100"/>
      <c r="I455" s="100"/>
      <c r="J455" s="100"/>
    </row>
    <row r="456" spans="2:10" ht="14.25">
      <c r="B456" s="100"/>
      <c r="C456" s="100"/>
      <c r="D456" s="100"/>
      <c r="E456" s="100"/>
      <c r="F456" s="100"/>
      <c r="G456" s="100"/>
      <c r="H456" s="100"/>
      <c r="I456" s="100"/>
      <c r="J456" s="100"/>
    </row>
    <row r="457" spans="2:10" ht="14.25">
      <c r="B457" s="100"/>
      <c r="C457" s="100"/>
      <c r="D457" s="100"/>
      <c r="E457" s="100"/>
      <c r="F457" s="100"/>
      <c r="G457" s="100"/>
      <c r="H457" s="100"/>
      <c r="I457" s="100"/>
      <c r="J457" s="100"/>
    </row>
    <row r="458" spans="2:10" ht="14.25">
      <c r="B458" s="100"/>
      <c r="C458" s="100"/>
      <c r="D458" s="100"/>
      <c r="E458" s="100"/>
      <c r="F458" s="100"/>
      <c r="G458" s="100"/>
      <c r="I458" s="100"/>
      <c r="J458" s="100"/>
    </row>
    <row r="459" spans="2:10" ht="14.25">
      <c r="B459" s="100"/>
      <c r="C459" s="100"/>
      <c r="D459" s="100"/>
      <c r="E459" s="100"/>
      <c r="F459" s="100"/>
      <c r="G459" s="100"/>
      <c r="I459" s="100"/>
      <c r="J459" s="100"/>
    </row>
    <row r="460" spans="2:10" ht="14.25">
      <c r="B460" s="100"/>
      <c r="C460" s="100"/>
      <c r="D460" s="100"/>
      <c r="E460" s="100"/>
      <c r="F460" s="100"/>
      <c r="G460" s="100"/>
      <c r="H460" s="100"/>
      <c r="I460" s="100"/>
      <c r="J460" s="100"/>
    </row>
    <row r="461" spans="2:10" ht="14.25">
      <c r="B461" s="100"/>
      <c r="C461" s="100"/>
      <c r="D461" s="100"/>
      <c r="E461" s="100"/>
      <c r="F461" s="100"/>
      <c r="G461" s="100"/>
      <c r="H461" s="100"/>
      <c r="I461" s="100"/>
      <c r="J461" s="100"/>
    </row>
    <row r="462" spans="2:10" ht="14.25">
      <c r="B462" s="100"/>
      <c r="C462" s="100"/>
      <c r="D462" s="100"/>
      <c r="E462" s="100"/>
      <c r="F462" s="100"/>
      <c r="G462" s="100"/>
      <c r="H462" s="100"/>
      <c r="I462" s="100"/>
      <c r="J462" s="100"/>
    </row>
    <row r="463" spans="2:10" ht="14.25">
      <c r="B463" s="100"/>
      <c r="C463" s="100"/>
      <c r="D463" s="100"/>
      <c r="E463" s="100"/>
      <c r="F463" s="100"/>
      <c r="G463" s="100"/>
      <c r="H463" s="100"/>
      <c r="I463" s="100"/>
      <c r="J463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7"/>
  <sheetViews>
    <sheetView zoomScalePageLayoutView="0" workbookViewId="0" topLeftCell="A1">
      <selection activeCell="F1" sqref="F1:F3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6:27" ht="14.25">
      <c r="F1" t="s">
        <v>298</v>
      </c>
      <c r="H1" s="581"/>
      <c r="I1" s="582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F2" t="s">
        <v>480</v>
      </c>
      <c r="H2" s="581"/>
      <c r="I2" s="58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F3" t="s">
        <v>359</v>
      </c>
      <c r="H3" s="581"/>
      <c r="I3" s="582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720" t="s">
        <v>475</v>
      </c>
      <c r="D5" s="720"/>
      <c r="E5" s="720"/>
      <c r="F5" s="720"/>
      <c r="G5" s="720"/>
      <c r="H5" s="583"/>
      <c r="I5" s="584"/>
      <c r="J5" s="584"/>
      <c r="K5" s="584"/>
      <c r="L5" s="58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721" t="s">
        <v>456</v>
      </c>
      <c r="D6" s="721"/>
      <c r="E6" s="721"/>
      <c r="F6" s="583"/>
      <c r="G6" s="583"/>
      <c r="H6" s="583"/>
      <c r="I6" s="584"/>
      <c r="J6" s="584"/>
      <c r="K6" s="584"/>
      <c r="L6" s="584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585" t="s">
        <v>2</v>
      </c>
      <c r="C7" s="586" t="s">
        <v>3</v>
      </c>
      <c r="D7" s="97" t="s">
        <v>4</v>
      </c>
      <c r="E7" s="98" t="s">
        <v>457</v>
      </c>
      <c r="F7" s="587" t="s">
        <v>305</v>
      </c>
      <c r="G7" s="98" t="s">
        <v>6</v>
      </c>
      <c r="H7" s="588" t="s">
        <v>211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589" t="s">
        <v>8</v>
      </c>
      <c r="C8" s="590"/>
      <c r="D8" s="590"/>
      <c r="E8" s="591" t="s">
        <v>9</v>
      </c>
      <c r="F8" s="592">
        <f aca="true" t="shared" si="0" ref="F8:H9">F9</f>
        <v>0</v>
      </c>
      <c r="G8" s="592">
        <f t="shared" si="0"/>
        <v>473098.1</v>
      </c>
      <c r="H8" s="593">
        <f t="shared" si="0"/>
        <v>473098.1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594"/>
      <c r="C9" s="595" t="s">
        <v>259</v>
      </c>
      <c r="D9" s="596"/>
      <c r="E9" s="597" t="s">
        <v>458</v>
      </c>
      <c r="F9" s="598">
        <f t="shared" si="0"/>
        <v>0</v>
      </c>
      <c r="G9" s="598">
        <f t="shared" si="0"/>
        <v>473098.1</v>
      </c>
      <c r="H9" s="599">
        <f t="shared" si="0"/>
        <v>473098.1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600"/>
      <c r="C10" s="601"/>
      <c r="D10" s="602">
        <v>2010</v>
      </c>
      <c r="E10" s="603" t="s">
        <v>459</v>
      </c>
      <c r="F10" s="604">
        <v>0</v>
      </c>
      <c r="G10" s="694">
        <v>473098.1</v>
      </c>
      <c r="H10" s="605">
        <f>F10+G10</f>
        <v>473098.1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606" t="s">
        <v>115</v>
      </c>
      <c r="C11" s="607"/>
      <c r="D11" s="608"/>
      <c r="E11" s="609" t="s">
        <v>23</v>
      </c>
      <c r="F11" s="372">
        <f aca="true" t="shared" si="1" ref="F11:H12">F12</f>
        <v>66200</v>
      </c>
      <c r="G11" s="372">
        <f t="shared" si="1"/>
        <v>0</v>
      </c>
      <c r="H11" s="610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611"/>
      <c r="C12" s="612" t="s">
        <v>116</v>
      </c>
      <c r="D12" s="612"/>
      <c r="E12" s="613" t="s">
        <v>460</v>
      </c>
      <c r="F12" s="614">
        <f t="shared" si="1"/>
        <v>66200</v>
      </c>
      <c r="G12" s="614">
        <f t="shared" si="1"/>
        <v>0</v>
      </c>
      <c r="H12" s="615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4" customHeight="1" thickBot="1">
      <c r="B13" s="616"/>
      <c r="C13" s="616"/>
      <c r="D13" s="617" t="s">
        <v>461</v>
      </c>
      <c r="E13" s="618" t="s">
        <v>462</v>
      </c>
      <c r="F13" s="619">
        <v>66200</v>
      </c>
      <c r="G13" s="620"/>
      <c r="H13" s="621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607" t="s">
        <v>146</v>
      </c>
      <c r="C14" s="608"/>
      <c r="D14" s="608"/>
      <c r="E14" s="622" t="s">
        <v>463</v>
      </c>
      <c r="F14" s="372">
        <f>F15+F17</f>
        <v>5167</v>
      </c>
      <c r="G14" s="372">
        <f>G15+G17</f>
        <v>0</v>
      </c>
      <c r="H14" s="610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4" customHeight="1">
      <c r="B15" s="611"/>
      <c r="C15" s="612" t="s">
        <v>147</v>
      </c>
      <c r="D15" s="612"/>
      <c r="E15" s="613" t="s">
        <v>464</v>
      </c>
      <c r="F15" s="614">
        <f>F16</f>
        <v>1420</v>
      </c>
      <c r="G15" s="614">
        <f>G16</f>
        <v>0</v>
      </c>
      <c r="H15" s="615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616"/>
      <c r="C16" s="623"/>
      <c r="D16" s="617" t="s">
        <v>461</v>
      </c>
      <c r="E16" s="618" t="s">
        <v>462</v>
      </c>
      <c r="F16" s="619">
        <v>1420</v>
      </c>
      <c r="G16" s="620"/>
      <c r="H16" s="621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39" customHeight="1">
      <c r="B17" s="623"/>
      <c r="C17" s="624">
        <v>75109</v>
      </c>
      <c r="D17" s="625"/>
      <c r="E17" s="626" t="s">
        <v>465</v>
      </c>
      <c r="F17" s="627">
        <f>F18</f>
        <v>3747</v>
      </c>
      <c r="G17" s="627">
        <f>G18</f>
        <v>0</v>
      </c>
      <c r="H17" s="627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623"/>
      <c r="C18" s="623"/>
      <c r="D18" s="628" t="s">
        <v>461</v>
      </c>
      <c r="E18" s="267" t="s">
        <v>462</v>
      </c>
      <c r="F18" s="629">
        <v>3747</v>
      </c>
      <c r="G18" s="629"/>
      <c r="H18" s="630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607" t="s">
        <v>177</v>
      </c>
      <c r="C19" s="608"/>
      <c r="D19" s="608"/>
      <c r="E19" s="609" t="s">
        <v>76</v>
      </c>
      <c r="F19" s="372">
        <f>F20+F22</f>
        <v>2547060</v>
      </c>
      <c r="G19" s="372">
        <f>G20+G22</f>
        <v>0</v>
      </c>
      <c r="H19" s="610">
        <f>H20+H22</f>
        <v>2547060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6.25" customHeight="1">
      <c r="B20" s="611"/>
      <c r="C20" s="612" t="s">
        <v>178</v>
      </c>
      <c r="D20" s="612"/>
      <c r="E20" s="613" t="s">
        <v>466</v>
      </c>
      <c r="F20" s="614">
        <f>F21</f>
        <v>2542500</v>
      </c>
      <c r="G20" s="614">
        <f>G21</f>
        <v>0</v>
      </c>
      <c r="H20" s="615">
        <f>H21</f>
        <v>2542500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623"/>
      <c r="C21" s="623"/>
      <c r="D21" s="628" t="s">
        <v>461</v>
      </c>
      <c r="E21" s="267" t="s">
        <v>462</v>
      </c>
      <c r="F21" s="629">
        <v>2542500</v>
      </c>
      <c r="G21" s="630"/>
      <c r="H21" s="630">
        <f>F21+G21</f>
        <v>2542500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0" customHeight="1">
      <c r="B22" s="631"/>
      <c r="C22" s="632" t="s">
        <v>182</v>
      </c>
      <c r="D22" s="632"/>
      <c r="E22" s="633" t="s">
        <v>467</v>
      </c>
      <c r="F22" s="634">
        <f>F23</f>
        <v>4560</v>
      </c>
      <c r="G22" s="634">
        <f>G23</f>
        <v>0</v>
      </c>
      <c r="H22" s="627">
        <f>H23</f>
        <v>4560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623"/>
      <c r="C23" s="623"/>
      <c r="D23" s="628" t="s">
        <v>461</v>
      </c>
      <c r="E23" s="267" t="s">
        <v>462</v>
      </c>
      <c r="F23" s="629">
        <v>4560</v>
      </c>
      <c r="G23" s="630"/>
      <c r="H23" s="630">
        <f>F23+G23</f>
        <v>4560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7.5" customHeight="1" thickBot="1">
      <c r="B24" s="635"/>
      <c r="C24" s="635"/>
      <c r="D24" s="635"/>
      <c r="E24" s="636"/>
      <c r="F24" s="637"/>
      <c r="G24" s="638"/>
      <c r="H24" s="638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16.5" thickBot="1">
      <c r="B25" s="639"/>
      <c r="C25" s="639"/>
      <c r="D25" s="640"/>
      <c r="E25" s="641" t="s">
        <v>468</v>
      </c>
      <c r="F25" s="642">
        <f>F8+F11+F14+F19</f>
        <v>2618427</v>
      </c>
      <c r="G25" s="643">
        <f>G8+G11+G14+G19</f>
        <v>473098.1</v>
      </c>
      <c r="H25" s="643">
        <f>H8+H11+H14+H19</f>
        <v>3091525.1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15.75">
      <c r="B26" s="639"/>
      <c r="C26" s="639"/>
      <c r="D26" s="639"/>
      <c r="E26" s="644"/>
      <c r="F26" s="645"/>
      <c r="G26" s="646"/>
      <c r="H26" s="646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5.75">
      <c r="B27" s="639"/>
      <c r="C27" s="639"/>
      <c r="D27" s="639"/>
      <c r="E27" s="644"/>
      <c r="F27" s="645"/>
      <c r="G27" s="646"/>
      <c r="H27" s="646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1.25" customHeight="1">
      <c r="B28" s="639"/>
      <c r="C28" s="639"/>
      <c r="D28" s="639"/>
      <c r="E28" s="644"/>
      <c r="F28" s="645"/>
      <c r="G28" s="646"/>
      <c r="H28" s="646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8.75" customHeight="1" thickBot="1">
      <c r="B29" s="635"/>
      <c r="C29" s="721" t="s">
        <v>469</v>
      </c>
      <c r="D29" s="721"/>
      <c r="E29" s="721"/>
      <c r="F29" s="637"/>
      <c r="G29" s="100"/>
      <c r="H29" s="647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24" customHeight="1" thickBot="1">
      <c r="B30" s="648" t="s">
        <v>2</v>
      </c>
      <c r="C30" s="649" t="s">
        <v>3</v>
      </c>
      <c r="D30" s="650" t="s">
        <v>4</v>
      </c>
      <c r="E30" s="651" t="s">
        <v>457</v>
      </c>
      <c r="F30" s="652" t="s">
        <v>305</v>
      </c>
      <c r="G30" s="651" t="s">
        <v>6</v>
      </c>
      <c r="H30" s="653" t="s">
        <v>211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4.25" customHeight="1" thickBot="1">
      <c r="B31" s="607" t="s">
        <v>8</v>
      </c>
      <c r="C31" s="317"/>
      <c r="D31" s="317"/>
      <c r="E31" s="654" t="s">
        <v>9</v>
      </c>
      <c r="F31" s="592">
        <f>F32</f>
        <v>0</v>
      </c>
      <c r="G31" s="592">
        <f>G32</f>
        <v>473098.1</v>
      </c>
      <c r="H31" s="655">
        <f>H32</f>
        <v>473098.1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14.25" customHeight="1">
      <c r="B32" s="656"/>
      <c r="C32" s="595" t="s">
        <v>259</v>
      </c>
      <c r="D32" s="624"/>
      <c r="E32" s="597" t="s">
        <v>458</v>
      </c>
      <c r="F32" s="598">
        <f>SUM(F33:F38)</f>
        <v>0</v>
      </c>
      <c r="G32" s="598">
        <f>SUM(G33:G38)</f>
        <v>473098.1</v>
      </c>
      <c r="H32" s="599">
        <f>SUM(H33:H38)</f>
        <v>473098.1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>
      <c r="B33" s="657"/>
      <c r="C33" s="117"/>
      <c r="D33" s="658">
        <v>4010</v>
      </c>
      <c r="E33" s="72" t="s">
        <v>330</v>
      </c>
      <c r="F33" s="659">
        <v>0</v>
      </c>
      <c r="G33" s="121">
        <v>6105.43</v>
      </c>
      <c r="H33" s="630">
        <f aca="true" t="shared" si="2" ref="H33:H38">F33+G33</f>
        <v>6105.43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657"/>
      <c r="C34" s="117"/>
      <c r="D34" s="658">
        <v>4110</v>
      </c>
      <c r="E34" s="72" t="s">
        <v>332</v>
      </c>
      <c r="F34" s="659">
        <v>0</v>
      </c>
      <c r="G34" s="121">
        <v>1045</v>
      </c>
      <c r="H34" s="630">
        <f t="shared" si="2"/>
        <v>1045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657"/>
      <c r="C35" s="117"/>
      <c r="D35" s="658">
        <v>4120</v>
      </c>
      <c r="E35" s="72" t="s">
        <v>470</v>
      </c>
      <c r="F35" s="659">
        <v>0</v>
      </c>
      <c r="G35" s="121">
        <v>150</v>
      </c>
      <c r="H35" s="630">
        <f t="shared" si="2"/>
        <v>150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660"/>
      <c r="C36" s="117"/>
      <c r="D36" s="658">
        <v>4210</v>
      </c>
      <c r="E36" s="72" t="s">
        <v>107</v>
      </c>
      <c r="F36" s="661">
        <v>0</v>
      </c>
      <c r="G36" s="121">
        <v>300</v>
      </c>
      <c r="H36" s="630">
        <f t="shared" si="2"/>
        <v>300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657"/>
      <c r="C37" s="117"/>
      <c r="D37" s="112" t="s">
        <v>91</v>
      </c>
      <c r="E37" s="72" t="s">
        <v>92</v>
      </c>
      <c r="F37" s="662">
        <v>0</v>
      </c>
      <c r="G37" s="121">
        <v>1676</v>
      </c>
      <c r="H37" s="630">
        <f t="shared" si="2"/>
        <v>1676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 thickBot="1">
      <c r="B38" s="660"/>
      <c r="C38" s="130"/>
      <c r="D38" s="204" t="s">
        <v>98</v>
      </c>
      <c r="E38" s="146" t="s">
        <v>99</v>
      </c>
      <c r="F38" s="661">
        <v>0</v>
      </c>
      <c r="G38" s="152">
        <v>463821.67</v>
      </c>
      <c r="H38" s="630">
        <f t="shared" si="2"/>
        <v>463821.67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6.5" thickBot="1">
      <c r="B39" s="607" t="s">
        <v>115</v>
      </c>
      <c r="C39" s="608"/>
      <c r="D39" s="608"/>
      <c r="E39" s="609" t="s">
        <v>23</v>
      </c>
      <c r="F39" s="372">
        <f>F40</f>
        <v>66200</v>
      </c>
      <c r="G39" s="372">
        <f>G40</f>
        <v>0</v>
      </c>
      <c r="H39" s="610">
        <f>H40</f>
        <v>66200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>
      <c r="B40" s="611"/>
      <c r="C40" s="612" t="s">
        <v>116</v>
      </c>
      <c r="D40" s="612"/>
      <c r="E40" s="663" t="s">
        <v>460</v>
      </c>
      <c r="F40" s="614">
        <f>SUM(F41:F43)</f>
        <v>66200</v>
      </c>
      <c r="G40" s="614">
        <f>SUM(G41:G43)</f>
        <v>0</v>
      </c>
      <c r="H40" s="615">
        <f>SUM(H41:H43)</f>
        <v>66200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3.5" customHeight="1">
      <c r="B41" s="658"/>
      <c r="C41" s="658"/>
      <c r="D41" s="658">
        <v>4010</v>
      </c>
      <c r="E41" s="72" t="s">
        <v>330</v>
      </c>
      <c r="F41" s="629">
        <v>55200</v>
      </c>
      <c r="G41" s="559"/>
      <c r="H41" s="630">
        <f>F41+G41</f>
        <v>55200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3.5" customHeight="1">
      <c r="B42" s="658"/>
      <c r="C42" s="658"/>
      <c r="D42" s="658">
        <v>4110</v>
      </c>
      <c r="E42" s="72" t="s">
        <v>332</v>
      </c>
      <c r="F42" s="629">
        <v>9600</v>
      </c>
      <c r="G42" s="559"/>
      <c r="H42" s="621">
        <f>F42+G42</f>
        <v>9600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 thickBot="1">
      <c r="B43" s="664"/>
      <c r="C43" s="664"/>
      <c r="D43" s="664">
        <v>4120</v>
      </c>
      <c r="E43" s="40" t="s">
        <v>470</v>
      </c>
      <c r="F43" s="619">
        <v>1400</v>
      </c>
      <c r="G43" s="665"/>
      <c r="H43" s="621">
        <f>F43+G43</f>
        <v>1400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30.75" customHeight="1" thickBot="1">
      <c r="B44" s="607" t="s">
        <v>146</v>
      </c>
      <c r="C44" s="608"/>
      <c r="D44" s="608"/>
      <c r="E44" s="622" t="s">
        <v>463</v>
      </c>
      <c r="F44" s="372">
        <f>F45+F47</f>
        <v>5167</v>
      </c>
      <c r="G44" s="372">
        <f>G45+G47</f>
        <v>0</v>
      </c>
      <c r="H44" s="610">
        <f>H45+H47</f>
        <v>5167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25.5">
      <c r="B45" s="611"/>
      <c r="C45" s="612" t="s">
        <v>147</v>
      </c>
      <c r="D45" s="612"/>
      <c r="E45" s="613" t="s">
        <v>464</v>
      </c>
      <c r="F45" s="614">
        <f>SUM(F46:F46)</f>
        <v>1420</v>
      </c>
      <c r="G45" s="614">
        <f>SUM(G46:G46)</f>
        <v>0</v>
      </c>
      <c r="H45" s="615">
        <f>SUM(H46:H46)</f>
        <v>1420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5.75" customHeight="1">
      <c r="B46" s="658"/>
      <c r="C46" s="658"/>
      <c r="D46" s="658">
        <v>4300</v>
      </c>
      <c r="E46" s="72" t="s">
        <v>92</v>
      </c>
      <c r="F46" s="629">
        <v>1420</v>
      </c>
      <c r="G46" s="559"/>
      <c r="H46" s="630">
        <f>F46+G46</f>
        <v>1420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38.25">
      <c r="B47" s="658"/>
      <c r="C47" s="624">
        <v>75109</v>
      </c>
      <c r="D47" s="625"/>
      <c r="E47" s="626" t="s">
        <v>465</v>
      </c>
      <c r="F47" s="627">
        <f>SUM(F48:F52)</f>
        <v>3747</v>
      </c>
      <c r="G47" s="627">
        <f>SUM(G48:G52)</f>
        <v>0</v>
      </c>
      <c r="H47" s="627">
        <f>SUM(H48:H52)</f>
        <v>3747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658"/>
      <c r="C48" s="666"/>
      <c r="D48" s="112" t="s">
        <v>110</v>
      </c>
      <c r="E48" s="72" t="s">
        <v>111</v>
      </c>
      <c r="F48" s="667">
        <v>2190</v>
      </c>
      <c r="G48" s="667"/>
      <c r="H48" s="630">
        <f>F48+G48</f>
        <v>2190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15.75" customHeight="1">
      <c r="B49" s="658"/>
      <c r="C49" s="666"/>
      <c r="D49" s="112"/>
      <c r="E49" s="72"/>
      <c r="F49" s="667">
        <v>0</v>
      </c>
      <c r="G49" s="667">
        <v>300</v>
      </c>
      <c r="H49" s="630">
        <f>F49+G49</f>
        <v>300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658"/>
      <c r="C50" s="658"/>
      <c r="D50" s="112" t="s">
        <v>106</v>
      </c>
      <c r="E50" s="72" t="s">
        <v>107</v>
      </c>
      <c r="F50" s="668">
        <v>1057</v>
      </c>
      <c r="G50" s="668">
        <v>-300</v>
      </c>
      <c r="H50" s="630">
        <f>F50+G50</f>
        <v>757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>
      <c r="B51" s="658"/>
      <c r="C51" s="658"/>
      <c r="D51" s="112" t="s">
        <v>91</v>
      </c>
      <c r="E51" s="72" t="s">
        <v>92</v>
      </c>
      <c r="F51" s="668">
        <v>300</v>
      </c>
      <c r="G51" s="668"/>
      <c r="H51" s="630">
        <f>F51+G51</f>
        <v>300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5.75" customHeight="1" thickBot="1">
      <c r="B52" s="664"/>
      <c r="C52" s="658"/>
      <c r="D52" s="136" t="s">
        <v>124</v>
      </c>
      <c r="E52" s="40" t="s">
        <v>125</v>
      </c>
      <c r="F52" s="669">
        <v>200</v>
      </c>
      <c r="G52" s="669"/>
      <c r="H52" s="621">
        <f>F52+G52</f>
        <v>200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6.5" thickBot="1">
      <c r="B53" s="607" t="s">
        <v>177</v>
      </c>
      <c r="C53" s="608"/>
      <c r="D53" s="608"/>
      <c r="E53" s="609" t="s">
        <v>76</v>
      </c>
      <c r="F53" s="372">
        <f>F54+F69</f>
        <v>2547060</v>
      </c>
      <c r="G53" s="372">
        <f>G54+G69</f>
        <v>0</v>
      </c>
      <c r="H53" s="610">
        <f>H54+H69</f>
        <v>2547060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30.75" customHeight="1">
      <c r="B54" s="611"/>
      <c r="C54" s="612" t="s">
        <v>178</v>
      </c>
      <c r="D54" s="612"/>
      <c r="E54" s="663" t="s">
        <v>466</v>
      </c>
      <c r="F54" s="614">
        <f>SUM(F55:F68)</f>
        <v>2542500</v>
      </c>
      <c r="G54" s="614">
        <f>SUM(G55:G68)</f>
        <v>0</v>
      </c>
      <c r="H54" s="615">
        <f>SUM(H55:H68)</f>
        <v>2542500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3.5" customHeight="1">
      <c r="B55" s="658"/>
      <c r="C55" s="658"/>
      <c r="D55" s="658">
        <v>3110</v>
      </c>
      <c r="E55" s="72" t="s">
        <v>329</v>
      </c>
      <c r="F55" s="118">
        <v>2407150</v>
      </c>
      <c r="G55" s="76"/>
      <c r="H55" s="630">
        <f aca="true" t="shared" si="3" ref="H55:H68">F55+G55</f>
        <v>2407150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3.5" customHeight="1">
      <c r="B56" s="658"/>
      <c r="C56" s="658"/>
      <c r="D56" s="658">
        <v>4010</v>
      </c>
      <c r="E56" s="72" t="s">
        <v>330</v>
      </c>
      <c r="F56" s="118">
        <v>52500</v>
      </c>
      <c r="G56" s="76"/>
      <c r="H56" s="621">
        <f t="shared" si="3"/>
        <v>52500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658"/>
      <c r="C57" s="658"/>
      <c r="D57" s="658">
        <v>4040</v>
      </c>
      <c r="E57" s="72" t="s">
        <v>131</v>
      </c>
      <c r="F57" s="118">
        <v>3500</v>
      </c>
      <c r="G57" s="76">
        <v>-103</v>
      </c>
      <c r="H57" s="630">
        <f t="shared" si="3"/>
        <v>3397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658"/>
      <c r="C58" s="658"/>
      <c r="D58" s="658">
        <v>4110</v>
      </c>
      <c r="E58" s="72" t="s">
        <v>332</v>
      </c>
      <c r="F58" s="118">
        <v>61000</v>
      </c>
      <c r="G58" s="76"/>
      <c r="H58" s="630">
        <f t="shared" si="3"/>
        <v>61000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658"/>
      <c r="C59" s="658"/>
      <c r="D59" s="658">
        <v>4120</v>
      </c>
      <c r="E59" s="72" t="s">
        <v>470</v>
      </c>
      <c r="F59" s="118">
        <v>1550</v>
      </c>
      <c r="G59" s="76"/>
      <c r="H59" s="630">
        <f t="shared" si="3"/>
        <v>1550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658"/>
      <c r="C60" s="658"/>
      <c r="D60" s="658">
        <v>4170</v>
      </c>
      <c r="E60" s="72" t="s">
        <v>132</v>
      </c>
      <c r="F60" s="118">
        <v>1000</v>
      </c>
      <c r="G60" s="76"/>
      <c r="H60" s="630">
        <f t="shared" si="3"/>
        <v>1000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658"/>
      <c r="C61" s="658"/>
      <c r="D61" s="658">
        <v>4210</v>
      </c>
      <c r="E61" s="72" t="s">
        <v>107</v>
      </c>
      <c r="F61" s="118">
        <v>2700</v>
      </c>
      <c r="G61" s="76">
        <v>-500</v>
      </c>
      <c r="H61" s="621">
        <f t="shared" si="3"/>
        <v>2200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658"/>
      <c r="C62" s="658"/>
      <c r="D62" s="658">
        <v>4260</v>
      </c>
      <c r="E62" s="72" t="s">
        <v>134</v>
      </c>
      <c r="F62" s="118">
        <v>600</v>
      </c>
      <c r="G62" s="76"/>
      <c r="H62" s="621">
        <f t="shared" si="3"/>
        <v>600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658"/>
      <c r="C63" s="658"/>
      <c r="D63" s="658">
        <v>4270</v>
      </c>
      <c r="E63" s="72" t="s">
        <v>136</v>
      </c>
      <c r="F63" s="121">
        <v>300</v>
      </c>
      <c r="G63" s="122"/>
      <c r="H63" s="670">
        <f t="shared" si="3"/>
        <v>300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658"/>
      <c r="C64" s="658"/>
      <c r="D64" s="117" t="s">
        <v>180</v>
      </c>
      <c r="E64" s="72" t="s">
        <v>181</v>
      </c>
      <c r="F64" s="121">
        <v>550</v>
      </c>
      <c r="G64" s="122"/>
      <c r="H64" s="670">
        <f t="shared" si="3"/>
        <v>550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658"/>
      <c r="C65" s="658"/>
      <c r="D65" s="658">
        <v>4300</v>
      </c>
      <c r="E65" s="72" t="s">
        <v>92</v>
      </c>
      <c r="F65" s="118">
        <v>10000</v>
      </c>
      <c r="G65" s="76"/>
      <c r="H65" s="621">
        <f t="shared" si="3"/>
        <v>10000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658"/>
      <c r="C66" s="658"/>
      <c r="D66" s="658">
        <v>4410</v>
      </c>
      <c r="E66" s="72" t="s">
        <v>125</v>
      </c>
      <c r="F66" s="118">
        <v>500</v>
      </c>
      <c r="G66" s="76"/>
      <c r="H66" s="621">
        <f t="shared" si="3"/>
        <v>500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658"/>
      <c r="C67" s="658"/>
      <c r="D67" s="658">
        <v>4430</v>
      </c>
      <c r="E67" s="72" t="s">
        <v>99</v>
      </c>
      <c r="F67" s="118">
        <v>150</v>
      </c>
      <c r="G67" s="76"/>
      <c r="H67" s="630">
        <f t="shared" si="3"/>
        <v>150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3.5" customHeight="1">
      <c r="B68" s="671"/>
      <c r="C68" s="671"/>
      <c r="D68" s="671">
        <v>4700</v>
      </c>
      <c r="E68" s="146" t="s">
        <v>143</v>
      </c>
      <c r="F68" s="672">
        <v>1000</v>
      </c>
      <c r="G68" s="148">
        <v>603</v>
      </c>
      <c r="H68" s="673">
        <f t="shared" si="3"/>
        <v>1603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42" customHeight="1">
      <c r="B69" s="631"/>
      <c r="C69" s="632" t="s">
        <v>182</v>
      </c>
      <c r="D69" s="632"/>
      <c r="E69" s="674" t="s">
        <v>467</v>
      </c>
      <c r="F69" s="634">
        <f>F70</f>
        <v>4560</v>
      </c>
      <c r="G69" s="634">
        <f>G70</f>
        <v>0</v>
      </c>
      <c r="H69" s="627">
        <f>H70</f>
        <v>4560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4.25" customHeight="1">
      <c r="B70" s="658"/>
      <c r="C70" s="658"/>
      <c r="D70" s="658">
        <v>4130</v>
      </c>
      <c r="E70" s="72" t="s">
        <v>471</v>
      </c>
      <c r="F70" s="629">
        <v>4560</v>
      </c>
      <c r="G70" s="76"/>
      <c r="H70" s="630">
        <f>F70+G70</f>
        <v>4560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7.5" customHeight="1" thickBot="1">
      <c r="B71" s="675"/>
      <c r="C71" s="675"/>
      <c r="D71" s="675"/>
      <c r="E71" s="636"/>
      <c r="F71" s="637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6.5" thickBot="1">
      <c r="B72" s="676"/>
      <c r="C72" s="676"/>
      <c r="D72" s="677"/>
      <c r="E72" s="678" t="s">
        <v>468</v>
      </c>
      <c r="F72" s="679">
        <f>F31+F39+F44+F53</f>
        <v>2618427</v>
      </c>
      <c r="G72" s="679">
        <f>G31+G39+G44+G53</f>
        <v>473098.1</v>
      </c>
      <c r="H72" s="679">
        <f>H31+H39+H44+H53</f>
        <v>3091525.1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5.75">
      <c r="B73" s="676"/>
      <c r="C73" s="676"/>
      <c r="D73" s="677"/>
      <c r="E73" s="644"/>
      <c r="F73" s="680"/>
      <c r="G73" s="680"/>
      <c r="H73" s="68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5.75">
      <c r="B74" s="676"/>
      <c r="C74" s="676"/>
      <c r="D74" s="677"/>
      <c r="E74" s="644"/>
      <c r="F74" s="680"/>
      <c r="G74" s="680"/>
      <c r="H74" s="68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5.75" customHeight="1">
      <c r="B75" s="720" t="s">
        <v>472</v>
      </c>
      <c r="C75" s="720"/>
      <c r="D75" s="720"/>
      <c r="E75" s="720"/>
      <c r="F75" s="720"/>
      <c r="G75" s="720"/>
      <c r="H75" s="72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5" thickBot="1">
      <c r="B76" s="681"/>
      <c r="C76" s="681"/>
      <c r="D76" s="681"/>
      <c r="E76" s="682"/>
      <c r="F76" s="175"/>
      <c r="G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5.75">
      <c r="B77" s="648" t="s">
        <v>2</v>
      </c>
      <c r="C77" s="649" t="s">
        <v>3</v>
      </c>
      <c r="D77" s="650" t="s">
        <v>4</v>
      </c>
      <c r="E77" s="651" t="s">
        <v>457</v>
      </c>
      <c r="F77" s="652" t="s">
        <v>305</v>
      </c>
      <c r="G77" s="651" t="s">
        <v>6</v>
      </c>
      <c r="H77" s="653" t="s">
        <v>211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24">
      <c r="B78" s="683" t="s">
        <v>177</v>
      </c>
      <c r="C78" s="683" t="s">
        <v>178</v>
      </c>
      <c r="D78" s="683" t="s">
        <v>473</v>
      </c>
      <c r="E78" s="151" t="s">
        <v>474</v>
      </c>
      <c r="F78" s="684">
        <v>38400</v>
      </c>
      <c r="G78" s="559"/>
      <c r="H78" s="685">
        <f>F78+G78</f>
        <v>38400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9:27" ht="14.25"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9:27" ht="14.25"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9:27" ht="14.25"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9:27" ht="14.25"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9:27" ht="14.25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1:8" ht="14.25">
      <c r="A91" s="100"/>
      <c r="B91" s="100"/>
      <c r="C91" s="100"/>
      <c r="D91" s="100"/>
      <c r="E91" s="100"/>
      <c r="F91" s="100"/>
      <c r="G91" s="100"/>
      <c r="H91" s="100"/>
    </row>
    <row r="92" spans="1:8" ht="14.25">
      <c r="A92" s="100"/>
      <c r="B92" s="100"/>
      <c r="C92" s="100"/>
      <c r="D92" s="100"/>
      <c r="E92" s="100"/>
      <c r="F92" s="100"/>
      <c r="G92" s="100"/>
      <c r="H92" s="100"/>
    </row>
    <row r="93" spans="1:8" ht="14.25">
      <c r="A93" s="100"/>
      <c r="B93" s="100"/>
      <c r="C93" s="100"/>
      <c r="D93" s="100"/>
      <c r="E93" s="100"/>
      <c r="F93" s="100"/>
      <c r="G93" s="100"/>
      <c r="H93" s="100"/>
    </row>
    <row r="94" spans="1:8" ht="14.25">
      <c r="A94" s="100"/>
      <c r="B94" s="100"/>
      <c r="C94" s="100"/>
      <c r="D94" s="100"/>
      <c r="E94" s="100"/>
      <c r="F94" s="100"/>
      <c r="G94" s="100"/>
      <c r="H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  <row r="767" spans="1:8" ht="14.25">
      <c r="A767" s="100"/>
      <c r="B767" s="100"/>
      <c r="C767" s="100"/>
      <c r="D767" s="100"/>
      <c r="E767" s="100"/>
      <c r="F767" s="100"/>
      <c r="G767" s="100"/>
      <c r="H767" s="100"/>
    </row>
  </sheetData>
  <sheetProtection/>
  <mergeCells count="4">
    <mergeCell ref="C5:G5"/>
    <mergeCell ref="C6:E6"/>
    <mergeCell ref="C29:E29"/>
    <mergeCell ref="B75:H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D3" sqref="D3:D5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3.89843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2.59765625" style="90" customWidth="1"/>
    <col min="9" max="16384" width="9" style="90" customWidth="1"/>
  </cols>
  <sheetData>
    <row r="3" ht="14.25">
      <c r="D3" s="2" t="s">
        <v>454</v>
      </c>
    </row>
    <row r="4" spans="2:4" ht="18.75">
      <c r="B4" s="94"/>
      <c r="C4" s="543"/>
      <c r="D4" t="s">
        <v>480</v>
      </c>
    </row>
    <row r="5" ht="14.25">
      <c r="D5" t="s">
        <v>359</v>
      </c>
    </row>
    <row r="7" ht="18.75">
      <c r="C7" s="445"/>
    </row>
    <row r="9" spans="2:5" ht="15" customHeight="1">
      <c r="B9" s="544" t="s">
        <v>399</v>
      </c>
      <c r="C9" s="544"/>
      <c r="D9" s="544"/>
      <c r="E9" s="544"/>
    </row>
    <row r="10" ht="6.75" customHeight="1">
      <c r="B10" s="545"/>
    </row>
    <row r="11" ht="14.25">
      <c r="G11" s="7" t="s">
        <v>1</v>
      </c>
    </row>
    <row r="12" spans="2:7" ht="15" customHeight="1">
      <c r="B12" s="726" t="s">
        <v>400</v>
      </c>
      <c r="C12" s="726" t="s">
        <v>89</v>
      </c>
      <c r="D12" s="727" t="s">
        <v>401</v>
      </c>
      <c r="E12" s="727" t="s">
        <v>299</v>
      </c>
      <c r="F12" s="722" t="s">
        <v>6</v>
      </c>
      <c r="G12" s="723" t="s">
        <v>211</v>
      </c>
    </row>
    <row r="13" spans="2:7" ht="15" customHeight="1">
      <c r="B13" s="726"/>
      <c r="C13" s="726"/>
      <c r="D13" s="726"/>
      <c r="E13" s="727"/>
      <c r="F13" s="722"/>
      <c r="G13" s="723"/>
    </row>
    <row r="14" spans="2:7" ht="15.75" customHeight="1">
      <c r="B14" s="726"/>
      <c r="C14" s="726"/>
      <c r="D14" s="726"/>
      <c r="E14" s="727"/>
      <c r="F14" s="722"/>
      <c r="G14" s="723"/>
    </row>
    <row r="15" spans="2:7" s="546" customFormat="1" ht="8.25" customHeight="1" thickBot="1">
      <c r="B15" s="547">
        <v>1</v>
      </c>
      <c r="C15" s="547">
        <v>2</v>
      </c>
      <c r="D15" s="547">
        <v>3</v>
      </c>
      <c r="E15" s="547">
        <v>4</v>
      </c>
      <c r="F15" s="547">
        <v>5</v>
      </c>
      <c r="G15" s="547">
        <v>6</v>
      </c>
    </row>
    <row r="16" spans="2:7" ht="18.75" customHeight="1" thickBot="1">
      <c r="B16" s="724" t="s">
        <v>402</v>
      </c>
      <c r="C16" s="725"/>
      <c r="D16" s="548"/>
      <c r="E16" s="549">
        <f>E17+E18+E19+E20+E21+E22+E23+E24</f>
        <v>4312627</v>
      </c>
      <c r="F16" s="549">
        <f>F17+F18+F19+F20+F21+F22+F23+F24</f>
        <v>593323</v>
      </c>
      <c r="G16" s="549">
        <f>G17+G18+G19+G20+G21+G22+G23+G24</f>
        <v>4905950</v>
      </c>
    </row>
    <row r="17" spans="2:7" ht="25.5">
      <c r="B17" s="550" t="s">
        <v>403</v>
      </c>
      <c r="C17" s="551" t="s">
        <v>404</v>
      </c>
      <c r="D17" s="550" t="s">
        <v>405</v>
      </c>
      <c r="E17" s="552">
        <v>4312627</v>
      </c>
      <c r="F17" s="702">
        <v>593323</v>
      </c>
      <c r="G17" s="553">
        <f>E17+F17</f>
        <v>4905950</v>
      </c>
    </row>
    <row r="18" spans="2:7" ht="25.5">
      <c r="B18" s="550" t="s">
        <v>406</v>
      </c>
      <c r="C18" s="551" t="s">
        <v>407</v>
      </c>
      <c r="D18" s="554" t="s">
        <v>408</v>
      </c>
      <c r="E18" s="555"/>
      <c r="F18" s="556"/>
      <c r="G18" s="553"/>
    </row>
    <row r="19" spans="2:7" ht="51">
      <c r="B19" s="550" t="s">
        <v>409</v>
      </c>
      <c r="C19" s="557" t="s">
        <v>410</v>
      </c>
      <c r="D19" s="554" t="s">
        <v>411</v>
      </c>
      <c r="E19" s="558"/>
      <c r="F19" s="559"/>
      <c r="G19" s="560"/>
    </row>
    <row r="20" spans="2:7" ht="25.5">
      <c r="B20" s="550" t="s">
        <v>412</v>
      </c>
      <c r="C20" s="557" t="s">
        <v>413</v>
      </c>
      <c r="D20" s="554" t="s">
        <v>414</v>
      </c>
      <c r="E20" s="555"/>
      <c r="F20" s="561"/>
      <c r="G20" s="553"/>
    </row>
    <row r="21" spans="2:7" ht="14.25">
      <c r="B21" s="550" t="s">
        <v>415</v>
      </c>
      <c r="C21" s="562" t="s">
        <v>416</v>
      </c>
      <c r="D21" s="562" t="s">
        <v>417</v>
      </c>
      <c r="E21" s="562"/>
      <c r="F21" s="559"/>
      <c r="G21" s="560"/>
    </row>
    <row r="22" spans="2:7" ht="14.25">
      <c r="B22" s="550" t="s">
        <v>418</v>
      </c>
      <c r="C22" s="562" t="s">
        <v>419</v>
      </c>
      <c r="D22" s="554" t="s">
        <v>420</v>
      </c>
      <c r="E22" s="562"/>
      <c r="F22" s="559"/>
      <c r="G22" s="560"/>
    </row>
    <row r="23" spans="2:7" ht="25.5">
      <c r="B23" s="550" t="s">
        <v>421</v>
      </c>
      <c r="C23" s="557" t="s">
        <v>422</v>
      </c>
      <c r="D23" s="554" t="s">
        <v>423</v>
      </c>
      <c r="E23" s="562"/>
      <c r="F23" s="559"/>
      <c r="G23" s="560"/>
    </row>
    <row r="24" spans="2:7" ht="15" thickBot="1">
      <c r="B24" s="550" t="s">
        <v>424</v>
      </c>
      <c r="C24" s="563" t="s">
        <v>425</v>
      </c>
      <c r="D24" s="564" t="s">
        <v>426</v>
      </c>
      <c r="E24" s="562"/>
      <c r="F24" s="559"/>
      <c r="G24" s="560"/>
    </row>
    <row r="25" spans="2:7" ht="18.75" customHeight="1" thickBot="1">
      <c r="B25" s="724" t="s">
        <v>427</v>
      </c>
      <c r="C25" s="725"/>
      <c r="D25" s="548"/>
      <c r="E25" s="549">
        <f>E26+E28</f>
        <v>1971250</v>
      </c>
      <c r="F25" s="549">
        <f>F26+F28</f>
        <v>0</v>
      </c>
      <c r="G25" s="549">
        <f>G26+G28</f>
        <v>1971250</v>
      </c>
    </row>
    <row r="26" spans="2:7" ht="25.5">
      <c r="B26" s="550" t="s">
        <v>403</v>
      </c>
      <c r="C26" s="551" t="s">
        <v>428</v>
      </c>
      <c r="D26" s="550" t="s">
        <v>429</v>
      </c>
      <c r="E26" s="552">
        <v>1971250</v>
      </c>
      <c r="F26" s="565"/>
      <c r="G26" s="566">
        <f>E26+F26</f>
        <v>1971250</v>
      </c>
    </row>
    <row r="27" spans="2:7" ht="25.5">
      <c r="B27" s="550" t="s">
        <v>406</v>
      </c>
      <c r="C27" s="551" t="s">
        <v>430</v>
      </c>
      <c r="D27" s="550" t="s">
        <v>431</v>
      </c>
      <c r="E27" s="555"/>
      <c r="F27" s="567"/>
      <c r="G27" s="567"/>
    </row>
    <row r="28" spans="2:7" ht="41.25" customHeight="1">
      <c r="B28" s="550" t="s">
        <v>409</v>
      </c>
      <c r="C28" s="557" t="s">
        <v>432</v>
      </c>
      <c r="D28" s="554" t="s">
        <v>433</v>
      </c>
      <c r="E28" s="555"/>
      <c r="F28" s="568"/>
      <c r="G28" s="566"/>
    </row>
    <row r="29" spans="2:7" ht="14.25">
      <c r="B29" s="550" t="s">
        <v>412</v>
      </c>
      <c r="C29" s="562" t="s">
        <v>434</v>
      </c>
      <c r="D29" s="554" t="s">
        <v>435</v>
      </c>
      <c r="E29" s="562"/>
      <c r="F29" s="559"/>
      <c r="G29" s="559"/>
    </row>
    <row r="30" spans="2:7" ht="14.25">
      <c r="B30" s="550" t="s">
        <v>415</v>
      </c>
      <c r="C30" s="562" t="s">
        <v>436</v>
      </c>
      <c r="D30" s="554" t="s">
        <v>437</v>
      </c>
      <c r="E30" s="562"/>
      <c r="F30" s="559"/>
      <c r="G30" s="559"/>
    </row>
    <row r="31" spans="2:7" ht="14.25">
      <c r="B31" s="550" t="s">
        <v>418</v>
      </c>
      <c r="C31" s="562" t="s">
        <v>438</v>
      </c>
      <c r="D31" s="554" t="s">
        <v>439</v>
      </c>
      <c r="E31" s="562"/>
      <c r="F31" s="559"/>
      <c r="G31" s="559"/>
    </row>
    <row r="32" spans="2:7" ht="14.25">
      <c r="B32" s="550" t="s">
        <v>421</v>
      </c>
      <c r="C32" s="562" t="s">
        <v>440</v>
      </c>
      <c r="D32" s="554" t="s">
        <v>441</v>
      </c>
      <c r="E32" s="562"/>
      <c r="F32" s="559"/>
      <c r="G32" s="559"/>
    </row>
    <row r="33" spans="2:5" ht="7.5" customHeight="1">
      <c r="B33" s="569"/>
      <c r="C33" s="100"/>
      <c r="D33" s="100"/>
      <c r="E33" s="100"/>
    </row>
    <row r="34" spans="2:5" ht="14.25">
      <c r="B34" s="570"/>
      <c r="C34" s="571"/>
      <c r="D34" s="571"/>
      <c r="E34" s="571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89"/>
  <sheetViews>
    <sheetView tabSelected="1" zoomScalePageLayoutView="0" workbookViewId="0" topLeftCell="A30">
      <selection activeCell="B48" sqref="B48:J48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455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445"/>
      <c r="F2" s="90"/>
      <c r="G2" s="90"/>
      <c r="H2" s="90"/>
      <c r="I2" t="s">
        <v>480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359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446"/>
      <c r="D4" s="728" t="s">
        <v>398</v>
      </c>
      <c r="E4" s="728"/>
      <c r="F4" s="728"/>
      <c r="G4" s="728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</row>
    <row r="5" spans="2:17" ht="12" customHeight="1" thickBot="1">
      <c r="B5" s="446"/>
      <c r="C5" s="446"/>
      <c r="D5" s="446"/>
      <c r="E5" s="446"/>
      <c r="F5" s="446"/>
      <c r="G5" s="446"/>
      <c r="H5" s="446"/>
      <c r="I5" s="446"/>
      <c r="J5" s="447" t="s">
        <v>1</v>
      </c>
      <c r="K5" s="446"/>
      <c r="L5" s="446"/>
      <c r="M5" s="446"/>
      <c r="N5" s="446"/>
      <c r="O5" s="446"/>
      <c r="P5" s="446"/>
      <c r="Q5" s="446"/>
    </row>
    <row r="6" spans="2:10" ht="90" customHeight="1" thickBot="1">
      <c r="B6" s="448" t="s">
        <v>2</v>
      </c>
      <c r="C6" s="449" t="s">
        <v>3</v>
      </c>
      <c r="D6" s="97" t="s">
        <v>4</v>
      </c>
      <c r="E6" s="449" t="s">
        <v>89</v>
      </c>
      <c r="F6" s="450" t="s">
        <v>364</v>
      </c>
      <c r="G6" s="450" t="s">
        <v>6</v>
      </c>
      <c r="H6" s="450" t="s">
        <v>365</v>
      </c>
      <c r="I6" s="451" t="s">
        <v>366</v>
      </c>
      <c r="J6" s="452" t="s">
        <v>367</v>
      </c>
    </row>
    <row r="7" spans="2:10" ht="9.75" customHeight="1">
      <c r="B7" s="453">
        <v>1</v>
      </c>
      <c r="C7" s="454">
        <v>2</v>
      </c>
      <c r="D7" s="454">
        <v>3</v>
      </c>
      <c r="E7" s="454">
        <v>4</v>
      </c>
      <c r="F7" s="454">
        <v>5</v>
      </c>
      <c r="G7" s="454">
        <v>6</v>
      </c>
      <c r="H7" s="454">
        <v>7</v>
      </c>
      <c r="I7" s="455">
        <v>8</v>
      </c>
      <c r="J7" s="456">
        <v>9</v>
      </c>
    </row>
    <row r="8" spans="2:10" ht="15" customHeight="1">
      <c r="B8" s="457" t="s">
        <v>8</v>
      </c>
      <c r="C8" s="458"/>
      <c r="D8" s="458"/>
      <c r="E8" s="459" t="s">
        <v>9</v>
      </c>
      <c r="F8" s="460">
        <f>F9</f>
        <v>300000</v>
      </c>
      <c r="G8" s="460">
        <f>G9</f>
        <v>0</v>
      </c>
      <c r="H8" s="460">
        <f>H9</f>
        <v>300000</v>
      </c>
      <c r="I8" s="461"/>
      <c r="J8" s="53"/>
    </row>
    <row r="9" spans="2:10" ht="13.5" customHeight="1">
      <c r="B9" s="462"/>
      <c r="C9" s="463" t="s">
        <v>10</v>
      </c>
      <c r="D9" s="409"/>
      <c r="E9" s="464" t="s">
        <v>368</v>
      </c>
      <c r="F9" s="465">
        <f>F10+F11+F12+F13+F14</f>
        <v>300000</v>
      </c>
      <c r="G9" s="465">
        <f>G10+G11+G12+G13+G14</f>
        <v>0</v>
      </c>
      <c r="H9" s="465">
        <f>H10+H11+H12+H13+H14</f>
        <v>300000</v>
      </c>
      <c r="I9" s="466"/>
      <c r="J9" s="53"/>
    </row>
    <row r="10" spans="2:10" ht="36">
      <c r="B10" s="462"/>
      <c r="C10" s="467"/>
      <c r="D10" s="468">
        <v>6050</v>
      </c>
      <c r="E10" s="469" t="s">
        <v>282</v>
      </c>
      <c r="F10" s="470">
        <v>150000</v>
      </c>
      <c r="G10" s="470"/>
      <c r="H10" s="470">
        <f>F10+G10</f>
        <v>150000</v>
      </c>
      <c r="I10" s="471" t="s">
        <v>369</v>
      </c>
      <c r="J10" s="472" t="s">
        <v>370</v>
      </c>
    </row>
    <row r="11" spans="2:10" ht="24">
      <c r="B11" s="462"/>
      <c r="C11" s="467"/>
      <c r="D11" s="468">
        <v>6050</v>
      </c>
      <c r="E11" s="469" t="s">
        <v>282</v>
      </c>
      <c r="F11" s="470">
        <v>60000</v>
      </c>
      <c r="G11" s="470"/>
      <c r="H11" s="470">
        <f>F11+G11</f>
        <v>60000</v>
      </c>
      <c r="I11" s="473" t="s">
        <v>371</v>
      </c>
      <c r="J11" s="472" t="s">
        <v>370</v>
      </c>
    </row>
    <row r="12" spans="2:10" ht="24">
      <c r="B12" s="462"/>
      <c r="C12" s="467"/>
      <c r="D12" s="468">
        <v>6050</v>
      </c>
      <c r="E12" s="469" t="s">
        <v>282</v>
      </c>
      <c r="F12" s="470">
        <v>20000</v>
      </c>
      <c r="G12" s="470"/>
      <c r="H12" s="470">
        <f>F12+G12</f>
        <v>20000</v>
      </c>
      <c r="I12" s="473" t="s">
        <v>372</v>
      </c>
      <c r="J12" s="472" t="s">
        <v>370</v>
      </c>
    </row>
    <row r="13" spans="2:10" ht="24">
      <c r="B13" s="462"/>
      <c r="C13" s="467"/>
      <c r="D13" s="468">
        <v>6050</v>
      </c>
      <c r="E13" s="469" t="s">
        <v>282</v>
      </c>
      <c r="F13" s="470">
        <v>40000</v>
      </c>
      <c r="G13" s="470"/>
      <c r="H13" s="470">
        <f>F13+G13</f>
        <v>40000</v>
      </c>
      <c r="I13" s="473" t="s">
        <v>373</v>
      </c>
      <c r="J13" s="472" t="s">
        <v>370</v>
      </c>
    </row>
    <row r="14" spans="2:10" ht="24">
      <c r="B14" s="462"/>
      <c r="C14" s="467"/>
      <c r="D14" s="468">
        <v>6050</v>
      </c>
      <c r="E14" s="469" t="s">
        <v>282</v>
      </c>
      <c r="F14" s="470">
        <v>30000</v>
      </c>
      <c r="G14" s="470"/>
      <c r="H14" s="470">
        <f>F14+G14</f>
        <v>30000</v>
      </c>
      <c r="I14" s="473" t="s">
        <v>374</v>
      </c>
      <c r="J14" s="472" t="s">
        <v>370</v>
      </c>
    </row>
    <row r="15" spans="2:10" ht="14.25" customHeight="1">
      <c r="B15" s="474">
        <v>600</v>
      </c>
      <c r="C15" s="475"/>
      <c r="D15" s="475"/>
      <c r="E15" s="459" t="s">
        <v>101</v>
      </c>
      <c r="F15" s="476">
        <f>F16+F18</f>
        <v>1012000</v>
      </c>
      <c r="G15" s="476">
        <f>G16+G18</f>
        <v>0</v>
      </c>
      <c r="H15" s="476">
        <f>H16+H18</f>
        <v>1012000</v>
      </c>
      <c r="I15" s="477"/>
      <c r="J15" s="53"/>
    </row>
    <row r="16" spans="2:10" ht="14.25" customHeight="1">
      <c r="B16" s="462"/>
      <c r="C16" s="409">
        <v>60014</v>
      </c>
      <c r="D16" s="409"/>
      <c r="E16" s="464" t="s">
        <v>226</v>
      </c>
      <c r="F16" s="465">
        <f>F17</f>
        <v>50000</v>
      </c>
      <c r="G16" s="465">
        <f>G17</f>
        <v>0</v>
      </c>
      <c r="H16" s="465">
        <f>H17</f>
        <v>50000</v>
      </c>
      <c r="I16" s="466"/>
      <c r="J16" s="478"/>
    </row>
    <row r="17" spans="2:10" ht="35.25" customHeight="1">
      <c r="B17" s="479"/>
      <c r="C17" s="480"/>
      <c r="D17" s="468">
        <v>6300</v>
      </c>
      <c r="E17" s="469" t="s">
        <v>375</v>
      </c>
      <c r="F17" s="470">
        <v>50000</v>
      </c>
      <c r="G17" s="470"/>
      <c r="H17" s="470">
        <f>F17+G17</f>
        <v>50000</v>
      </c>
      <c r="I17" s="481" t="s">
        <v>376</v>
      </c>
      <c r="J17" s="478" t="s">
        <v>377</v>
      </c>
    </row>
    <row r="18" spans="2:10" ht="14.25" customHeight="1">
      <c r="B18" s="479"/>
      <c r="C18" s="409">
        <v>60016</v>
      </c>
      <c r="D18" s="409"/>
      <c r="E18" s="464" t="s">
        <v>227</v>
      </c>
      <c r="F18" s="465">
        <f>SUM(F19:F22)</f>
        <v>962000</v>
      </c>
      <c r="G18" s="465">
        <f>SUM(G19:G22)</f>
        <v>0</v>
      </c>
      <c r="H18" s="465">
        <f>SUM(H19:H22)</f>
        <v>962000</v>
      </c>
      <c r="I18" s="481"/>
      <c r="J18" s="472"/>
    </row>
    <row r="19" spans="2:10" ht="14.25">
      <c r="B19" s="479"/>
      <c r="C19" s="480"/>
      <c r="D19" s="482">
        <v>6050</v>
      </c>
      <c r="E19" s="469" t="s">
        <v>282</v>
      </c>
      <c r="F19" s="470">
        <v>175000</v>
      </c>
      <c r="G19" s="483"/>
      <c r="H19" s="470">
        <f>F19+G19</f>
        <v>175000</v>
      </c>
      <c r="I19" s="481" t="s">
        <v>378</v>
      </c>
      <c r="J19" s="472" t="s">
        <v>370</v>
      </c>
    </row>
    <row r="20" spans="2:10" ht="21.75">
      <c r="B20" s="479"/>
      <c r="C20" s="480"/>
      <c r="D20" s="482">
        <v>6050</v>
      </c>
      <c r="E20" s="469" t="s">
        <v>379</v>
      </c>
      <c r="F20" s="470">
        <v>20000</v>
      </c>
      <c r="G20" s="483"/>
      <c r="H20" s="470">
        <f>F20+G20</f>
        <v>20000</v>
      </c>
      <c r="I20" s="481" t="s">
        <v>380</v>
      </c>
      <c r="J20" s="472" t="s">
        <v>370</v>
      </c>
    </row>
    <row r="21" spans="2:10" ht="14.25">
      <c r="B21" s="479"/>
      <c r="C21" s="480"/>
      <c r="D21" s="482">
        <v>6050</v>
      </c>
      <c r="E21" s="469" t="s">
        <v>282</v>
      </c>
      <c r="F21" s="470">
        <v>287000</v>
      </c>
      <c r="G21" s="483"/>
      <c r="H21" s="470">
        <f>F21+G21</f>
        <v>287000</v>
      </c>
      <c r="I21" s="481" t="s">
        <v>381</v>
      </c>
      <c r="J21" s="472" t="s">
        <v>370</v>
      </c>
    </row>
    <row r="22" spans="2:10" ht="24">
      <c r="B22" s="479"/>
      <c r="C22" s="480"/>
      <c r="D22" s="482">
        <v>6050</v>
      </c>
      <c r="E22" s="469" t="s">
        <v>282</v>
      </c>
      <c r="F22" s="484">
        <v>480000</v>
      </c>
      <c r="G22" s="485"/>
      <c r="H22" s="486">
        <f>F22+G22</f>
        <v>480000</v>
      </c>
      <c r="I22" s="487" t="s">
        <v>382</v>
      </c>
      <c r="J22" s="472" t="s">
        <v>370</v>
      </c>
    </row>
    <row r="23" spans="2:10" ht="14.25" customHeight="1">
      <c r="B23" s="474">
        <v>750</v>
      </c>
      <c r="C23" s="475"/>
      <c r="D23" s="475"/>
      <c r="E23" s="488" t="s">
        <v>23</v>
      </c>
      <c r="F23" s="476">
        <f aca="true" t="shared" si="0" ref="F23:H24">F24</f>
        <v>60000</v>
      </c>
      <c r="G23" s="476">
        <f t="shared" si="0"/>
        <v>0</v>
      </c>
      <c r="H23" s="476">
        <f t="shared" si="0"/>
        <v>60000</v>
      </c>
      <c r="I23" s="489"/>
      <c r="J23" s="53"/>
    </row>
    <row r="24" spans="2:10" ht="14.25" customHeight="1">
      <c r="B24" s="462"/>
      <c r="C24" s="409">
        <v>75023</v>
      </c>
      <c r="D24" s="409"/>
      <c r="E24" s="464" t="s">
        <v>231</v>
      </c>
      <c r="F24" s="465">
        <f t="shared" si="0"/>
        <v>60000</v>
      </c>
      <c r="G24" s="465">
        <f t="shared" si="0"/>
        <v>0</v>
      </c>
      <c r="H24" s="465">
        <f t="shared" si="0"/>
        <v>60000</v>
      </c>
      <c r="I24" s="466"/>
      <c r="J24" s="53"/>
    </row>
    <row r="25" spans="2:10" ht="24">
      <c r="B25" s="462"/>
      <c r="C25" s="490"/>
      <c r="D25" s="468">
        <v>6060</v>
      </c>
      <c r="E25" s="469" t="s">
        <v>383</v>
      </c>
      <c r="F25" s="470">
        <v>60000</v>
      </c>
      <c r="G25" s="483"/>
      <c r="H25" s="470">
        <f>F25+G25</f>
        <v>60000</v>
      </c>
      <c r="I25" s="471" t="s">
        <v>384</v>
      </c>
      <c r="J25" s="472" t="s">
        <v>370</v>
      </c>
    </row>
    <row r="26" spans="2:10" ht="25.5">
      <c r="B26" s="474">
        <v>754</v>
      </c>
      <c r="C26" s="475"/>
      <c r="D26" s="475"/>
      <c r="E26" s="491" t="s">
        <v>150</v>
      </c>
      <c r="F26" s="476">
        <f>F27+F29</f>
        <v>100000</v>
      </c>
      <c r="G26" s="476">
        <f>G27+G29</f>
        <v>150000</v>
      </c>
      <c r="H26" s="476">
        <f>H27+H29</f>
        <v>250000</v>
      </c>
      <c r="I26" s="471"/>
      <c r="J26" s="472"/>
    </row>
    <row r="27" spans="2:10" ht="13.5" customHeight="1">
      <c r="B27" s="462"/>
      <c r="C27" s="409">
        <v>75405</v>
      </c>
      <c r="D27" s="410"/>
      <c r="E27" s="411" t="s">
        <v>306</v>
      </c>
      <c r="F27" s="465">
        <f>F28</f>
        <v>100000</v>
      </c>
      <c r="G27" s="465">
        <f>G28</f>
        <v>0</v>
      </c>
      <c r="H27" s="465">
        <f>H28</f>
        <v>100000</v>
      </c>
      <c r="I27" s="471"/>
      <c r="J27" s="472"/>
    </row>
    <row r="28" spans="2:10" ht="36">
      <c r="B28" s="462"/>
      <c r="C28" s="241"/>
      <c r="D28" s="468">
        <v>6170</v>
      </c>
      <c r="E28" s="469" t="s">
        <v>385</v>
      </c>
      <c r="F28" s="483">
        <v>100000</v>
      </c>
      <c r="G28" s="483"/>
      <c r="H28" s="470">
        <f>F28+G28</f>
        <v>100000</v>
      </c>
      <c r="I28" s="471" t="s">
        <v>386</v>
      </c>
      <c r="J28" s="472" t="s">
        <v>370</v>
      </c>
    </row>
    <row r="29" spans="2:10" ht="14.25">
      <c r="B29" s="462"/>
      <c r="C29" s="538">
        <v>75495</v>
      </c>
      <c r="D29" s="112"/>
      <c r="E29" s="500" t="s">
        <v>11</v>
      </c>
      <c r="F29" s="465">
        <f>F30</f>
        <v>0</v>
      </c>
      <c r="G29" s="465">
        <f>G30</f>
        <v>150000</v>
      </c>
      <c r="H29" s="465">
        <f>H30</f>
        <v>150000</v>
      </c>
      <c r="I29" s="471"/>
      <c r="J29" s="472"/>
    </row>
    <row r="30" spans="2:10" ht="24">
      <c r="B30" s="462"/>
      <c r="C30" s="241"/>
      <c r="D30" s="468">
        <v>6050</v>
      </c>
      <c r="E30" s="469" t="s">
        <v>282</v>
      </c>
      <c r="F30" s="483">
        <v>0</v>
      </c>
      <c r="G30" s="483">
        <v>150000</v>
      </c>
      <c r="H30" s="470">
        <f>F30+G30</f>
        <v>150000</v>
      </c>
      <c r="I30" s="471" t="s">
        <v>452</v>
      </c>
      <c r="J30" s="472" t="s">
        <v>370</v>
      </c>
    </row>
    <row r="31" spans="2:10" ht="25.5">
      <c r="B31" s="474">
        <v>853</v>
      </c>
      <c r="C31" s="475"/>
      <c r="D31" s="475"/>
      <c r="E31" s="491" t="s">
        <v>80</v>
      </c>
      <c r="F31" s="476">
        <f aca="true" t="shared" si="1" ref="F31:H32">F32</f>
        <v>181000</v>
      </c>
      <c r="G31" s="476">
        <f t="shared" si="1"/>
        <v>0</v>
      </c>
      <c r="H31" s="476">
        <f t="shared" si="1"/>
        <v>181000</v>
      </c>
      <c r="I31" s="471"/>
      <c r="J31" s="472"/>
    </row>
    <row r="32" spans="2:10" ht="24">
      <c r="B32" s="462"/>
      <c r="C32" s="409">
        <v>85311</v>
      </c>
      <c r="D32" s="410"/>
      <c r="E32" s="411" t="s">
        <v>346</v>
      </c>
      <c r="F32" s="465">
        <f t="shared" si="1"/>
        <v>181000</v>
      </c>
      <c r="G32" s="465">
        <f t="shared" si="1"/>
        <v>0</v>
      </c>
      <c r="H32" s="465">
        <f t="shared" si="1"/>
        <v>181000</v>
      </c>
      <c r="I32" s="471"/>
      <c r="J32" s="472"/>
    </row>
    <row r="33" spans="2:10" ht="24">
      <c r="B33" s="462"/>
      <c r="C33" s="241"/>
      <c r="D33" s="468">
        <v>6050</v>
      </c>
      <c r="E33" s="469" t="s">
        <v>282</v>
      </c>
      <c r="F33" s="483">
        <v>181000</v>
      </c>
      <c r="G33" s="483"/>
      <c r="H33" s="470">
        <f>F33+G33</f>
        <v>181000</v>
      </c>
      <c r="I33" s="471" t="s">
        <v>387</v>
      </c>
      <c r="J33" s="472" t="s">
        <v>370</v>
      </c>
    </row>
    <row r="34" spans="2:10" ht="25.5">
      <c r="B34" s="492" t="s">
        <v>193</v>
      </c>
      <c r="C34" s="493"/>
      <c r="D34" s="493"/>
      <c r="E34" s="494" t="s">
        <v>83</v>
      </c>
      <c r="F34" s="476">
        <f>F35+F37</f>
        <v>155119</v>
      </c>
      <c r="G34" s="476">
        <f>G35+G37</f>
        <v>250000</v>
      </c>
      <c r="H34" s="476">
        <f>H35+H37</f>
        <v>405119</v>
      </c>
      <c r="I34" s="471"/>
      <c r="J34" s="472"/>
    </row>
    <row r="35" spans="2:10" ht="14.25">
      <c r="B35" s="492"/>
      <c r="C35" s="498" t="s">
        <v>197</v>
      </c>
      <c r="D35" s="499"/>
      <c r="E35" s="500" t="s">
        <v>250</v>
      </c>
      <c r="F35" s="465">
        <f>F36</f>
        <v>0</v>
      </c>
      <c r="G35" s="465">
        <f>G36</f>
        <v>250000</v>
      </c>
      <c r="H35" s="465">
        <f>H36</f>
        <v>250000</v>
      </c>
      <c r="I35" s="471"/>
      <c r="J35" s="472"/>
    </row>
    <row r="36" spans="2:10" ht="36">
      <c r="B36" s="492"/>
      <c r="C36" s="493"/>
      <c r="D36" s="468">
        <v>6050</v>
      </c>
      <c r="E36" s="469" t="s">
        <v>282</v>
      </c>
      <c r="F36" s="483">
        <v>0</v>
      </c>
      <c r="G36" s="483">
        <v>250000</v>
      </c>
      <c r="H36" s="470">
        <f>F36+G36</f>
        <v>250000</v>
      </c>
      <c r="I36" s="471" t="s">
        <v>442</v>
      </c>
      <c r="J36" s="472" t="s">
        <v>370</v>
      </c>
    </row>
    <row r="37" spans="2:10" ht="14.25">
      <c r="B37" s="495"/>
      <c r="C37" s="291" t="s">
        <v>199</v>
      </c>
      <c r="D37" s="292"/>
      <c r="E37" s="293" t="s">
        <v>252</v>
      </c>
      <c r="F37" s="465">
        <f>SUM(F38:F42)</f>
        <v>155119</v>
      </c>
      <c r="G37" s="465">
        <f>SUM(G38:G42)</f>
        <v>0</v>
      </c>
      <c r="H37" s="465">
        <f>SUM(H38:H42)</f>
        <v>155119</v>
      </c>
      <c r="I37" s="471"/>
      <c r="J37" s="472"/>
    </row>
    <row r="38" spans="2:10" ht="24.75" customHeight="1">
      <c r="B38" s="495"/>
      <c r="C38" s="291"/>
      <c r="D38" s="482">
        <v>6050</v>
      </c>
      <c r="E38" s="469" t="s">
        <v>379</v>
      </c>
      <c r="F38" s="483">
        <v>5000</v>
      </c>
      <c r="G38" s="483"/>
      <c r="H38" s="470">
        <f>F38+G38</f>
        <v>5000</v>
      </c>
      <c r="I38" s="481" t="s">
        <v>388</v>
      </c>
      <c r="J38" s="472" t="s">
        <v>370</v>
      </c>
    </row>
    <row r="39" spans="2:10" ht="24.75" customHeight="1">
      <c r="B39" s="495"/>
      <c r="C39" s="291"/>
      <c r="D39" s="482">
        <v>6050</v>
      </c>
      <c r="E39" s="469" t="s">
        <v>379</v>
      </c>
      <c r="F39" s="483">
        <v>2500</v>
      </c>
      <c r="G39" s="483"/>
      <c r="H39" s="470">
        <f>F39+G39</f>
        <v>2500</v>
      </c>
      <c r="I39" s="481" t="s">
        <v>389</v>
      </c>
      <c r="J39" s="472" t="s">
        <v>370</v>
      </c>
    </row>
    <row r="40" spans="2:10" ht="24.75" customHeight="1">
      <c r="B40" s="495"/>
      <c r="C40" s="291"/>
      <c r="D40" s="468">
        <v>6050</v>
      </c>
      <c r="E40" s="469" t="s">
        <v>379</v>
      </c>
      <c r="F40" s="483">
        <v>7753</v>
      </c>
      <c r="G40" s="483"/>
      <c r="H40" s="470">
        <f>F40+G40</f>
        <v>7753</v>
      </c>
      <c r="I40" s="481" t="s">
        <v>390</v>
      </c>
      <c r="J40" s="472" t="s">
        <v>370</v>
      </c>
    </row>
    <row r="41" spans="2:10" ht="24.75" customHeight="1">
      <c r="B41" s="495"/>
      <c r="C41" s="291"/>
      <c r="D41" s="482">
        <v>6050</v>
      </c>
      <c r="E41" s="469" t="s">
        <v>379</v>
      </c>
      <c r="F41" s="483">
        <v>9866</v>
      </c>
      <c r="G41" s="483"/>
      <c r="H41" s="470">
        <f>F41+G41</f>
        <v>9866</v>
      </c>
      <c r="I41" s="481" t="s">
        <v>391</v>
      </c>
      <c r="J41" s="472" t="s">
        <v>370</v>
      </c>
    </row>
    <row r="42" spans="2:10" ht="21" customHeight="1">
      <c r="B42" s="462"/>
      <c r="C42" s="241"/>
      <c r="D42" s="468">
        <v>6050</v>
      </c>
      <c r="E42" s="469" t="s">
        <v>282</v>
      </c>
      <c r="F42" s="483">
        <v>130000</v>
      </c>
      <c r="G42" s="483"/>
      <c r="H42" s="470">
        <f>F42+G42</f>
        <v>130000</v>
      </c>
      <c r="I42" s="471" t="s">
        <v>392</v>
      </c>
      <c r="J42" s="472" t="s">
        <v>370</v>
      </c>
    </row>
    <row r="43" spans="2:10" ht="25.5">
      <c r="B43" s="496" t="s">
        <v>201</v>
      </c>
      <c r="C43" s="497"/>
      <c r="D43" s="497"/>
      <c r="E43" s="459" t="s">
        <v>202</v>
      </c>
      <c r="F43" s="476">
        <f>F44+F46</f>
        <v>515000</v>
      </c>
      <c r="G43" s="476">
        <f>G44+G46</f>
        <v>452000</v>
      </c>
      <c r="H43" s="476">
        <f>H44+H46</f>
        <v>967000</v>
      </c>
      <c r="I43" s="477"/>
      <c r="J43" s="53"/>
    </row>
    <row r="44" spans="2:10" ht="14.25">
      <c r="B44" s="496"/>
      <c r="C44" s="539" t="s">
        <v>203</v>
      </c>
      <c r="D44" s="540"/>
      <c r="E44" s="541" t="s">
        <v>253</v>
      </c>
      <c r="F44" s="465">
        <f>F45</f>
        <v>0</v>
      </c>
      <c r="G44" s="465">
        <f>G45</f>
        <v>50000</v>
      </c>
      <c r="H44" s="465">
        <f>H45</f>
        <v>50000</v>
      </c>
      <c r="I44" s="477"/>
      <c r="J44" s="53"/>
    </row>
    <row r="45" spans="2:10" ht="36">
      <c r="B45" s="496"/>
      <c r="C45" s="497"/>
      <c r="D45" s="482">
        <v>6050</v>
      </c>
      <c r="E45" s="501" t="s">
        <v>282</v>
      </c>
      <c r="F45" s="483">
        <v>0</v>
      </c>
      <c r="G45" s="483">
        <v>50000</v>
      </c>
      <c r="H45" s="470">
        <f aca="true" t="shared" si="2" ref="H45:H52">F45+G45</f>
        <v>50000</v>
      </c>
      <c r="I45" s="471" t="s">
        <v>446</v>
      </c>
      <c r="J45" s="472" t="s">
        <v>370</v>
      </c>
    </row>
    <row r="46" spans="2:10" ht="12.75" customHeight="1">
      <c r="B46" s="462"/>
      <c r="C46" s="498" t="s">
        <v>208</v>
      </c>
      <c r="D46" s="499"/>
      <c r="E46" s="500" t="s">
        <v>11</v>
      </c>
      <c r="F46" s="465">
        <f>SUM(F47:F52)</f>
        <v>515000</v>
      </c>
      <c r="G46" s="465">
        <f>SUM(G47:G52)</f>
        <v>402000</v>
      </c>
      <c r="H46" s="465">
        <f>SUM(H47:H52)</f>
        <v>917000</v>
      </c>
      <c r="I46" s="466"/>
      <c r="J46" s="53"/>
    </row>
    <row r="47" spans="2:10" ht="24">
      <c r="B47" s="462"/>
      <c r="C47" s="241"/>
      <c r="D47" s="482">
        <v>6050</v>
      </c>
      <c r="E47" s="501" t="s">
        <v>282</v>
      </c>
      <c r="F47" s="502">
        <v>205000</v>
      </c>
      <c r="G47" s="483"/>
      <c r="H47" s="470">
        <f t="shared" si="2"/>
        <v>205000</v>
      </c>
      <c r="I47" s="473" t="s">
        <v>393</v>
      </c>
      <c r="J47" s="503" t="s">
        <v>370</v>
      </c>
    </row>
    <row r="48" spans="2:10" ht="24">
      <c r="B48" s="462"/>
      <c r="C48" s="241"/>
      <c r="D48" s="468">
        <v>6050</v>
      </c>
      <c r="E48" s="469" t="s">
        <v>282</v>
      </c>
      <c r="F48" s="470">
        <v>300000</v>
      </c>
      <c r="G48" s="483">
        <v>-300000</v>
      </c>
      <c r="H48" s="470">
        <f t="shared" si="2"/>
        <v>0</v>
      </c>
      <c r="I48" s="473" t="s">
        <v>394</v>
      </c>
      <c r="J48" s="472" t="s">
        <v>370</v>
      </c>
    </row>
    <row r="49" spans="2:10" ht="24">
      <c r="B49" s="462"/>
      <c r="C49" s="241"/>
      <c r="D49" s="468">
        <v>6050</v>
      </c>
      <c r="E49" s="469" t="s">
        <v>282</v>
      </c>
      <c r="F49" s="502">
        <v>0</v>
      </c>
      <c r="G49" s="483">
        <v>190000</v>
      </c>
      <c r="H49" s="470">
        <f t="shared" si="2"/>
        <v>190000</v>
      </c>
      <c r="I49" s="473" t="s">
        <v>443</v>
      </c>
      <c r="J49" s="472" t="s">
        <v>370</v>
      </c>
    </row>
    <row r="50" spans="2:10" ht="24">
      <c r="B50" s="462"/>
      <c r="C50" s="241"/>
      <c r="D50" s="468">
        <v>6050</v>
      </c>
      <c r="E50" s="469" t="s">
        <v>282</v>
      </c>
      <c r="F50" s="502">
        <v>0</v>
      </c>
      <c r="G50" s="483">
        <v>220000</v>
      </c>
      <c r="H50" s="470">
        <f t="shared" si="2"/>
        <v>220000</v>
      </c>
      <c r="I50" s="473" t="s">
        <v>444</v>
      </c>
      <c r="J50" s="472" t="s">
        <v>370</v>
      </c>
    </row>
    <row r="51" spans="2:10" ht="41.25" customHeight="1">
      <c r="B51" s="462"/>
      <c r="C51" s="241"/>
      <c r="D51" s="468">
        <v>6050</v>
      </c>
      <c r="E51" s="469" t="s">
        <v>282</v>
      </c>
      <c r="F51" s="502">
        <v>0</v>
      </c>
      <c r="G51" s="483">
        <v>292000</v>
      </c>
      <c r="H51" s="470">
        <f t="shared" si="2"/>
        <v>292000</v>
      </c>
      <c r="I51" s="473" t="s">
        <v>445</v>
      </c>
      <c r="J51" s="472" t="s">
        <v>370</v>
      </c>
    </row>
    <row r="52" spans="2:10" ht="24">
      <c r="B52" s="462"/>
      <c r="C52" s="241"/>
      <c r="D52" s="468">
        <v>6060</v>
      </c>
      <c r="E52" s="469" t="s">
        <v>383</v>
      </c>
      <c r="F52" s="470">
        <v>10000</v>
      </c>
      <c r="G52" s="483"/>
      <c r="H52" s="470">
        <f t="shared" si="2"/>
        <v>10000</v>
      </c>
      <c r="I52" s="473" t="s">
        <v>395</v>
      </c>
      <c r="J52" s="472" t="s">
        <v>370</v>
      </c>
    </row>
    <row r="53" spans="2:10" ht="15.75" customHeight="1">
      <c r="B53" s="496" t="s">
        <v>87</v>
      </c>
      <c r="C53" s="497"/>
      <c r="D53" s="497"/>
      <c r="E53" s="459" t="s">
        <v>265</v>
      </c>
      <c r="F53" s="476">
        <f aca="true" t="shared" si="3" ref="F53:H54">F54</f>
        <v>5000000</v>
      </c>
      <c r="G53" s="476">
        <f t="shared" si="3"/>
        <v>0</v>
      </c>
      <c r="H53" s="476">
        <f t="shared" si="3"/>
        <v>5000000</v>
      </c>
      <c r="I53" s="473"/>
      <c r="J53" s="472"/>
    </row>
    <row r="54" spans="2:10" ht="15.75" customHeight="1">
      <c r="B54" s="495"/>
      <c r="C54" s="504">
        <v>92601</v>
      </c>
      <c r="D54" s="505"/>
      <c r="E54" s="411" t="s">
        <v>274</v>
      </c>
      <c r="F54" s="506">
        <f t="shared" si="3"/>
        <v>5000000</v>
      </c>
      <c r="G54" s="506">
        <f t="shared" si="3"/>
        <v>0</v>
      </c>
      <c r="H54" s="506">
        <f t="shared" si="3"/>
        <v>5000000</v>
      </c>
      <c r="I54" s="507"/>
      <c r="J54" s="508"/>
    </row>
    <row r="55" spans="2:10" ht="24.75" thickBot="1">
      <c r="B55" s="462"/>
      <c r="C55" s="241"/>
      <c r="D55" s="468">
        <v>6050</v>
      </c>
      <c r="E55" s="469" t="s">
        <v>282</v>
      </c>
      <c r="F55" s="470">
        <v>5000000</v>
      </c>
      <c r="G55" s="483"/>
      <c r="H55" s="470">
        <f>F55+G55</f>
        <v>5000000</v>
      </c>
      <c r="I55" s="509" t="s">
        <v>396</v>
      </c>
      <c r="J55" s="472" t="s">
        <v>370</v>
      </c>
    </row>
    <row r="56" spans="2:10" ht="5.25" customHeight="1" thickBot="1">
      <c r="B56" s="510"/>
      <c r="C56" s="511"/>
      <c r="D56" s="512"/>
      <c r="E56" s="513"/>
      <c r="F56" s="514"/>
      <c r="G56" s="514"/>
      <c r="H56" s="514"/>
      <c r="I56" s="515"/>
      <c r="J56" s="41"/>
    </row>
    <row r="57" spans="2:10" ht="22.5" customHeight="1" thickBot="1">
      <c r="B57" s="516"/>
      <c r="C57" s="517"/>
      <c r="D57" s="517"/>
      <c r="E57" s="518" t="s">
        <v>397</v>
      </c>
      <c r="F57" s="519">
        <f>F8+F15+F23+F26+F31+F34+F43+F53</f>
        <v>7323119</v>
      </c>
      <c r="G57" s="519">
        <f>G8+G15+G23+G26+G31+G34+G43+G53</f>
        <v>852000</v>
      </c>
      <c r="H57" s="519">
        <f>H8+H15+H23+H26+H31+H34+H43+H53</f>
        <v>8175119</v>
      </c>
      <c r="I57" s="520"/>
      <c r="J57" s="41"/>
    </row>
    <row r="58" spans="2:9" ht="14.25">
      <c r="B58" s="521"/>
      <c r="C58" s="521"/>
      <c r="D58" s="521"/>
      <c r="E58" s="521"/>
      <c r="F58" s="522"/>
      <c r="G58" s="522"/>
      <c r="H58" s="522"/>
      <c r="I58" s="523"/>
    </row>
    <row r="59" spans="2:9" ht="15.75">
      <c r="B59" s="521"/>
      <c r="C59" s="521"/>
      <c r="D59" s="521"/>
      <c r="E59" s="524"/>
      <c r="F59" s="525"/>
      <c r="G59" s="525"/>
      <c r="H59" s="525"/>
      <c r="I59" s="523"/>
    </row>
    <row r="60" spans="2:9" ht="14.25">
      <c r="B60" s="521"/>
      <c r="C60" s="521"/>
      <c r="D60" s="526"/>
      <c r="E60" s="527"/>
      <c r="F60" s="521"/>
      <c r="G60" s="521"/>
      <c r="H60" s="521"/>
      <c r="I60" s="528"/>
    </row>
    <row r="61" spans="2:9" ht="14.25">
      <c r="B61" s="521"/>
      <c r="C61" s="521"/>
      <c r="D61" s="521"/>
      <c r="E61" s="529"/>
      <c r="F61" s="521"/>
      <c r="G61" s="521"/>
      <c r="H61" s="521"/>
      <c r="I61" s="528"/>
    </row>
    <row r="62" spans="5:9" ht="14.25">
      <c r="E62" s="530"/>
      <c r="F62" s="527"/>
      <c r="G62" s="527"/>
      <c r="H62" s="527"/>
      <c r="I62" s="528"/>
    </row>
    <row r="63" spans="5:9" ht="14.25">
      <c r="E63" s="530"/>
      <c r="F63" s="527"/>
      <c r="G63" s="527"/>
      <c r="H63" s="527"/>
      <c r="I63" s="528"/>
    </row>
    <row r="64" spans="5:9" ht="14.25">
      <c r="E64" s="530"/>
      <c r="F64" s="527"/>
      <c r="G64" s="527"/>
      <c r="H64" s="527"/>
      <c r="I64" s="528"/>
    </row>
    <row r="65" spans="5:9" ht="14.25">
      <c r="E65" s="530"/>
      <c r="F65" s="527"/>
      <c r="G65" s="527"/>
      <c r="H65" s="527"/>
      <c r="I65" s="528"/>
    </row>
    <row r="66" spans="5:9" ht="14.25">
      <c r="E66" s="531"/>
      <c r="F66" s="527"/>
      <c r="G66" s="527"/>
      <c r="H66" s="527"/>
      <c r="I66" s="528"/>
    </row>
    <row r="67" spans="5:9" ht="14.25">
      <c r="E67" s="531"/>
      <c r="F67" s="527"/>
      <c r="G67" s="527"/>
      <c r="H67" s="527"/>
      <c r="I67" s="528"/>
    </row>
    <row r="68" spans="5:9" ht="14.25">
      <c r="E68" s="531"/>
      <c r="F68" s="521"/>
      <c r="G68" s="521"/>
      <c r="H68" s="521"/>
      <c r="I68" s="528"/>
    </row>
    <row r="69" ht="14.25">
      <c r="E69" s="529"/>
    </row>
    <row r="70" ht="14.25">
      <c r="E70" s="529"/>
    </row>
    <row r="71" ht="29.25" customHeight="1">
      <c r="E71" s="529"/>
    </row>
    <row r="72" ht="14.25">
      <c r="E72" s="529"/>
    </row>
    <row r="73" ht="14.25">
      <c r="E73" s="529"/>
    </row>
    <row r="74" ht="14.25">
      <c r="E74" s="529"/>
    </row>
    <row r="75" ht="14.25">
      <c r="E75" s="529"/>
    </row>
    <row r="76" ht="14.25">
      <c r="E76" s="531"/>
    </row>
    <row r="77" ht="14.25">
      <c r="E77" s="532"/>
    </row>
    <row r="78" spans="3:10" ht="14.25">
      <c r="C78" s="533"/>
      <c r="D78" s="533"/>
      <c r="E78" s="534"/>
      <c r="F78" s="533"/>
      <c r="G78" s="533"/>
      <c r="H78" s="533"/>
      <c r="I78" s="533"/>
      <c r="J78" s="533"/>
    </row>
    <row r="79" spans="3:10" ht="14.25">
      <c r="C79" s="533"/>
      <c r="D79" s="533"/>
      <c r="E79" s="529"/>
      <c r="F79" s="533"/>
      <c r="G79" s="533"/>
      <c r="H79" s="533"/>
      <c r="I79" s="533"/>
      <c r="J79" s="533"/>
    </row>
    <row r="80" ht="14.25">
      <c r="E80" s="535"/>
    </row>
    <row r="81" ht="14.25">
      <c r="E81" s="535"/>
    </row>
    <row r="82" ht="14.25">
      <c r="E82" s="535"/>
    </row>
    <row r="83" ht="14.25">
      <c r="E83" s="534"/>
    </row>
    <row r="84" ht="14.25">
      <c r="E84" s="529"/>
    </row>
    <row r="85" ht="14.25">
      <c r="E85" s="534"/>
    </row>
    <row r="86" ht="14.25">
      <c r="E86" s="536"/>
    </row>
    <row r="87" ht="14.25">
      <c r="E87" s="533"/>
    </row>
    <row r="88" ht="14.25">
      <c r="E88" s="533"/>
    </row>
    <row r="89" ht="14.25">
      <c r="E89" s="533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2013-05-02T11:15:38Z</cp:lastPrinted>
  <dcterms:created xsi:type="dcterms:W3CDTF">2009-10-19T14:38:27Z</dcterms:created>
  <dcterms:modified xsi:type="dcterms:W3CDTF">2013-05-31T07:10:37Z</dcterms:modified>
  <cp:category/>
  <cp:version/>
  <cp:contentType/>
  <cp:contentStatus/>
</cp:coreProperties>
</file>