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580" windowHeight="11460" activeTab="3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<sst xmlns="http://schemas.openxmlformats.org/spreadsheetml/2006/main" count="1186" uniqueCount="479">
  <si>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</si>
  <si>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</si>
  <si>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</si>
  <si>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</si>
  <si>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</si>
  <si>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</si>
  <si>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</si>
  <si>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</si>
  <si>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</si>
  <si>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</si>
  <si>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</si>
  <si>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</si>
  <si>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</si>
  <si>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</si>
  <si>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</si>
  <si>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</si>
  <si>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</si>
  <si>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</si>
  <si>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</si>
  <si>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</si>
  <si>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</si>
  <si>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</si>
  <si>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</si>
  <si>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</si>
  <si>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</si>
  <si>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</si>
  <si>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</si>
  <si>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</si>
  <si>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</si>
  <si>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</si>
  <si>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</si>
  <si>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</si>
  <si>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</si>
  <si>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</si>
  <si>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</si>
  <si>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</si>
  <si>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</si>
  <si>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</si>
  <si>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</si>
  <si>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</si>
  <si>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</si>
  <si>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</si>
  <si>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</si>
  <si>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</si>
  <si>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</si>
  <si>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</si>
  <si>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</si>
  <si>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</si>
  <si>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</si>
  <si>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</si>
  <si>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</si>
  <si>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</si>
  <si>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</si>
  <si>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</si>
  <si>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</si>
  <si>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</si>
  <si>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</si>
  <si>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</si>
  <si>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</si>
  <si>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</si>
  <si>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</si>
  <si>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</si>
  <si>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</si>
  <si>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</si>
  <si>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</si>
  <si>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</si>
  <si>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</si>
  <si>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</si>
  <si>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</si>
  <si>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</si>
  <si>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</si>
  <si>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</si>
  <si>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</si>
  <si>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</si>
  <si>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</si>
  <si>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</si>
  <si>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</si>
  <si>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</si>
  <si>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</si>
  <si>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</si>
  <si>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</si>
  <si>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</si>
  <si>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</si>
  <si>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</si>
  <si>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</si>
  <si>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</si>
  <si>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</si>
  <si>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</si>
  <si>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</si>
  <si>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</si>
  <si>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</si>
  <si>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</si>
  <si>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</si>
  <si>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</si>
  <si>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</si>
  <si>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</si>
  <si>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</si>
  <si>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</si>
  <si>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</si>
  <si>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</si>
  <si>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</si>
  <si>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</si>
  <si>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</si>
  <si>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</si>
  <si>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</si>
  <si>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</si>
  <si>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</si>
  <si>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</si>
  <si>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</si>
  <si>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</si>
  <si>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</si>
  <si>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</si>
  <si>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</si>
  <si>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</si>
  <si>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</si>
  <si>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</si>
  <si>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</si>
  <si>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</si>
  <si>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</si>
  <si>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</si>
  <si>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</si>
  <si>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</si>
  <si>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</si>
  <si>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</si>
  <si>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</si>
  <si>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</si>
  <si>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</si>
  <si>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</si>
  <si>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</si>
  <si>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</si>
  <si>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</si>
  <si>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</si>
  <si>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</si>
  <si>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</si>
  <si>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</si>
  <si>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</si>
  <si>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</si>
  <si>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</si>
  <si>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</si>
  <si>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</si>
  <si>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</si>
  <si>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</si>
  <si>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</si>
  <si>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</si>
  <si>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</si>
  <si>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</si>
  <si>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</si>
  <si>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</si>
  <si>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</si>
  <si>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</si>
  <si>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</si>
  <si>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</si>
  <si>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</si>
  <si>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</si>
  <si>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</si>
  <si>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</si>
  <si>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</si>
  <si>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</si>
  <si>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</si>
  <si>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</si>
  <si>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</si>
  <si>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</si>
  <si>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</si>
  <si>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</si>
  <si>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</si>
  <si>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</si>
  <si>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</si>
  <si>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</si>
  <si>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</si>
  <si>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</si>
  <si>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</si>
  <si>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</si>
  <si>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</si>
  <si>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</si>
  <si>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</si>
  <si>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</si>
  <si>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</si>
  <si>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</si>
  <si>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</si>
  <si>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</si>
  <si>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</si>
  <si>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</si>
  <si>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</si>
  <si>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</si>
  <si>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</si>
  <si>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</si>
  <si>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</si>
  <si>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</si>
  <si>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</si>
  <si>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</si>
  <si>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</si>
  <si>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</si>
  <si>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</si>
  <si>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</si>
  <si>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</si>
  <si>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</si>
  <si>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</si>
  <si>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</si>
  <si>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</si>
  <si>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</si>
  <si>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</si>
  <si>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</si>
  <si>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</si>
  <si>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</si>
  <si>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</si>
  <si>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</si>
  <si>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</si>
  <si>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</si>
  <si>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</si>
  <si>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</si>
  <si>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</si>
  <si>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</si>
  <si>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</si>
  <si>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</si>
  <si>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</si>
  <si>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</si>
  <si>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</si>
  <si>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</si>
  <si>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</si>
  <si>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</si>
  <si>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</si>
  <si>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</si>
  <si>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</si>
  <si>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</si>
  <si>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</si>
  <si>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</si>
  <si>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</si>
  <si>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</si>
  <si>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</si>
  <si>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</si>
  <si>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</si>
  <si>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</si>
  <si>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</si>
  <si>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</si>
  <si>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</si>
  <si>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</si>
  <si>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</si>
  <si>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</si>
  <si>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</si>
  <si>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</si>
  <si>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</si>
  <si>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</si>
  <si>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</si>
  <si>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</si>
  <si>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</si>
  <si>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</si>
  <si>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</si>
  <si>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</si>
  <si>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</si>
  <si>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</si>
  <si>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</si>
  <si>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</si>
  <si>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</si>
  <si>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</si>
  <si>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</si>
  <si>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</si>
  <si>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</si>
  <si>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</si>
  <si>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</si>
  <si>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</si>
  <si>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</si>
  <si>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</si>
  <si>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</si>
  <si>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</si>
  <si>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</si>
  <si>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</si>
  <si>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</si>
  <si>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</si>
  <si>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</si>
  <si>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</si>
  <si>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</si>
  <si>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</si>
  <si>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</si>
  <si>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</si>
  <si>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</si>
  <si>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</si>
  <si>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</si>
  <si>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</si>
  <si>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</si>
  <si>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</si>
  <si>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</si>
  <si>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</si>
  <si>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</si>
  <si>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</si>
  <si>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</si>
  <si>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</si>
  <si>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</si>
  <si>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</si>
  <si>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</si>
  <si>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</si>
  <si>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</si>
  <si>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</si>
  <si>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</si>
  <si>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</si>
  <si>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</si>
  <si>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</si>
  <si>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</si>
  <si>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</si>
  <si>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</si>
  <si>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</si>
  <si>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</si>
  <si>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</si>
  <si>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</si>
  <si>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</si>
  <si>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</si>
  <si>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</si>
  <si>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</si>
  <si>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</si>
  <si>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</si>
  <si>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</si>
  <si>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</si>
  <si>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</si>
  <si>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</si>
  <si>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</si>
  <si>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</si>
  <si>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</si>
  <si>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</si>
  <si>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</si>
  <si>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</si>
  <si>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</si>
  <si>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</si>
  <si>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</si>
  <si>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</si>
  <si>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</si>
  <si>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</si>
  <si>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</si>
  <si>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</si>
  <si>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</si>
  <si>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</si>
  <si>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</si>
  <si>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</si>
  <si>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</si>
  <si>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</si>
  <si>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</si>
  <si>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</si>
  <si>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</si>
  <si>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</si>
  <si>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</si>
  <si>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</si>
  <si>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</si>
  <si>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</si>
  <si>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</si>
  <si>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</si>
  <si>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</si>
  <si>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t>Rehabilitacja zawodowa i społeczna osób niepełnosprawnych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</si>
  <si>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</si>
  <si>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</si>
  <si>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</si>
  <si>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</si>
  <si>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</si>
  <si>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</si>
  <si>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</si>
  <si>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</si>
  <si>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</si>
  <si>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</si>
  <si>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</si>
  <si>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</si>
  <si>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</si>
  <si>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</si>
  <si>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</si>
  <si>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</si>
  <si>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</si>
  <si>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</si>
  <si>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</si>
  <si>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</si>
  <si>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</si>
  <si>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</si>
  <si>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</si>
  <si>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</si>
  <si>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</si>
  <si>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</si>
  <si>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</si>
  <si>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</si>
  <si>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</si>
  <si>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</si>
  <si>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</si>
  <si>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</si>
  <si>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</si>
  <si>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</si>
  <si>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</si>
  <si>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</si>
  <si>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</si>
  <si>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</si>
  <si>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</si>
  <si>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</si>
  <si>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</si>
  <si>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</si>
  <si>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</si>
  <si>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</si>
  <si>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</si>
  <si>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</si>
  <si>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</si>
  <si>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</si>
  <si>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</si>
  <si>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</si>
  <si>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</si>
  <si>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</si>
  <si>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</si>
  <si>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</si>
  <si>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</si>
  <si>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</si>
  <si>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</si>
  <si>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</si>
  <si>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</si>
  <si>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</si>
  <si>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</si>
  <si>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</si>
  <si>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</si>
  <si>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</si>
  <si>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</si>
  <si>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dofinansowanie wypłat zasiłków okresowych -pismo Wojewody Wielkopolskiego Nr FB-I.3111.138.2013.3 z dnia 10.05.2013r.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</si>
  <si>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</si>
  <si>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</si>
  <si>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</si>
  <si>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</si>
  <si>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</si>
  <si>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</si>
  <si>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</si>
  <si>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</si>
  <si>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</si>
  <si>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</si>
  <si>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</si>
  <si>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</si>
  <si>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</si>
  <si>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</si>
  <si>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</si>
  <si>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</si>
  <si>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</si>
  <si>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</si>
  <si>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</si>
  <si>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Wpłaty jednostek na państwowy fundusz celowy na finansowanie lub dofinansowanie zadań inwestycyjnych</t>
  </si>
  <si>
    <t>Pomoc finansowa na dofinansowanie przebudowy budynku Posterunku Policji w Dusznikach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</si>
  <si>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</si>
  <si>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</si>
  <si>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</si>
  <si>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</si>
  <si>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</si>
  <si>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</si>
  <si>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</si>
  <si>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</si>
  <si>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</si>
  <si>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</si>
  <si>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</si>
  <si>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</si>
  <si>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</si>
  <si>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</si>
  <si>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</si>
  <si>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</si>
  <si>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</si>
  <si>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</si>
  <si>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</si>
  <si>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</si>
  <si>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</si>
  <si>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</si>
  <si>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</si>
  <si>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</si>
  <si>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</si>
  <si>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- 81.418,69zł)</t>
    </r>
  </si>
  <si>
    <r>
      <t xml:space="preserve">zakup usług pozostałych </t>
    </r>
    <r>
      <rPr>
        <b/>
        <sz val="9"/>
        <rFont val="Arial CE"/>
        <family val="0"/>
      </rPr>
      <t>(w tym fundusz sołecki - 20.232,43zł)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</si>
  <si>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</si>
  <si>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zwiększenie</t>
  </si>
  <si>
    <t>przesunięcie</t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</si>
  <si>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</si>
  <si>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</si>
  <si>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</si>
  <si>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</si>
  <si>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</si>
  <si>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</si>
  <si>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Dochody budżetu gminy na 2013r. - X zmiana</t>
  </si>
  <si>
    <t>z dnia 16 lipca 2013r.</t>
  </si>
  <si>
    <t>Wydatki budżetu gminy na 2013r. - X zmiana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</si>
  <si>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</si>
  <si>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</si>
  <si>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</si>
  <si>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</si>
  <si>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 xml:space="preserve">                      Zadania inwestycyjne w 2013r. - X zmiana</t>
  </si>
  <si>
    <t>zwroty dotacji oraz płatności, w tym wykorzystanych niezgodnie z przeznaczeniem, pobranych nienależnie lub w nadmiernej wysokości</t>
  </si>
  <si>
    <t>Zwrot dotacji do WUW, dotyczy przebudowy ul.Sportowej w Dusznikach</t>
  </si>
  <si>
    <t>Uchwały Rady Gminy Duszniki Nr XXXIX/254/13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</si>
</sst>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9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7" fillId="0" borderId="0">
      <alignment/>
      <protection/>
    </xf>
    <xf numFmtId="0" fontId="105" fillId="27" borderId="1" applyNumberFormat="0" applyAlignment="0" applyProtection="0"/>
    <xf numFmtId="0" fontId="10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7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2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113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4" fontId="115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3" fillId="0" borderId="22" xfId="0" applyNumberFormat="1" applyFont="1" applyBorder="1" applyAlignment="1">
      <alignment vertical="center"/>
    </xf>
    <xf numFmtId="164" fontId="113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12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3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6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7" fontId="117" fillId="0" borderId="46" xfId="0" applyNumberFormat="1" applyFont="1" applyFill="1" applyBorder="1" applyAlignment="1">
      <alignment vertical="center" wrapText="1"/>
    </xf>
    <xf numFmtId="49" fontId="118" fillId="0" borderId="25" xfId="0" applyNumberFormat="1" applyFont="1" applyBorder="1" applyAlignment="1">
      <alignment horizontal="center" vertical="center" wrapText="1"/>
    </xf>
    <xf numFmtId="0" fontId="118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8" fillId="0" borderId="14" xfId="0" applyNumberFormat="1" applyFont="1" applyBorder="1" applyAlignment="1">
      <alignment horizontal="center" vertical="center"/>
    </xf>
    <xf numFmtId="8" fontId="118" fillId="0" borderId="14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7" fillId="0" borderId="22" xfId="0" applyNumberFormat="1" applyFont="1" applyFill="1" applyBorder="1" applyAlignment="1">
      <alignment horizontal="right" vertical="center"/>
    </xf>
    <xf numFmtId="7" fontId="118" fillId="0" borderId="30" xfId="0" applyNumberFormat="1" applyFont="1" applyFill="1" applyBorder="1" applyAlignment="1">
      <alignment vertical="center" wrapText="1"/>
    </xf>
    <xf numFmtId="7" fontId="118" fillId="0" borderId="23" xfId="0" applyNumberFormat="1" applyFont="1" applyFill="1" applyBorder="1" applyAlignment="1">
      <alignment vertical="center" wrapText="1"/>
    </xf>
    <xf numFmtId="7" fontId="118" fillId="0" borderId="22" xfId="0" applyNumberFormat="1" applyFont="1" applyFill="1" applyBorder="1" applyAlignment="1">
      <alignment vertical="center" wrapText="1"/>
    </xf>
    <xf numFmtId="0" fontId="119" fillId="0" borderId="10" xfId="0" applyFont="1" applyBorder="1" applyAlignment="1" quotePrefix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/>
    </xf>
    <xf numFmtId="164" fontId="120" fillId="0" borderId="12" xfId="0" applyNumberFormat="1" applyFont="1" applyBorder="1" applyAlignment="1">
      <alignment vertical="center"/>
    </xf>
    <xf numFmtId="164" fontId="119" fillId="0" borderId="12" xfId="0" applyNumberFormat="1" applyFont="1" applyBorder="1" applyAlignment="1">
      <alignment vertical="center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 wrapText="1"/>
    </xf>
    <xf numFmtId="0" fontId="119" fillId="0" borderId="10" xfId="0" applyFont="1" applyBorder="1" applyAlignment="1">
      <alignment horizontal="center"/>
    </xf>
    <xf numFmtId="0" fontId="119" fillId="0" borderId="47" xfId="0" applyFont="1" applyBorder="1" applyAlignment="1">
      <alignment horizontal="center"/>
    </xf>
    <xf numFmtId="0" fontId="121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left" vertical="center" wrapText="1"/>
    </xf>
    <xf numFmtId="164" fontId="119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49" fontId="119" fillId="0" borderId="48" xfId="0" applyNumberFormat="1" applyFont="1" applyBorder="1" applyAlignment="1">
      <alignment horizontal="center" vertical="center" wrapText="1"/>
    </xf>
    <xf numFmtId="164" fontId="122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0" fontId="123" fillId="0" borderId="48" xfId="0" applyFont="1" applyBorder="1" applyAlignment="1">
      <alignment vertical="center"/>
    </xf>
    <xf numFmtId="164" fontId="124" fillId="0" borderId="12" xfId="0" applyNumberFormat="1" applyFont="1" applyBorder="1" applyAlignment="1">
      <alignment vertical="center"/>
    </xf>
    <xf numFmtId="0" fontId="118" fillId="0" borderId="25" xfId="0" applyFont="1" applyBorder="1" applyAlignment="1" quotePrefix="1">
      <alignment horizontal="center" vertical="center"/>
    </xf>
    <xf numFmtId="0" fontId="117" fillId="0" borderId="25" xfId="0" applyFont="1" applyBorder="1" applyAlignment="1">
      <alignment horizontal="center" vertical="center"/>
    </xf>
    <xf numFmtId="0" fontId="118" fillId="0" borderId="25" xfId="0" applyFont="1" applyBorder="1" applyAlignment="1">
      <alignment vertical="center"/>
    </xf>
    <xf numFmtId="164" fontId="118" fillId="0" borderId="30" xfId="0" applyNumberFormat="1" applyFont="1" applyBorder="1" applyAlignment="1">
      <alignment vertical="center"/>
    </xf>
    <xf numFmtId="0" fontId="118" fillId="0" borderId="25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8" fillId="0" borderId="14" xfId="0" applyFont="1" applyBorder="1" applyAlignment="1">
      <alignment vertical="center"/>
    </xf>
    <xf numFmtId="164" fontId="118" fillId="0" borderId="22" xfId="0" applyNumberFormat="1" applyFont="1" applyBorder="1" applyAlignment="1">
      <alignment vertical="center"/>
    </xf>
    <xf numFmtId="0" fontId="118" fillId="0" borderId="25" xfId="0" applyFont="1" applyBorder="1" applyAlignment="1">
      <alignment vertical="center" wrapText="1"/>
    </xf>
    <xf numFmtId="0" fontId="125" fillId="0" borderId="49" xfId="0" applyFont="1" applyBorder="1" applyAlignment="1">
      <alignment horizontal="center" vertical="center"/>
    </xf>
    <xf numFmtId="7" fontId="118" fillId="0" borderId="25" xfId="0" applyNumberFormat="1" applyFont="1" applyBorder="1" applyAlignment="1">
      <alignment vertical="center" wrapText="1"/>
    </xf>
    <xf numFmtId="164" fontId="118" fillId="0" borderId="50" xfId="0" applyNumberFormat="1" applyFont="1" applyBorder="1" applyAlignment="1">
      <alignment vertical="center"/>
    </xf>
    <xf numFmtId="0" fontId="118" fillId="0" borderId="14" xfId="0" applyFont="1" applyBorder="1" applyAlignment="1">
      <alignment vertical="center" wrapText="1"/>
    </xf>
    <xf numFmtId="0" fontId="126" fillId="0" borderId="14" xfId="0" applyFont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7" fillId="0" borderId="14" xfId="0" applyFont="1" applyBorder="1" applyAlignment="1" quotePrefix="1">
      <alignment horizontal="center" vertical="center"/>
    </xf>
    <xf numFmtId="0" fontId="127" fillId="0" borderId="14" xfId="0" applyFont="1" applyBorder="1" applyAlignment="1">
      <alignment horizontal="center" vertical="center"/>
    </xf>
    <xf numFmtId="0" fontId="118" fillId="0" borderId="14" xfId="0" applyFont="1" applyFill="1" applyBorder="1" applyAlignment="1">
      <alignment vertical="center" wrapText="1"/>
    </xf>
    <xf numFmtId="164" fontId="117" fillId="0" borderId="22" xfId="0" applyNumberFormat="1" applyFont="1" applyBorder="1" applyAlignment="1">
      <alignment vertical="center"/>
    </xf>
    <xf numFmtId="49" fontId="118" fillId="0" borderId="51" xfId="0" applyNumberFormat="1" applyFont="1" applyBorder="1" applyAlignment="1">
      <alignment horizontal="center" vertical="center"/>
    </xf>
    <xf numFmtId="49" fontId="118" fillId="0" borderId="49" xfId="0" applyNumberFormat="1" applyFont="1" applyBorder="1" applyAlignment="1">
      <alignment horizontal="center" vertical="center"/>
    </xf>
    <xf numFmtId="8" fontId="118" fillId="0" borderId="25" xfId="0" applyNumberFormat="1" applyFont="1" applyBorder="1" applyAlignment="1">
      <alignment horizontal="center" vertical="center"/>
    </xf>
    <xf numFmtId="49" fontId="118" fillId="0" borderId="25" xfId="0" applyNumberFormat="1" applyFont="1" applyBorder="1" applyAlignment="1">
      <alignment horizontal="center" vertical="center"/>
    </xf>
    <xf numFmtId="49" fontId="125" fillId="0" borderId="25" xfId="0" applyNumberFormat="1" applyFont="1" applyBorder="1" applyAlignment="1">
      <alignment horizontal="center" vertical="center" wrapText="1"/>
    </xf>
    <xf numFmtId="0" fontId="124" fillId="0" borderId="47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9" fillId="0" borderId="12" xfId="0" applyNumberFormat="1" applyFont="1" applyFill="1" applyBorder="1" applyAlignment="1">
      <alignment vertical="center" wrapText="1"/>
    </xf>
    <xf numFmtId="0" fontId="128" fillId="0" borderId="13" xfId="0" applyFont="1" applyBorder="1" applyAlignment="1">
      <alignment vertical="center"/>
    </xf>
    <xf numFmtId="7" fontId="119" fillId="0" borderId="12" xfId="0" applyNumberFormat="1" applyFont="1" applyBorder="1" applyAlignment="1">
      <alignment vertical="center" wrapText="1"/>
    </xf>
    <xf numFmtId="49" fontId="119" fillId="0" borderId="12" xfId="0" applyNumberFormat="1" applyFont="1" applyBorder="1" applyAlignment="1">
      <alignment horizontal="center" vertical="center" wrapText="1"/>
    </xf>
    <xf numFmtId="7" fontId="119" fillId="0" borderId="48" xfId="0" applyNumberFormat="1" applyFont="1" applyBorder="1" applyAlignment="1">
      <alignment vertical="center" wrapText="1"/>
    </xf>
    <xf numFmtId="49" fontId="119" fillId="0" borderId="47" xfId="0" applyNumberFormat="1" applyFont="1" applyBorder="1" applyAlignment="1">
      <alignment horizontal="center" vertical="center" wrapText="1"/>
    </xf>
    <xf numFmtId="7" fontId="119" fillId="0" borderId="27" xfId="0" applyNumberFormat="1" applyFont="1" applyFill="1" applyBorder="1" applyAlignment="1">
      <alignment vertical="center" wrapText="1"/>
    </xf>
    <xf numFmtId="7" fontId="119" fillId="0" borderId="11" xfId="0" applyNumberFormat="1" applyFont="1" applyFill="1" applyBorder="1" applyAlignment="1">
      <alignment vertical="center" wrapText="1"/>
    </xf>
    <xf numFmtId="49" fontId="119" fillId="0" borderId="48" xfId="0" applyNumberFormat="1" applyFont="1" applyBorder="1" applyAlignment="1">
      <alignment horizontal="center" vertical="center" wrapText="1"/>
    </xf>
    <xf numFmtId="49" fontId="119" fillId="0" borderId="10" xfId="0" applyNumberFormat="1" applyFont="1" applyBorder="1" applyAlignment="1">
      <alignment horizontal="center" vertical="center"/>
    </xf>
    <xf numFmtId="49" fontId="129" fillId="0" borderId="11" xfId="0" applyNumberFormat="1" applyFont="1" applyBorder="1" applyAlignment="1">
      <alignment horizontal="center" vertical="center"/>
    </xf>
    <xf numFmtId="7" fontId="119" fillId="0" borderId="12" xfId="0" applyNumberFormat="1" applyFont="1" applyFill="1" applyBorder="1" applyAlignment="1">
      <alignment horizontal="right" vertical="center"/>
    </xf>
    <xf numFmtId="7" fontId="119" fillId="0" borderId="12" xfId="0" applyNumberFormat="1" applyFont="1" applyFill="1" applyBorder="1" applyAlignment="1">
      <alignment vertical="center" wrapText="1"/>
    </xf>
    <xf numFmtId="0" fontId="119" fillId="0" borderId="11" xfId="0" applyFont="1" applyBorder="1" applyAlignment="1">
      <alignment vertical="center" wrapText="1"/>
    </xf>
    <xf numFmtId="0" fontId="130" fillId="0" borderId="47" xfId="0" applyNumberFormat="1" applyFont="1" applyBorder="1" applyAlignment="1">
      <alignment horizontal="center" vertical="center" wrapText="1"/>
    </xf>
    <xf numFmtId="0" fontId="130" fillId="0" borderId="27" xfId="0" applyNumberFormat="1" applyFont="1" applyBorder="1" applyAlignment="1">
      <alignment horizontal="center" vertical="center" wrapText="1"/>
    </xf>
    <xf numFmtId="7" fontId="130" fillId="0" borderId="27" xfId="0" applyNumberFormat="1" applyFont="1" applyBorder="1" applyAlignment="1">
      <alignment horizontal="center" vertical="center" wrapText="1"/>
    </xf>
    <xf numFmtId="0" fontId="130" fillId="0" borderId="48" xfId="0" applyNumberFormat="1" applyFont="1" applyBorder="1" applyAlignment="1">
      <alignment horizontal="left" vertical="center" wrapText="1"/>
    </xf>
    <xf numFmtId="7" fontId="130" fillId="0" borderId="12" xfId="0" applyNumberFormat="1" applyFont="1" applyBorder="1" applyAlignment="1">
      <alignment vertical="center" wrapText="1"/>
    </xf>
    <xf numFmtId="8" fontId="118" fillId="0" borderId="25" xfId="0" applyNumberFormat="1" applyFont="1" applyBorder="1" applyAlignment="1" quotePrefix="1">
      <alignment horizontal="center" vertical="center"/>
    </xf>
    <xf numFmtId="7" fontId="118" fillId="0" borderId="29" xfId="0" applyNumberFormat="1" applyFont="1" applyBorder="1" applyAlignment="1">
      <alignment vertical="center" wrapText="1"/>
    </xf>
    <xf numFmtId="49" fontId="131" fillId="0" borderId="25" xfId="0" applyNumberFormat="1" applyFont="1" applyBorder="1" applyAlignment="1">
      <alignment horizontal="center" vertical="center"/>
    </xf>
    <xf numFmtId="7" fontId="118" fillId="0" borderId="30" xfId="0" applyNumberFormat="1" applyFont="1" applyBorder="1" applyAlignment="1">
      <alignment horizontal="right" vertical="center"/>
    </xf>
    <xf numFmtId="7" fontId="117" fillId="0" borderId="22" xfId="0" applyNumberFormat="1" applyFont="1" applyBorder="1" applyAlignment="1">
      <alignment horizontal="right" vertical="center"/>
    </xf>
    <xf numFmtId="7" fontId="118" fillId="0" borderId="22" xfId="0" applyNumberFormat="1" applyFont="1" applyFill="1" applyBorder="1" applyAlignment="1">
      <alignment horizontal="right" vertical="center"/>
    </xf>
    <xf numFmtId="0" fontId="118" fillId="0" borderId="14" xfId="0" applyFont="1" applyBorder="1" applyAlignment="1" quotePrefix="1">
      <alignment horizontal="center" vertical="center"/>
    </xf>
    <xf numFmtId="0" fontId="118" fillId="0" borderId="14" xfId="0" applyFont="1" applyBorder="1" applyAlignment="1">
      <alignment horizontal="left" vertical="center"/>
    </xf>
    <xf numFmtId="7" fontId="118" fillId="0" borderId="30" xfId="0" applyNumberFormat="1" applyFont="1" applyFill="1" applyBorder="1" applyAlignment="1">
      <alignment horizontal="right" vertical="center"/>
    </xf>
    <xf numFmtId="7" fontId="118" fillId="0" borderId="14" xfId="0" applyNumberFormat="1" applyFont="1" applyFill="1" applyBorder="1" applyAlignment="1">
      <alignment horizontal="right" vertical="center"/>
    </xf>
    <xf numFmtId="165" fontId="118" fillId="0" borderId="14" xfId="0" applyNumberFormat="1" applyFont="1" applyBorder="1" applyAlignment="1">
      <alignment horizontal="center" vertical="center"/>
    </xf>
    <xf numFmtId="8" fontId="118" fillId="0" borderId="24" xfId="0" applyNumberFormat="1" applyFont="1" applyBorder="1" applyAlignment="1">
      <alignment horizontal="center" vertical="center"/>
    </xf>
    <xf numFmtId="49" fontId="118" fillId="0" borderId="24" xfId="0" applyNumberFormat="1" applyFont="1" applyBorder="1" applyAlignment="1">
      <alignment horizontal="center" vertical="center"/>
    </xf>
    <xf numFmtId="0" fontId="118" fillId="0" borderId="24" xfId="0" applyFont="1" applyBorder="1" applyAlignment="1">
      <alignment horizontal="left" vertical="center" wrapText="1"/>
    </xf>
    <xf numFmtId="7" fontId="118" fillId="0" borderId="29" xfId="0" applyNumberFormat="1" applyFont="1" applyFill="1" applyBorder="1" applyAlignment="1">
      <alignment horizontal="right" vertical="center"/>
    </xf>
    <xf numFmtId="0" fontId="118" fillId="0" borderId="25" xfId="0" applyNumberFormat="1" applyFont="1" applyBorder="1" applyAlignment="1">
      <alignment horizontal="center" vertical="center"/>
    </xf>
    <xf numFmtId="0" fontId="118" fillId="0" borderId="14" xfId="0" applyNumberFormat="1" applyFont="1" applyBorder="1" applyAlignment="1">
      <alignment horizontal="center" vertical="center"/>
    </xf>
    <xf numFmtId="8" fontId="127" fillId="0" borderId="14" xfId="0" applyNumberFormat="1" applyFont="1" applyBorder="1" applyAlignment="1">
      <alignment horizontal="center" vertical="center"/>
    </xf>
    <xf numFmtId="8" fontId="118" fillId="0" borderId="49" xfId="0" applyNumberFormat="1" applyFont="1" applyBorder="1" applyAlignment="1">
      <alignment horizontal="center" vertical="center"/>
    </xf>
    <xf numFmtId="0" fontId="118" fillId="0" borderId="49" xfId="0" applyFont="1" applyBorder="1" applyAlignment="1">
      <alignment horizontal="left" vertical="center" wrapText="1"/>
    </xf>
    <xf numFmtId="7" fontId="118" fillId="0" borderId="50" xfId="0" applyNumberFormat="1" applyFont="1" applyFill="1" applyBorder="1" applyAlignment="1">
      <alignment horizontal="right" vertical="center"/>
    </xf>
    <xf numFmtId="8" fontId="132" fillId="0" borderId="49" xfId="0" applyNumberFormat="1" applyFont="1" applyBorder="1" applyAlignment="1">
      <alignment horizontal="center" vertical="center"/>
    </xf>
    <xf numFmtId="7" fontId="118" fillId="0" borderId="50" xfId="0" applyNumberFormat="1" applyFont="1" applyFill="1" applyBorder="1" applyAlignment="1">
      <alignment vertical="center" wrapText="1"/>
    </xf>
    <xf numFmtId="8" fontId="125" fillId="0" borderId="25" xfId="0" applyNumberFormat="1" applyFont="1" applyBorder="1" applyAlignment="1">
      <alignment horizontal="center" vertical="center"/>
    </xf>
    <xf numFmtId="165" fontId="127" fillId="0" borderId="25" xfId="0" applyNumberFormat="1" applyFont="1" applyBorder="1" applyAlignment="1">
      <alignment horizontal="center" vertical="center"/>
    </xf>
    <xf numFmtId="8" fontId="125" fillId="0" borderId="14" xfId="0" applyNumberFormat="1" applyFont="1" applyBorder="1" applyAlignment="1">
      <alignment horizontal="center" vertical="center"/>
    </xf>
    <xf numFmtId="49" fontId="118" fillId="0" borderId="52" xfId="0" applyNumberFormat="1" applyFont="1" applyBorder="1" applyAlignment="1">
      <alignment horizontal="center" vertical="center"/>
    </xf>
    <xf numFmtId="49" fontId="118" fillId="0" borderId="14" xfId="0" applyNumberFormat="1" applyFont="1" applyBorder="1" applyAlignment="1">
      <alignment horizontal="center" vertical="center"/>
    </xf>
    <xf numFmtId="8" fontId="127" fillId="0" borderId="52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8" fillId="0" borderId="22" xfId="0" applyNumberFormat="1" applyFont="1" applyFill="1" applyBorder="1" applyAlignment="1">
      <alignment horizontal="right" vertical="center"/>
    </xf>
    <xf numFmtId="8" fontId="118" fillId="0" borderId="14" xfId="0" applyNumberFormat="1" applyFont="1" applyFill="1" applyBorder="1" applyAlignment="1">
      <alignment horizontal="center" vertical="center"/>
    </xf>
    <xf numFmtId="49" fontId="125" fillId="0" borderId="49" xfId="0" applyNumberFormat="1" applyFont="1" applyBorder="1" applyAlignment="1">
      <alignment horizontal="center" vertical="center" wrapText="1"/>
    </xf>
    <xf numFmtId="7" fontId="118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33" fillId="0" borderId="14" xfId="0" applyFont="1" applyFill="1" applyBorder="1" applyAlignment="1">
      <alignment horizontal="center" vertical="center" wrapText="1"/>
    </xf>
    <xf numFmtId="0" fontId="134" fillId="0" borderId="14" xfId="0" applyFont="1" applyFill="1" applyBorder="1" applyAlignment="1">
      <alignment horizontal="center" vertical="center" wrapText="1"/>
    </xf>
    <xf numFmtId="0" fontId="133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19" fillId="0" borderId="31" xfId="0" applyNumberFormat="1" applyFont="1" applyBorder="1" applyAlignment="1">
      <alignment horizontal="center" vertical="center"/>
    </xf>
    <xf numFmtId="49" fontId="119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19" fillId="0" borderId="31" xfId="0" applyNumberFormat="1" applyFont="1" applyBorder="1" applyAlignment="1">
      <alignment horizontal="center" vertical="center" wrapText="1"/>
    </xf>
    <xf numFmtId="49" fontId="119" fillId="0" borderId="49" xfId="0" applyNumberFormat="1" applyFont="1" applyBorder="1" applyAlignment="1">
      <alignment horizontal="center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49" fontId="119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12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7" fontId="2" fillId="0" borderId="54" xfId="0" applyNumberFormat="1" applyFont="1" applyFill="1" applyBorder="1" applyAlignment="1">
      <alignment horizontal="right" vertical="center" wrapText="1"/>
    </xf>
    <xf numFmtId="7" fontId="118" fillId="0" borderId="54" xfId="0" applyNumberFormat="1" applyFont="1" applyFill="1" applyBorder="1" applyAlignment="1">
      <alignment horizontal="right" vertical="center" wrapText="1"/>
    </xf>
    <xf numFmtId="7" fontId="118" fillId="0" borderId="14" xfId="0" applyNumberFormat="1" applyFont="1" applyFill="1" applyBorder="1" applyAlignment="1">
      <alignment horizontal="right" vertical="center" wrapText="1"/>
    </xf>
    <xf numFmtId="0" fontId="112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19" fillId="0" borderId="11" xfId="0" applyFont="1" applyBorder="1" applyAlignment="1">
      <alignment horizontal="left" vertical="center"/>
    </xf>
    <xf numFmtId="164" fontId="119" fillId="0" borderId="12" xfId="0" applyNumberFormat="1" applyFont="1" applyBorder="1" applyAlignment="1">
      <alignment horizontal="right" vertical="center"/>
    </xf>
    <xf numFmtId="164" fontId="118" fillId="0" borderId="50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18" fillId="0" borderId="14" xfId="0" applyNumberFormat="1" applyFont="1" applyBorder="1" applyAlignment="1" quotePrefix="1">
      <alignment horizontal="center" vertical="center"/>
    </xf>
    <xf numFmtId="164" fontId="118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3" xfId="0" applyNumberFormat="1" applyFont="1" applyBorder="1" applyAlignment="1">
      <alignment horizontal="center" vertical="center" wrapText="1"/>
    </xf>
    <xf numFmtId="7" fontId="117" fillId="0" borderId="54" xfId="0" applyNumberFormat="1" applyFont="1" applyFill="1" applyBorder="1" applyAlignment="1">
      <alignment vertical="center" wrapText="1"/>
    </xf>
    <xf numFmtId="7" fontId="117" fillId="0" borderId="25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18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4" fontId="119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Fill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35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13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3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7" xfId="0" applyFont="1" applyBorder="1" applyAlignment="1">
      <alignment wrapText="1"/>
    </xf>
    <xf numFmtId="0" fontId="113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5" xfId="0" applyFont="1" applyFill="1" applyBorder="1" applyAlignment="1">
      <alignment wrapText="1"/>
    </xf>
    <xf numFmtId="0" fontId="10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22" fillId="0" borderId="21" xfId="0" applyFont="1" applyFill="1" applyBorder="1" applyAlignment="1" quotePrefix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7" fontId="119" fillId="0" borderId="14" xfId="0" applyNumberFormat="1" applyFont="1" applyBorder="1" applyAlignment="1">
      <alignment vertical="center" wrapText="1"/>
    </xf>
    <xf numFmtId="4" fontId="122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33" fillId="0" borderId="14" xfId="0" applyFont="1" applyFill="1" applyBorder="1" applyAlignment="1" quotePrefix="1">
      <alignment horizontal="center" vertical="center" wrapText="1"/>
    </xf>
    <xf numFmtId="0" fontId="133" fillId="0" borderId="14" xfId="0" applyFont="1" applyFill="1" applyBorder="1" applyAlignment="1">
      <alignment vertical="center" wrapText="1"/>
    </xf>
    <xf numFmtId="4" fontId="133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22" fillId="0" borderId="21" xfId="0" applyFont="1" applyFill="1" applyBorder="1" applyAlignment="1">
      <alignment horizontal="center" vertical="center" wrapText="1"/>
    </xf>
    <xf numFmtId="0" fontId="122" fillId="0" borderId="14" xfId="0" applyFont="1" applyFill="1" applyBorder="1" applyAlignment="1">
      <alignment horizontal="center" vertical="center" wrapText="1"/>
    </xf>
    <xf numFmtId="4" fontId="122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19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19" fillId="0" borderId="14" xfId="0" applyFont="1" applyBorder="1" applyAlignment="1">
      <alignment horizontal="left" vertical="center" wrapText="1"/>
    </xf>
    <xf numFmtId="0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49" fontId="119" fillId="0" borderId="16" xfId="0" applyNumberFormat="1" applyFont="1" applyBorder="1" applyAlignment="1">
      <alignment horizontal="center" vertical="center" wrapText="1"/>
    </xf>
    <xf numFmtId="49" fontId="119" fillId="0" borderId="25" xfId="0" applyNumberFormat="1" applyFont="1" applyBorder="1" applyAlignment="1">
      <alignment horizontal="center" vertical="center" wrapText="1"/>
    </xf>
    <xf numFmtId="0" fontId="119" fillId="0" borderId="25" xfId="0" applyFont="1" applyBorder="1" applyAlignment="1">
      <alignment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49" fontId="126" fillId="0" borderId="25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0" fontId="126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 wrapText="1"/>
    </xf>
    <xf numFmtId="0" fontId="116" fillId="0" borderId="25" xfId="0" applyFont="1" applyFill="1" applyBorder="1" applyAlignment="1">
      <alignment horizontal="center" vertical="center" wrapText="1"/>
    </xf>
    <xf numFmtId="4" fontId="133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136" fillId="0" borderId="11" xfId="0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left" vertical="center" wrapText="1"/>
    </xf>
    <xf numFmtId="4" fontId="138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6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56" xfId="0" applyNumberFormat="1" applyFont="1" applyFill="1" applyBorder="1" applyAlignment="1">
      <alignment horizontal="right" vertical="center"/>
    </xf>
    <xf numFmtId="0" fontId="118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18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19" fillId="0" borderId="58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119" fillId="0" borderId="43" xfId="0" applyFont="1" applyBorder="1" applyAlignment="1">
      <alignment horizontal="center"/>
    </xf>
    <xf numFmtId="0" fontId="119" fillId="0" borderId="14" xfId="0" applyFont="1" applyBorder="1" applyAlignment="1">
      <alignment horizontal="center" vertical="center"/>
    </xf>
    <xf numFmtId="164" fontId="118" fillId="0" borderId="30" xfId="0" applyNumberFormat="1" applyFont="1" applyFill="1" applyBorder="1" applyAlignment="1">
      <alignment vertical="center"/>
    </xf>
    <xf numFmtId="164" fontId="118" fillId="0" borderId="46" xfId="0" applyNumberFormat="1" applyFont="1" applyFill="1" applyBorder="1" applyAlignment="1">
      <alignment vertical="center"/>
    </xf>
    <xf numFmtId="0" fontId="112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7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478</v>
      </c>
    </row>
    <row r="3" spans="2:8" ht="14.25">
      <c r="B3" s="2"/>
      <c r="H3" t="s">
        <v>469</v>
      </c>
    </row>
    <row r="4" ht="13.5" customHeight="1">
      <c r="E4" s="3"/>
    </row>
    <row r="5" spans="3:9" ht="18.75" customHeight="1">
      <c r="C5" s="4"/>
      <c r="D5" s="5"/>
      <c r="E5" s="621" t="s">
        <v>468</v>
      </c>
      <c r="F5" s="621"/>
      <c r="I5" s="490"/>
    </row>
    <row r="6" spans="5:9" ht="12" customHeight="1" thickBot="1">
      <c r="E6" s="6"/>
      <c r="H6" s="487" t="s">
        <v>1</v>
      </c>
      <c r="I6" s="8"/>
    </row>
    <row r="7" spans="2:9" s="9" customFormat="1" ht="15" customHeight="1">
      <c r="B7" s="622" t="s">
        <v>2</v>
      </c>
      <c r="C7" s="624" t="s">
        <v>3</v>
      </c>
      <c r="D7" s="626" t="s">
        <v>4</v>
      </c>
      <c r="E7" s="628" t="s">
        <v>5</v>
      </c>
      <c r="F7" s="630" t="s">
        <v>299</v>
      </c>
      <c r="G7" s="617" t="s">
        <v>6</v>
      </c>
      <c r="H7" s="632" t="s">
        <v>211</v>
      </c>
      <c r="I7" s="619" t="s">
        <v>7</v>
      </c>
    </row>
    <row r="8" spans="2:9" s="9" customFormat="1" ht="15" customHeight="1" thickBot="1">
      <c r="B8" s="623"/>
      <c r="C8" s="625"/>
      <c r="D8" s="627"/>
      <c r="E8" s="629"/>
      <c r="F8" s="631"/>
      <c r="G8" s="618"/>
      <c r="H8" s="633"/>
      <c r="I8" s="620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93" t="s">
        <v>8</v>
      </c>
      <c r="C10" s="294"/>
      <c r="D10" s="294"/>
      <c r="E10" s="436" t="s">
        <v>9</v>
      </c>
      <c r="F10" s="437">
        <f>F11+F13</f>
        <v>1160228.1</v>
      </c>
      <c r="G10" s="437">
        <f>G11+G13</f>
        <v>0</v>
      </c>
      <c r="H10" s="437">
        <f>H11+H13</f>
        <v>1160228.1</v>
      </c>
      <c r="I10" s="13"/>
    </row>
    <row r="11" spans="2:9" s="14" customFormat="1" ht="15" customHeight="1">
      <c r="B11" s="432"/>
      <c r="C11" s="287" t="s">
        <v>10</v>
      </c>
      <c r="D11" s="286"/>
      <c r="E11" s="288" t="s">
        <v>223</v>
      </c>
      <c r="F11" s="438">
        <f>F12</f>
        <v>687130</v>
      </c>
      <c r="G11" s="438">
        <f>G12</f>
        <v>0</v>
      </c>
      <c r="H11" s="438">
        <f>H12</f>
        <v>687130</v>
      </c>
      <c r="I11" s="433"/>
    </row>
    <row r="12" spans="2:9" s="14" customFormat="1" ht="48">
      <c r="B12" s="434"/>
      <c r="C12" s="83"/>
      <c r="D12" s="144" t="s">
        <v>360</v>
      </c>
      <c r="E12" s="146" t="s">
        <v>361</v>
      </c>
      <c r="F12" s="435">
        <v>687130</v>
      </c>
      <c r="G12" s="588"/>
      <c r="H12" s="15">
        <f>F12+G12</f>
        <v>687130</v>
      </c>
      <c r="I12" s="596" t="s">
        <v>459</v>
      </c>
    </row>
    <row r="13" spans="2:9" s="14" customFormat="1" ht="15.75" customHeight="1">
      <c r="B13" s="444"/>
      <c r="C13" s="446" t="s">
        <v>259</v>
      </c>
      <c r="D13" s="117"/>
      <c r="E13" s="288" t="s">
        <v>11</v>
      </c>
      <c r="F13" s="447">
        <f>F14</f>
        <v>473098.1</v>
      </c>
      <c r="G13" s="447">
        <f>G14</f>
        <v>0</v>
      </c>
      <c r="H13" s="447">
        <f>H14</f>
        <v>473098.1</v>
      </c>
      <c r="I13" s="445"/>
    </row>
    <row r="14" spans="2:9" s="14" customFormat="1" ht="57" thickBot="1">
      <c r="B14" s="440"/>
      <c r="C14" s="441"/>
      <c r="D14" s="36">
        <v>2010</v>
      </c>
      <c r="E14" s="72" t="s">
        <v>77</v>
      </c>
      <c r="F14" s="442">
        <v>473098.1</v>
      </c>
      <c r="G14" s="448"/>
      <c r="H14" s="15">
        <f>F14+G14</f>
        <v>473098.1</v>
      </c>
      <c r="I14" s="443" t="s">
        <v>365</v>
      </c>
    </row>
    <row r="15" spans="2:9" s="14" customFormat="1" ht="14.25" customHeight="1" thickBot="1">
      <c r="B15" s="293" t="s">
        <v>12</v>
      </c>
      <c r="C15" s="294"/>
      <c r="D15" s="294"/>
      <c r="E15" s="295" t="s">
        <v>13</v>
      </c>
      <c r="F15" s="296">
        <f aca="true" t="shared" si="0" ref="F15:H16">F16</f>
        <v>6000</v>
      </c>
      <c r="G15" s="297">
        <f t="shared" si="0"/>
        <v>0</v>
      </c>
      <c r="H15" s="297">
        <f t="shared" si="0"/>
        <v>6000</v>
      </c>
      <c r="I15" s="223"/>
    </row>
    <row r="16" spans="2:11" s="14" customFormat="1" ht="15" customHeight="1">
      <c r="B16" s="18"/>
      <c r="C16" s="315" t="s">
        <v>14</v>
      </c>
      <c r="D16" s="316"/>
      <c r="E16" s="317" t="s">
        <v>15</v>
      </c>
      <c r="F16" s="318">
        <f t="shared" si="0"/>
        <v>6000</v>
      </c>
      <c r="G16" s="318">
        <f t="shared" si="0"/>
        <v>0</v>
      </c>
      <c r="H16" s="318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5" customHeight="1" thickBot="1">
      <c r="B18" s="298">
        <v>700</v>
      </c>
      <c r="C18" s="294"/>
      <c r="D18" s="294"/>
      <c r="E18" s="295" t="s">
        <v>18</v>
      </c>
      <c r="F18" s="297">
        <f>F19</f>
        <v>293500</v>
      </c>
      <c r="G18" s="297">
        <f>G19</f>
        <v>0</v>
      </c>
      <c r="H18" s="297">
        <f>H19</f>
        <v>293500</v>
      </c>
      <c r="I18" s="17"/>
      <c r="K18" s="20"/>
    </row>
    <row r="19" spans="2:11" s="14" customFormat="1" ht="15" customHeight="1">
      <c r="B19" s="18"/>
      <c r="C19" s="319">
        <v>70005</v>
      </c>
      <c r="D19" s="316"/>
      <c r="E19" s="317" t="s">
        <v>19</v>
      </c>
      <c r="F19" s="318">
        <f>F20+F21+F22</f>
        <v>293500</v>
      </c>
      <c r="G19" s="318">
        <f>G20+G21+G22</f>
        <v>0</v>
      </c>
      <c r="H19" s="318">
        <f>H20+H21+H22</f>
        <v>293500</v>
      </c>
      <c r="I19" s="19"/>
      <c r="K19" s="20"/>
    </row>
    <row r="20" spans="2:11" s="14" customFormat="1" ht="23.25" customHeight="1">
      <c r="B20" s="29"/>
      <c r="C20" s="30"/>
      <c r="D20" s="31" t="s">
        <v>20</v>
      </c>
      <c r="E20" s="32" t="s">
        <v>21</v>
      </c>
      <c r="F20" s="33">
        <v>8500</v>
      </c>
      <c r="G20" s="30"/>
      <c r="H20" s="16">
        <f>F20+G20</f>
        <v>8500</v>
      </c>
      <c r="I20" s="34"/>
      <c r="K20" s="20"/>
    </row>
    <row r="21" spans="2:11" s="14" customFormat="1" ht="36" customHeight="1">
      <c r="B21" s="29"/>
      <c r="C21" s="30"/>
      <c r="D21" s="31" t="s">
        <v>16</v>
      </c>
      <c r="E21" s="35" t="s">
        <v>22</v>
      </c>
      <c r="F21" s="33">
        <v>35000</v>
      </c>
      <c r="G21" s="30"/>
      <c r="H21" s="16">
        <f>F21+G21</f>
        <v>35000</v>
      </c>
      <c r="I21" s="34"/>
      <c r="K21" s="20"/>
    </row>
    <row r="22" spans="2:11" s="14" customFormat="1" ht="24.75" thickBot="1">
      <c r="B22" s="21"/>
      <c r="C22" s="26"/>
      <c r="D22" s="23" t="s">
        <v>358</v>
      </c>
      <c r="E22" s="24" t="s">
        <v>359</v>
      </c>
      <c r="F22" s="25">
        <v>250000</v>
      </c>
      <c r="G22" s="230"/>
      <c r="H22" s="16">
        <f>F22+G22</f>
        <v>250000</v>
      </c>
      <c r="I22" s="231"/>
      <c r="K22" s="20"/>
    </row>
    <row r="23" spans="2:11" s="14" customFormat="1" ht="15" customHeight="1" thickBot="1">
      <c r="B23" s="298">
        <v>750</v>
      </c>
      <c r="C23" s="294"/>
      <c r="D23" s="294"/>
      <c r="E23" s="295" t="s">
        <v>23</v>
      </c>
      <c r="F23" s="297">
        <f>F24+F26</f>
        <v>107200</v>
      </c>
      <c r="G23" s="297">
        <f>G24+G26</f>
        <v>0</v>
      </c>
      <c r="H23" s="297">
        <f>H24+H26</f>
        <v>107200</v>
      </c>
      <c r="I23" s="17"/>
      <c r="K23" s="20"/>
    </row>
    <row r="24" spans="2:11" s="14" customFormat="1" ht="15" customHeight="1">
      <c r="B24" s="18"/>
      <c r="C24" s="319">
        <v>75011</v>
      </c>
      <c r="D24" s="316"/>
      <c r="E24" s="317" t="s">
        <v>24</v>
      </c>
      <c r="F24" s="318">
        <f>F25</f>
        <v>66200</v>
      </c>
      <c r="G24" s="318">
        <f>G25</f>
        <v>0</v>
      </c>
      <c r="H24" s="318">
        <f>H25</f>
        <v>66200</v>
      </c>
      <c r="I24" s="19"/>
      <c r="K24" s="20"/>
    </row>
    <row r="25" spans="2:11" s="14" customFormat="1" ht="37.5" customHeight="1">
      <c r="B25" s="29"/>
      <c r="C25" s="30"/>
      <c r="D25" s="36">
        <v>2010</v>
      </c>
      <c r="E25" s="190" t="s">
        <v>25</v>
      </c>
      <c r="F25" s="33">
        <v>66200</v>
      </c>
      <c r="G25" s="30"/>
      <c r="H25" s="15">
        <f>F25+G25</f>
        <v>66200</v>
      </c>
      <c r="I25" s="34"/>
      <c r="K25" s="37"/>
    </row>
    <row r="26" spans="2:9" s="14" customFormat="1" ht="15" customHeight="1">
      <c r="B26" s="29"/>
      <c r="C26" s="320">
        <v>75023</v>
      </c>
      <c r="D26" s="321"/>
      <c r="E26" s="322" t="s">
        <v>26</v>
      </c>
      <c r="F26" s="323">
        <f>F27+F28+F29</f>
        <v>41000</v>
      </c>
      <c r="G26" s="323">
        <f>G27+G28+G29</f>
        <v>0</v>
      </c>
      <c r="H26" s="323">
        <f>H27+H28+H29</f>
        <v>41000</v>
      </c>
      <c r="I26" s="34"/>
    </row>
    <row r="27" spans="2:9" s="14" customFormat="1" ht="24" customHeight="1">
      <c r="B27" s="29"/>
      <c r="C27" s="30"/>
      <c r="D27" s="31" t="s">
        <v>27</v>
      </c>
      <c r="E27" s="32" t="s">
        <v>28</v>
      </c>
      <c r="F27" s="33">
        <v>6000</v>
      </c>
      <c r="G27" s="30"/>
      <c r="H27" s="15">
        <f>F27+G27</f>
        <v>6000</v>
      </c>
      <c r="I27" s="34"/>
    </row>
    <row r="28" spans="2:9" s="14" customFormat="1" ht="24" customHeight="1">
      <c r="B28" s="29"/>
      <c r="C28" s="30"/>
      <c r="D28" s="31" t="s">
        <v>29</v>
      </c>
      <c r="E28" s="32" t="s">
        <v>30</v>
      </c>
      <c r="F28" s="33">
        <v>5000</v>
      </c>
      <c r="G28" s="30"/>
      <c r="H28" s="15">
        <f>F28+G28</f>
        <v>5000</v>
      </c>
      <c r="I28" s="34"/>
    </row>
    <row r="29" spans="2:9" s="14" customFormat="1" ht="24" customHeight="1" thickBot="1">
      <c r="B29" s="21"/>
      <c r="C29" s="26"/>
      <c r="D29" s="23" t="s">
        <v>31</v>
      </c>
      <c r="E29" s="24" t="s">
        <v>32</v>
      </c>
      <c r="F29" s="25">
        <v>30000</v>
      </c>
      <c r="G29" s="26"/>
      <c r="H29" s="16">
        <f>F29+G29</f>
        <v>30000</v>
      </c>
      <c r="I29" s="27"/>
    </row>
    <row r="30" spans="2:9" s="14" customFormat="1" ht="42" customHeight="1" thickBot="1">
      <c r="B30" s="298">
        <v>751</v>
      </c>
      <c r="C30" s="294"/>
      <c r="D30" s="294"/>
      <c r="E30" s="299" t="s">
        <v>289</v>
      </c>
      <c r="F30" s="297">
        <f>F31+F33</f>
        <v>5167</v>
      </c>
      <c r="G30" s="297">
        <f>G31+G33</f>
        <v>0</v>
      </c>
      <c r="H30" s="297">
        <f>H31+H33</f>
        <v>5167</v>
      </c>
      <c r="I30" s="17"/>
    </row>
    <row r="31" spans="2:11" s="14" customFormat="1" ht="25.5">
      <c r="B31" s="18"/>
      <c r="C31" s="319">
        <v>75101</v>
      </c>
      <c r="D31" s="316"/>
      <c r="E31" s="324" t="s">
        <v>33</v>
      </c>
      <c r="F31" s="318">
        <f>F32</f>
        <v>1420</v>
      </c>
      <c r="G31" s="318">
        <f>G32</f>
        <v>0</v>
      </c>
      <c r="H31" s="318">
        <f>H32</f>
        <v>1420</v>
      </c>
      <c r="I31" s="19"/>
      <c r="K31" s="20"/>
    </row>
    <row r="32" spans="2:11" s="14" customFormat="1" ht="38.25" customHeight="1">
      <c r="B32" s="29"/>
      <c r="C32" s="30"/>
      <c r="D32" s="36">
        <v>2010</v>
      </c>
      <c r="E32" s="72" t="s">
        <v>34</v>
      </c>
      <c r="F32" s="33">
        <v>1420</v>
      </c>
      <c r="G32" s="30"/>
      <c r="H32" s="15">
        <f>F32+G32</f>
        <v>1420</v>
      </c>
      <c r="I32" s="34"/>
      <c r="K32" s="28"/>
    </row>
    <row r="33" spans="2:11" s="14" customFormat="1" ht="51">
      <c r="B33" s="29"/>
      <c r="C33" s="320">
        <v>75109</v>
      </c>
      <c r="D33" s="332"/>
      <c r="E33" s="288" t="s">
        <v>353</v>
      </c>
      <c r="F33" s="323">
        <f>F34</f>
        <v>3747</v>
      </c>
      <c r="G33" s="323">
        <f>G34</f>
        <v>0</v>
      </c>
      <c r="H33" s="323">
        <f>H34</f>
        <v>3747</v>
      </c>
      <c r="I33" s="34"/>
      <c r="K33" s="28"/>
    </row>
    <row r="34" spans="2:11" s="14" customFormat="1" ht="38.25" customHeight="1" thickBot="1">
      <c r="B34" s="421"/>
      <c r="C34" s="422"/>
      <c r="D34" s="36">
        <v>2010</v>
      </c>
      <c r="E34" s="72" t="s">
        <v>77</v>
      </c>
      <c r="F34" s="423">
        <v>3747</v>
      </c>
      <c r="G34" s="423"/>
      <c r="H34" s="15">
        <f>F34+G34</f>
        <v>3747</v>
      </c>
      <c r="I34" s="406" t="s">
        <v>354</v>
      </c>
      <c r="K34" s="28"/>
    </row>
    <row r="35" spans="2:9" ht="56.25" customHeight="1" thickBot="1">
      <c r="B35" s="298">
        <v>756</v>
      </c>
      <c r="C35" s="294"/>
      <c r="D35" s="294"/>
      <c r="E35" s="299" t="s">
        <v>292</v>
      </c>
      <c r="F35" s="297">
        <f>F36+F38+F45+F53+F62</f>
        <v>11312711</v>
      </c>
      <c r="G35" s="297">
        <f>G36+G38+G45+G53+G62</f>
        <v>0</v>
      </c>
      <c r="H35" s="297">
        <f>H36+H38+H45+H53+H62</f>
        <v>11312711</v>
      </c>
      <c r="I35" s="41"/>
    </row>
    <row r="36" spans="2:9" ht="25.5">
      <c r="B36" s="192"/>
      <c r="C36" s="319">
        <v>75601</v>
      </c>
      <c r="D36" s="325"/>
      <c r="E36" s="326" t="s">
        <v>283</v>
      </c>
      <c r="F36" s="327">
        <f>F37</f>
        <v>12000</v>
      </c>
      <c r="G36" s="327">
        <f>G37</f>
        <v>0</v>
      </c>
      <c r="H36" s="327">
        <f>H37</f>
        <v>12000</v>
      </c>
      <c r="I36" s="251"/>
    </row>
    <row r="37" spans="2:9" ht="24">
      <c r="B37" s="193"/>
      <c r="C37" s="194"/>
      <c r="D37" s="31" t="s">
        <v>46</v>
      </c>
      <c r="E37" s="32" t="s">
        <v>47</v>
      </c>
      <c r="F37" s="73">
        <v>12000</v>
      </c>
      <c r="G37" s="73"/>
      <c r="H37" s="15">
        <f>F37+G37</f>
        <v>12000</v>
      </c>
      <c r="I37" s="211"/>
    </row>
    <row r="38" spans="2:9" s="44" customFormat="1" ht="41.25" customHeight="1">
      <c r="B38" s="42"/>
      <c r="C38" s="319">
        <v>75615</v>
      </c>
      <c r="D38" s="316"/>
      <c r="E38" s="324" t="s">
        <v>35</v>
      </c>
      <c r="F38" s="318">
        <f>F39+F40+F41+F42+F43+F44</f>
        <v>3231000</v>
      </c>
      <c r="G38" s="318">
        <f>G39+G40+G41+G42+G44</f>
        <v>0</v>
      </c>
      <c r="H38" s="318">
        <f>H39+H40+H41+H42+H43+H44</f>
        <v>3231000</v>
      </c>
      <c r="I38" s="43"/>
    </row>
    <row r="39" spans="2:11" s="44" customFormat="1" ht="15" customHeight="1">
      <c r="B39" s="45"/>
      <c r="C39" s="46"/>
      <c r="D39" s="31" t="s">
        <v>36</v>
      </c>
      <c r="E39" s="32" t="s">
        <v>37</v>
      </c>
      <c r="F39" s="180">
        <v>3000000</v>
      </c>
      <c r="G39" s="181"/>
      <c r="H39" s="217">
        <f aca="true" t="shared" si="1" ref="H39:H44">F39+G39</f>
        <v>3000000</v>
      </c>
      <c r="I39" s="241"/>
      <c r="K39" s="247"/>
    </row>
    <row r="40" spans="2:11" ht="15" customHeight="1">
      <c r="B40" s="49"/>
      <c r="C40" s="50"/>
      <c r="D40" s="31" t="s">
        <v>38</v>
      </c>
      <c r="E40" s="51" t="s">
        <v>39</v>
      </c>
      <c r="F40" s="33">
        <v>120000</v>
      </c>
      <c r="G40" s="52"/>
      <c r="H40" s="16">
        <f t="shared" si="1"/>
        <v>120000</v>
      </c>
      <c r="I40" s="53"/>
      <c r="K40" s="248"/>
    </row>
    <row r="41" spans="2:11" ht="15" customHeight="1">
      <c r="B41" s="49"/>
      <c r="C41" s="50"/>
      <c r="D41" s="31" t="s">
        <v>40</v>
      </c>
      <c r="E41" s="51" t="s">
        <v>41</v>
      </c>
      <c r="F41" s="33">
        <v>23000</v>
      </c>
      <c r="G41" s="52"/>
      <c r="H41" s="16">
        <f t="shared" si="1"/>
        <v>23000</v>
      </c>
      <c r="I41" s="53"/>
      <c r="K41" s="248"/>
    </row>
    <row r="42" spans="2:11" ht="15" customHeight="1">
      <c r="B42" s="49"/>
      <c r="C42" s="50"/>
      <c r="D42" s="31" t="s">
        <v>42</v>
      </c>
      <c r="E42" s="51" t="s">
        <v>43</v>
      </c>
      <c r="F42" s="33">
        <v>80000</v>
      </c>
      <c r="G42" s="52"/>
      <c r="H42" s="16">
        <f t="shared" si="1"/>
        <v>80000</v>
      </c>
      <c r="I42" s="53"/>
      <c r="K42" s="248"/>
    </row>
    <row r="43" spans="2:11" ht="15" customHeight="1">
      <c r="B43" s="49"/>
      <c r="C43" s="50"/>
      <c r="D43" s="31" t="s">
        <v>50</v>
      </c>
      <c r="E43" s="51" t="s">
        <v>51</v>
      </c>
      <c r="F43" s="33">
        <v>3000</v>
      </c>
      <c r="G43" s="258"/>
      <c r="H43" s="196">
        <f t="shared" si="1"/>
        <v>3000</v>
      </c>
      <c r="I43" s="53"/>
      <c r="K43" s="248"/>
    </row>
    <row r="44" spans="2:11" ht="14.25">
      <c r="B44" s="49"/>
      <c r="C44" s="50"/>
      <c r="D44" s="31" t="s">
        <v>293</v>
      </c>
      <c r="E44" s="51" t="s">
        <v>294</v>
      </c>
      <c r="F44" s="33">
        <v>5000</v>
      </c>
      <c r="G44" s="252"/>
      <c r="H44" s="196">
        <f t="shared" si="1"/>
        <v>5000</v>
      </c>
      <c r="I44" s="211"/>
      <c r="K44" s="248"/>
    </row>
    <row r="45" spans="2:11" s="44" customFormat="1" ht="43.5" customHeight="1">
      <c r="B45" s="54"/>
      <c r="C45" s="320">
        <v>75616</v>
      </c>
      <c r="D45" s="321"/>
      <c r="E45" s="328" t="s">
        <v>295</v>
      </c>
      <c r="F45" s="323">
        <f>F46+F47+F48+F49+F50+F51+F52</f>
        <v>3083000</v>
      </c>
      <c r="G45" s="323">
        <f>G46+G47+G48+G49+G50+G51+G52</f>
        <v>0</v>
      </c>
      <c r="H45" s="323">
        <f>H46+H47+H48+H49+H50+H51+H52</f>
        <v>3083000</v>
      </c>
      <c r="I45" s="48"/>
      <c r="K45" s="247"/>
    </row>
    <row r="46" spans="2:11" s="44" customFormat="1" ht="15" customHeight="1">
      <c r="B46" s="45"/>
      <c r="C46" s="46"/>
      <c r="D46" s="31" t="s">
        <v>36</v>
      </c>
      <c r="E46" s="51" t="s">
        <v>37</v>
      </c>
      <c r="F46" s="33">
        <v>1200000</v>
      </c>
      <c r="G46" s="47"/>
      <c r="H46" s="15">
        <f aca="true" t="shared" si="2" ref="H46:H52">F46+G46</f>
        <v>1200000</v>
      </c>
      <c r="I46" s="48"/>
      <c r="J46" s="55"/>
      <c r="K46" s="247"/>
    </row>
    <row r="47" spans="2:11" ht="15" customHeight="1">
      <c r="B47" s="49"/>
      <c r="C47" s="50"/>
      <c r="D47" s="31" t="s">
        <v>38</v>
      </c>
      <c r="E47" s="51" t="s">
        <v>44</v>
      </c>
      <c r="F47" s="33">
        <v>1300000</v>
      </c>
      <c r="G47" s="52"/>
      <c r="H47" s="16">
        <f t="shared" si="2"/>
        <v>1300000</v>
      </c>
      <c r="I47" s="53"/>
      <c r="K47" s="248"/>
    </row>
    <row r="48" spans="2:11" ht="15" customHeight="1">
      <c r="B48" s="49"/>
      <c r="C48" s="50"/>
      <c r="D48" s="31" t="s">
        <v>40</v>
      </c>
      <c r="E48" s="51" t="s">
        <v>41</v>
      </c>
      <c r="F48" s="33">
        <v>2000</v>
      </c>
      <c r="G48" s="52"/>
      <c r="H48" s="15">
        <f t="shared" si="2"/>
        <v>2000</v>
      </c>
      <c r="I48" s="53"/>
      <c r="K48" s="248"/>
    </row>
    <row r="49" spans="2:11" s="44" customFormat="1" ht="15" customHeight="1">
      <c r="B49" s="54"/>
      <c r="C49" s="46"/>
      <c r="D49" s="31" t="s">
        <v>42</v>
      </c>
      <c r="E49" s="51" t="s">
        <v>45</v>
      </c>
      <c r="F49" s="33">
        <v>350000</v>
      </c>
      <c r="G49" s="47"/>
      <c r="H49" s="15">
        <f t="shared" si="2"/>
        <v>350000</v>
      </c>
      <c r="I49" s="48"/>
      <c r="K49" s="247"/>
    </row>
    <row r="50" spans="2:11" ht="15" customHeight="1">
      <c r="B50" s="49"/>
      <c r="C50" s="50"/>
      <c r="D50" s="31" t="s">
        <v>48</v>
      </c>
      <c r="E50" s="51" t="s">
        <v>49</v>
      </c>
      <c r="F50" s="33">
        <v>6000</v>
      </c>
      <c r="G50" s="52"/>
      <c r="H50" s="15">
        <f t="shared" si="2"/>
        <v>6000</v>
      </c>
      <c r="I50" s="53"/>
      <c r="K50" s="248"/>
    </row>
    <row r="51" spans="2:11" ht="15" customHeight="1">
      <c r="B51" s="49"/>
      <c r="C51" s="50"/>
      <c r="D51" s="31" t="s">
        <v>50</v>
      </c>
      <c r="E51" s="51" t="s">
        <v>51</v>
      </c>
      <c r="F51" s="33">
        <v>220000</v>
      </c>
      <c r="G51" s="52"/>
      <c r="H51" s="15">
        <f t="shared" si="2"/>
        <v>220000</v>
      </c>
      <c r="I51" s="53"/>
      <c r="K51" s="248"/>
    </row>
    <row r="52" spans="2:11" ht="14.25">
      <c r="B52" s="49"/>
      <c r="C52" s="50"/>
      <c r="D52" s="31" t="s">
        <v>293</v>
      </c>
      <c r="E52" s="51" t="s">
        <v>294</v>
      </c>
      <c r="F52" s="33">
        <v>5000</v>
      </c>
      <c r="G52" s="253"/>
      <c r="H52" s="235">
        <f t="shared" si="2"/>
        <v>5000</v>
      </c>
      <c r="I52" s="211"/>
      <c r="K52" s="248"/>
    </row>
    <row r="53" spans="2:11" s="44" customFormat="1" ht="38.25">
      <c r="B53" s="54"/>
      <c r="C53" s="320">
        <v>75618</v>
      </c>
      <c r="D53" s="321"/>
      <c r="E53" s="328" t="s">
        <v>296</v>
      </c>
      <c r="F53" s="323">
        <f>F54+F55+F56+F57+F58+F59+F60+F61</f>
        <v>935000</v>
      </c>
      <c r="G53" s="323">
        <f>G54+G55+G56+G57+G58+G59+G60+G61</f>
        <v>0</v>
      </c>
      <c r="H53" s="323">
        <f>H54+H55+H56+H57+H58+H59+H60+H61</f>
        <v>935000</v>
      </c>
      <c r="I53" s="48"/>
      <c r="K53" s="247"/>
    </row>
    <row r="54" spans="2:11" s="44" customFormat="1" ht="16.5" customHeight="1">
      <c r="B54" s="45"/>
      <c r="C54" s="46"/>
      <c r="D54" s="31" t="s">
        <v>52</v>
      </c>
      <c r="E54" s="51" t="s">
        <v>53</v>
      </c>
      <c r="F54" s="33">
        <v>25000</v>
      </c>
      <c r="G54" s="47"/>
      <c r="H54" s="15">
        <f aca="true" t="shared" si="3" ref="H54:H61">F54+G54</f>
        <v>25000</v>
      </c>
      <c r="I54" s="48"/>
      <c r="K54" s="247"/>
    </row>
    <row r="55" spans="2:11" ht="16.5" customHeight="1">
      <c r="B55" s="49"/>
      <c r="C55" s="50"/>
      <c r="D55" s="31" t="s">
        <v>54</v>
      </c>
      <c r="E55" s="51" t="s">
        <v>55</v>
      </c>
      <c r="F55" s="33">
        <v>100000</v>
      </c>
      <c r="G55" s="52"/>
      <c r="H55" s="16">
        <f t="shared" si="3"/>
        <v>100000</v>
      </c>
      <c r="I55" s="53"/>
      <c r="K55" s="248"/>
    </row>
    <row r="56" spans="2:11" s="44" customFormat="1" ht="24" customHeight="1">
      <c r="B56" s="54"/>
      <c r="C56" s="46"/>
      <c r="D56" s="31" t="s">
        <v>56</v>
      </c>
      <c r="E56" s="32" t="s">
        <v>57</v>
      </c>
      <c r="F56" s="33">
        <v>155000</v>
      </c>
      <c r="G56" s="57"/>
      <c r="H56" s="217">
        <f t="shared" si="3"/>
        <v>155000</v>
      </c>
      <c r="I56" s="74"/>
      <c r="K56" s="250"/>
    </row>
    <row r="57" spans="2:11" s="44" customFormat="1" ht="24" customHeight="1">
      <c r="B57" s="54"/>
      <c r="C57" s="46"/>
      <c r="D57" s="31" t="s">
        <v>58</v>
      </c>
      <c r="E57" s="32" t="s">
        <v>300</v>
      </c>
      <c r="F57" s="33">
        <v>40000</v>
      </c>
      <c r="G57" s="57"/>
      <c r="H57" s="179">
        <f t="shared" si="3"/>
        <v>40000</v>
      </c>
      <c r="I57" s="58"/>
      <c r="K57" s="250"/>
    </row>
    <row r="58" spans="2:11" s="44" customFormat="1" ht="24" customHeight="1">
      <c r="B58" s="54"/>
      <c r="C58" s="46"/>
      <c r="D58" s="31" t="s">
        <v>58</v>
      </c>
      <c r="E58" s="32" t="s">
        <v>301</v>
      </c>
      <c r="F58" s="33">
        <v>150000</v>
      </c>
      <c r="G58" s="57"/>
      <c r="H58" s="179">
        <f t="shared" si="3"/>
        <v>150000</v>
      </c>
      <c r="I58" s="58"/>
      <c r="K58" s="250"/>
    </row>
    <row r="59" spans="2:11" s="44" customFormat="1" ht="24" customHeight="1">
      <c r="B59" s="54"/>
      <c r="C59" s="46"/>
      <c r="D59" s="31" t="s">
        <v>58</v>
      </c>
      <c r="E59" s="32" t="s">
        <v>302</v>
      </c>
      <c r="F59" s="33">
        <v>5000</v>
      </c>
      <c r="G59" s="57"/>
      <c r="H59" s="179">
        <f t="shared" si="3"/>
        <v>5000</v>
      </c>
      <c r="I59" s="58"/>
      <c r="K59" s="250"/>
    </row>
    <row r="60" spans="2:11" s="44" customFormat="1" ht="24">
      <c r="B60" s="45"/>
      <c r="C60" s="46"/>
      <c r="D60" s="31" t="s">
        <v>58</v>
      </c>
      <c r="E60" s="32" t="s">
        <v>303</v>
      </c>
      <c r="F60" s="33">
        <v>450000</v>
      </c>
      <c r="G60" s="47"/>
      <c r="H60" s="15">
        <f t="shared" si="3"/>
        <v>450000</v>
      </c>
      <c r="I60" s="56"/>
      <c r="K60" s="247"/>
    </row>
    <row r="61" spans="2:11" s="44" customFormat="1" ht="12.75">
      <c r="B61" s="45"/>
      <c r="C61" s="46"/>
      <c r="D61" s="31" t="s">
        <v>293</v>
      </c>
      <c r="E61" s="51" t="s">
        <v>294</v>
      </c>
      <c r="F61" s="33">
        <v>10000</v>
      </c>
      <c r="G61" s="259"/>
      <c r="H61" s="235">
        <f t="shared" si="3"/>
        <v>10000</v>
      </c>
      <c r="I61" s="56"/>
      <c r="K61" s="247"/>
    </row>
    <row r="62" spans="2:11" s="44" customFormat="1" ht="30" customHeight="1">
      <c r="B62" s="45"/>
      <c r="C62" s="320">
        <v>75621</v>
      </c>
      <c r="D62" s="321"/>
      <c r="E62" s="328" t="s">
        <v>59</v>
      </c>
      <c r="F62" s="323">
        <f>F63+F64</f>
        <v>4051711</v>
      </c>
      <c r="G62" s="323">
        <f>G63+G64</f>
        <v>0</v>
      </c>
      <c r="H62" s="323">
        <f>H63+H64</f>
        <v>4051711</v>
      </c>
      <c r="I62" s="56"/>
      <c r="K62" s="247"/>
    </row>
    <row r="63" spans="2:11" ht="15.75" customHeight="1">
      <c r="B63" s="49"/>
      <c r="C63" s="50"/>
      <c r="D63" s="31" t="s">
        <v>60</v>
      </c>
      <c r="E63" s="51" t="s">
        <v>61</v>
      </c>
      <c r="F63" s="33">
        <v>3251711</v>
      </c>
      <c r="G63" s="57"/>
      <c r="H63" s="15">
        <f>F63+G63</f>
        <v>3251711</v>
      </c>
      <c r="I63" s="74"/>
      <c r="K63" s="248"/>
    </row>
    <row r="64" spans="2:11" ht="16.5" customHeight="1" thickBot="1">
      <c r="B64" s="59"/>
      <c r="C64" s="60"/>
      <c r="D64" s="23" t="s">
        <v>62</v>
      </c>
      <c r="E64" s="61" t="s">
        <v>63</v>
      </c>
      <c r="F64" s="242">
        <v>800000</v>
      </c>
      <c r="G64" s="254"/>
      <c r="H64" s="179">
        <f>F64+G64</f>
        <v>800000</v>
      </c>
      <c r="I64" s="241"/>
      <c r="K64" s="249"/>
    </row>
    <row r="65" spans="2:11" ht="15" customHeight="1" thickBot="1">
      <c r="B65" s="298">
        <v>758</v>
      </c>
      <c r="C65" s="294"/>
      <c r="D65" s="294"/>
      <c r="E65" s="295" t="s">
        <v>64</v>
      </c>
      <c r="F65" s="297">
        <f>F66+F68+F70</f>
        <v>8456016</v>
      </c>
      <c r="G65" s="297">
        <f>G66+G68+G70</f>
        <v>30537.5</v>
      </c>
      <c r="H65" s="297">
        <f>H66+H68+H70</f>
        <v>8486553.5</v>
      </c>
      <c r="I65" s="63"/>
      <c r="K65" s="248"/>
    </row>
    <row r="66" spans="2:11" ht="15.75" customHeight="1">
      <c r="B66" s="64"/>
      <c r="C66" s="319">
        <v>75801</v>
      </c>
      <c r="D66" s="316"/>
      <c r="E66" s="317" t="s">
        <v>65</v>
      </c>
      <c r="F66" s="318">
        <f>F67</f>
        <v>6583522</v>
      </c>
      <c r="G66" s="318">
        <f>G67</f>
        <v>0</v>
      </c>
      <c r="H66" s="318">
        <f>H67</f>
        <v>6583522</v>
      </c>
      <c r="I66" s="65"/>
      <c r="K66" s="248"/>
    </row>
    <row r="67" spans="2:9" s="44" customFormat="1" ht="18" customHeight="1">
      <c r="B67" s="54"/>
      <c r="C67" s="46"/>
      <c r="D67" s="36">
        <v>2920</v>
      </c>
      <c r="E67" s="51" t="s">
        <v>66</v>
      </c>
      <c r="F67" s="33">
        <v>6583522</v>
      </c>
      <c r="G67" s="66"/>
      <c r="H67" s="16">
        <f>F67+G67</f>
        <v>6583522</v>
      </c>
      <c r="I67" s="74" t="s">
        <v>213</v>
      </c>
    </row>
    <row r="68" spans="2:9" ht="15.75" customHeight="1">
      <c r="B68" s="49"/>
      <c r="C68" s="320">
        <v>75807</v>
      </c>
      <c r="D68" s="329"/>
      <c r="E68" s="322" t="s">
        <v>67</v>
      </c>
      <c r="F68" s="323">
        <f>F69</f>
        <v>1807494</v>
      </c>
      <c r="G68" s="323">
        <f>G69</f>
        <v>0</v>
      </c>
      <c r="H68" s="323">
        <f>H69</f>
        <v>1807494</v>
      </c>
      <c r="I68" s="67"/>
    </row>
    <row r="69" spans="2:9" ht="18.75" customHeight="1">
      <c r="B69" s="49"/>
      <c r="C69" s="50"/>
      <c r="D69" s="36">
        <v>2920</v>
      </c>
      <c r="E69" s="51" t="s">
        <v>68</v>
      </c>
      <c r="F69" s="33">
        <v>1807494</v>
      </c>
      <c r="G69" s="68"/>
      <c r="H69" s="15">
        <f>F69+G69</f>
        <v>1807494</v>
      </c>
      <c r="I69" s="67"/>
    </row>
    <row r="70" spans="2:9" ht="15.75" customHeight="1">
      <c r="B70" s="49"/>
      <c r="C70" s="320">
        <v>75814</v>
      </c>
      <c r="D70" s="330"/>
      <c r="E70" s="322" t="s">
        <v>279</v>
      </c>
      <c r="F70" s="318">
        <f>F71+F72+F73</f>
        <v>65000</v>
      </c>
      <c r="G70" s="318">
        <f>G71+G72+G73</f>
        <v>30537.5</v>
      </c>
      <c r="H70" s="318">
        <f>H71+H72+H73</f>
        <v>95537.5</v>
      </c>
      <c r="I70" s="65"/>
    </row>
    <row r="71" spans="2:9" ht="24">
      <c r="B71" s="49"/>
      <c r="C71" s="50"/>
      <c r="D71" s="36">
        <v>2030</v>
      </c>
      <c r="E71" s="32" t="s">
        <v>75</v>
      </c>
      <c r="F71" s="33">
        <v>65000</v>
      </c>
      <c r="G71" s="57"/>
      <c r="H71" s="15">
        <f>F71+G71</f>
        <v>65000</v>
      </c>
      <c r="I71" s="78" t="s">
        <v>297</v>
      </c>
    </row>
    <row r="72" spans="2:9" ht="36">
      <c r="B72" s="49"/>
      <c r="C72" s="50"/>
      <c r="D72" s="36">
        <v>2990</v>
      </c>
      <c r="E72" s="32" t="s">
        <v>471</v>
      </c>
      <c r="F72" s="33">
        <v>0</v>
      </c>
      <c r="G72" s="73">
        <v>29864</v>
      </c>
      <c r="H72" s="15">
        <f>F72+G72</f>
        <v>29864</v>
      </c>
      <c r="I72" s="77" t="s">
        <v>460</v>
      </c>
    </row>
    <row r="73" spans="2:9" ht="36.75" thickBot="1">
      <c r="B73" s="212"/>
      <c r="C73" s="612"/>
      <c r="D73" s="613">
        <v>6680</v>
      </c>
      <c r="E73" s="32" t="s">
        <v>471</v>
      </c>
      <c r="F73" s="585">
        <v>0</v>
      </c>
      <c r="G73" s="614">
        <v>673.5</v>
      </c>
      <c r="H73" s="15">
        <f>F73+G73</f>
        <v>673.5</v>
      </c>
      <c r="I73" s="77" t="s">
        <v>460</v>
      </c>
    </row>
    <row r="74" spans="2:9" ht="15" customHeight="1" thickBot="1">
      <c r="B74" s="300">
        <v>801</v>
      </c>
      <c r="C74" s="294"/>
      <c r="D74" s="294"/>
      <c r="E74" s="295" t="s">
        <v>69</v>
      </c>
      <c r="F74" s="297">
        <f>F75+F77+F80+F82</f>
        <v>66000</v>
      </c>
      <c r="G74" s="297">
        <f>G75+G77+G80+G82</f>
        <v>0</v>
      </c>
      <c r="H74" s="297">
        <f>H75+H77+H80+H82</f>
        <v>66000</v>
      </c>
      <c r="I74" s="63"/>
    </row>
    <row r="75" spans="2:9" ht="15" customHeight="1">
      <c r="B75" s="64"/>
      <c r="C75" s="319">
        <v>80101</v>
      </c>
      <c r="D75" s="316"/>
      <c r="E75" s="317" t="s">
        <v>70</v>
      </c>
      <c r="F75" s="318">
        <f>F76</f>
        <v>5000</v>
      </c>
      <c r="G75" s="318">
        <f>G76</f>
        <v>0</v>
      </c>
      <c r="H75" s="318">
        <f>H76</f>
        <v>5000</v>
      </c>
      <c r="I75" s="65"/>
    </row>
    <row r="76" spans="2:9" ht="24" customHeight="1">
      <c r="B76" s="49"/>
      <c r="C76" s="50"/>
      <c r="D76" s="31" t="s">
        <v>16</v>
      </c>
      <c r="E76" s="32" t="s">
        <v>71</v>
      </c>
      <c r="F76" s="33">
        <v>5000</v>
      </c>
      <c r="G76" s="68"/>
      <c r="H76" s="16">
        <f>F76+G76</f>
        <v>5000</v>
      </c>
      <c r="I76" s="67"/>
    </row>
    <row r="77" spans="2:9" ht="15" customHeight="1">
      <c r="B77" s="49"/>
      <c r="C77" s="320">
        <v>80104</v>
      </c>
      <c r="D77" s="321"/>
      <c r="E77" s="322" t="s">
        <v>72</v>
      </c>
      <c r="F77" s="323">
        <f>F78+F79</f>
        <v>60000</v>
      </c>
      <c r="G77" s="323">
        <f>G78+G79</f>
        <v>0</v>
      </c>
      <c r="H77" s="323">
        <f>H78+H79</f>
        <v>60000</v>
      </c>
      <c r="I77" s="67"/>
    </row>
    <row r="78" spans="2:9" ht="24">
      <c r="B78" s="59"/>
      <c r="C78" s="260"/>
      <c r="D78" s="31" t="s">
        <v>16</v>
      </c>
      <c r="E78" s="32" t="s">
        <v>71</v>
      </c>
      <c r="F78" s="261">
        <v>15000</v>
      </c>
      <c r="G78" s="73"/>
      <c r="H78" s="16">
        <f>F78+G78</f>
        <v>15000</v>
      </c>
      <c r="I78" s="67"/>
    </row>
    <row r="79" spans="2:9" ht="18.75" customHeight="1">
      <c r="B79" s="59"/>
      <c r="C79" s="60"/>
      <c r="D79" s="69" t="s">
        <v>73</v>
      </c>
      <c r="E79" s="70" t="s">
        <v>74</v>
      </c>
      <c r="F79" s="25">
        <v>45000</v>
      </c>
      <c r="G79" s="68"/>
      <c r="H79" s="16">
        <f>F79+G79</f>
        <v>45000</v>
      </c>
      <c r="I79" s="67"/>
    </row>
    <row r="80" spans="2:9" ht="16.5" customHeight="1">
      <c r="B80" s="49"/>
      <c r="C80" s="320">
        <v>80113</v>
      </c>
      <c r="D80" s="331"/>
      <c r="E80" s="288" t="s">
        <v>240</v>
      </c>
      <c r="F80" s="323">
        <f>F81</f>
        <v>1000</v>
      </c>
      <c r="G80" s="323">
        <f>G81</f>
        <v>0</v>
      </c>
      <c r="H80" s="323">
        <f>H81</f>
        <v>1000</v>
      </c>
      <c r="I80" s="67"/>
    </row>
    <row r="81" spans="2:9" ht="14.25" customHeight="1">
      <c r="B81" s="49"/>
      <c r="C81" s="50"/>
      <c r="D81" s="31" t="s">
        <v>73</v>
      </c>
      <c r="E81" s="51" t="s">
        <v>74</v>
      </c>
      <c r="F81" s="33">
        <v>1000</v>
      </c>
      <c r="G81" s="68"/>
      <c r="H81" s="15">
        <f>F81+G81</f>
        <v>1000</v>
      </c>
      <c r="I81" s="67"/>
    </row>
    <row r="82" spans="2:9" ht="21" customHeight="1">
      <c r="B82" s="49"/>
      <c r="C82" s="320">
        <v>80195</v>
      </c>
      <c r="D82" s="331"/>
      <c r="E82" s="288" t="s">
        <v>11</v>
      </c>
      <c r="F82" s="323">
        <f>F83</f>
        <v>0</v>
      </c>
      <c r="G82" s="323">
        <f>G83</f>
        <v>0</v>
      </c>
      <c r="H82" s="323">
        <f>H83</f>
        <v>0</v>
      </c>
      <c r="I82" s="67"/>
    </row>
    <row r="83" spans="2:9" ht="24.75" thickBot="1">
      <c r="B83" s="212"/>
      <c r="C83" s="244"/>
      <c r="D83" s="203">
        <v>2030</v>
      </c>
      <c r="E83" s="204" t="s">
        <v>75</v>
      </c>
      <c r="F83" s="205">
        <v>0</v>
      </c>
      <c r="G83" s="245"/>
      <c r="H83" s="246">
        <f>F83+G83</f>
        <v>0</v>
      </c>
      <c r="I83" s="207"/>
    </row>
    <row r="84" spans="2:9" s="44" customFormat="1" ht="15" customHeight="1" thickBot="1">
      <c r="B84" s="301">
        <v>852</v>
      </c>
      <c r="C84" s="298"/>
      <c r="D84" s="294"/>
      <c r="E84" s="295" t="s">
        <v>76</v>
      </c>
      <c r="F84" s="297">
        <f>F85+F87+F90+F93+F95+F97+F100</f>
        <v>2825920.5</v>
      </c>
      <c r="G84" s="297">
        <f>G85+G87+G90+G93+G95+G97+G100</f>
        <v>0</v>
      </c>
      <c r="H84" s="297">
        <f>H85+H87+H90+H93+H95+H97+H100</f>
        <v>2825920.5</v>
      </c>
      <c r="I84" s="71"/>
    </row>
    <row r="85" spans="2:9" s="44" customFormat="1" ht="15" customHeight="1">
      <c r="B85" s="597"/>
      <c r="C85" s="283" t="s">
        <v>311</v>
      </c>
      <c r="D85" s="388"/>
      <c r="E85" s="284" t="s">
        <v>312</v>
      </c>
      <c r="F85" s="602">
        <f>F86</f>
        <v>10801.5</v>
      </c>
      <c r="G85" s="602">
        <f>G86</f>
        <v>0</v>
      </c>
      <c r="H85" s="602">
        <f>H86</f>
        <v>10801.5</v>
      </c>
      <c r="I85" s="598"/>
    </row>
    <row r="86" spans="2:9" s="44" customFormat="1" ht="45">
      <c r="B86" s="599"/>
      <c r="C86" s="600"/>
      <c r="D86" s="36">
        <v>2030</v>
      </c>
      <c r="E86" s="32" t="s">
        <v>75</v>
      </c>
      <c r="F86" s="81">
        <v>10801.5</v>
      </c>
      <c r="G86" s="81"/>
      <c r="H86" s="217">
        <f>F86+G86</f>
        <v>10801.5</v>
      </c>
      <c r="I86" s="77" t="s">
        <v>464</v>
      </c>
    </row>
    <row r="87" spans="2:9" ht="41.25" customHeight="1">
      <c r="B87" s="64"/>
      <c r="C87" s="319">
        <v>85212</v>
      </c>
      <c r="D87" s="316"/>
      <c r="E87" s="324" t="s">
        <v>290</v>
      </c>
      <c r="F87" s="601">
        <f>F88+F89</f>
        <v>2548060</v>
      </c>
      <c r="G87" s="601">
        <f>G88+G89</f>
        <v>0</v>
      </c>
      <c r="H87" s="318">
        <f>H88+H89</f>
        <v>2548060</v>
      </c>
      <c r="I87" s="65"/>
    </row>
    <row r="88" spans="2:9" ht="41.25" customHeight="1">
      <c r="B88" s="49"/>
      <c r="C88" s="50"/>
      <c r="D88" s="36">
        <v>2010</v>
      </c>
      <c r="E88" s="190" t="s">
        <v>77</v>
      </c>
      <c r="F88" s="180">
        <v>2540060</v>
      </c>
      <c r="G88" s="181"/>
      <c r="H88" s="217">
        <f>F88+G88</f>
        <v>2540060</v>
      </c>
      <c r="I88" s="77"/>
    </row>
    <row r="89" spans="2:9" ht="41.25" customHeight="1">
      <c r="B89" s="49"/>
      <c r="C89" s="50"/>
      <c r="D89" s="36">
        <v>2360</v>
      </c>
      <c r="E89" s="216" t="s">
        <v>267</v>
      </c>
      <c r="F89" s="180">
        <v>8000</v>
      </c>
      <c r="G89" s="81"/>
      <c r="H89" s="217">
        <f>F89+G89</f>
        <v>8000</v>
      </c>
      <c r="I89" s="77"/>
    </row>
    <row r="90" spans="2:9" ht="69" customHeight="1">
      <c r="B90" s="49"/>
      <c r="C90" s="320">
        <v>85213</v>
      </c>
      <c r="D90" s="321"/>
      <c r="E90" s="328" t="s">
        <v>291</v>
      </c>
      <c r="F90" s="323">
        <f>F91+F92</f>
        <v>15200</v>
      </c>
      <c r="G90" s="323">
        <f>G91+G92</f>
        <v>0</v>
      </c>
      <c r="H90" s="323">
        <f>H91+H92</f>
        <v>15200</v>
      </c>
      <c r="I90" s="67"/>
    </row>
    <row r="91" spans="2:9" ht="39" customHeight="1">
      <c r="B91" s="49"/>
      <c r="C91" s="50"/>
      <c r="D91" s="36">
        <v>2010</v>
      </c>
      <c r="E91" s="72" t="s">
        <v>77</v>
      </c>
      <c r="F91" s="180">
        <v>7000</v>
      </c>
      <c r="G91" s="181"/>
      <c r="H91" s="179">
        <f>F91+G91</f>
        <v>7000</v>
      </c>
      <c r="I91" s="77"/>
    </row>
    <row r="92" spans="2:9" ht="24">
      <c r="B92" s="49"/>
      <c r="C92" s="50"/>
      <c r="D92" s="36">
        <v>2030</v>
      </c>
      <c r="E92" s="32" t="s">
        <v>75</v>
      </c>
      <c r="F92" s="33">
        <v>8200</v>
      </c>
      <c r="G92" s="81"/>
      <c r="H92" s="15">
        <f>F92+G92</f>
        <v>8200</v>
      </c>
      <c r="I92" s="78"/>
    </row>
    <row r="93" spans="2:9" ht="28.5" customHeight="1">
      <c r="B93" s="49"/>
      <c r="C93" s="320">
        <v>85214</v>
      </c>
      <c r="D93" s="321"/>
      <c r="E93" s="328" t="s">
        <v>78</v>
      </c>
      <c r="F93" s="323">
        <f>F94</f>
        <v>33806</v>
      </c>
      <c r="G93" s="323">
        <f>G94</f>
        <v>0</v>
      </c>
      <c r="H93" s="323">
        <f>H94</f>
        <v>33806</v>
      </c>
      <c r="I93" s="67"/>
    </row>
    <row r="94" spans="2:9" s="44" customFormat="1" ht="33.75">
      <c r="B94" s="54"/>
      <c r="C94" s="46"/>
      <c r="D94" s="36">
        <v>2030</v>
      </c>
      <c r="E94" s="32" t="s">
        <v>75</v>
      </c>
      <c r="F94" s="33">
        <v>33806</v>
      </c>
      <c r="G94" s="57"/>
      <c r="H94" s="15">
        <f>F94+G94</f>
        <v>33806</v>
      </c>
      <c r="I94" s="78" t="s">
        <v>410</v>
      </c>
    </row>
    <row r="95" spans="2:9" s="44" customFormat="1" ht="16.5" customHeight="1">
      <c r="B95" s="54"/>
      <c r="C95" s="320">
        <v>85216</v>
      </c>
      <c r="D95" s="332"/>
      <c r="E95" s="333" t="s">
        <v>212</v>
      </c>
      <c r="F95" s="334">
        <f>F96</f>
        <v>68900</v>
      </c>
      <c r="G95" s="334">
        <f>G96</f>
        <v>0</v>
      </c>
      <c r="H95" s="334">
        <f>H96</f>
        <v>68900</v>
      </c>
      <c r="I95" s="486"/>
    </row>
    <row r="96" spans="2:9" s="44" customFormat="1" ht="24">
      <c r="B96" s="54"/>
      <c r="C96" s="46"/>
      <c r="D96" s="36">
        <v>2030</v>
      </c>
      <c r="E96" s="32" t="s">
        <v>75</v>
      </c>
      <c r="F96" s="33">
        <v>68900</v>
      </c>
      <c r="G96" s="73"/>
      <c r="H96" s="15">
        <f>F96+G96</f>
        <v>68900</v>
      </c>
      <c r="I96" s="78"/>
    </row>
    <row r="97" spans="2:9" ht="18.75" customHeight="1">
      <c r="B97" s="49"/>
      <c r="C97" s="320">
        <v>85219</v>
      </c>
      <c r="D97" s="321"/>
      <c r="E97" s="322" t="s">
        <v>79</v>
      </c>
      <c r="F97" s="323">
        <f>F98+F99</f>
        <v>77900</v>
      </c>
      <c r="G97" s="323">
        <f>G98+G99</f>
        <v>0</v>
      </c>
      <c r="H97" s="323">
        <f>H98+H99</f>
        <v>77900</v>
      </c>
      <c r="I97" s="67"/>
    </row>
    <row r="98" spans="2:9" ht="24">
      <c r="B98" s="49"/>
      <c r="C98" s="38"/>
      <c r="D98" s="31" t="s">
        <v>31</v>
      </c>
      <c r="E98" s="32" t="s">
        <v>32</v>
      </c>
      <c r="F98" s="33">
        <v>4500</v>
      </c>
      <c r="G98" s="75"/>
      <c r="H98" s="15">
        <f>F98+G98</f>
        <v>4500</v>
      </c>
      <c r="I98" s="67"/>
    </row>
    <row r="99" spans="2:9" ht="24">
      <c r="B99" s="49"/>
      <c r="C99" s="50"/>
      <c r="D99" s="36">
        <v>2030</v>
      </c>
      <c r="E99" s="32" t="s">
        <v>75</v>
      </c>
      <c r="F99" s="33">
        <v>73400</v>
      </c>
      <c r="G99" s="122"/>
      <c r="H99" s="15">
        <f>F99+G99</f>
        <v>73400</v>
      </c>
      <c r="I99" s="77"/>
    </row>
    <row r="100" spans="2:9" ht="17.25" customHeight="1">
      <c r="B100" s="49"/>
      <c r="C100" s="320">
        <v>85295</v>
      </c>
      <c r="D100" s="321"/>
      <c r="E100" s="322" t="s">
        <v>11</v>
      </c>
      <c r="F100" s="323">
        <f>F101+F102</f>
        <v>71253</v>
      </c>
      <c r="G100" s="323">
        <f>G101+G102</f>
        <v>0</v>
      </c>
      <c r="H100" s="323">
        <f>H101+H102</f>
        <v>71253</v>
      </c>
      <c r="I100" s="77"/>
    </row>
    <row r="101" spans="2:9" ht="36">
      <c r="B101" s="59"/>
      <c r="C101" s="455"/>
      <c r="D101" s="36">
        <v>2010</v>
      </c>
      <c r="E101" s="72" t="s">
        <v>77</v>
      </c>
      <c r="F101" s="261">
        <v>45053</v>
      </c>
      <c r="G101" s="261"/>
      <c r="H101" s="15">
        <f>F101+G101</f>
        <v>45053</v>
      </c>
      <c r="I101" s="78" t="s">
        <v>366</v>
      </c>
    </row>
    <row r="102" spans="2:9" ht="34.5" thickBot="1">
      <c r="B102" s="201"/>
      <c r="C102" s="202"/>
      <c r="D102" s="203">
        <v>2030</v>
      </c>
      <c r="E102" s="204" t="s">
        <v>215</v>
      </c>
      <c r="F102" s="205">
        <v>26200</v>
      </c>
      <c r="G102" s="206"/>
      <c r="H102" s="240">
        <f>F102+G102</f>
        <v>26200</v>
      </c>
      <c r="I102" s="489" t="s">
        <v>345</v>
      </c>
    </row>
    <row r="103" spans="2:9" s="44" customFormat="1" ht="30.75" customHeight="1" thickBot="1">
      <c r="B103" s="298">
        <v>853</v>
      </c>
      <c r="C103" s="295"/>
      <c r="D103" s="302"/>
      <c r="E103" s="303" t="s">
        <v>80</v>
      </c>
      <c r="F103" s="304">
        <f>F104</f>
        <v>927674.17</v>
      </c>
      <c r="G103" s="304">
        <f>G104</f>
        <v>0</v>
      </c>
      <c r="H103" s="304">
        <f>H104</f>
        <v>927674.17</v>
      </c>
      <c r="I103" s="71"/>
    </row>
    <row r="104" spans="2:9" s="44" customFormat="1" ht="14.25" customHeight="1">
      <c r="B104" s="79"/>
      <c r="C104" s="319">
        <v>85395</v>
      </c>
      <c r="D104" s="330"/>
      <c r="E104" s="284" t="s">
        <v>11</v>
      </c>
      <c r="F104" s="318">
        <f>SUM(F105:F108)</f>
        <v>927674.17</v>
      </c>
      <c r="G104" s="318">
        <f>SUM(G105:G108)</f>
        <v>0</v>
      </c>
      <c r="H104" s="318">
        <f>SUM(H105:H108)</f>
        <v>927674.17</v>
      </c>
      <c r="I104" s="80"/>
    </row>
    <row r="105" spans="2:9" s="44" customFormat="1" ht="48" customHeight="1">
      <c r="B105" s="45"/>
      <c r="C105" s="46"/>
      <c r="D105" s="36">
        <v>2007</v>
      </c>
      <c r="E105" s="236" t="s">
        <v>281</v>
      </c>
      <c r="F105" s="33">
        <v>668048.16</v>
      </c>
      <c r="G105" s="81"/>
      <c r="H105" s="15">
        <f>F105+G105</f>
        <v>668048.16</v>
      </c>
      <c r="I105" s="77" t="s">
        <v>280</v>
      </c>
    </row>
    <row r="106" spans="2:9" s="44" customFormat="1" ht="48" customHeight="1">
      <c r="B106" s="45"/>
      <c r="C106" s="46"/>
      <c r="D106" s="36">
        <v>2009</v>
      </c>
      <c r="E106" s="236" t="s">
        <v>281</v>
      </c>
      <c r="F106" s="33">
        <v>117890.84</v>
      </c>
      <c r="G106" s="81"/>
      <c r="H106" s="15">
        <f>F106+G106</f>
        <v>117890.84</v>
      </c>
      <c r="I106" s="77" t="s">
        <v>280</v>
      </c>
    </row>
    <row r="107" spans="2:9" s="44" customFormat="1" ht="48" customHeight="1">
      <c r="B107" s="45"/>
      <c r="C107" s="46"/>
      <c r="D107" s="36">
        <v>2007</v>
      </c>
      <c r="E107" s="236" t="s">
        <v>281</v>
      </c>
      <c r="F107" s="33">
        <v>134608.82</v>
      </c>
      <c r="G107" s="81"/>
      <c r="H107" s="15">
        <f>F107+G107</f>
        <v>134608.82</v>
      </c>
      <c r="I107" s="77" t="s">
        <v>448</v>
      </c>
    </row>
    <row r="108" spans="2:9" s="44" customFormat="1" ht="48" customHeight="1" thickBot="1">
      <c r="B108" s="583"/>
      <c r="C108" s="584"/>
      <c r="D108" s="36">
        <v>2009</v>
      </c>
      <c r="E108" s="236" t="s">
        <v>281</v>
      </c>
      <c r="F108" s="585">
        <v>7126.35</v>
      </c>
      <c r="G108" s="586"/>
      <c r="H108" s="15">
        <f>F108+G108</f>
        <v>7126.35</v>
      </c>
      <c r="I108" s="77" t="s">
        <v>448</v>
      </c>
    </row>
    <row r="109" spans="2:9" s="44" customFormat="1" ht="18.75" customHeight="1" thickBot="1">
      <c r="B109" s="305" t="s">
        <v>81</v>
      </c>
      <c r="C109" s="306"/>
      <c r="D109" s="306"/>
      <c r="E109" s="307" t="s">
        <v>82</v>
      </c>
      <c r="F109" s="297">
        <f aca="true" t="shared" si="4" ref="F109:H110">F110</f>
        <v>14695</v>
      </c>
      <c r="G109" s="297">
        <f t="shared" si="4"/>
        <v>0</v>
      </c>
      <c r="H109" s="297">
        <f t="shared" si="4"/>
        <v>14695</v>
      </c>
      <c r="I109" s="198"/>
    </row>
    <row r="110" spans="2:9" s="44" customFormat="1" ht="19.5" customHeight="1">
      <c r="B110" s="79"/>
      <c r="C110" s="335" t="s">
        <v>219</v>
      </c>
      <c r="D110" s="330"/>
      <c r="E110" s="284" t="s">
        <v>220</v>
      </c>
      <c r="F110" s="318">
        <f t="shared" si="4"/>
        <v>14695</v>
      </c>
      <c r="G110" s="318">
        <f t="shared" si="4"/>
        <v>0</v>
      </c>
      <c r="H110" s="318">
        <f t="shared" si="4"/>
        <v>14695</v>
      </c>
      <c r="I110" s="197"/>
    </row>
    <row r="111" spans="2:9" s="44" customFormat="1" ht="34.5" thickBot="1">
      <c r="B111" s="195"/>
      <c r="C111" s="191"/>
      <c r="D111" s="39">
        <v>2030</v>
      </c>
      <c r="E111" s="24" t="s">
        <v>221</v>
      </c>
      <c r="F111" s="25">
        <v>14695</v>
      </c>
      <c r="G111" s="238"/>
      <c r="H111" s="196">
        <f>F111+G111</f>
        <v>14695</v>
      </c>
      <c r="I111" s="417" t="s">
        <v>355</v>
      </c>
    </row>
    <row r="112" spans="2:9" ht="30" customHeight="1" thickBot="1">
      <c r="B112" s="298">
        <v>900</v>
      </c>
      <c r="C112" s="294"/>
      <c r="D112" s="294"/>
      <c r="E112" s="299" t="s">
        <v>83</v>
      </c>
      <c r="F112" s="297">
        <f>F113+F115</f>
        <v>33000</v>
      </c>
      <c r="G112" s="297">
        <f>G113+G115</f>
        <v>0</v>
      </c>
      <c r="H112" s="297">
        <f>H113+H115</f>
        <v>33000</v>
      </c>
      <c r="I112" s="63"/>
    </row>
    <row r="113" spans="2:9" ht="39.75" customHeight="1">
      <c r="B113" s="415"/>
      <c r="C113" s="319">
        <v>90019</v>
      </c>
      <c r="D113" s="416"/>
      <c r="E113" s="324" t="s">
        <v>217</v>
      </c>
      <c r="F113" s="318">
        <f>F114</f>
        <v>30000</v>
      </c>
      <c r="G113" s="318">
        <f>G114</f>
        <v>0</v>
      </c>
      <c r="H113" s="318">
        <f>H114</f>
        <v>30000</v>
      </c>
      <c r="I113" s="65"/>
    </row>
    <row r="114" spans="2:11" ht="14.25">
      <c r="B114" s="193"/>
      <c r="C114" s="194"/>
      <c r="D114" s="31" t="s">
        <v>29</v>
      </c>
      <c r="E114" s="32" t="s">
        <v>216</v>
      </c>
      <c r="F114" s="73">
        <v>30000</v>
      </c>
      <c r="G114" s="73"/>
      <c r="H114" s="15">
        <f>F114+G114</f>
        <v>30000</v>
      </c>
      <c r="I114" s="241"/>
      <c r="K114" s="249"/>
    </row>
    <row r="115" spans="2:9" s="44" customFormat="1" ht="28.5" customHeight="1">
      <c r="B115" s="54"/>
      <c r="C115" s="320">
        <v>90020</v>
      </c>
      <c r="D115" s="321"/>
      <c r="E115" s="328" t="s">
        <v>84</v>
      </c>
      <c r="F115" s="323">
        <f>F116</f>
        <v>3000</v>
      </c>
      <c r="G115" s="323">
        <f>G116</f>
        <v>0</v>
      </c>
      <c r="H115" s="323">
        <f>H116</f>
        <v>3000</v>
      </c>
      <c r="I115" s="56"/>
    </row>
    <row r="116" spans="2:9" ht="14.25" customHeight="1" thickBot="1">
      <c r="B116" s="59"/>
      <c r="C116" s="60"/>
      <c r="D116" s="224" t="s">
        <v>85</v>
      </c>
      <c r="E116" s="225" t="s">
        <v>86</v>
      </c>
      <c r="F116" s="226">
        <v>3000</v>
      </c>
      <c r="G116" s="227"/>
      <c r="H116" s="16">
        <f>F116+G116</f>
        <v>3000</v>
      </c>
      <c r="I116" s="62"/>
    </row>
    <row r="117" spans="2:9" ht="26.25" thickBot="1">
      <c r="B117" s="305" t="s">
        <v>201</v>
      </c>
      <c r="C117" s="306"/>
      <c r="D117" s="308"/>
      <c r="E117" s="307" t="s">
        <v>202</v>
      </c>
      <c r="F117" s="309">
        <f>F118</f>
        <v>203500</v>
      </c>
      <c r="G117" s="309">
        <f>G118</f>
        <v>0</v>
      </c>
      <c r="H117" s="309">
        <f>H118</f>
        <v>203500</v>
      </c>
      <c r="I117" s="63"/>
    </row>
    <row r="118" spans="2:9" ht="14.25" customHeight="1">
      <c r="B118" s="212"/>
      <c r="C118" s="336" t="s">
        <v>208</v>
      </c>
      <c r="D118" s="337"/>
      <c r="E118" s="284" t="s">
        <v>11</v>
      </c>
      <c r="F118" s="275">
        <f>F119+F120</f>
        <v>203500</v>
      </c>
      <c r="G118" s="275">
        <f>G119+G120</f>
        <v>0</v>
      </c>
      <c r="H118" s="275">
        <f>H119+H120</f>
        <v>203500</v>
      </c>
      <c r="I118" s="65"/>
    </row>
    <row r="119" spans="2:9" ht="14.25">
      <c r="B119" s="49"/>
      <c r="C119" s="286"/>
      <c r="D119" s="31" t="s">
        <v>348</v>
      </c>
      <c r="E119" s="32" t="s">
        <v>349</v>
      </c>
      <c r="F119" s="604">
        <v>3500</v>
      </c>
      <c r="G119" s="222"/>
      <c r="H119" s="15">
        <f>F119+G119</f>
        <v>3500</v>
      </c>
      <c r="I119" s="605" t="s">
        <v>350</v>
      </c>
    </row>
    <row r="120" spans="2:9" ht="36.75" thickBot="1">
      <c r="B120" s="59"/>
      <c r="C120" s="60"/>
      <c r="D120" s="269">
        <v>6297</v>
      </c>
      <c r="E120" s="40" t="s">
        <v>270</v>
      </c>
      <c r="F120" s="270">
        <v>200000</v>
      </c>
      <c r="G120" s="271"/>
      <c r="H120" s="16">
        <f>F120+G120</f>
        <v>200000</v>
      </c>
      <c r="I120" s="272"/>
    </row>
    <row r="121" spans="2:9" ht="15" thickBot="1">
      <c r="B121" s="310" t="s">
        <v>87</v>
      </c>
      <c r="C121" s="311"/>
      <c r="D121" s="311"/>
      <c r="E121" s="312" t="s">
        <v>265</v>
      </c>
      <c r="F121" s="309">
        <f aca="true" t="shared" si="5" ref="F121:H122">F122</f>
        <v>1500000</v>
      </c>
      <c r="G121" s="309">
        <f t="shared" si="5"/>
        <v>0</v>
      </c>
      <c r="H121" s="309">
        <f t="shared" si="5"/>
        <v>1500000</v>
      </c>
      <c r="I121" s="274"/>
    </row>
    <row r="122" spans="2:9" ht="14.25">
      <c r="B122" s="273"/>
      <c r="C122" s="338" t="s">
        <v>275</v>
      </c>
      <c r="D122" s="339"/>
      <c r="E122" s="326" t="s">
        <v>274</v>
      </c>
      <c r="F122" s="275">
        <f t="shared" si="5"/>
        <v>1500000</v>
      </c>
      <c r="G122" s="275">
        <f t="shared" si="5"/>
        <v>0</v>
      </c>
      <c r="H122" s="275">
        <f t="shared" si="5"/>
        <v>1500000</v>
      </c>
      <c r="I122" s="342"/>
    </row>
    <row r="123" spans="2:9" ht="24">
      <c r="B123" s="59"/>
      <c r="C123" s="60"/>
      <c r="D123" s="210">
        <v>6330</v>
      </c>
      <c r="E123" s="72" t="s">
        <v>304</v>
      </c>
      <c r="F123" s="222">
        <v>1500000</v>
      </c>
      <c r="G123" s="239"/>
      <c r="H123" s="15">
        <f>F123+G123</f>
        <v>1500000</v>
      </c>
      <c r="I123" s="343"/>
    </row>
    <row r="124" spans="2:9" s="44" customFormat="1" ht="4.5" customHeight="1" thickBot="1">
      <c r="B124" s="84"/>
      <c r="C124" s="85"/>
      <c r="D124" s="86"/>
      <c r="E124" s="86"/>
      <c r="F124" s="185"/>
      <c r="G124" s="186"/>
      <c r="H124" s="186"/>
      <c r="I124" s="87"/>
    </row>
    <row r="125" spans="2:9" s="44" customFormat="1" ht="19.5" customHeight="1" thickBot="1">
      <c r="B125" s="340" t="s">
        <v>88</v>
      </c>
      <c r="C125" s="88"/>
      <c r="D125" s="89"/>
      <c r="E125" s="313"/>
      <c r="F125" s="314">
        <f>F10+F15+F18+F23+F30+F35+F65+F74+F84+F103+F109+F112+F117+F121</f>
        <v>26911611.770000003</v>
      </c>
      <c r="G125" s="314">
        <f>G10+G15+G18+G23+G30+G35+G65+G74+G84+G103+G109+G112+G117+G121</f>
        <v>30537.5</v>
      </c>
      <c r="H125" s="314">
        <f>H10+H15+H18+H23+H30+H35+H65+H74+H84+H103+H109+H112+H117+H121</f>
        <v>26942149.270000003</v>
      </c>
      <c r="I125" s="71"/>
    </row>
    <row r="126" spans="3:6" ht="14.25">
      <c r="C126" s="90"/>
      <c r="D126" s="91"/>
      <c r="E126" s="90"/>
      <c r="F126" s="90"/>
    </row>
    <row r="127" spans="2:6" ht="14.25">
      <c r="B127" s="92"/>
      <c r="C127" s="90"/>
      <c r="D127" s="91"/>
      <c r="E127" s="90"/>
      <c r="F127" s="90"/>
    </row>
    <row r="128" spans="3:6" ht="14.25">
      <c r="C128" s="93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  <row r="148" spans="3:6" ht="14.25">
      <c r="C148" s="90"/>
      <c r="D148" s="91"/>
      <c r="E148" s="90"/>
      <c r="F148" s="90"/>
    </row>
    <row r="149" spans="3:6" ht="14.25">
      <c r="C149" s="90"/>
      <c r="D149" s="91"/>
      <c r="E149" s="90"/>
      <c r="F149" s="90"/>
    </row>
    <row r="150" spans="3:6" ht="14.25">
      <c r="C150" s="90"/>
      <c r="D150" s="91"/>
      <c r="E150" s="90"/>
      <c r="F150" s="90"/>
    </row>
    <row r="151" spans="3:6" ht="14.25">
      <c r="C151" s="90"/>
      <c r="D151" s="91"/>
      <c r="E151" s="90"/>
      <c r="F151" s="90"/>
    </row>
    <row r="152" spans="3:6" ht="14.25">
      <c r="C152" s="90"/>
      <c r="D152" s="91"/>
      <c r="E152" s="90"/>
      <c r="F152" s="90"/>
    </row>
    <row r="153" spans="3:6" ht="14.25">
      <c r="C153" s="90"/>
      <c r="D153" s="91"/>
      <c r="E153" s="90"/>
      <c r="F153" s="90"/>
    </row>
    <row r="154" spans="3:6" ht="14.25">
      <c r="C154" s="90"/>
      <c r="D154" s="91"/>
      <c r="E154" s="90"/>
      <c r="F154" s="90"/>
    </row>
    <row r="155" spans="3:6" ht="14.25">
      <c r="C155" s="90"/>
      <c r="D155" s="91"/>
      <c r="E155" s="90"/>
      <c r="F155" s="90"/>
    </row>
    <row r="156" spans="3:6" ht="14.25">
      <c r="C156" s="90"/>
      <c r="D156" s="91"/>
      <c r="E156" s="90"/>
      <c r="F156" s="90"/>
    </row>
    <row r="157" spans="3:6" ht="14.25">
      <c r="C157" s="90"/>
      <c r="D157" s="91"/>
      <c r="E157" s="90"/>
      <c r="F157" s="90"/>
    </row>
    <row r="158" spans="3:6" ht="14.25">
      <c r="C158" s="90"/>
      <c r="D158" s="91"/>
      <c r="E158" s="90"/>
      <c r="F158" s="90"/>
    </row>
    <row r="159" spans="3:6" ht="14.25">
      <c r="C159" s="90"/>
      <c r="D159" s="91"/>
      <c r="E159" s="90"/>
      <c r="F159" s="90"/>
    </row>
    <row r="164" spans="7:9" ht="14.25">
      <c r="G164" t="s">
        <v>362</v>
      </c>
      <c r="H164" s="341">
        <f>H20+H28+H37+H39+H40+H41+H42+H43+H46+H47+H48+H49+H50+H51+H54+H55+H56+H57+H58+H59+H60+H114+H116</f>
        <v>7287500</v>
      </c>
      <c r="I164" s="603" t="s">
        <v>465</v>
      </c>
    </row>
    <row r="165" spans="7:9" ht="14.25">
      <c r="G165" t="s">
        <v>363</v>
      </c>
      <c r="H165" s="341">
        <f>H67+H69</f>
        <v>8391016</v>
      </c>
      <c r="I165" s="603" t="s">
        <v>466</v>
      </c>
    </row>
    <row r="166" spans="7:9" ht="14.25">
      <c r="G166" t="s">
        <v>364</v>
      </c>
      <c r="H166" s="341">
        <f>H14+H25+H32+H34+H71+H83+H86+H88+H91+H92+H94+H96+H99+H101+H102+H105+H106+H107+H108+H111</f>
        <v>4365254.7700000005</v>
      </c>
      <c r="I166" s="603" t="s">
        <v>467</v>
      </c>
    </row>
    <row r="167" spans="7:8" ht="14.25">
      <c r="G167" s="7" t="s">
        <v>342</v>
      </c>
      <c r="H167" s="341">
        <f>H12+H22+H120+H123</f>
        <v>2637130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8"/>
  <sheetViews>
    <sheetView zoomScalePageLayoutView="0" workbookViewId="0" topLeftCell="A1">
      <selection activeCell="B345" sqref="B345:I346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273</v>
      </c>
    </row>
    <row r="2" spans="3:8" ht="14.25">
      <c r="C2" s="94"/>
      <c r="H2" t="s">
        <v>478</v>
      </c>
    </row>
    <row r="3" spans="3:8" ht="14.25">
      <c r="C3" s="94"/>
      <c r="H3" t="s">
        <v>469</v>
      </c>
    </row>
    <row r="4" ht="18.75">
      <c r="E4" s="3"/>
    </row>
    <row r="5" ht="13.5" customHeight="1">
      <c r="E5" s="3"/>
    </row>
    <row r="6" spans="5:6" ht="18">
      <c r="E6" s="621" t="s">
        <v>470</v>
      </c>
      <c r="F6" s="621"/>
    </row>
    <row r="7" ht="15" thickBot="1">
      <c r="H7" s="48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89</v>
      </c>
      <c r="F8" s="99" t="s">
        <v>305</v>
      </c>
      <c r="G8" s="182" t="s">
        <v>6</v>
      </c>
      <c r="H8" s="344" t="s">
        <v>211</v>
      </c>
      <c r="I8" s="183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4">
        <v>7</v>
      </c>
      <c r="I9" s="107">
        <v>8</v>
      </c>
      <c r="J9" s="100"/>
      <c r="K9" s="100"/>
      <c r="L9" s="100"/>
    </row>
    <row r="10" spans="2:12" ht="15.75" customHeight="1" thickBot="1">
      <c r="B10" s="310" t="s">
        <v>8</v>
      </c>
      <c r="C10" s="311"/>
      <c r="D10" s="311"/>
      <c r="E10" s="312" t="s">
        <v>9</v>
      </c>
      <c r="F10" s="347">
        <f>F11+F13+F15+F18+F20</f>
        <v>1553598.1</v>
      </c>
      <c r="G10" s="347">
        <f>G11+G13+G15+G18+G20</f>
        <v>0</v>
      </c>
      <c r="H10" s="347">
        <f>H11+H13+H15+H18+H20</f>
        <v>1553598.1</v>
      </c>
      <c r="I10" s="346"/>
      <c r="J10" s="100"/>
      <c r="K10" s="100"/>
      <c r="L10" s="100"/>
    </row>
    <row r="11" spans="2:12" ht="14.25" customHeight="1">
      <c r="B11" s="155"/>
      <c r="C11" s="364" t="s">
        <v>90</v>
      </c>
      <c r="D11" s="338"/>
      <c r="E11" s="284" t="s">
        <v>277</v>
      </c>
      <c r="F11" s="365">
        <f>F12</f>
        <v>10000</v>
      </c>
      <c r="G11" s="365">
        <f>G12</f>
        <v>0</v>
      </c>
      <c r="H11" s="365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91</v>
      </c>
      <c r="E12" s="72" t="s">
        <v>92</v>
      </c>
      <c r="F12" s="113">
        <v>10000</v>
      </c>
      <c r="G12" s="76"/>
      <c r="H12" s="76">
        <f>F12+G12</f>
        <v>10000</v>
      </c>
      <c r="I12" s="211"/>
      <c r="J12" s="100"/>
      <c r="K12" s="100"/>
      <c r="L12" s="100"/>
    </row>
    <row r="13" spans="2:12" ht="14.25" customHeight="1">
      <c r="B13" s="115"/>
      <c r="C13" s="337" t="s">
        <v>93</v>
      </c>
      <c r="D13" s="366"/>
      <c r="E13" s="284" t="s">
        <v>222</v>
      </c>
      <c r="F13" s="367">
        <f>F14</f>
        <v>10000</v>
      </c>
      <c r="G13" s="367">
        <f>G14</f>
        <v>0</v>
      </c>
      <c r="H13" s="367">
        <f>H14</f>
        <v>10000</v>
      </c>
      <c r="I13" s="211"/>
      <c r="J13" s="100"/>
      <c r="K13" s="100"/>
      <c r="L13" s="100"/>
    </row>
    <row r="14" spans="2:12" ht="14.25" customHeight="1">
      <c r="B14" s="116"/>
      <c r="C14" s="117"/>
      <c r="D14" s="112" t="s">
        <v>91</v>
      </c>
      <c r="E14" s="72" t="s">
        <v>92</v>
      </c>
      <c r="F14" s="118">
        <v>10000</v>
      </c>
      <c r="G14" s="76"/>
      <c r="H14" s="76">
        <f>F14+G14</f>
        <v>10000</v>
      </c>
      <c r="I14" s="211"/>
      <c r="J14" s="100"/>
      <c r="K14" s="100"/>
      <c r="L14" s="100"/>
    </row>
    <row r="15" spans="2:12" ht="14.25" customHeight="1">
      <c r="B15" s="119"/>
      <c r="C15" s="287" t="s">
        <v>10</v>
      </c>
      <c r="D15" s="286"/>
      <c r="E15" s="288" t="s">
        <v>223</v>
      </c>
      <c r="F15" s="368">
        <f>F16+F17</f>
        <v>942500</v>
      </c>
      <c r="G15" s="368">
        <f>G16+G17</f>
        <v>0</v>
      </c>
      <c r="H15" s="368">
        <f>H16+H17</f>
        <v>942500</v>
      </c>
      <c r="I15" s="211"/>
      <c r="J15" s="100"/>
      <c r="K15" s="100"/>
      <c r="L15" s="100"/>
    </row>
    <row r="16" spans="2:12" ht="14.25" customHeight="1">
      <c r="B16" s="119"/>
      <c r="C16" s="287"/>
      <c r="D16" s="112" t="s">
        <v>91</v>
      </c>
      <c r="E16" s="72" t="s">
        <v>92</v>
      </c>
      <c r="F16" s="118">
        <v>2500</v>
      </c>
      <c r="G16" s="118"/>
      <c r="H16" s="76">
        <f>F16+G16</f>
        <v>2500</v>
      </c>
      <c r="I16" s="428"/>
      <c r="J16" s="100"/>
      <c r="K16" s="100"/>
      <c r="L16" s="100"/>
    </row>
    <row r="17" spans="2:12" ht="14.25" customHeight="1">
      <c r="B17" s="116"/>
      <c r="C17" s="117"/>
      <c r="D17" s="112" t="s">
        <v>94</v>
      </c>
      <c r="E17" s="72" t="s">
        <v>95</v>
      </c>
      <c r="F17" s="121">
        <v>940000</v>
      </c>
      <c r="G17" s="122"/>
      <c r="H17" s="76">
        <f>F17+G17</f>
        <v>940000</v>
      </c>
      <c r="I17" s="219"/>
      <c r="J17" s="100"/>
      <c r="K17" s="100"/>
      <c r="L17" s="100"/>
    </row>
    <row r="18" spans="2:12" ht="14.25" customHeight="1">
      <c r="B18" s="119"/>
      <c r="C18" s="286" t="s">
        <v>96</v>
      </c>
      <c r="D18" s="286"/>
      <c r="E18" s="288" t="s">
        <v>224</v>
      </c>
      <c r="F18" s="369">
        <f>F19</f>
        <v>28000</v>
      </c>
      <c r="G18" s="369">
        <f>G19</f>
        <v>0</v>
      </c>
      <c r="H18" s="369">
        <f>H19</f>
        <v>28000</v>
      </c>
      <c r="I18" s="114"/>
      <c r="J18" s="100"/>
      <c r="K18" s="100"/>
      <c r="L18" s="100"/>
    </row>
    <row r="19" spans="2:12" ht="24.75" customHeight="1">
      <c r="B19" s="124"/>
      <c r="C19" s="132"/>
      <c r="D19" s="132">
        <v>2850</v>
      </c>
      <c r="E19" s="40" t="s">
        <v>97</v>
      </c>
      <c r="F19" s="125">
        <v>28000</v>
      </c>
      <c r="G19" s="126"/>
      <c r="H19" s="126">
        <f>F19+G19</f>
        <v>28000</v>
      </c>
      <c r="I19" s="219"/>
      <c r="J19" s="100"/>
      <c r="K19" s="100"/>
      <c r="L19" s="100"/>
    </row>
    <row r="20" spans="2:12" ht="14.25" customHeight="1">
      <c r="B20" s="116"/>
      <c r="C20" s="370" t="s">
        <v>259</v>
      </c>
      <c r="D20" s="320"/>
      <c r="E20" s="371" t="s">
        <v>11</v>
      </c>
      <c r="F20" s="369">
        <f>SUM(F21:F26)</f>
        <v>563098.1000000001</v>
      </c>
      <c r="G20" s="369">
        <f>SUM(G21:G26)</f>
        <v>0</v>
      </c>
      <c r="H20" s="369">
        <f>SUM(H21:H26)</f>
        <v>563098.1000000001</v>
      </c>
      <c r="I20" s="114"/>
      <c r="J20" s="100"/>
      <c r="K20" s="100"/>
      <c r="L20" s="100"/>
    </row>
    <row r="21" spans="2:12" ht="14.25" customHeight="1">
      <c r="B21" s="116"/>
      <c r="C21" s="370"/>
      <c r="D21" s="112" t="s">
        <v>117</v>
      </c>
      <c r="E21" s="72" t="s">
        <v>118</v>
      </c>
      <c r="F21" s="121">
        <v>6105.43</v>
      </c>
      <c r="G21" s="121"/>
      <c r="H21" s="76">
        <f aca="true" t="shared" si="0" ref="H21:H26">F21+G21</f>
        <v>6105.43</v>
      </c>
      <c r="I21" s="428"/>
      <c r="J21" s="100"/>
      <c r="K21" s="100"/>
      <c r="L21" s="100"/>
    </row>
    <row r="22" spans="2:12" ht="14.25" customHeight="1">
      <c r="B22" s="116"/>
      <c r="C22" s="370"/>
      <c r="D22" s="112" t="s">
        <v>119</v>
      </c>
      <c r="E22" s="72" t="s">
        <v>120</v>
      </c>
      <c r="F22" s="121">
        <v>1045</v>
      </c>
      <c r="G22" s="121"/>
      <c r="H22" s="76">
        <f t="shared" si="0"/>
        <v>1045</v>
      </c>
      <c r="I22" s="428"/>
      <c r="J22" s="100"/>
      <c r="K22" s="100"/>
      <c r="L22" s="100"/>
    </row>
    <row r="23" spans="2:12" ht="14.25" customHeight="1">
      <c r="B23" s="116"/>
      <c r="C23" s="370"/>
      <c r="D23" s="112" t="s">
        <v>121</v>
      </c>
      <c r="E23" s="72" t="s">
        <v>122</v>
      </c>
      <c r="F23" s="121">
        <v>150</v>
      </c>
      <c r="G23" s="121"/>
      <c r="H23" s="76">
        <f t="shared" si="0"/>
        <v>150</v>
      </c>
      <c r="I23" s="428"/>
      <c r="J23" s="100"/>
      <c r="K23" s="100"/>
      <c r="L23" s="100"/>
    </row>
    <row r="24" spans="2:12" ht="14.25" customHeight="1">
      <c r="B24" s="116"/>
      <c r="C24" s="370"/>
      <c r="D24" s="112" t="s">
        <v>106</v>
      </c>
      <c r="E24" s="72" t="s">
        <v>107</v>
      </c>
      <c r="F24" s="121">
        <v>300</v>
      </c>
      <c r="G24" s="121"/>
      <c r="H24" s="76">
        <f t="shared" si="0"/>
        <v>300</v>
      </c>
      <c r="I24" s="428"/>
      <c r="J24" s="100"/>
      <c r="K24" s="100"/>
      <c r="L24" s="100"/>
    </row>
    <row r="25" spans="2:12" ht="14.25" customHeight="1">
      <c r="B25" s="116"/>
      <c r="C25" s="370"/>
      <c r="D25" s="112" t="s">
        <v>91</v>
      </c>
      <c r="E25" s="72" t="s">
        <v>92</v>
      </c>
      <c r="F25" s="121">
        <v>1676</v>
      </c>
      <c r="G25" s="121"/>
      <c r="H25" s="76">
        <f t="shared" si="0"/>
        <v>1676</v>
      </c>
      <c r="I25" s="428"/>
      <c r="J25" s="100"/>
      <c r="K25" s="100"/>
      <c r="L25" s="100"/>
    </row>
    <row r="26" spans="2:12" ht="14.25" customHeight="1" thickBot="1">
      <c r="B26" s="129"/>
      <c r="C26" s="130"/>
      <c r="D26" s="200" t="s">
        <v>98</v>
      </c>
      <c r="E26" s="146" t="s">
        <v>99</v>
      </c>
      <c r="F26" s="131">
        <v>553821.67</v>
      </c>
      <c r="G26" s="152"/>
      <c r="H26" s="199">
        <f t="shared" si="0"/>
        <v>553821.67</v>
      </c>
      <c r="I26" s="428"/>
      <c r="J26" s="100"/>
      <c r="K26" s="100"/>
      <c r="L26" s="100"/>
    </row>
    <row r="27" spans="2:12" ht="15.75" customHeight="1" thickBot="1">
      <c r="B27" s="310" t="s">
        <v>100</v>
      </c>
      <c r="C27" s="311"/>
      <c r="D27" s="311"/>
      <c r="E27" s="312" t="s">
        <v>101</v>
      </c>
      <c r="F27" s="345">
        <f>F28+F30+F33+F42</f>
        <v>2436065</v>
      </c>
      <c r="G27" s="345">
        <f>G28+G30+G33+G42</f>
        <v>23150</v>
      </c>
      <c r="H27" s="345">
        <f>H28+H30+H33+H42</f>
        <v>2459215</v>
      </c>
      <c r="I27" s="346"/>
      <c r="J27" s="100"/>
      <c r="K27" s="100"/>
      <c r="L27" s="100"/>
    </row>
    <row r="28" spans="2:12" ht="14.25" customHeight="1">
      <c r="B28" s="115"/>
      <c r="C28" s="337" t="s">
        <v>102</v>
      </c>
      <c r="D28" s="338"/>
      <c r="E28" s="284" t="s">
        <v>225</v>
      </c>
      <c r="F28" s="372">
        <f>F29</f>
        <v>250000</v>
      </c>
      <c r="G28" s="372">
        <f>G29</f>
        <v>0</v>
      </c>
      <c r="H28" s="372">
        <f>H29</f>
        <v>250000</v>
      </c>
      <c r="I28" s="109"/>
      <c r="J28" s="100"/>
      <c r="K28" s="100"/>
      <c r="L28" s="100"/>
    </row>
    <row r="29" spans="2:12" ht="14.25" customHeight="1">
      <c r="B29" s="119"/>
      <c r="C29" s="117"/>
      <c r="D29" s="112" t="s">
        <v>91</v>
      </c>
      <c r="E29" s="72" t="s">
        <v>92</v>
      </c>
      <c r="F29" s="121">
        <v>250000</v>
      </c>
      <c r="G29" s="76"/>
      <c r="H29" s="76">
        <f>F29+G29</f>
        <v>250000</v>
      </c>
      <c r="I29" s="219"/>
      <c r="J29" s="100"/>
      <c r="K29" s="100"/>
      <c r="L29" s="100"/>
    </row>
    <row r="30" spans="2:12" ht="14.25" customHeight="1">
      <c r="B30" s="119"/>
      <c r="C30" s="286" t="s">
        <v>103</v>
      </c>
      <c r="D30" s="287"/>
      <c r="E30" s="288" t="s">
        <v>226</v>
      </c>
      <c r="F30" s="369">
        <f>F31+F32</f>
        <v>193024</v>
      </c>
      <c r="G30" s="369">
        <f>G31+G32</f>
        <v>0</v>
      </c>
      <c r="H30" s="369">
        <f>H31+H32</f>
        <v>193024</v>
      </c>
      <c r="I30" s="114"/>
      <c r="J30" s="100"/>
      <c r="K30" s="100"/>
      <c r="L30" s="100"/>
    </row>
    <row r="31" spans="2:12" ht="36">
      <c r="B31" s="119"/>
      <c r="C31" s="286"/>
      <c r="D31" s="161">
        <v>2710</v>
      </c>
      <c r="E31" s="133" t="s">
        <v>411</v>
      </c>
      <c r="F31" s="121">
        <v>193024</v>
      </c>
      <c r="G31" s="121"/>
      <c r="H31" s="76">
        <f>F31+G31</f>
        <v>193024</v>
      </c>
      <c r="I31" s="219"/>
      <c r="J31" s="100"/>
      <c r="K31" s="100"/>
      <c r="L31" s="100"/>
    </row>
    <row r="32" spans="2:12" ht="48">
      <c r="B32" s="119"/>
      <c r="C32" s="117"/>
      <c r="D32" s="117" t="s">
        <v>104</v>
      </c>
      <c r="E32" s="133" t="s">
        <v>276</v>
      </c>
      <c r="F32" s="121">
        <v>0</v>
      </c>
      <c r="G32" s="76"/>
      <c r="H32" s="76">
        <f>F32+G32</f>
        <v>0</v>
      </c>
      <c r="I32" s="228"/>
      <c r="J32" s="100"/>
      <c r="K32" s="100"/>
      <c r="L32" s="100"/>
    </row>
    <row r="33" spans="2:12" ht="17.25" customHeight="1">
      <c r="B33" s="119"/>
      <c r="C33" s="287" t="s">
        <v>105</v>
      </c>
      <c r="D33" s="286"/>
      <c r="E33" s="288" t="s">
        <v>227</v>
      </c>
      <c r="F33" s="369">
        <f>SUM(F34:F41)</f>
        <v>1923041</v>
      </c>
      <c r="G33" s="369">
        <f>SUM(G34:G41)</f>
        <v>23150</v>
      </c>
      <c r="H33" s="369">
        <f>SUM(H34:H41)</f>
        <v>1946191</v>
      </c>
      <c r="I33" s="114"/>
      <c r="J33" s="100"/>
      <c r="K33" s="100"/>
      <c r="L33" s="100"/>
    </row>
    <row r="34" spans="2:12" ht="24">
      <c r="B34" s="119"/>
      <c r="C34" s="134"/>
      <c r="D34" s="112" t="s">
        <v>106</v>
      </c>
      <c r="E34" s="72" t="s">
        <v>326</v>
      </c>
      <c r="F34" s="135">
        <v>71000</v>
      </c>
      <c r="G34" s="76"/>
      <c r="H34" s="76">
        <f aca="true" t="shared" si="1" ref="H34:H43">F34+G34</f>
        <v>71000</v>
      </c>
      <c r="I34" s="228"/>
      <c r="J34" s="100"/>
      <c r="K34" s="100"/>
      <c r="L34" s="100"/>
    </row>
    <row r="35" spans="2:12" ht="14.25">
      <c r="B35" s="119"/>
      <c r="C35" s="134"/>
      <c r="D35" s="117">
        <v>4170</v>
      </c>
      <c r="E35" s="72" t="s">
        <v>132</v>
      </c>
      <c r="F35" s="135">
        <v>0</v>
      </c>
      <c r="G35" s="76">
        <v>5000</v>
      </c>
      <c r="H35" s="76">
        <f t="shared" si="1"/>
        <v>5000</v>
      </c>
      <c r="I35" s="228" t="s">
        <v>461</v>
      </c>
      <c r="J35" s="100"/>
      <c r="K35" s="100"/>
      <c r="L35" s="100"/>
    </row>
    <row r="36" spans="2:12" ht="24">
      <c r="B36" s="119"/>
      <c r="C36" s="134"/>
      <c r="D36" s="112" t="s">
        <v>135</v>
      </c>
      <c r="E36" s="72" t="s">
        <v>327</v>
      </c>
      <c r="F36" s="135">
        <v>469041</v>
      </c>
      <c r="G36" s="76"/>
      <c r="H36" s="76">
        <f t="shared" si="1"/>
        <v>469041</v>
      </c>
      <c r="I36" s="228"/>
      <c r="J36" s="100"/>
      <c r="K36" s="100"/>
      <c r="L36" s="100"/>
    </row>
    <row r="37" spans="2:12" ht="15" customHeight="1">
      <c r="B37" s="119"/>
      <c r="C37" s="134"/>
      <c r="D37" s="112" t="s">
        <v>91</v>
      </c>
      <c r="E37" s="72" t="s">
        <v>92</v>
      </c>
      <c r="F37" s="135">
        <v>70000</v>
      </c>
      <c r="G37" s="76">
        <v>-5000</v>
      </c>
      <c r="H37" s="76">
        <f t="shared" si="1"/>
        <v>65000</v>
      </c>
      <c r="I37" s="228" t="s">
        <v>461</v>
      </c>
      <c r="J37" s="100"/>
      <c r="K37" s="100"/>
      <c r="L37" s="100"/>
    </row>
    <row r="38" spans="2:12" ht="15" customHeight="1">
      <c r="B38" s="116"/>
      <c r="C38" s="117"/>
      <c r="D38" s="112" t="s">
        <v>98</v>
      </c>
      <c r="E38" s="72" t="s">
        <v>99</v>
      </c>
      <c r="F38" s="121">
        <v>60000</v>
      </c>
      <c r="G38" s="76"/>
      <c r="H38" s="76">
        <f t="shared" si="1"/>
        <v>60000</v>
      </c>
      <c r="I38" s="114"/>
      <c r="J38" s="100"/>
      <c r="K38" s="100"/>
      <c r="L38" s="100"/>
    </row>
    <row r="39" spans="2:12" ht="15" customHeight="1">
      <c r="B39" s="116"/>
      <c r="C39" s="117"/>
      <c r="D39" s="161">
        <v>4480</v>
      </c>
      <c r="E39" s="72" t="s">
        <v>286</v>
      </c>
      <c r="F39" s="121">
        <v>287000</v>
      </c>
      <c r="G39" s="76"/>
      <c r="H39" s="76">
        <f t="shared" si="1"/>
        <v>287000</v>
      </c>
      <c r="I39" s="114"/>
      <c r="J39" s="100"/>
      <c r="K39" s="100"/>
      <c r="L39" s="100"/>
    </row>
    <row r="40" spans="2:12" ht="24">
      <c r="B40" s="124"/>
      <c r="C40" s="132"/>
      <c r="D40" s="136" t="s">
        <v>94</v>
      </c>
      <c r="E40" s="40" t="s">
        <v>346</v>
      </c>
      <c r="F40" s="125">
        <v>966000</v>
      </c>
      <c r="G40" s="140"/>
      <c r="H40" s="126">
        <f t="shared" si="1"/>
        <v>966000</v>
      </c>
      <c r="I40" s="219"/>
      <c r="J40" s="100"/>
      <c r="K40" s="100"/>
      <c r="L40" s="100"/>
    </row>
    <row r="41" spans="2:12" ht="36">
      <c r="B41" s="124"/>
      <c r="C41" s="132"/>
      <c r="D41" s="615">
        <v>6660</v>
      </c>
      <c r="E41" s="40" t="s">
        <v>476</v>
      </c>
      <c r="F41" s="125">
        <v>0</v>
      </c>
      <c r="G41" s="611">
        <v>23150</v>
      </c>
      <c r="H41" s="218">
        <f t="shared" si="1"/>
        <v>23150</v>
      </c>
      <c r="I41" s="219" t="s">
        <v>460</v>
      </c>
      <c r="J41" s="100"/>
      <c r="K41" s="100"/>
      <c r="L41" s="100"/>
    </row>
    <row r="42" spans="2:12" ht="14.25">
      <c r="B42" s="116"/>
      <c r="C42" s="592">
        <v>60095</v>
      </c>
      <c r="D42" s="593"/>
      <c r="E42" s="594" t="s">
        <v>11</v>
      </c>
      <c r="F42" s="289">
        <f>F43</f>
        <v>70000</v>
      </c>
      <c r="G42" s="289">
        <f>G43</f>
        <v>0</v>
      </c>
      <c r="H42" s="289">
        <f>H43</f>
        <v>70000</v>
      </c>
      <c r="I42" s="228"/>
      <c r="J42" s="100"/>
      <c r="K42" s="100"/>
      <c r="L42" s="100"/>
    </row>
    <row r="43" spans="2:12" ht="15" thickBot="1">
      <c r="B43" s="590"/>
      <c r="C43" s="595"/>
      <c r="D43" s="593" t="s">
        <v>94</v>
      </c>
      <c r="E43" s="151" t="s">
        <v>95</v>
      </c>
      <c r="F43" s="591">
        <v>70000</v>
      </c>
      <c r="G43" s="587"/>
      <c r="H43" s="126">
        <f t="shared" si="1"/>
        <v>70000</v>
      </c>
      <c r="I43" s="219"/>
      <c r="J43" s="100"/>
      <c r="K43" s="100"/>
      <c r="L43" s="100"/>
    </row>
    <row r="44" spans="2:12" ht="15.75" customHeight="1" thickBot="1">
      <c r="B44" s="310" t="s">
        <v>108</v>
      </c>
      <c r="C44" s="311"/>
      <c r="D44" s="311"/>
      <c r="E44" s="295" t="s">
        <v>18</v>
      </c>
      <c r="F44" s="345">
        <f>F45</f>
        <v>190000</v>
      </c>
      <c r="G44" s="345">
        <f>G45</f>
        <v>0</v>
      </c>
      <c r="H44" s="345">
        <f>H45</f>
        <v>190000</v>
      </c>
      <c r="I44" s="108"/>
      <c r="J44" s="100"/>
      <c r="K44" s="100"/>
      <c r="L44" s="100"/>
    </row>
    <row r="45" spans="2:12" ht="16.5" customHeight="1">
      <c r="B45" s="115"/>
      <c r="C45" s="337" t="s">
        <v>109</v>
      </c>
      <c r="D45" s="338"/>
      <c r="E45" s="284" t="s">
        <v>19</v>
      </c>
      <c r="F45" s="372">
        <f>SUM(F46:F47)</f>
        <v>190000</v>
      </c>
      <c r="G45" s="372">
        <f>SUM(G46:G47)</f>
        <v>0</v>
      </c>
      <c r="H45" s="372">
        <f>SUM(H46:H47)</f>
        <v>190000</v>
      </c>
      <c r="I45" s="109"/>
      <c r="J45" s="100"/>
      <c r="K45" s="100"/>
      <c r="L45" s="100"/>
    </row>
    <row r="46" spans="2:12" ht="15" customHeight="1">
      <c r="B46" s="119"/>
      <c r="C46" s="139"/>
      <c r="D46" s="112" t="s">
        <v>110</v>
      </c>
      <c r="E46" s="72" t="s">
        <v>111</v>
      </c>
      <c r="F46" s="135">
        <v>70000</v>
      </c>
      <c r="G46" s="76"/>
      <c r="H46" s="76">
        <f>F46+G46</f>
        <v>70000</v>
      </c>
      <c r="I46" s="114"/>
      <c r="J46" s="100"/>
      <c r="K46" s="100"/>
      <c r="L46" s="100"/>
    </row>
    <row r="47" spans="2:12" ht="15" customHeight="1" thickBot="1">
      <c r="B47" s="116"/>
      <c r="C47" s="117"/>
      <c r="D47" s="112" t="s">
        <v>91</v>
      </c>
      <c r="E47" s="72" t="s">
        <v>92</v>
      </c>
      <c r="F47" s="135">
        <v>120000</v>
      </c>
      <c r="G47" s="76"/>
      <c r="H47" s="76">
        <f>F47+G47</f>
        <v>120000</v>
      </c>
      <c r="I47" s="114"/>
      <c r="J47" s="100"/>
      <c r="K47" s="100"/>
      <c r="L47" s="100"/>
    </row>
    <row r="48" spans="2:12" ht="15.75" customHeight="1" thickBot="1">
      <c r="B48" s="310" t="s">
        <v>112</v>
      </c>
      <c r="C48" s="348"/>
      <c r="D48" s="311"/>
      <c r="E48" s="349" t="s">
        <v>113</v>
      </c>
      <c r="F48" s="345">
        <f aca="true" t="shared" si="2" ref="F48:H49">F49</f>
        <v>120000</v>
      </c>
      <c r="G48" s="345">
        <f t="shared" si="2"/>
        <v>0</v>
      </c>
      <c r="H48" s="345">
        <f t="shared" si="2"/>
        <v>120000</v>
      </c>
      <c r="I48" s="108"/>
      <c r="J48" s="100"/>
      <c r="K48" s="100"/>
      <c r="L48" s="100"/>
    </row>
    <row r="49" spans="2:12" ht="17.25" customHeight="1">
      <c r="B49" s="115"/>
      <c r="C49" s="337" t="s">
        <v>114</v>
      </c>
      <c r="D49" s="338"/>
      <c r="E49" s="284" t="s">
        <v>228</v>
      </c>
      <c r="F49" s="372">
        <f t="shared" si="2"/>
        <v>120000</v>
      </c>
      <c r="G49" s="372">
        <f t="shared" si="2"/>
        <v>0</v>
      </c>
      <c r="H49" s="372">
        <f t="shared" si="2"/>
        <v>120000</v>
      </c>
      <c r="I49" s="109"/>
      <c r="J49" s="100"/>
      <c r="K49" s="100"/>
      <c r="L49" s="100"/>
    </row>
    <row r="50" spans="2:12" ht="15" customHeight="1" thickBot="1">
      <c r="B50" s="124"/>
      <c r="C50" s="132"/>
      <c r="D50" s="136" t="s">
        <v>91</v>
      </c>
      <c r="E50" s="40" t="s">
        <v>92</v>
      </c>
      <c r="F50" s="125">
        <v>120000</v>
      </c>
      <c r="G50" s="140"/>
      <c r="H50" s="126">
        <f>F50+G50</f>
        <v>120000</v>
      </c>
      <c r="I50" s="428"/>
      <c r="J50" s="100"/>
      <c r="K50" s="100"/>
      <c r="L50" s="100"/>
    </row>
    <row r="51" spans="2:12" ht="15.75" customHeight="1" thickBot="1">
      <c r="B51" s="310" t="s">
        <v>115</v>
      </c>
      <c r="C51" s="311"/>
      <c r="D51" s="311"/>
      <c r="E51" s="295" t="s">
        <v>23</v>
      </c>
      <c r="F51" s="345">
        <f>F52+F56+F64+F88+F92</f>
        <v>2589889</v>
      </c>
      <c r="G51" s="345">
        <f>G52+G56+G64+G88+G92</f>
        <v>0</v>
      </c>
      <c r="H51" s="345">
        <f>H52+H56+H64+H88+H92</f>
        <v>2589889</v>
      </c>
      <c r="I51" s="108"/>
      <c r="J51" s="100"/>
      <c r="K51" s="100"/>
      <c r="L51" s="100"/>
    </row>
    <row r="52" spans="2:12" ht="15" customHeight="1">
      <c r="B52" s="115"/>
      <c r="C52" s="337" t="s">
        <v>116</v>
      </c>
      <c r="D52" s="338"/>
      <c r="E52" s="284" t="s">
        <v>229</v>
      </c>
      <c r="F52" s="372">
        <f>SUM(F53:F55)</f>
        <v>66200</v>
      </c>
      <c r="G52" s="372">
        <f>SUM(G53:G55)</f>
        <v>0</v>
      </c>
      <c r="H52" s="372">
        <f>SUM(H53:H55)</f>
        <v>66200</v>
      </c>
      <c r="I52" s="109"/>
      <c r="J52" s="100"/>
      <c r="K52" s="100"/>
      <c r="L52" s="100"/>
    </row>
    <row r="53" spans="2:12" ht="15" customHeight="1">
      <c r="B53" s="116"/>
      <c r="C53" s="117"/>
      <c r="D53" s="112" t="s">
        <v>117</v>
      </c>
      <c r="E53" s="72" t="s">
        <v>118</v>
      </c>
      <c r="F53" s="141">
        <v>55200</v>
      </c>
      <c r="G53" s="76"/>
      <c r="H53" s="76">
        <f>F53+G53</f>
        <v>55200</v>
      </c>
      <c r="I53" s="114"/>
      <c r="J53" s="100"/>
      <c r="K53" s="100"/>
      <c r="L53" s="100"/>
    </row>
    <row r="54" spans="2:12" ht="15" customHeight="1">
      <c r="B54" s="116"/>
      <c r="C54" s="117"/>
      <c r="D54" s="112" t="s">
        <v>119</v>
      </c>
      <c r="E54" s="72" t="s">
        <v>120</v>
      </c>
      <c r="F54" s="141">
        <v>9600</v>
      </c>
      <c r="G54" s="76"/>
      <c r="H54" s="76">
        <f>F54+G54</f>
        <v>9600</v>
      </c>
      <c r="I54" s="114"/>
      <c r="J54" s="100"/>
      <c r="K54" s="100"/>
      <c r="L54" s="100"/>
    </row>
    <row r="55" spans="2:12" ht="15" customHeight="1">
      <c r="B55" s="116"/>
      <c r="C55" s="117"/>
      <c r="D55" s="112" t="s">
        <v>121</v>
      </c>
      <c r="E55" s="72" t="s">
        <v>122</v>
      </c>
      <c r="F55" s="141">
        <v>1400</v>
      </c>
      <c r="G55" s="76"/>
      <c r="H55" s="76">
        <f>F55+G55</f>
        <v>1400</v>
      </c>
      <c r="I55" s="114"/>
      <c r="J55" s="100"/>
      <c r="K55" s="100"/>
      <c r="L55" s="100"/>
    </row>
    <row r="56" spans="2:12" ht="15" customHeight="1">
      <c r="B56" s="119"/>
      <c r="C56" s="287" t="s">
        <v>123</v>
      </c>
      <c r="D56" s="286"/>
      <c r="E56" s="288" t="s">
        <v>230</v>
      </c>
      <c r="F56" s="369">
        <f>SUM(F57:F63)</f>
        <v>132546</v>
      </c>
      <c r="G56" s="369">
        <f>SUM(G57:G63)</f>
        <v>0</v>
      </c>
      <c r="H56" s="369">
        <f>SUM(H57:H63)</f>
        <v>132546</v>
      </c>
      <c r="I56" s="114"/>
      <c r="J56" s="100"/>
      <c r="K56" s="100"/>
      <c r="L56" s="100"/>
    </row>
    <row r="57" spans="2:12" ht="15" customHeight="1">
      <c r="B57" s="116"/>
      <c r="C57" s="117"/>
      <c r="D57" s="112" t="s">
        <v>110</v>
      </c>
      <c r="E57" s="72" t="s">
        <v>111</v>
      </c>
      <c r="F57" s="121">
        <v>111204</v>
      </c>
      <c r="G57" s="76"/>
      <c r="H57" s="76">
        <f aca="true" t="shared" si="3" ref="H57:H63">F57+G57</f>
        <v>111204</v>
      </c>
      <c r="I57" s="211"/>
      <c r="J57" s="100"/>
      <c r="K57" s="100"/>
      <c r="L57" s="100"/>
    </row>
    <row r="58" spans="2:12" ht="15" customHeight="1">
      <c r="B58" s="116"/>
      <c r="C58" s="117"/>
      <c r="D58" s="112" t="s">
        <v>106</v>
      </c>
      <c r="E58" s="72" t="s">
        <v>107</v>
      </c>
      <c r="F58" s="121">
        <v>3642</v>
      </c>
      <c r="G58" s="76"/>
      <c r="H58" s="76">
        <f t="shared" si="3"/>
        <v>3642</v>
      </c>
      <c r="I58" s="114"/>
      <c r="J58" s="100"/>
      <c r="K58" s="100"/>
      <c r="L58" s="100"/>
    </row>
    <row r="59" spans="2:12" ht="15" customHeight="1">
      <c r="B59" s="116"/>
      <c r="C59" s="117"/>
      <c r="D59" s="142">
        <v>4220</v>
      </c>
      <c r="E59" s="72" t="s">
        <v>176</v>
      </c>
      <c r="F59" s="121">
        <v>4000</v>
      </c>
      <c r="G59" s="76"/>
      <c r="H59" s="76">
        <f>F59+G59</f>
        <v>4000</v>
      </c>
      <c r="I59" s="114"/>
      <c r="J59" s="100"/>
      <c r="K59" s="100"/>
      <c r="L59" s="100"/>
    </row>
    <row r="60" spans="2:12" ht="15" customHeight="1">
      <c r="B60" s="116"/>
      <c r="C60" s="117"/>
      <c r="D60" s="112" t="s">
        <v>91</v>
      </c>
      <c r="E60" s="72" t="s">
        <v>92</v>
      </c>
      <c r="F60" s="121">
        <v>3700</v>
      </c>
      <c r="G60" s="76"/>
      <c r="H60" s="76">
        <f t="shared" si="3"/>
        <v>3700</v>
      </c>
      <c r="I60" s="114"/>
      <c r="J60" s="100"/>
      <c r="K60" s="100"/>
      <c r="L60" s="100"/>
    </row>
    <row r="61" spans="2:12" ht="15" customHeight="1">
      <c r="B61" s="116"/>
      <c r="C61" s="117"/>
      <c r="D61" s="112" t="s">
        <v>124</v>
      </c>
      <c r="E61" s="72" t="s">
        <v>125</v>
      </c>
      <c r="F61" s="121">
        <v>1000</v>
      </c>
      <c r="G61" s="76"/>
      <c r="H61" s="76">
        <f t="shared" si="3"/>
        <v>1000</v>
      </c>
      <c r="I61" s="114"/>
      <c r="J61" s="100"/>
      <c r="K61" s="100"/>
      <c r="L61" s="100"/>
    </row>
    <row r="62" spans="2:12" ht="15" customHeight="1">
      <c r="B62" s="116"/>
      <c r="C62" s="117"/>
      <c r="D62" s="142">
        <v>4420</v>
      </c>
      <c r="E62" s="72" t="s">
        <v>126</v>
      </c>
      <c r="F62" s="121">
        <v>4000</v>
      </c>
      <c r="G62" s="76"/>
      <c r="H62" s="76">
        <f t="shared" si="3"/>
        <v>4000</v>
      </c>
      <c r="I62" s="114"/>
      <c r="J62" s="100"/>
      <c r="K62" s="100"/>
      <c r="L62" s="100"/>
    </row>
    <row r="63" spans="2:12" ht="14.25">
      <c r="B63" s="116"/>
      <c r="C63" s="117"/>
      <c r="D63" s="142">
        <v>4700</v>
      </c>
      <c r="E63" s="72" t="s">
        <v>127</v>
      </c>
      <c r="F63" s="121">
        <v>5000</v>
      </c>
      <c r="G63" s="76"/>
      <c r="H63" s="76">
        <f t="shared" si="3"/>
        <v>5000</v>
      </c>
      <c r="I63" s="114"/>
      <c r="J63" s="100"/>
      <c r="K63" s="100"/>
      <c r="L63" s="100"/>
    </row>
    <row r="64" spans="2:12" ht="15" customHeight="1">
      <c r="B64" s="119"/>
      <c r="C64" s="287" t="s">
        <v>128</v>
      </c>
      <c r="D64" s="286"/>
      <c r="E64" s="288" t="s">
        <v>231</v>
      </c>
      <c r="F64" s="369">
        <f>SUM(F65:F87)</f>
        <v>2274643</v>
      </c>
      <c r="G64" s="373">
        <f>SUM(G65:G87)</f>
        <v>0</v>
      </c>
      <c r="H64" s="369">
        <f>SUM(H65:H87)</f>
        <v>2274643</v>
      </c>
      <c r="I64" s="114"/>
      <c r="J64" s="100"/>
      <c r="K64" s="100"/>
      <c r="L64" s="100"/>
    </row>
    <row r="65" spans="2:12" ht="14.25" customHeight="1">
      <c r="B65" s="116"/>
      <c r="C65" s="117"/>
      <c r="D65" s="117">
        <v>3020</v>
      </c>
      <c r="E65" s="72" t="s">
        <v>129</v>
      </c>
      <c r="F65" s="121">
        <v>4000</v>
      </c>
      <c r="G65" s="76"/>
      <c r="H65" s="76">
        <f aca="true" t="shared" si="4" ref="H65:H87">F65+G65</f>
        <v>4000</v>
      </c>
      <c r="I65" s="143"/>
      <c r="J65" s="100"/>
      <c r="K65" s="100"/>
      <c r="L65" s="100"/>
    </row>
    <row r="66" spans="2:12" ht="14.25" customHeight="1">
      <c r="B66" s="116"/>
      <c r="C66" s="117"/>
      <c r="D66" s="112" t="s">
        <v>117</v>
      </c>
      <c r="E66" s="72" t="s">
        <v>118</v>
      </c>
      <c r="F66" s="121">
        <v>1100000</v>
      </c>
      <c r="G66" s="76"/>
      <c r="H66" s="76">
        <f t="shared" si="4"/>
        <v>1100000</v>
      </c>
      <c r="I66" s="211"/>
      <c r="J66" s="100"/>
      <c r="K66" s="100"/>
      <c r="L66" s="100"/>
    </row>
    <row r="67" spans="2:12" ht="14.25" customHeight="1">
      <c r="B67" s="116"/>
      <c r="C67" s="117"/>
      <c r="D67" s="112" t="s">
        <v>130</v>
      </c>
      <c r="E67" s="72" t="s">
        <v>131</v>
      </c>
      <c r="F67" s="121">
        <v>91500</v>
      </c>
      <c r="G67" s="122"/>
      <c r="H67" s="76">
        <f t="shared" si="4"/>
        <v>91500</v>
      </c>
      <c r="I67" s="219"/>
      <c r="J67" s="100"/>
      <c r="K67" s="100"/>
      <c r="L67" s="100"/>
    </row>
    <row r="68" spans="2:12" ht="14.25" customHeight="1">
      <c r="B68" s="116"/>
      <c r="C68" s="117"/>
      <c r="D68" s="112" t="s">
        <v>119</v>
      </c>
      <c r="E68" s="72" t="s">
        <v>120</v>
      </c>
      <c r="F68" s="121">
        <v>200000</v>
      </c>
      <c r="G68" s="76"/>
      <c r="H68" s="122">
        <f t="shared" si="4"/>
        <v>200000</v>
      </c>
      <c r="I68" s="114"/>
      <c r="J68" s="100"/>
      <c r="K68" s="100"/>
      <c r="L68" s="100"/>
    </row>
    <row r="69" spans="2:12" ht="14.25" customHeight="1">
      <c r="B69" s="116"/>
      <c r="C69" s="117"/>
      <c r="D69" s="112" t="s">
        <v>121</v>
      </c>
      <c r="E69" s="72" t="s">
        <v>122</v>
      </c>
      <c r="F69" s="121">
        <v>29000</v>
      </c>
      <c r="G69" s="76"/>
      <c r="H69" s="122">
        <f t="shared" si="4"/>
        <v>29000</v>
      </c>
      <c r="I69" s="219"/>
      <c r="J69" s="100"/>
      <c r="K69" s="100"/>
      <c r="L69" s="100"/>
    </row>
    <row r="70" spans="2:12" ht="14.25" customHeight="1">
      <c r="B70" s="116"/>
      <c r="C70" s="117"/>
      <c r="D70" s="117">
        <v>4170</v>
      </c>
      <c r="E70" s="72" t="s">
        <v>132</v>
      </c>
      <c r="F70" s="121">
        <v>48000</v>
      </c>
      <c r="G70" s="76"/>
      <c r="H70" s="122">
        <f t="shared" si="4"/>
        <v>48000</v>
      </c>
      <c r="I70" s="219"/>
      <c r="J70" s="100"/>
      <c r="K70" s="100"/>
      <c r="L70" s="100"/>
    </row>
    <row r="71" spans="2:12" ht="14.25" customHeight="1">
      <c r="B71" s="116"/>
      <c r="C71" s="117"/>
      <c r="D71" s="112" t="s">
        <v>106</v>
      </c>
      <c r="E71" s="72" t="s">
        <v>107</v>
      </c>
      <c r="F71" s="121">
        <v>177000</v>
      </c>
      <c r="G71" s="122"/>
      <c r="H71" s="76">
        <f t="shared" si="4"/>
        <v>177000</v>
      </c>
      <c r="I71" s="228"/>
      <c r="J71" s="100"/>
      <c r="K71" s="100"/>
      <c r="L71" s="100"/>
    </row>
    <row r="72" spans="2:12" ht="14.25" customHeight="1">
      <c r="B72" s="116"/>
      <c r="C72" s="117"/>
      <c r="D72" s="142">
        <v>4220</v>
      </c>
      <c r="E72" s="72" t="s">
        <v>176</v>
      </c>
      <c r="F72" s="121">
        <v>5000</v>
      </c>
      <c r="G72" s="122"/>
      <c r="H72" s="76">
        <f>F72+G72</f>
        <v>5000</v>
      </c>
      <c r="I72" s="219"/>
      <c r="J72" s="100"/>
      <c r="K72" s="100"/>
      <c r="L72" s="100"/>
    </row>
    <row r="73" spans="2:12" ht="14.25" customHeight="1">
      <c r="B73" s="116"/>
      <c r="C73" s="117"/>
      <c r="D73" s="112" t="s">
        <v>133</v>
      </c>
      <c r="E73" s="72" t="s">
        <v>134</v>
      </c>
      <c r="F73" s="121">
        <v>32000</v>
      </c>
      <c r="G73" s="76"/>
      <c r="H73" s="76">
        <f t="shared" si="4"/>
        <v>32000</v>
      </c>
      <c r="I73" s="143"/>
      <c r="J73" s="100"/>
      <c r="K73" s="100"/>
      <c r="L73" s="100"/>
    </row>
    <row r="74" spans="2:12" ht="14.25" customHeight="1">
      <c r="B74" s="116"/>
      <c r="C74" s="117"/>
      <c r="D74" s="112" t="s">
        <v>135</v>
      </c>
      <c r="E74" s="72" t="s">
        <v>136</v>
      </c>
      <c r="F74" s="121">
        <v>125000</v>
      </c>
      <c r="G74" s="76"/>
      <c r="H74" s="76">
        <f t="shared" si="4"/>
        <v>125000</v>
      </c>
      <c r="I74" s="228"/>
      <c r="J74" s="100"/>
      <c r="K74" s="100"/>
      <c r="L74" s="100"/>
    </row>
    <row r="75" spans="2:12" ht="14.25" customHeight="1">
      <c r="B75" s="116"/>
      <c r="C75" s="117"/>
      <c r="D75" s="117" t="s">
        <v>180</v>
      </c>
      <c r="E75" s="72" t="s">
        <v>181</v>
      </c>
      <c r="F75" s="121">
        <v>2000</v>
      </c>
      <c r="G75" s="76"/>
      <c r="H75" s="76">
        <f t="shared" si="4"/>
        <v>2000</v>
      </c>
      <c r="I75" s="143"/>
      <c r="J75" s="100"/>
      <c r="K75" s="100"/>
      <c r="L75" s="100"/>
    </row>
    <row r="76" spans="2:12" ht="14.25" customHeight="1">
      <c r="B76" s="116"/>
      <c r="C76" s="117"/>
      <c r="D76" s="112" t="s">
        <v>91</v>
      </c>
      <c r="E76" s="72" t="s">
        <v>92</v>
      </c>
      <c r="F76" s="121">
        <v>210043</v>
      </c>
      <c r="G76" s="122"/>
      <c r="H76" s="122">
        <f t="shared" si="4"/>
        <v>210043</v>
      </c>
      <c r="I76" s="219"/>
      <c r="J76" s="100"/>
      <c r="K76" s="100"/>
      <c r="L76" s="100"/>
    </row>
    <row r="77" spans="2:12" ht="14.25" customHeight="1">
      <c r="B77" s="116"/>
      <c r="C77" s="144"/>
      <c r="D77" s="145">
        <v>4350</v>
      </c>
      <c r="E77" s="146" t="s">
        <v>137</v>
      </c>
      <c r="F77" s="121">
        <v>8000</v>
      </c>
      <c r="G77" s="148"/>
      <c r="H77" s="148">
        <f t="shared" si="4"/>
        <v>8000</v>
      </c>
      <c r="I77" s="109"/>
      <c r="J77" s="100"/>
      <c r="K77" s="100"/>
      <c r="L77" s="100"/>
    </row>
    <row r="78" spans="2:12" ht="14.25" customHeight="1">
      <c r="B78" s="116"/>
      <c r="C78" s="117"/>
      <c r="D78" s="142">
        <v>4360</v>
      </c>
      <c r="E78" s="72" t="s">
        <v>138</v>
      </c>
      <c r="F78" s="121">
        <v>12000</v>
      </c>
      <c r="G78" s="76"/>
      <c r="H78" s="76">
        <f t="shared" si="4"/>
        <v>12000</v>
      </c>
      <c r="I78" s="114"/>
      <c r="J78" s="100"/>
      <c r="K78" s="100"/>
      <c r="L78" s="100"/>
    </row>
    <row r="79" spans="2:12" ht="14.25" customHeight="1">
      <c r="B79" s="116"/>
      <c r="C79" s="117"/>
      <c r="D79" s="142">
        <v>4370</v>
      </c>
      <c r="E79" s="72" t="s">
        <v>139</v>
      </c>
      <c r="F79" s="121">
        <v>5000</v>
      </c>
      <c r="G79" s="76"/>
      <c r="H79" s="76">
        <f t="shared" si="4"/>
        <v>5000</v>
      </c>
      <c r="I79" s="114"/>
      <c r="J79" s="100"/>
      <c r="K79" s="100"/>
      <c r="L79" s="100"/>
    </row>
    <row r="80" spans="2:12" ht="14.25" customHeight="1">
      <c r="B80" s="116"/>
      <c r="C80" s="117"/>
      <c r="D80" s="142">
        <v>4390</v>
      </c>
      <c r="E80" s="72" t="s">
        <v>258</v>
      </c>
      <c r="F80" s="121">
        <v>20000</v>
      </c>
      <c r="G80" s="76"/>
      <c r="H80" s="76">
        <f t="shared" si="4"/>
        <v>20000</v>
      </c>
      <c r="I80" s="143"/>
      <c r="J80" s="100"/>
      <c r="K80" s="100"/>
      <c r="L80" s="100"/>
    </row>
    <row r="81" spans="2:12" ht="14.25" customHeight="1">
      <c r="B81" s="116"/>
      <c r="C81" s="117"/>
      <c r="D81" s="112" t="s">
        <v>124</v>
      </c>
      <c r="E81" s="72" t="s">
        <v>125</v>
      </c>
      <c r="F81" s="121">
        <v>16000</v>
      </c>
      <c r="G81" s="122"/>
      <c r="H81" s="122">
        <f t="shared" si="4"/>
        <v>16000</v>
      </c>
      <c r="I81" s="219"/>
      <c r="J81" s="100"/>
      <c r="K81" s="100"/>
      <c r="L81" s="100"/>
    </row>
    <row r="82" spans="2:12" ht="14.25" customHeight="1">
      <c r="B82" s="116"/>
      <c r="C82" s="117"/>
      <c r="D82" s="142">
        <v>4420</v>
      </c>
      <c r="E82" s="72" t="s">
        <v>126</v>
      </c>
      <c r="F82" s="121">
        <v>8000</v>
      </c>
      <c r="G82" s="76"/>
      <c r="H82" s="76">
        <f t="shared" si="4"/>
        <v>8000</v>
      </c>
      <c r="I82" s="228"/>
      <c r="J82" s="100"/>
      <c r="K82" s="100"/>
      <c r="L82" s="100"/>
    </row>
    <row r="83" spans="2:12" ht="14.25" customHeight="1">
      <c r="B83" s="116"/>
      <c r="C83" s="117"/>
      <c r="D83" s="112" t="s">
        <v>98</v>
      </c>
      <c r="E83" s="72" t="s">
        <v>99</v>
      </c>
      <c r="F83" s="121">
        <v>45000</v>
      </c>
      <c r="G83" s="76"/>
      <c r="H83" s="122">
        <f t="shared" si="4"/>
        <v>45000</v>
      </c>
      <c r="I83" s="228"/>
      <c r="J83" s="100"/>
      <c r="K83" s="100"/>
      <c r="L83" s="100"/>
    </row>
    <row r="84" spans="2:12" ht="14.25" customHeight="1">
      <c r="B84" s="149"/>
      <c r="C84" s="117"/>
      <c r="D84" s="112" t="s">
        <v>140</v>
      </c>
      <c r="E84" s="72" t="s">
        <v>141</v>
      </c>
      <c r="F84" s="121">
        <v>27100</v>
      </c>
      <c r="G84" s="76"/>
      <c r="H84" s="76">
        <f t="shared" si="4"/>
        <v>27100</v>
      </c>
      <c r="I84" s="219"/>
      <c r="J84" s="100"/>
      <c r="K84" s="100"/>
      <c r="L84" s="100"/>
    </row>
    <row r="85" spans="2:12" ht="14.25" customHeight="1">
      <c r="B85" s="116"/>
      <c r="C85" s="117"/>
      <c r="D85" s="142">
        <v>4610</v>
      </c>
      <c r="E85" s="72" t="s">
        <v>142</v>
      </c>
      <c r="F85" s="121">
        <v>34000</v>
      </c>
      <c r="G85" s="122"/>
      <c r="H85" s="76">
        <f t="shared" si="4"/>
        <v>34000</v>
      </c>
      <c r="I85" s="219"/>
      <c r="J85" s="100"/>
      <c r="K85" s="100"/>
      <c r="L85" s="100"/>
    </row>
    <row r="86" spans="2:12" ht="14.25" customHeight="1">
      <c r="B86" s="116"/>
      <c r="C86" s="117"/>
      <c r="D86" s="142">
        <v>4700</v>
      </c>
      <c r="E86" s="72" t="s">
        <v>143</v>
      </c>
      <c r="F86" s="121">
        <v>16000</v>
      </c>
      <c r="G86" s="76"/>
      <c r="H86" s="122">
        <f t="shared" si="4"/>
        <v>16000</v>
      </c>
      <c r="I86" s="219"/>
      <c r="J86" s="100"/>
      <c r="K86" s="100"/>
      <c r="L86" s="100"/>
    </row>
    <row r="87" spans="2:12" ht="24">
      <c r="B87" s="116"/>
      <c r="C87" s="117"/>
      <c r="D87" s="142">
        <v>6060</v>
      </c>
      <c r="E87" s="72" t="s">
        <v>144</v>
      </c>
      <c r="F87" s="121">
        <v>60000</v>
      </c>
      <c r="G87" s="76"/>
      <c r="H87" s="76">
        <f t="shared" si="4"/>
        <v>60000</v>
      </c>
      <c r="I87" s="143"/>
      <c r="J87" s="100"/>
      <c r="K87" s="100"/>
      <c r="L87" s="100"/>
    </row>
    <row r="88" spans="2:12" ht="15" customHeight="1">
      <c r="B88" s="116"/>
      <c r="C88" s="286" t="s">
        <v>145</v>
      </c>
      <c r="D88" s="287"/>
      <c r="E88" s="288" t="s">
        <v>232</v>
      </c>
      <c r="F88" s="369">
        <f>F89+F90+F91</f>
        <v>62440</v>
      </c>
      <c r="G88" s="373">
        <f>G89+G90+G91</f>
        <v>0</v>
      </c>
      <c r="H88" s="369">
        <f>H89+H90+H91</f>
        <v>62440</v>
      </c>
      <c r="I88" s="114"/>
      <c r="J88" s="100"/>
      <c r="K88" s="100"/>
      <c r="L88" s="100"/>
    </row>
    <row r="89" spans="2:12" ht="15" customHeight="1">
      <c r="B89" s="116"/>
      <c r="C89" s="120"/>
      <c r="D89" s="117">
        <v>4170</v>
      </c>
      <c r="E89" s="72" t="s">
        <v>132</v>
      </c>
      <c r="F89" s="135">
        <v>0</v>
      </c>
      <c r="G89" s="76"/>
      <c r="H89" s="76">
        <f>F89+G89</f>
        <v>0</v>
      </c>
      <c r="I89" s="211"/>
      <c r="J89" s="100"/>
      <c r="K89" s="100"/>
      <c r="L89" s="100"/>
    </row>
    <row r="90" spans="2:12" ht="15" customHeight="1">
      <c r="B90" s="116"/>
      <c r="C90" s="117"/>
      <c r="D90" s="142">
        <v>4210</v>
      </c>
      <c r="E90" s="72" t="s">
        <v>107</v>
      </c>
      <c r="F90" s="121">
        <v>30640</v>
      </c>
      <c r="G90" s="122"/>
      <c r="H90" s="76">
        <f>F90+G90</f>
        <v>30640</v>
      </c>
      <c r="I90" s="211"/>
      <c r="J90" s="100"/>
      <c r="K90" s="100"/>
      <c r="L90" s="100"/>
    </row>
    <row r="91" spans="2:12" ht="15" customHeight="1">
      <c r="B91" s="116"/>
      <c r="C91" s="117"/>
      <c r="D91" s="142">
        <v>4300</v>
      </c>
      <c r="E91" s="72" t="s">
        <v>92</v>
      </c>
      <c r="F91" s="121">
        <v>31800</v>
      </c>
      <c r="G91" s="122"/>
      <c r="H91" s="122">
        <f>F91+G91</f>
        <v>31800</v>
      </c>
      <c r="I91" s="219"/>
      <c r="J91" s="100"/>
      <c r="K91" s="100"/>
      <c r="L91" s="100"/>
    </row>
    <row r="92" spans="2:12" ht="15" customHeight="1">
      <c r="B92" s="116"/>
      <c r="C92" s="286" t="s">
        <v>268</v>
      </c>
      <c r="D92" s="374"/>
      <c r="E92" s="288" t="s">
        <v>11</v>
      </c>
      <c r="F92" s="369">
        <f>F93</f>
        <v>54060</v>
      </c>
      <c r="G92" s="369">
        <f>G93</f>
        <v>0</v>
      </c>
      <c r="H92" s="369">
        <f>H93</f>
        <v>54060</v>
      </c>
      <c r="I92" s="143"/>
      <c r="J92" s="100"/>
      <c r="K92" s="100"/>
      <c r="L92" s="100"/>
    </row>
    <row r="93" spans="2:12" ht="15" customHeight="1" thickBot="1">
      <c r="B93" s="129"/>
      <c r="C93" s="130"/>
      <c r="D93" s="112" t="s">
        <v>110</v>
      </c>
      <c r="E93" s="72" t="s">
        <v>111</v>
      </c>
      <c r="F93" s="131">
        <v>54060</v>
      </c>
      <c r="G93" s="152"/>
      <c r="H93" s="76">
        <f>F93+G93</f>
        <v>54060</v>
      </c>
      <c r="I93" s="211"/>
      <c r="J93" s="100"/>
      <c r="K93" s="100"/>
      <c r="L93" s="100"/>
    </row>
    <row r="94" spans="2:12" ht="39" thickBot="1">
      <c r="B94" s="310" t="s">
        <v>146</v>
      </c>
      <c r="C94" s="311"/>
      <c r="D94" s="311"/>
      <c r="E94" s="299" t="s">
        <v>289</v>
      </c>
      <c r="F94" s="345">
        <f>F95+F97</f>
        <v>5167</v>
      </c>
      <c r="G94" s="345">
        <f>G95+G97</f>
        <v>0</v>
      </c>
      <c r="H94" s="345">
        <f>H95+H97</f>
        <v>5167</v>
      </c>
      <c r="I94" s="108"/>
      <c r="J94" s="100"/>
      <c r="K94" s="100"/>
      <c r="L94" s="100"/>
    </row>
    <row r="95" spans="2:12" ht="26.25" customHeight="1">
      <c r="B95" s="214"/>
      <c r="C95" s="375" t="s">
        <v>147</v>
      </c>
      <c r="D95" s="376"/>
      <c r="E95" s="377" t="s">
        <v>233</v>
      </c>
      <c r="F95" s="378">
        <f>SUM(F96:F96)</f>
        <v>1420</v>
      </c>
      <c r="G95" s="378">
        <f>SUM(G96:G96)</f>
        <v>0</v>
      </c>
      <c r="H95" s="378">
        <f>SUM(H96:H96)</f>
        <v>1420</v>
      </c>
      <c r="I95" s="187"/>
      <c r="J95" s="100"/>
      <c r="K95" s="100"/>
      <c r="L95" s="100"/>
    </row>
    <row r="96" spans="2:12" ht="15" customHeight="1">
      <c r="B96" s="116"/>
      <c r="C96" s="117"/>
      <c r="D96" s="158" t="s">
        <v>91</v>
      </c>
      <c r="E96" s="151" t="s">
        <v>148</v>
      </c>
      <c r="F96" s="215">
        <v>1420</v>
      </c>
      <c r="G96" s="76"/>
      <c r="H96" s="76">
        <f>F96+G96</f>
        <v>1420</v>
      </c>
      <c r="I96" s="114"/>
      <c r="J96" s="100"/>
      <c r="K96" s="100"/>
      <c r="L96" s="100"/>
    </row>
    <row r="97" spans="2:12" ht="51">
      <c r="B97" s="424"/>
      <c r="C97" s="319">
        <v>75109</v>
      </c>
      <c r="D97" s="332"/>
      <c r="E97" s="288" t="s">
        <v>353</v>
      </c>
      <c r="F97" s="426">
        <f>SUM(F98:F102)</f>
        <v>3747</v>
      </c>
      <c r="G97" s="427">
        <f>SUM(G98:G102)</f>
        <v>0</v>
      </c>
      <c r="H97" s="426">
        <f>SUM(H98:H102)</f>
        <v>3747</v>
      </c>
      <c r="I97" s="109"/>
      <c r="J97" s="100"/>
      <c r="K97" s="100"/>
      <c r="L97" s="100"/>
    </row>
    <row r="98" spans="2:12" ht="15" customHeight="1">
      <c r="B98" s="424"/>
      <c r="C98" s="144"/>
      <c r="D98" s="112" t="s">
        <v>110</v>
      </c>
      <c r="E98" s="72" t="s">
        <v>111</v>
      </c>
      <c r="F98" s="425">
        <v>2190</v>
      </c>
      <c r="G98" s="148"/>
      <c r="H98" s="76">
        <f>F98+G98</f>
        <v>2190</v>
      </c>
      <c r="I98" s="428"/>
      <c r="J98" s="100"/>
      <c r="K98" s="100"/>
      <c r="L98" s="100"/>
    </row>
    <row r="99" spans="2:12" ht="15" customHeight="1">
      <c r="B99" s="424"/>
      <c r="C99" s="144"/>
      <c r="D99" s="117">
        <v>4170</v>
      </c>
      <c r="E99" s="72" t="s">
        <v>132</v>
      </c>
      <c r="F99" s="425">
        <v>300</v>
      </c>
      <c r="G99" s="439"/>
      <c r="H99" s="122">
        <f>F99+G99</f>
        <v>300</v>
      </c>
      <c r="I99" s="219"/>
      <c r="J99" s="100"/>
      <c r="K99" s="100"/>
      <c r="L99" s="100"/>
    </row>
    <row r="100" spans="2:12" ht="15" customHeight="1">
      <c r="B100" s="424"/>
      <c r="C100" s="144"/>
      <c r="D100" s="112" t="s">
        <v>106</v>
      </c>
      <c r="E100" s="72" t="s">
        <v>107</v>
      </c>
      <c r="F100" s="425">
        <v>797</v>
      </c>
      <c r="G100" s="148"/>
      <c r="H100" s="76">
        <f>F100+G100</f>
        <v>797</v>
      </c>
      <c r="I100" s="211"/>
      <c r="J100" s="100"/>
      <c r="K100" s="100"/>
      <c r="L100" s="100"/>
    </row>
    <row r="101" spans="2:12" ht="15" customHeight="1">
      <c r="B101" s="608"/>
      <c r="C101" s="117"/>
      <c r="D101" s="112" t="s">
        <v>91</v>
      </c>
      <c r="E101" s="72" t="s">
        <v>92</v>
      </c>
      <c r="F101" s="609">
        <v>300</v>
      </c>
      <c r="G101" s="76"/>
      <c r="H101" s="76">
        <f>F101+G101</f>
        <v>300</v>
      </c>
      <c r="I101" s="211"/>
      <c r="J101" s="100"/>
      <c r="K101" s="100"/>
      <c r="L101" s="100"/>
    </row>
    <row r="102" spans="2:12" ht="15" customHeight="1" thickBot="1">
      <c r="B102" s="164"/>
      <c r="C102" s="132"/>
      <c r="D102" s="136" t="s">
        <v>124</v>
      </c>
      <c r="E102" s="40" t="s">
        <v>125</v>
      </c>
      <c r="F102" s="610">
        <v>160</v>
      </c>
      <c r="G102" s="126"/>
      <c r="H102" s="126">
        <f>F102+G102</f>
        <v>160</v>
      </c>
      <c r="I102" s="420"/>
      <c r="J102" s="100"/>
      <c r="K102" s="100"/>
      <c r="L102" s="100"/>
    </row>
    <row r="103" spans="2:12" ht="27.75" customHeight="1" thickBot="1">
      <c r="B103" s="350" t="s">
        <v>149</v>
      </c>
      <c r="C103" s="311"/>
      <c r="D103" s="348"/>
      <c r="E103" s="299" t="s">
        <v>150</v>
      </c>
      <c r="F103" s="351">
        <f>F104+F106+F115+F118</f>
        <v>549400</v>
      </c>
      <c r="G103" s="352">
        <f>G104+G106+G115+G118</f>
        <v>0</v>
      </c>
      <c r="H103" s="351">
        <f>H104+H106+H115+H118</f>
        <v>549400</v>
      </c>
      <c r="I103" s="108"/>
      <c r="J103" s="100"/>
      <c r="K103" s="100"/>
      <c r="L103" s="100"/>
    </row>
    <row r="104" spans="2:12" ht="17.25" customHeight="1">
      <c r="B104" s="449"/>
      <c r="C104" s="379">
        <v>75405</v>
      </c>
      <c r="D104" s="338"/>
      <c r="E104" s="284" t="s">
        <v>306</v>
      </c>
      <c r="F104" s="450">
        <f>F105</f>
        <v>100000</v>
      </c>
      <c r="G104" s="451">
        <f>G105</f>
        <v>0</v>
      </c>
      <c r="H104" s="450">
        <f>H105</f>
        <v>100000</v>
      </c>
      <c r="I104" s="109"/>
      <c r="J104" s="100"/>
      <c r="K104" s="100"/>
      <c r="L104" s="100"/>
    </row>
    <row r="105" spans="2:12" ht="21.75" customHeight="1">
      <c r="B105" s="276"/>
      <c r="C105" s="177"/>
      <c r="D105" s="277" t="s">
        <v>307</v>
      </c>
      <c r="E105" s="278" t="s">
        <v>308</v>
      </c>
      <c r="F105" s="279">
        <v>100000</v>
      </c>
      <c r="G105" s="189"/>
      <c r="H105" s="76">
        <f aca="true" t="shared" si="5" ref="H105:H114">F105+G105</f>
        <v>100000</v>
      </c>
      <c r="I105" s="114"/>
      <c r="J105" s="100"/>
      <c r="K105" s="100"/>
      <c r="L105" s="100"/>
    </row>
    <row r="106" spans="2:12" ht="15" customHeight="1">
      <c r="B106" s="115"/>
      <c r="C106" s="337" t="s">
        <v>151</v>
      </c>
      <c r="D106" s="338"/>
      <c r="E106" s="284" t="s">
        <v>234</v>
      </c>
      <c r="F106" s="372">
        <f>SUM(F107:F114)</f>
        <v>171400</v>
      </c>
      <c r="G106" s="372">
        <f>SUM(G107:G114)</f>
        <v>0</v>
      </c>
      <c r="H106" s="372">
        <f>SUM(H107:H114)</f>
        <v>171400</v>
      </c>
      <c r="I106" s="109"/>
      <c r="J106" s="100"/>
      <c r="K106" s="100"/>
      <c r="L106" s="100"/>
    </row>
    <row r="107" spans="2:12" ht="36">
      <c r="B107" s="115"/>
      <c r="C107" s="337"/>
      <c r="D107" s="144" t="s">
        <v>449</v>
      </c>
      <c r="E107" s="146" t="s">
        <v>450</v>
      </c>
      <c r="F107" s="147">
        <v>12000</v>
      </c>
      <c r="G107" s="147"/>
      <c r="H107" s="76">
        <f t="shared" si="5"/>
        <v>12000</v>
      </c>
      <c r="I107" s="211"/>
      <c r="J107" s="100"/>
      <c r="K107" s="100"/>
      <c r="L107" s="100"/>
    </row>
    <row r="108" spans="2:12" ht="14.25">
      <c r="B108" s="115"/>
      <c r="C108" s="83"/>
      <c r="D108" s="150" t="s">
        <v>152</v>
      </c>
      <c r="E108" s="151" t="s">
        <v>129</v>
      </c>
      <c r="F108" s="147">
        <v>18000</v>
      </c>
      <c r="G108" s="122"/>
      <c r="H108" s="76">
        <f t="shared" si="5"/>
        <v>18000</v>
      </c>
      <c r="I108" s="219"/>
      <c r="J108" s="100"/>
      <c r="K108" s="100"/>
      <c r="L108" s="100"/>
    </row>
    <row r="109" spans="2:12" ht="24">
      <c r="B109" s="116"/>
      <c r="C109" s="117"/>
      <c r="D109" s="112" t="s">
        <v>106</v>
      </c>
      <c r="E109" s="72" t="s">
        <v>328</v>
      </c>
      <c r="F109" s="121">
        <v>22400</v>
      </c>
      <c r="G109" s="122"/>
      <c r="H109" s="122">
        <f t="shared" si="5"/>
        <v>22400</v>
      </c>
      <c r="I109" s="211"/>
      <c r="J109" s="100"/>
      <c r="K109" s="100"/>
      <c r="L109" s="100"/>
    </row>
    <row r="110" spans="2:12" ht="15.75" customHeight="1">
      <c r="B110" s="116"/>
      <c r="C110" s="117"/>
      <c r="D110" s="112" t="s">
        <v>133</v>
      </c>
      <c r="E110" s="72" t="s">
        <v>134</v>
      </c>
      <c r="F110" s="121">
        <v>22000</v>
      </c>
      <c r="G110" s="122"/>
      <c r="H110" s="76">
        <f t="shared" si="5"/>
        <v>22000</v>
      </c>
      <c r="I110" s="228"/>
      <c r="J110" s="100"/>
      <c r="K110" s="100"/>
      <c r="L110" s="100"/>
    </row>
    <row r="111" spans="2:12" ht="15.75" customHeight="1">
      <c r="B111" s="116"/>
      <c r="C111" s="117"/>
      <c r="D111" s="112" t="s">
        <v>135</v>
      </c>
      <c r="E111" s="72" t="s">
        <v>136</v>
      </c>
      <c r="F111" s="121">
        <v>50000</v>
      </c>
      <c r="G111" s="122"/>
      <c r="H111" s="76">
        <f t="shared" si="5"/>
        <v>50000</v>
      </c>
      <c r="I111" s="228"/>
      <c r="J111" s="100"/>
      <c r="K111" s="100"/>
      <c r="L111" s="100"/>
    </row>
    <row r="112" spans="2:12" ht="15.75" customHeight="1">
      <c r="B112" s="116"/>
      <c r="C112" s="117"/>
      <c r="D112" s="117" t="s">
        <v>180</v>
      </c>
      <c r="E112" s="72" t="s">
        <v>181</v>
      </c>
      <c r="F112" s="121">
        <v>5000</v>
      </c>
      <c r="G112" s="122"/>
      <c r="H112" s="76">
        <f t="shared" si="5"/>
        <v>5000</v>
      </c>
      <c r="I112" s="143"/>
      <c r="J112" s="100"/>
      <c r="K112" s="100"/>
      <c r="L112" s="100"/>
    </row>
    <row r="113" spans="2:12" ht="15.75" customHeight="1">
      <c r="B113" s="116"/>
      <c r="C113" s="117"/>
      <c r="D113" s="112" t="s">
        <v>91</v>
      </c>
      <c r="E113" s="72" t="s">
        <v>92</v>
      </c>
      <c r="F113" s="121">
        <v>9000</v>
      </c>
      <c r="G113" s="122"/>
      <c r="H113" s="76">
        <f t="shared" si="5"/>
        <v>9000</v>
      </c>
      <c r="I113" s="219"/>
      <c r="J113" s="100"/>
      <c r="K113" s="100"/>
      <c r="L113" s="100"/>
    </row>
    <row r="114" spans="2:12" ht="15.75" customHeight="1">
      <c r="B114" s="124"/>
      <c r="C114" s="132"/>
      <c r="D114" s="112" t="s">
        <v>98</v>
      </c>
      <c r="E114" s="72" t="s">
        <v>99</v>
      </c>
      <c r="F114" s="125">
        <v>33000</v>
      </c>
      <c r="G114" s="122"/>
      <c r="H114" s="218">
        <f t="shared" si="5"/>
        <v>33000</v>
      </c>
      <c r="I114" s="137"/>
      <c r="J114" s="100"/>
      <c r="K114" s="100"/>
      <c r="L114" s="100"/>
    </row>
    <row r="115" spans="2:12" ht="15.75" customHeight="1">
      <c r="B115" s="116"/>
      <c r="C115" s="380">
        <v>75421</v>
      </c>
      <c r="D115" s="381"/>
      <c r="E115" s="288" t="s">
        <v>284</v>
      </c>
      <c r="F115" s="373">
        <f>F116+F117</f>
        <v>55000</v>
      </c>
      <c r="G115" s="373">
        <f>G116+G117</f>
        <v>0</v>
      </c>
      <c r="H115" s="373">
        <f>H116+H117</f>
        <v>55000</v>
      </c>
      <c r="I115" s="123"/>
      <c r="J115" s="100"/>
      <c r="K115" s="100"/>
      <c r="L115" s="100"/>
    </row>
    <row r="116" spans="2:12" ht="15.75" customHeight="1">
      <c r="B116" s="116"/>
      <c r="C116" s="380"/>
      <c r="D116" s="112" t="s">
        <v>91</v>
      </c>
      <c r="E116" s="72" t="s">
        <v>92</v>
      </c>
      <c r="F116" s="121">
        <v>0</v>
      </c>
      <c r="G116" s="121">
        <v>1000</v>
      </c>
      <c r="H116" s="76">
        <f>F116+G116</f>
        <v>1000</v>
      </c>
      <c r="I116" s="228" t="s">
        <v>461</v>
      </c>
      <c r="J116" s="100"/>
      <c r="K116" s="100"/>
      <c r="L116" s="100"/>
    </row>
    <row r="117" spans="2:12" ht="15.75" customHeight="1">
      <c r="B117" s="116"/>
      <c r="C117" s="117"/>
      <c r="D117" s="112" t="s">
        <v>158</v>
      </c>
      <c r="E117" s="72" t="s">
        <v>159</v>
      </c>
      <c r="F117" s="121">
        <v>55000</v>
      </c>
      <c r="G117" s="160">
        <v>-1000</v>
      </c>
      <c r="H117" s="76">
        <f>F117+G117</f>
        <v>54000</v>
      </c>
      <c r="I117" s="228" t="s">
        <v>461</v>
      </c>
      <c r="J117" s="100"/>
      <c r="K117" s="100"/>
      <c r="L117" s="100"/>
    </row>
    <row r="118" spans="2:12" ht="15.75" customHeight="1">
      <c r="B118" s="116"/>
      <c r="C118" s="380">
        <v>75495</v>
      </c>
      <c r="D118" s="112"/>
      <c r="E118" s="288" t="s">
        <v>11</v>
      </c>
      <c r="F118" s="369">
        <f>F119+F120</f>
        <v>223000</v>
      </c>
      <c r="G118" s="369">
        <f>G119+G120</f>
        <v>0</v>
      </c>
      <c r="H118" s="369">
        <f>H119+H120</f>
        <v>223000</v>
      </c>
      <c r="I118" s="123"/>
      <c r="J118" s="100"/>
      <c r="K118" s="100"/>
      <c r="L118" s="100"/>
    </row>
    <row r="119" spans="2:12" ht="15.75" customHeight="1">
      <c r="B119" s="116"/>
      <c r="C119" s="117"/>
      <c r="D119" s="112" t="s">
        <v>91</v>
      </c>
      <c r="E119" s="72" t="s">
        <v>92</v>
      </c>
      <c r="F119" s="121">
        <v>3000</v>
      </c>
      <c r="G119" s="160"/>
      <c r="H119" s="76">
        <f>F119+G119</f>
        <v>3000</v>
      </c>
      <c r="I119" s="123"/>
      <c r="J119" s="100"/>
      <c r="K119" s="100"/>
      <c r="L119" s="100"/>
    </row>
    <row r="120" spans="2:12" ht="15.75" customHeight="1" thickBot="1">
      <c r="B120" s="129"/>
      <c r="C120" s="130"/>
      <c r="D120" s="112" t="s">
        <v>94</v>
      </c>
      <c r="E120" s="72" t="s">
        <v>95</v>
      </c>
      <c r="F120" s="131">
        <v>220000</v>
      </c>
      <c r="G120" s="152"/>
      <c r="H120" s="76">
        <f>F120+G120</f>
        <v>220000</v>
      </c>
      <c r="I120" s="219"/>
      <c r="J120" s="100"/>
      <c r="K120" s="100"/>
      <c r="L120" s="100"/>
    </row>
    <row r="121" spans="2:12" ht="16.5" customHeight="1" thickBot="1">
      <c r="B121" s="310" t="s">
        <v>153</v>
      </c>
      <c r="C121" s="311"/>
      <c r="D121" s="311"/>
      <c r="E121" s="312" t="s">
        <v>154</v>
      </c>
      <c r="F121" s="345">
        <f aca="true" t="shared" si="6" ref="F121:H122">F122</f>
        <v>200000</v>
      </c>
      <c r="G121" s="345">
        <f t="shared" si="6"/>
        <v>0</v>
      </c>
      <c r="H121" s="345">
        <f t="shared" si="6"/>
        <v>200000</v>
      </c>
      <c r="I121" s="108"/>
      <c r="J121" s="100"/>
      <c r="K121" s="100"/>
      <c r="L121" s="100"/>
    </row>
    <row r="122" spans="2:12" ht="27.75" customHeight="1">
      <c r="B122" s="208"/>
      <c r="C122" s="382" t="s">
        <v>155</v>
      </c>
      <c r="D122" s="336"/>
      <c r="E122" s="383" t="s">
        <v>235</v>
      </c>
      <c r="F122" s="384">
        <f t="shared" si="6"/>
        <v>200000</v>
      </c>
      <c r="G122" s="384">
        <f t="shared" si="6"/>
        <v>0</v>
      </c>
      <c r="H122" s="384">
        <f t="shared" si="6"/>
        <v>200000</v>
      </c>
      <c r="I122" s="156"/>
      <c r="J122" s="100"/>
      <c r="K122" s="100"/>
      <c r="L122" s="100"/>
    </row>
    <row r="123" spans="2:12" ht="24.75" thickBot="1">
      <c r="B123" s="263"/>
      <c r="C123" s="264"/>
      <c r="D123" s="264" t="s">
        <v>260</v>
      </c>
      <c r="E123" s="267" t="s">
        <v>261</v>
      </c>
      <c r="F123" s="265">
        <v>200000</v>
      </c>
      <c r="G123" s="220"/>
      <c r="H123" s="220">
        <f>F123+G123</f>
        <v>200000</v>
      </c>
      <c r="I123" s="402"/>
      <c r="J123" s="100"/>
      <c r="K123" s="100"/>
      <c r="L123" s="100"/>
    </row>
    <row r="124" spans="2:12" ht="15.75" customHeight="1" thickBot="1">
      <c r="B124" s="310" t="s">
        <v>156</v>
      </c>
      <c r="C124" s="311"/>
      <c r="D124" s="311"/>
      <c r="E124" s="295" t="s">
        <v>64</v>
      </c>
      <c r="F124" s="345">
        <f>F125</f>
        <v>30000</v>
      </c>
      <c r="G124" s="345">
        <f>G125</f>
        <v>200</v>
      </c>
      <c r="H124" s="345">
        <f>H125</f>
        <v>30200</v>
      </c>
      <c r="I124" s="108"/>
      <c r="J124" s="100"/>
      <c r="K124" s="100"/>
      <c r="L124" s="100"/>
    </row>
    <row r="125" spans="2:12" ht="17.25" customHeight="1">
      <c r="B125" s="115"/>
      <c r="C125" s="337" t="s">
        <v>157</v>
      </c>
      <c r="D125" s="338"/>
      <c r="E125" s="284" t="s">
        <v>236</v>
      </c>
      <c r="F125" s="372">
        <f>F126+F127</f>
        <v>30000</v>
      </c>
      <c r="G125" s="372">
        <f>G126+G127</f>
        <v>200</v>
      </c>
      <c r="H125" s="372">
        <f>H126+H127</f>
        <v>30200</v>
      </c>
      <c r="I125" s="109"/>
      <c r="J125" s="100"/>
      <c r="K125" s="100"/>
      <c r="L125" s="100"/>
    </row>
    <row r="126" spans="2:12" ht="17.25" customHeight="1">
      <c r="B126" s="214"/>
      <c r="C126" s="375"/>
      <c r="D126" s="130" t="s">
        <v>472</v>
      </c>
      <c r="E126" s="616" t="s">
        <v>473</v>
      </c>
      <c r="F126" s="131">
        <v>0</v>
      </c>
      <c r="G126" s="131">
        <v>200</v>
      </c>
      <c r="H126" s="126">
        <f>F126+G126</f>
        <v>200</v>
      </c>
      <c r="I126" s="219" t="s">
        <v>460</v>
      </c>
      <c r="J126" s="100"/>
      <c r="K126" s="100"/>
      <c r="L126" s="100"/>
    </row>
    <row r="127" spans="2:12" ht="15" thickBot="1">
      <c r="B127" s="124"/>
      <c r="C127" s="132"/>
      <c r="D127" s="136" t="s">
        <v>158</v>
      </c>
      <c r="E127" s="40" t="s">
        <v>159</v>
      </c>
      <c r="F127" s="125">
        <v>30000</v>
      </c>
      <c r="G127" s="126"/>
      <c r="H127" s="126">
        <f>F127+G127</f>
        <v>30000</v>
      </c>
      <c r="I127" s="127"/>
      <c r="J127" s="100"/>
      <c r="K127" s="100"/>
      <c r="L127" s="100"/>
    </row>
    <row r="128" spans="2:12" ht="15.75" customHeight="1" thickBot="1">
      <c r="B128" s="310" t="s">
        <v>160</v>
      </c>
      <c r="C128" s="311"/>
      <c r="D128" s="353"/>
      <c r="E128" s="295" t="s">
        <v>69</v>
      </c>
      <c r="F128" s="345">
        <f>F129+F150+F167+F188+F208+F222+F238+F240</f>
        <v>8782089</v>
      </c>
      <c r="G128" s="345">
        <f>G129+G150+G167+G188+G208+G222+G238+G240</f>
        <v>0</v>
      </c>
      <c r="H128" s="345">
        <f>H129+H150+H167+H188+H208+H222+H238+H240</f>
        <v>8782089</v>
      </c>
      <c r="I128" s="108"/>
      <c r="J128" s="100"/>
      <c r="K128" s="100"/>
      <c r="L128" s="100"/>
    </row>
    <row r="129" spans="2:12" ht="16.5" customHeight="1">
      <c r="B129" s="208"/>
      <c r="C129" s="336" t="s">
        <v>161</v>
      </c>
      <c r="D129" s="385"/>
      <c r="E129" s="383" t="s">
        <v>70</v>
      </c>
      <c r="F129" s="384">
        <f>SUM(F130:F149)</f>
        <v>4096941</v>
      </c>
      <c r="G129" s="384">
        <f>SUM(G130:G149)</f>
        <v>0</v>
      </c>
      <c r="H129" s="384">
        <f>SUM(H130:H149)</f>
        <v>4096941</v>
      </c>
      <c r="I129" s="156"/>
      <c r="J129" s="100"/>
      <c r="K129" s="100"/>
      <c r="L129" s="100"/>
    </row>
    <row r="130" spans="2:12" ht="14.25" customHeight="1">
      <c r="B130" s="116"/>
      <c r="C130" s="117"/>
      <c r="D130" s="112" t="s">
        <v>152</v>
      </c>
      <c r="E130" s="72" t="s">
        <v>129</v>
      </c>
      <c r="F130" s="121">
        <v>174500</v>
      </c>
      <c r="G130" s="76"/>
      <c r="H130" s="76">
        <f aca="true" t="shared" si="7" ref="H130:H149">F130+G130</f>
        <v>174500</v>
      </c>
      <c r="I130" s="211"/>
      <c r="J130" s="100"/>
      <c r="K130" s="100"/>
      <c r="L130" s="100"/>
    </row>
    <row r="131" spans="2:12" ht="14.25" customHeight="1">
      <c r="B131" s="116"/>
      <c r="C131" s="117"/>
      <c r="D131" s="112" t="s">
        <v>117</v>
      </c>
      <c r="E131" s="72" t="s">
        <v>118</v>
      </c>
      <c r="F131" s="121">
        <v>2604700</v>
      </c>
      <c r="G131" s="122"/>
      <c r="H131" s="76">
        <f t="shared" si="7"/>
        <v>2604700</v>
      </c>
      <c r="I131" s="219"/>
      <c r="J131" s="100"/>
      <c r="K131" s="100"/>
      <c r="L131" s="100"/>
    </row>
    <row r="132" spans="2:12" ht="14.25" customHeight="1">
      <c r="B132" s="116"/>
      <c r="C132" s="117"/>
      <c r="D132" s="112" t="s">
        <v>130</v>
      </c>
      <c r="E132" s="72" t="s">
        <v>131</v>
      </c>
      <c r="F132" s="121">
        <v>208800</v>
      </c>
      <c r="G132" s="76"/>
      <c r="H132" s="76">
        <f t="shared" si="7"/>
        <v>208800</v>
      </c>
      <c r="I132" s="211"/>
      <c r="J132" s="100"/>
      <c r="K132" s="100"/>
      <c r="L132" s="100"/>
    </row>
    <row r="133" spans="2:12" ht="14.25" customHeight="1">
      <c r="B133" s="116"/>
      <c r="C133" s="117"/>
      <c r="D133" s="112" t="s">
        <v>119</v>
      </c>
      <c r="E133" s="72" t="s">
        <v>120</v>
      </c>
      <c r="F133" s="121">
        <v>509300</v>
      </c>
      <c r="G133" s="76"/>
      <c r="H133" s="76">
        <f t="shared" si="7"/>
        <v>509300</v>
      </c>
      <c r="I133" s="219"/>
      <c r="J133" s="100"/>
      <c r="K133" s="100"/>
      <c r="L133" s="100"/>
    </row>
    <row r="134" spans="2:12" ht="14.25" customHeight="1">
      <c r="B134" s="116"/>
      <c r="C134" s="117"/>
      <c r="D134" s="112" t="s">
        <v>121</v>
      </c>
      <c r="E134" s="72" t="s">
        <v>122</v>
      </c>
      <c r="F134" s="121">
        <v>72600</v>
      </c>
      <c r="G134" s="76"/>
      <c r="H134" s="76">
        <f t="shared" si="7"/>
        <v>72600</v>
      </c>
      <c r="I134" s="219"/>
      <c r="J134" s="100"/>
      <c r="K134" s="100"/>
      <c r="L134" s="100"/>
    </row>
    <row r="135" spans="2:12" ht="14.25" customHeight="1">
      <c r="B135" s="116"/>
      <c r="C135" s="117"/>
      <c r="D135" s="117">
        <v>4170</v>
      </c>
      <c r="E135" s="72" t="s">
        <v>132</v>
      </c>
      <c r="F135" s="121">
        <v>13000</v>
      </c>
      <c r="G135" s="76"/>
      <c r="H135" s="76">
        <f t="shared" si="7"/>
        <v>13000</v>
      </c>
      <c r="I135" s="211"/>
      <c r="J135" s="100"/>
      <c r="K135" s="100"/>
      <c r="L135" s="100"/>
    </row>
    <row r="136" spans="2:12" ht="14.25" customHeight="1">
      <c r="B136" s="116"/>
      <c r="C136" s="117"/>
      <c r="D136" s="112" t="s">
        <v>106</v>
      </c>
      <c r="E136" s="72" t="s">
        <v>107</v>
      </c>
      <c r="F136" s="121">
        <v>134700</v>
      </c>
      <c r="G136" s="76"/>
      <c r="H136" s="76">
        <f t="shared" si="7"/>
        <v>134700</v>
      </c>
      <c r="I136" s="219"/>
      <c r="J136" s="100"/>
      <c r="K136" s="100"/>
      <c r="L136" s="100"/>
    </row>
    <row r="137" spans="2:12" ht="14.25" customHeight="1">
      <c r="B137" s="116"/>
      <c r="C137" s="117"/>
      <c r="D137" s="112" t="s">
        <v>162</v>
      </c>
      <c r="E137" s="72" t="s">
        <v>163</v>
      </c>
      <c r="F137" s="121">
        <v>12000</v>
      </c>
      <c r="G137" s="76"/>
      <c r="H137" s="76">
        <f t="shared" si="7"/>
        <v>12000</v>
      </c>
      <c r="I137" s="143"/>
      <c r="J137" s="100"/>
      <c r="K137" s="100"/>
      <c r="L137" s="100"/>
    </row>
    <row r="138" spans="2:12" ht="14.25" customHeight="1">
      <c r="B138" s="116"/>
      <c r="C138" s="117"/>
      <c r="D138" s="112" t="s">
        <v>133</v>
      </c>
      <c r="E138" s="72" t="s">
        <v>134</v>
      </c>
      <c r="F138" s="121">
        <v>124900</v>
      </c>
      <c r="G138" s="76"/>
      <c r="H138" s="76">
        <f t="shared" si="7"/>
        <v>124900</v>
      </c>
      <c r="I138" s="219"/>
      <c r="J138" s="100"/>
      <c r="K138" s="100"/>
      <c r="L138" s="100"/>
    </row>
    <row r="139" spans="2:12" ht="14.25" customHeight="1">
      <c r="B139" s="116"/>
      <c r="C139" s="117"/>
      <c r="D139" s="112" t="s">
        <v>135</v>
      </c>
      <c r="E139" s="72" t="s">
        <v>136</v>
      </c>
      <c r="F139" s="121">
        <v>27300</v>
      </c>
      <c r="G139" s="76"/>
      <c r="H139" s="76">
        <f t="shared" si="7"/>
        <v>27300</v>
      </c>
      <c r="I139" s="219"/>
      <c r="J139" s="100"/>
      <c r="K139" s="100"/>
      <c r="L139" s="100"/>
    </row>
    <row r="140" spans="2:12" ht="14.25" customHeight="1">
      <c r="B140" s="116"/>
      <c r="C140" s="117"/>
      <c r="D140" s="117" t="s">
        <v>180</v>
      </c>
      <c r="E140" s="72" t="s">
        <v>181</v>
      </c>
      <c r="F140" s="121">
        <v>3600</v>
      </c>
      <c r="G140" s="76"/>
      <c r="H140" s="76">
        <f t="shared" si="7"/>
        <v>3600</v>
      </c>
      <c r="I140" s="228"/>
      <c r="J140" s="100"/>
      <c r="K140" s="100"/>
      <c r="L140" s="100"/>
    </row>
    <row r="141" spans="2:12" ht="14.25" customHeight="1">
      <c r="B141" s="116"/>
      <c r="C141" s="117"/>
      <c r="D141" s="112" t="s">
        <v>91</v>
      </c>
      <c r="E141" s="72" t="s">
        <v>92</v>
      </c>
      <c r="F141" s="121">
        <v>32500</v>
      </c>
      <c r="G141" s="76"/>
      <c r="H141" s="76">
        <f t="shared" si="7"/>
        <v>32500</v>
      </c>
      <c r="I141" s="219"/>
      <c r="J141" s="100"/>
      <c r="K141" s="100"/>
      <c r="L141" s="100"/>
    </row>
    <row r="142" spans="2:12" ht="14.25" customHeight="1">
      <c r="B142" s="116"/>
      <c r="C142" s="117"/>
      <c r="D142" s="142">
        <v>4350</v>
      </c>
      <c r="E142" s="72" t="s">
        <v>137</v>
      </c>
      <c r="F142" s="121">
        <v>1600</v>
      </c>
      <c r="G142" s="76"/>
      <c r="H142" s="76">
        <f t="shared" si="7"/>
        <v>1600</v>
      </c>
      <c r="I142" s="219"/>
      <c r="J142" s="100"/>
      <c r="K142" s="100"/>
      <c r="L142" s="100"/>
    </row>
    <row r="143" spans="2:12" ht="14.25" customHeight="1">
      <c r="B143" s="116"/>
      <c r="C143" s="117"/>
      <c r="D143" s="142">
        <v>4360</v>
      </c>
      <c r="E143" s="72" t="s">
        <v>138</v>
      </c>
      <c r="F143" s="121">
        <v>4200</v>
      </c>
      <c r="G143" s="76"/>
      <c r="H143" s="76">
        <f t="shared" si="7"/>
        <v>4200</v>
      </c>
      <c r="I143" s="211"/>
      <c r="J143" s="100"/>
      <c r="K143" s="100"/>
      <c r="L143" s="100"/>
    </row>
    <row r="144" spans="2:12" ht="14.25" customHeight="1">
      <c r="B144" s="116"/>
      <c r="C144" s="117"/>
      <c r="D144" s="142">
        <v>4370</v>
      </c>
      <c r="E144" s="72" t="s">
        <v>139</v>
      </c>
      <c r="F144" s="121">
        <v>6400</v>
      </c>
      <c r="G144" s="76"/>
      <c r="H144" s="76">
        <f t="shared" si="7"/>
        <v>6400</v>
      </c>
      <c r="I144" s="211"/>
      <c r="J144" s="100"/>
      <c r="K144" s="100"/>
      <c r="L144" s="100"/>
    </row>
    <row r="145" spans="2:12" ht="14.25" customHeight="1">
      <c r="B145" s="116"/>
      <c r="C145" s="117"/>
      <c r="D145" s="112" t="s">
        <v>124</v>
      </c>
      <c r="E145" s="72" t="s">
        <v>125</v>
      </c>
      <c r="F145" s="121">
        <v>2200</v>
      </c>
      <c r="G145" s="76"/>
      <c r="H145" s="76">
        <f t="shared" si="7"/>
        <v>2200</v>
      </c>
      <c r="I145" s="143"/>
      <c r="J145" s="100"/>
      <c r="K145" s="100"/>
      <c r="L145" s="100"/>
    </row>
    <row r="146" spans="2:12" ht="14.25" customHeight="1">
      <c r="B146" s="116"/>
      <c r="C146" s="117"/>
      <c r="D146" s="112" t="s">
        <v>98</v>
      </c>
      <c r="E146" s="72" t="s">
        <v>99</v>
      </c>
      <c r="F146" s="121">
        <v>6500</v>
      </c>
      <c r="G146" s="76"/>
      <c r="H146" s="76">
        <f t="shared" si="7"/>
        <v>6500</v>
      </c>
      <c r="I146" s="219"/>
      <c r="J146" s="100"/>
      <c r="K146" s="100"/>
      <c r="L146" s="100"/>
    </row>
    <row r="147" spans="2:12" ht="14.25" customHeight="1">
      <c r="B147" s="116"/>
      <c r="C147" s="117"/>
      <c r="D147" s="112" t="s">
        <v>140</v>
      </c>
      <c r="E147" s="72" t="s">
        <v>141</v>
      </c>
      <c r="F147" s="121">
        <v>156800</v>
      </c>
      <c r="G147" s="76"/>
      <c r="H147" s="76">
        <f t="shared" si="7"/>
        <v>156800</v>
      </c>
      <c r="I147" s="228"/>
      <c r="J147" s="100"/>
      <c r="K147" s="100"/>
      <c r="L147" s="100"/>
    </row>
    <row r="148" spans="2:12" ht="14.25" customHeight="1">
      <c r="B148" s="116"/>
      <c r="C148" s="117"/>
      <c r="D148" s="161">
        <v>4480</v>
      </c>
      <c r="E148" s="72" t="s">
        <v>286</v>
      </c>
      <c r="F148" s="121">
        <v>341</v>
      </c>
      <c r="G148" s="128"/>
      <c r="H148" s="128">
        <f t="shared" si="7"/>
        <v>341</v>
      </c>
      <c r="I148" s="211"/>
      <c r="J148" s="100"/>
      <c r="K148" s="100"/>
      <c r="L148" s="100"/>
    </row>
    <row r="149" spans="2:12" ht="14.25" customHeight="1">
      <c r="B149" s="116"/>
      <c r="C149" s="117"/>
      <c r="D149" s="142">
        <v>4700</v>
      </c>
      <c r="E149" s="72" t="s">
        <v>143</v>
      </c>
      <c r="F149" s="121">
        <v>1000</v>
      </c>
      <c r="G149" s="128"/>
      <c r="H149" s="128">
        <f t="shared" si="7"/>
        <v>1000</v>
      </c>
      <c r="I149" s="219"/>
      <c r="J149" s="100"/>
      <c r="K149" s="100"/>
      <c r="L149" s="100"/>
    </row>
    <row r="150" spans="2:12" ht="25.5">
      <c r="B150" s="116"/>
      <c r="C150" s="286" t="s">
        <v>164</v>
      </c>
      <c r="D150" s="287"/>
      <c r="E150" s="288" t="s">
        <v>237</v>
      </c>
      <c r="F150" s="369">
        <f>SUM(F151:F166)</f>
        <v>436200</v>
      </c>
      <c r="G150" s="369">
        <f>SUM(G151:G166)</f>
        <v>0</v>
      </c>
      <c r="H150" s="369">
        <f>SUM(H151:H166)</f>
        <v>436200</v>
      </c>
      <c r="I150" s="114"/>
      <c r="J150" s="100"/>
      <c r="K150" s="100"/>
      <c r="L150" s="100"/>
    </row>
    <row r="151" spans="2:12" ht="14.25" customHeight="1">
      <c r="B151" s="116"/>
      <c r="C151" s="117"/>
      <c r="D151" s="112" t="s">
        <v>152</v>
      </c>
      <c r="E151" s="72" t="s">
        <v>129</v>
      </c>
      <c r="F151" s="121">
        <v>18400</v>
      </c>
      <c r="G151" s="76"/>
      <c r="H151" s="76">
        <f aca="true" t="shared" si="8" ref="H151:H166">F151+G151</f>
        <v>18400</v>
      </c>
      <c r="I151" s="211"/>
      <c r="J151" s="100"/>
      <c r="K151" s="100"/>
      <c r="L151" s="100"/>
    </row>
    <row r="152" spans="2:12" ht="14.25" customHeight="1">
      <c r="B152" s="116"/>
      <c r="C152" s="117"/>
      <c r="D152" s="112" t="s">
        <v>117</v>
      </c>
      <c r="E152" s="72" t="s">
        <v>118</v>
      </c>
      <c r="F152" s="121">
        <v>275500</v>
      </c>
      <c r="G152" s="76"/>
      <c r="H152" s="76">
        <f t="shared" si="8"/>
        <v>275500</v>
      </c>
      <c r="I152" s="211"/>
      <c r="J152" s="100"/>
      <c r="K152" s="100"/>
      <c r="L152" s="100"/>
    </row>
    <row r="153" spans="2:12" ht="14.25" customHeight="1">
      <c r="B153" s="116"/>
      <c r="C153" s="117"/>
      <c r="D153" s="112" t="s">
        <v>130</v>
      </c>
      <c r="E153" s="72" t="s">
        <v>131</v>
      </c>
      <c r="F153" s="121">
        <v>21400</v>
      </c>
      <c r="G153" s="76"/>
      <c r="H153" s="76">
        <f t="shared" si="8"/>
        <v>21400</v>
      </c>
      <c r="I153" s="211"/>
      <c r="J153" s="100"/>
      <c r="K153" s="100"/>
      <c r="L153" s="100"/>
    </row>
    <row r="154" spans="2:12" ht="14.25" customHeight="1">
      <c r="B154" s="116"/>
      <c r="C154" s="117"/>
      <c r="D154" s="112" t="s">
        <v>119</v>
      </c>
      <c r="E154" s="72" t="s">
        <v>120</v>
      </c>
      <c r="F154" s="121">
        <v>53100</v>
      </c>
      <c r="G154" s="76"/>
      <c r="H154" s="76">
        <f t="shared" si="8"/>
        <v>53100</v>
      </c>
      <c r="I154" s="211"/>
      <c r="J154" s="100"/>
      <c r="K154" s="100"/>
      <c r="L154" s="100"/>
    </row>
    <row r="155" spans="2:12" ht="14.25" customHeight="1">
      <c r="B155" s="116"/>
      <c r="C155" s="117"/>
      <c r="D155" s="112" t="s">
        <v>121</v>
      </c>
      <c r="E155" s="72" t="s">
        <v>122</v>
      </c>
      <c r="F155" s="121">
        <v>7600</v>
      </c>
      <c r="G155" s="76"/>
      <c r="H155" s="76">
        <f t="shared" si="8"/>
        <v>7600</v>
      </c>
      <c r="I155" s="211"/>
      <c r="J155" s="100"/>
      <c r="K155" s="100"/>
      <c r="L155" s="100"/>
    </row>
    <row r="156" spans="2:12" ht="14.25" customHeight="1">
      <c r="B156" s="116"/>
      <c r="C156" s="117"/>
      <c r="D156" s="117">
        <v>4170</v>
      </c>
      <c r="E156" s="72" t="s">
        <v>132</v>
      </c>
      <c r="F156" s="121">
        <v>6000</v>
      </c>
      <c r="G156" s="76"/>
      <c r="H156" s="76">
        <f t="shared" si="8"/>
        <v>6000</v>
      </c>
      <c r="I156" s="219"/>
      <c r="J156" s="100"/>
      <c r="K156" s="100"/>
      <c r="L156" s="100"/>
    </row>
    <row r="157" spans="2:12" ht="14.25" customHeight="1">
      <c r="B157" s="116"/>
      <c r="C157" s="117"/>
      <c r="D157" s="112" t="s">
        <v>106</v>
      </c>
      <c r="E157" s="72" t="s">
        <v>107</v>
      </c>
      <c r="F157" s="121">
        <v>3700</v>
      </c>
      <c r="G157" s="76"/>
      <c r="H157" s="76">
        <f t="shared" si="8"/>
        <v>3700</v>
      </c>
      <c r="I157" s="211"/>
      <c r="J157" s="100"/>
      <c r="K157" s="100"/>
      <c r="L157" s="100"/>
    </row>
    <row r="158" spans="2:12" ht="14.25" customHeight="1">
      <c r="B158" s="116"/>
      <c r="C158" s="117"/>
      <c r="D158" s="112" t="s">
        <v>162</v>
      </c>
      <c r="E158" s="72" t="s">
        <v>163</v>
      </c>
      <c r="F158" s="121">
        <v>1500</v>
      </c>
      <c r="G158" s="76"/>
      <c r="H158" s="76">
        <f t="shared" si="8"/>
        <v>1500</v>
      </c>
      <c r="I158" s="211"/>
      <c r="J158" s="100"/>
      <c r="K158" s="100"/>
      <c r="L158" s="100"/>
    </row>
    <row r="159" spans="2:12" ht="14.25" customHeight="1">
      <c r="B159" s="116"/>
      <c r="C159" s="117"/>
      <c r="D159" s="112" t="s">
        <v>133</v>
      </c>
      <c r="E159" s="72" t="s">
        <v>134</v>
      </c>
      <c r="F159" s="121">
        <v>16000</v>
      </c>
      <c r="G159" s="76"/>
      <c r="H159" s="76">
        <f t="shared" si="8"/>
        <v>16000</v>
      </c>
      <c r="I159" s="228"/>
      <c r="J159" s="100"/>
      <c r="K159" s="100"/>
      <c r="L159" s="100"/>
    </row>
    <row r="160" spans="2:12" ht="14.25" customHeight="1">
      <c r="B160" s="116"/>
      <c r="C160" s="117"/>
      <c r="D160" s="112" t="s">
        <v>135</v>
      </c>
      <c r="E160" s="72" t="s">
        <v>136</v>
      </c>
      <c r="F160" s="121">
        <v>2000</v>
      </c>
      <c r="G160" s="76"/>
      <c r="H160" s="76">
        <f t="shared" si="8"/>
        <v>2000</v>
      </c>
      <c r="I160" s="228"/>
      <c r="J160" s="100"/>
      <c r="K160" s="100"/>
      <c r="L160" s="100"/>
    </row>
    <row r="161" spans="2:12" ht="14.25" customHeight="1">
      <c r="B161" s="116"/>
      <c r="C161" s="117"/>
      <c r="D161" s="117" t="s">
        <v>180</v>
      </c>
      <c r="E161" s="72" t="s">
        <v>181</v>
      </c>
      <c r="F161" s="121">
        <v>600</v>
      </c>
      <c r="G161" s="76"/>
      <c r="H161" s="76">
        <f t="shared" si="8"/>
        <v>600</v>
      </c>
      <c r="I161" s="211"/>
      <c r="J161" s="100"/>
      <c r="K161" s="100"/>
      <c r="L161" s="100"/>
    </row>
    <row r="162" spans="2:12" ht="14.25" customHeight="1">
      <c r="B162" s="116"/>
      <c r="C162" s="117"/>
      <c r="D162" s="112" t="s">
        <v>91</v>
      </c>
      <c r="E162" s="72" t="s">
        <v>92</v>
      </c>
      <c r="F162" s="121">
        <v>7750</v>
      </c>
      <c r="G162" s="76"/>
      <c r="H162" s="76">
        <f t="shared" si="8"/>
        <v>7750</v>
      </c>
      <c r="I162" s="211"/>
      <c r="J162" s="100"/>
      <c r="K162" s="100"/>
      <c r="L162" s="100"/>
    </row>
    <row r="163" spans="2:12" ht="14.25" customHeight="1">
      <c r="B163" s="116"/>
      <c r="C163" s="117"/>
      <c r="D163" s="142">
        <v>4350</v>
      </c>
      <c r="E163" s="72" t="s">
        <v>137</v>
      </c>
      <c r="F163" s="121">
        <v>250</v>
      </c>
      <c r="G163" s="76"/>
      <c r="H163" s="76">
        <f t="shared" si="8"/>
        <v>250</v>
      </c>
      <c r="I163" s="211"/>
      <c r="J163" s="100"/>
      <c r="K163" s="100"/>
      <c r="L163" s="100"/>
    </row>
    <row r="164" spans="2:12" ht="14.25" customHeight="1">
      <c r="B164" s="116"/>
      <c r="C164" s="117"/>
      <c r="D164" s="142">
        <v>4370</v>
      </c>
      <c r="E164" s="72" t="s">
        <v>139</v>
      </c>
      <c r="F164" s="121">
        <v>1500</v>
      </c>
      <c r="G164" s="76"/>
      <c r="H164" s="76">
        <f t="shared" si="8"/>
        <v>1500</v>
      </c>
      <c r="I164" s="211"/>
      <c r="J164" s="100"/>
      <c r="K164" s="100"/>
      <c r="L164" s="100"/>
    </row>
    <row r="165" spans="2:12" ht="14.25" customHeight="1">
      <c r="B165" s="116"/>
      <c r="C165" s="117"/>
      <c r="D165" s="112" t="s">
        <v>98</v>
      </c>
      <c r="E165" s="72" t="s">
        <v>99</v>
      </c>
      <c r="F165" s="121">
        <v>600</v>
      </c>
      <c r="G165" s="76"/>
      <c r="H165" s="76">
        <f t="shared" si="8"/>
        <v>600</v>
      </c>
      <c r="I165" s="211"/>
      <c r="J165" s="100"/>
      <c r="K165" s="100"/>
      <c r="L165" s="100"/>
    </row>
    <row r="166" spans="2:12" ht="14.25" customHeight="1">
      <c r="B166" s="116"/>
      <c r="C166" s="117"/>
      <c r="D166" s="112" t="s">
        <v>140</v>
      </c>
      <c r="E166" s="72" t="s">
        <v>141</v>
      </c>
      <c r="F166" s="121">
        <v>20300</v>
      </c>
      <c r="G166" s="76"/>
      <c r="H166" s="76">
        <f t="shared" si="8"/>
        <v>20300</v>
      </c>
      <c r="I166" s="219"/>
      <c r="J166" s="100"/>
      <c r="K166" s="100"/>
      <c r="L166" s="100"/>
    </row>
    <row r="167" spans="2:12" ht="15" customHeight="1">
      <c r="B167" s="119"/>
      <c r="C167" s="286" t="s">
        <v>165</v>
      </c>
      <c r="D167" s="287"/>
      <c r="E167" s="288" t="s">
        <v>238</v>
      </c>
      <c r="F167" s="369">
        <f>SUM(F168:F187)</f>
        <v>1243118</v>
      </c>
      <c r="G167" s="369">
        <f>SUM(G168:G187)</f>
        <v>0</v>
      </c>
      <c r="H167" s="369">
        <f>SUM(H168:H187)</f>
        <v>1243118</v>
      </c>
      <c r="I167" s="114"/>
      <c r="J167" s="100"/>
      <c r="K167" s="100"/>
      <c r="L167" s="100"/>
    </row>
    <row r="168" spans="2:12" ht="22.5" customHeight="1">
      <c r="B168" s="119"/>
      <c r="C168" s="120"/>
      <c r="D168" s="153">
        <v>2900</v>
      </c>
      <c r="E168" s="151" t="s">
        <v>166</v>
      </c>
      <c r="F168" s="135">
        <v>110000</v>
      </c>
      <c r="G168" s="76"/>
      <c r="H168" s="122">
        <f aca="true" t="shared" si="9" ref="H168:H187">F168+G168</f>
        <v>110000</v>
      </c>
      <c r="I168" s="219"/>
      <c r="J168" s="100"/>
      <c r="K168" s="100"/>
      <c r="L168" s="100"/>
    </row>
    <row r="169" spans="2:12" ht="14.25" customHeight="1">
      <c r="B169" s="116"/>
      <c r="C169" s="117"/>
      <c r="D169" s="112" t="s">
        <v>152</v>
      </c>
      <c r="E169" s="72" t="s">
        <v>129</v>
      </c>
      <c r="F169" s="121">
        <v>43200</v>
      </c>
      <c r="G169" s="76"/>
      <c r="H169" s="76">
        <f t="shared" si="9"/>
        <v>43200</v>
      </c>
      <c r="I169" s="211"/>
      <c r="J169" s="100"/>
      <c r="K169" s="100"/>
      <c r="L169" s="100"/>
    </row>
    <row r="170" spans="2:12" ht="14.25" customHeight="1">
      <c r="B170" s="116"/>
      <c r="C170" s="117"/>
      <c r="D170" s="112" t="s">
        <v>117</v>
      </c>
      <c r="E170" s="72" t="s">
        <v>118</v>
      </c>
      <c r="F170" s="121">
        <v>716500</v>
      </c>
      <c r="G170" s="122"/>
      <c r="H170" s="76">
        <f t="shared" si="9"/>
        <v>716500</v>
      </c>
      <c r="I170" s="211"/>
      <c r="J170" s="100"/>
      <c r="K170" s="100"/>
      <c r="L170" s="100"/>
    </row>
    <row r="171" spans="2:12" ht="14.25" customHeight="1">
      <c r="B171" s="116"/>
      <c r="C171" s="117"/>
      <c r="D171" s="112" t="s">
        <v>130</v>
      </c>
      <c r="E171" s="72" t="s">
        <v>131</v>
      </c>
      <c r="F171" s="121">
        <v>54625</v>
      </c>
      <c r="G171" s="122"/>
      <c r="H171" s="76">
        <f t="shared" si="9"/>
        <v>54625</v>
      </c>
      <c r="I171" s="211"/>
      <c r="J171" s="100"/>
      <c r="K171" s="100"/>
      <c r="L171" s="100"/>
    </row>
    <row r="172" spans="2:12" ht="14.25" customHeight="1">
      <c r="B172" s="116"/>
      <c r="C172" s="117"/>
      <c r="D172" s="112" t="s">
        <v>119</v>
      </c>
      <c r="E172" s="72" t="s">
        <v>120</v>
      </c>
      <c r="F172" s="121">
        <v>137200</v>
      </c>
      <c r="G172" s="122"/>
      <c r="H172" s="76">
        <f t="shared" si="9"/>
        <v>137200</v>
      </c>
      <c r="I172" s="211"/>
      <c r="J172" s="100"/>
      <c r="K172" s="100"/>
      <c r="L172" s="100"/>
    </row>
    <row r="173" spans="2:12" ht="14.25" customHeight="1">
      <c r="B173" s="116"/>
      <c r="C173" s="117"/>
      <c r="D173" s="112" t="s">
        <v>121</v>
      </c>
      <c r="E173" s="72" t="s">
        <v>122</v>
      </c>
      <c r="F173" s="121">
        <v>19600</v>
      </c>
      <c r="G173" s="122"/>
      <c r="H173" s="76">
        <f t="shared" si="9"/>
        <v>19600</v>
      </c>
      <c r="I173" s="211"/>
      <c r="J173" s="100"/>
      <c r="K173" s="100"/>
      <c r="L173" s="100"/>
    </row>
    <row r="174" spans="2:12" ht="14.25" customHeight="1">
      <c r="B174" s="116"/>
      <c r="C174" s="117"/>
      <c r="D174" s="117">
        <v>4170</v>
      </c>
      <c r="E174" s="72" t="s">
        <v>132</v>
      </c>
      <c r="F174" s="121">
        <v>6000</v>
      </c>
      <c r="G174" s="122"/>
      <c r="H174" s="76">
        <f t="shared" si="9"/>
        <v>6000</v>
      </c>
      <c r="I174" s="219"/>
      <c r="J174" s="100"/>
      <c r="K174" s="100"/>
      <c r="L174" s="100"/>
    </row>
    <row r="175" spans="2:12" ht="14.25" customHeight="1">
      <c r="B175" s="116"/>
      <c r="C175" s="117"/>
      <c r="D175" s="112" t="s">
        <v>106</v>
      </c>
      <c r="E175" s="72" t="s">
        <v>107</v>
      </c>
      <c r="F175" s="121">
        <v>16000</v>
      </c>
      <c r="G175" s="122"/>
      <c r="H175" s="76">
        <f t="shared" si="9"/>
        <v>16000</v>
      </c>
      <c r="I175" s="228"/>
      <c r="J175" s="100"/>
      <c r="K175" s="100"/>
      <c r="L175" s="100"/>
    </row>
    <row r="176" spans="2:12" ht="14.25" customHeight="1">
      <c r="B176" s="116"/>
      <c r="C176" s="117"/>
      <c r="D176" s="112" t="s">
        <v>162</v>
      </c>
      <c r="E176" s="72" t="s">
        <v>163</v>
      </c>
      <c r="F176" s="121">
        <v>4500</v>
      </c>
      <c r="G176" s="122"/>
      <c r="H176" s="76">
        <f t="shared" si="9"/>
        <v>4500</v>
      </c>
      <c r="I176" s="211"/>
      <c r="J176" s="100"/>
      <c r="K176" s="100"/>
      <c r="L176" s="100"/>
    </row>
    <row r="177" spans="2:12" ht="14.25" customHeight="1">
      <c r="B177" s="116"/>
      <c r="C177" s="117"/>
      <c r="D177" s="112" t="s">
        <v>133</v>
      </c>
      <c r="E177" s="72" t="s">
        <v>134</v>
      </c>
      <c r="F177" s="121">
        <v>52500</v>
      </c>
      <c r="G177" s="122"/>
      <c r="H177" s="76">
        <f t="shared" si="9"/>
        <v>52500</v>
      </c>
      <c r="I177" s="211"/>
      <c r="J177" s="100"/>
      <c r="K177" s="100"/>
      <c r="L177" s="100"/>
    </row>
    <row r="178" spans="2:12" ht="14.25" customHeight="1">
      <c r="B178" s="116"/>
      <c r="C178" s="117"/>
      <c r="D178" s="112" t="s">
        <v>135</v>
      </c>
      <c r="E178" s="72" t="s">
        <v>136</v>
      </c>
      <c r="F178" s="121">
        <v>10000</v>
      </c>
      <c r="G178" s="122"/>
      <c r="H178" s="76">
        <f t="shared" si="9"/>
        <v>10000</v>
      </c>
      <c r="I178" s="228"/>
      <c r="J178" s="100"/>
      <c r="K178" s="100"/>
      <c r="L178" s="100"/>
    </row>
    <row r="179" spans="2:12" ht="14.25" customHeight="1">
      <c r="B179" s="116"/>
      <c r="C179" s="117"/>
      <c r="D179" s="117" t="s">
        <v>180</v>
      </c>
      <c r="E179" s="72" t="s">
        <v>181</v>
      </c>
      <c r="F179" s="121">
        <v>1200</v>
      </c>
      <c r="G179" s="122"/>
      <c r="H179" s="76">
        <f t="shared" si="9"/>
        <v>1200</v>
      </c>
      <c r="I179" s="211"/>
      <c r="J179" s="100"/>
      <c r="K179" s="100"/>
      <c r="L179" s="100"/>
    </row>
    <row r="180" spans="2:12" ht="14.25" customHeight="1">
      <c r="B180" s="116"/>
      <c r="C180" s="117"/>
      <c r="D180" s="112" t="s">
        <v>91</v>
      </c>
      <c r="E180" s="72" t="s">
        <v>92</v>
      </c>
      <c r="F180" s="121">
        <v>14000</v>
      </c>
      <c r="G180" s="122"/>
      <c r="H180" s="76">
        <f t="shared" si="9"/>
        <v>14000</v>
      </c>
      <c r="I180" s="211"/>
      <c r="J180" s="100"/>
      <c r="K180" s="100"/>
      <c r="L180" s="100"/>
    </row>
    <row r="181" spans="2:12" ht="14.25" customHeight="1">
      <c r="B181" s="116"/>
      <c r="C181" s="117"/>
      <c r="D181" s="142">
        <v>4350</v>
      </c>
      <c r="E181" s="72" t="s">
        <v>137</v>
      </c>
      <c r="F181" s="121">
        <v>1300</v>
      </c>
      <c r="G181" s="76"/>
      <c r="H181" s="76">
        <f t="shared" si="9"/>
        <v>1300</v>
      </c>
      <c r="I181" s="219"/>
      <c r="J181" s="100"/>
      <c r="K181" s="100"/>
      <c r="L181" s="100"/>
    </row>
    <row r="182" spans="2:12" ht="14.25" customHeight="1">
      <c r="B182" s="116"/>
      <c r="C182" s="117"/>
      <c r="D182" s="142">
        <v>4360</v>
      </c>
      <c r="E182" s="72" t="s">
        <v>138</v>
      </c>
      <c r="F182" s="121">
        <v>1400</v>
      </c>
      <c r="G182" s="76"/>
      <c r="H182" s="76">
        <f t="shared" si="9"/>
        <v>1400</v>
      </c>
      <c r="I182" s="211"/>
      <c r="J182" s="100"/>
      <c r="K182" s="100"/>
      <c r="L182" s="100"/>
    </row>
    <row r="183" spans="2:12" ht="14.25" customHeight="1">
      <c r="B183" s="116"/>
      <c r="C183" s="117"/>
      <c r="D183" s="142">
        <v>4370</v>
      </c>
      <c r="E183" s="72" t="s">
        <v>139</v>
      </c>
      <c r="F183" s="121">
        <v>5000</v>
      </c>
      <c r="G183" s="76"/>
      <c r="H183" s="76">
        <f t="shared" si="9"/>
        <v>5000</v>
      </c>
      <c r="I183" s="211"/>
      <c r="J183" s="100"/>
      <c r="K183" s="100"/>
      <c r="L183" s="100"/>
    </row>
    <row r="184" spans="2:12" ht="14.25" customHeight="1">
      <c r="B184" s="116"/>
      <c r="C184" s="117"/>
      <c r="D184" s="112" t="s">
        <v>124</v>
      </c>
      <c r="E184" s="72" t="s">
        <v>125</v>
      </c>
      <c r="F184" s="121">
        <v>2100</v>
      </c>
      <c r="G184" s="76"/>
      <c r="H184" s="76">
        <f t="shared" si="9"/>
        <v>2100</v>
      </c>
      <c r="I184" s="211"/>
      <c r="J184" s="100"/>
      <c r="K184" s="100"/>
      <c r="L184" s="100"/>
    </row>
    <row r="185" spans="2:12" ht="14.25" customHeight="1">
      <c r="B185" s="116"/>
      <c r="C185" s="117"/>
      <c r="D185" s="117">
        <v>4430</v>
      </c>
      <c r="E185" s="72" t="s">
        <v>99</v>
      </c>
      <c r="F185" s="121">
        <v>1600</v>
      </c>
      <c r="G185" s="76"/>
      <c r="H185" s="76">
        <f t="shared" si="9"/>
        <v>1600</v>
      </c>
      <c r="I185" s="211"/>
      <c r="J185" s="100"/>
      <c r="K185" s="100"/>
      <c r="L185" s="100"/>
    </row>
    <row r="186" spans="2:12" ht="14.25" customHeight="1">
      <c r="B186" s="116"/>
      <c r="C186" s="117"/>
      <c r="D186" s="112" t="s">
        <v>140</v>
      </c>
      <c r="E186" s="72" t="s">
        <v>141</v>
      </c>
      <c r="F186" s="121">
        <v>46300</v>
      </c>
      <c r="G186" s="76"/>
      <c r="H186" s="76">
        <f t="shared" si="9"/>
        <v>46300</v>
      </c>
      <c r="I186" s="228"/>
      <c r="J186" s="100"/>
      <c r="K186" s="100"/>
      <c r="L186" s="100"/>
    </row>
    <row r="187" spans="2:12" ht="14.25" customHeight="1">
      <c r="B187" s="116"/>
      <c r="C187" s="117"/>
      <c r="D187" s="161">
        <v>4480</v>
      </c>
      <c r="E187" s="72" t="s">
        <v>286</v>
      </c>
      <c r="F187" s="121">
        <v>93</v>
      </c>
      <c r="G187" s="128"/>
      <c r="H187" s="128">
        <f t="shared" si="9"/>
        <v>93</v>
      </c>
      <c r="I187" s="211"/>
      <c r="J187" s="100"/>
      <c r="K187" s="100"/>
      <c r="L187" s="100"/>
    </row>
    <row r="188" spans="2:12" ht="15" customHeight="1">
      <c r="B188" s="119"/>
      <c r="C188" s="286" t="s">
        <v>167</v>
      </c>
      <c r="D188" s="287"/>
      <c r="E188" s="288" t="s">
        <v>239</v>
      </c>
      <c r="F188" s="369">
        <f>SUM(F189:F207)</f>
        <v>2122500</v>
      </c>
      <c r="G188" s="369">
        <f>SUM(G189:G207)</f>
        <v>0</v>
      </c>
      <c r="H188" s="369">
        <f>SUM(H189:H207)</f>
        <v>2122500</v>
      </c>
      <c r="I188" s="114"/>
      <c r="J188" s="100"/>
      <c r="K188" s="100"/>
      <c r="L188" s="100"/>
    </row>
    <row r="189" spans="2:12" ht="14.25" customHeight="1">
      <c r="B189" s="116"/>
      <c r="C189" s="117"/>
      <c r="D189" s="112" t="s">
        <v>152</v>
      </c>
      <c r="E189" s="72" t="s">
        <v>129</v>
      </c>
      <c r="F189" s="121">
        <v>84200</v>
      </c>
      <c r="G189" s="76"/>
      <c r="H189" s="76">
        <f aca="true" t="shared" si="10" ref="H189:H207">F189+G189</f>
        <v>84200</v>
      </c>
      <c r="I189" s="211"/>
      <c r="J189" s="100"/>
      <c r="K189" s="100"/>
      <c r="L189" s="100"/>
    </row>
    <row r="190" spans="2:12" ht="14.25" customHeight="1">
      <c r="B190" s="116"/>
      <c r="C190" s="117"/>
      <c r="D190" s="112" t="s">
        <v>117</v>
      </c>
      <c r="E190" s="72" t="s">
        <v>118</v>
      </c>
      <c r="F190" s="121">
        <v>1337200</v>
      </c>
      <c r="G190" s="122"/>
      <c r="H190" s="76">
        <f t="shared" si="10"/>
        <v>1337200</v>
      </c>
      <c r="I190" s="219"/>
      <c r="J190" s="100"/>
      <c r="K190" s="100"/>
      <c r="L190" s="100"/>
    </row>
    <row r="191" spans="2:12" ht="14.25" customHeight="1">
      <c r="B191" s="116"/>
      <c r="C191" s="117"/>
      <c r="D191" s="112" t="s">
        <v>130</v>
      </c>
      <c r="E191" s="72" t="s">
        <v>131</v>
      </c>
      <c r="F191" s="121">
        <v>106400</v>
      </c>
      <c r="G191" s="76"/>
      <c r="H191" s="76">
        <f t="shared" si="10"/>
        <v>106400</v>
      </c>
      <c r="I191" s="211"/>
      <c r="J191" s="100"/>
      <c r="K191" s="100"/>
      <c r="L191" s="100"/>
    </row>
    <row r="192" spans="2:12" ht="14.25" customHeight="1">
      <c r="B192" s="116"/>
      <c r="C192" s="117"/>
      <c r="D192" s="112" t="s">
        <v>119</v>
      </c>
      <c r="E192" s="72" t="s">
        <v>120</v>
      </c>
      <c r="F192" s="121">
        <v>260800</v>
      </c>
      <c r="G192" s="76"/>
      <c r="H192" s="76">
        <f t="shared" si="10"/>
        <v>260800</v>
      </c>
      <c r="I192" s="211"/>
      <c r="J192" s="100"/>
      <c r="K192" s="100"/>
      <c r="L192" s="100"/>
    </row>
    <row r="193" spans="2:12" ht="14.25" customHeight="1">
      <c r="B193" s="116"/>
      <c r="C193" s="117"/>
      <c r="D193" s="112" t="s">
        <v>121</v>
      </c>
      <c r="E193" s="72" t="s">
        <v>122</v>
      </c>
      <c r="F193" s="121">
        <v>37100</v>
      </c>
      <c r="G193" s="76"/>
      <c r="H193" s="76">
        <f t="shared" si="10"/>
        <v>37100</v>
      </c>
      <c r="I193" s="211"/>
      <c r="J193" s="100"/>
      <c r="K193" s="100"/>
      <c r="L193" s="100"/>
    </row>
    <row r="194" spans="2:12" ht="14.25" customHeight="1">
      <c r="B194" s="116"/>
      <c r="C194" s="117"/>
      <c r="D194" s="117">
        <v>4170</v>
      </c>
      <c r="E194" s="72" t="s">
        <v>132</v>
      </c>
      <c r="F194" s="121">
        <v>16000</v>
      </c>
      <c r="G194" s="76"/>
      <c r="H194" s="76">
        <f t="shared" si="10"/>
        <v>16000</v>
      </c>
      <c r="I194" s="211"/>
      <c r="J194" s="100"/>
      <c r="K194" s="100"/>
      <c r="L194" s="100"/>
    </row>
    <row r="195" spans="2:12" ht="14.25" customHeight="1">
      <c r="B195" s="116"/>
      <c r="C195" s="117"/>
      <c r="D195" s="112" t="s">
        <v>106</v>
      </c>
      <c r="E195" s="72" t="s">
        <v>107</v>
      </c>
      <c r="F195" s="121">
        <v>51500</v>
      </c>
      <c r="G195" s="76"/>
      <c r="H195" s="76">
        <f t="shared" si="10"/>
        <v>51500</v>
      </c>
      <c r="I195" s="219"/>
      <c r="J195" s="100"/>
      <c r="K195" s="100"/>
      <c r="L195" s="100"/>
    </row>
    <row r="196" spans="2:12" ht="14.25" customHeight="1">
      <c r="B196" s="116"/>
      <c r="C196" s="117"/>
      <c r="D196" s="112" t="s">
        <v>162</v>
      </c>
      <c r="E196" s="72" t="s">
        <v>163</v>
      </c>
      <c r="F196" s="121">
        <v>6000</v>
      </c>
      <c r="G196" s="76"/>
      <c r="H196" s="76">
        <f t="shared" si="10"/>
        <v>6000</v>
      </c>
      <c r="I196" s="211"/>
      <c r="J196" s="100"/>
      <c r="K196" s="100"/>
      <c r="L196" s="100"/>
    </row>
    <row r="197" spans="2:12" ht="14.25" customHeight="1">
      <c r="B197" s="116"/>
      <c r="C197" s="117"/>
      <c r="D197" s="112" t="s">
        <v>133</v>
      </c>
      <c r="E197" s="72" t="s">
        <v>134</v>
      </c>
      <c r="F197" s="121">
        <v>84400</v>
      </c>
      <c r="G197" s="76"/>
      <c r="H197" s="76">
        <f t="shared" si="10"/>
        <v>84400</v>
      </c>
      <c r="I197" s="211"/>
      <c r="J197" s="100"/>
      <c r="K197" s="100"/>
      <c r="L197" s="100"/>
    </row>
    <row r="198" spans="2:12" ht="14.25" customHeight="1">
      <c r="B198" s="116"/>
      <c r="C198" s="117"/>
      <c r="D198" s="112" t="s">
        <v>135</v>
      </c>
      <c r="E198" s="72" t="s">
        <v>136</v>
      </c>
      <c r="F198" s="121">
        <v>8000</v>
      </c>
      <c r="G198" s="76"/>
      <c r="H198" s="76">
        <f t="shared" si="10"/>
        <v>8000</v>
      </c>
      <c r="I198" s="228"/>
      <c r="J198" s="100"/>
      <c r="K198" s="100"/>
      <c r="L198" s="100"/>
    </row>
    <row r="199" spans="2:12" ht="14.25" customHeight="1">
      <c r="B199" s="116"/>
      <c r="C199" s="117"/>
      <c r="D199" s="117" t="s">
        <v>180</v>
      </c>
      <c r="E199" s="72" t="s">
        <v>181</v>
      </c>
      <c r="F199" s="121">
        <v>2800</v>
      </c>
      <c r="G199" s="76"/>
      <c r="H199" s="76">
        <f t="shared" si="10"/>
        <v>2800</v>
      </c>
      <c r="I199" s="211"/>
      <c r="J199" s="100"/>
      <c r="K199" s="100"/>
      <c r="L199" s="100"/>
    </row>
    <row r="200" spans="2:12" ht="14.25" customHeight="1">
      <c r="B200" s="116"/>
      <c r="C200" s="117"/>
      <c r="D200" s="112" t="s">
        <v>91</v>
      </c>
      <c r="E200" s="72" t="s">
        <v>92</v>
      </c>
      <c r="F200" s="121">
        <v>17000</v>
      </c>
      <c r="G200" s="76"/>
      <c r="H200" s="76">
        <f t="shared" si="10"/>
        <v>17000</v>
      </c>
      <c r="I200" s="219"/>
      <c r="J200" s="100"/>
      <c r="K200" s="100"/>
      <c r="L200" s="100"/>
    </row>
    <row r="201" spans="2:12" ht="14.25" customHeight="1">
      <c r="B201" s="116"/>
      <c r="C201" s="117"/>
      <c r="D201" s="142">
        <v>4350</v>
      </c>
      <c r="E201" s="72" t="s">
        <v>137</v>
      </c>
      <c r="F201" s="121">
        <v>2100</v>
      </c>
      <c r="G201" s="76"/>
      <c r="H201" s="76">
        <f t="shared" si="10"/>
        <v>2100</v>
      </c>
      <c r="I201" s="211"/>
      <c r="J201" s="100"/>
      <c r="K201" s="100"/>
      <c r="L201" s="100"/>
    </row>
    <row r="202" spans="2:12" ht="14.25" customHeight="1">
      <c r="B202" s="116"/>
      <c r="C202" s="117"/>
      <c r="D202" s="142">
        <v>4360</v>
      </c>
      <c r="E202" s="72" t="s">
        <v>138</v>
      </c>
      <c r="F202" s="121">
        <v>2800</v>
      </c>
      <c r="G202" s="76"/>
      <c r="H202" s="76">
        <f t="shared" si="10"/>
        <v>2800</v>
      </c>
      <c r="I202" s="211"/>
      <c r="J202" s="100"/>
      <c r="K202" s="100"/>
      <c r="L202" s="100"/>
    </row>
    <row r="203" spans="2:12" ht="14.25" customHeight="1">
      <c r="B203" s="116"/>
      <c r="C203" s="117"/>
      <c r="D203" s="142">
        <v>4370</v>
      </c>
      <c r="E203" s="72" t="s">
        <v>139</v>
      </c>
      <c r="F203" s="121">
        <v>4200</v>
      </c>
      <c r="G203" s="76"/>
      <c r="H203" s="76">
        <f t="shared" si="10"/>
        <v>4200</v>
      </c>
      <c r="I203" s="211"/>
      <c r="J203" s="100"/>
      <c r="K203" s="100"/>
      <c r="L203" s="100"/>
    </row>
    <row r="204" spans="2:12" ht="14.25" customHeight="1">
      <c r="B204" s="116"/>
      <c r="C204" s="117"/>
      <c r="D204" s="112" t="s">
        <v>124</v>
      </c>
      <c r="E204" s="72" t="s">
        <v>125</v>
      </c>
      <c r="F204" s="121">
        <v>10200</v>
      </c>
      <c r="G204" s="76"/>
      <c r="H204" s="76">
        <f t="shared" si="10"/>
        <v>10200</v>
      </c>
      <c r="I204" s="228"/>
      <c r="J204" s="100"/>
      <c r="K204" s="100"/>
      <c r="L204" s="100"/>
    </row>
    <row r="205" spans="2:12" ht="14.25" customHeight="1">
      <c r="B205" s="116"/>
      <c r="C205" s="117"/>
      <c r="D205" s="112" t="s">
        <v>98</v>
      </c>
      <c r="E205" s="72" t="s">
        <v>99</v>
      </c>
      <c r="F205" s="121">
        <v>3500</v>
      </c>
      <c r="G205" s="76"/>
      <c r="H205" s="76">
        <f t="shared" si="10"/>
        <v>3500</v>
      </c>
      <c r="I205" s="219"/>
      <c r="J205" s="100"/>
      <c r="K205" s="100"/>
      <c r="L205" s="100"/>
    </row>
    <row r="206" spans="2:12" ht="14.25" customHeight="1">
      <c r="B206" s="116"/>
      <c r="C206" s="117"/>
      <c r="D206" s="112" t="s">
        <v>140</v>
      </c>
      <c r="E206" s="72" t="s">
        <v>141</v>
      </c>
      <c r="F206" s="121">
        <v>87700</v>
      </c>
      <c r="G206" s="76"/>
      <c r="H206" s="76">
        <f t="shared" si="10"/>
        <v>87700</v>
      </c>
      <c r="I206" s="219"/>
      <c r="J206" s="100"/>
      <c r="K206" s="100"/>
      <c r="L206" s="100"/>
    </row>
    <row r="207" spans="2:12" ht="14.25" customHeight="1">
      <c r="B207" s="116"/>
      <c r="C207" s="117"/>
      <c r="D207" s="142">
        <v>4700</v>
      </c>
      <c r="E207" s="72" t="s">
        <v>143</v>
      </c>
      <c r="F207" s="121">
        <v>600</v>
      </c>
      <c r="G207" s="76"/>
      <c r="H207" s="76">
        <f t="shared" si="10"/>
        <v>600</v>
      </c>
      <c r="I207" s="219"/>
      <c r="J207" s="100"/>
      <c r="K207" s="100"/>
      <c r="L207" s="100"/>
    </row>
    <row r="208" spans="2:12" ht="15" customHeight="1">
      <c r="B208" s="119"/>
      <c r="C208" s="286" t="s">
        <v>168</v>
      </c>
      <c r="D208" s="287"/>
      <c r="E208" s="288" t="s">
        <v>240</v>
      </c>
      <c r="F208" s="369">
        <f>SUM(F209:F221)</f>
        <v>473680</v>
      </c>
      <c r="G208" s="373">
        <f>SUM(G209:G221)</f>
        <v>0</v>
      </c>
      <c r="H208" s="369">
        <f>SUM(H209:H221)</f>
        <v>473680</v>
      </c>
      <c r="I208" s="114"/>
      <c r="J208" s="100"/>
      <c r="K208" s="100"/>
      <c r="L208" s="100"/>
    </row>
    <row r="209" spans="2:12" ht="14.25" customHeight="1">
      <c r="B209" s="119"/>
      <c r="C209" s="154"/>
      <c r="D209" s="112" t="s">
        <v>152</v>
      </c>
      <c r="E209" s="72" t="s">
        <v>129</v>
      </c>
      <c r="F209" s="135">
        <v>200</v>
      </c>
      <c r="G209" s="76"/>
      <c r="H209" s="76">
        <f aca="true" t="shared" si="11" ref="H209:H221">F209+G209</f>
        <v>200</v>
      </c>
      <c r="I209" s="211"/>
      <c r="J209" s="100"/>
      <c r="K209" s="100"/>
      <c r="L209" s="100"/>
    </row>
    <row r="210" spans="2:12" ht="14.25" customHeight="1">
      <c r="B210" s="119"/>
      <c r="C210" s="154"/>
      <c r="D210" s="112" t="s">
        <v>117</v>
      </c>
      <c r="E210" s="72" t="s">
        <v>118</v>
      </c>
      <c r="F210" s="135">
        <v>86800</v>
      </c>
      <c r="G210" s="76"/>
      <c r="H210" s="76">
        <f t="shared" si="11"/>
        <v>86800</v>
      </c>
      <c r="I210" s="211"/>
      <c r="J210" s="100"/>
      <c r="K210" s="100"/>
      <c r="L210" s="100"/>
    </row>
    <row r="211" spans="2:12" ht="14.25" customHeight="1">
      <c r="B211" s="119"/>
      <c r="C211" s="154"/>
      <c r="D211" s="112" t="s">
        <v>130</v>
      </c>
      <c r="E211" s="72" t="s">
        <v>131</v>
      </c>
      <c r="F211" s="135">
        <v>6500</v>
      </c>
      <c r="G211" s="76"/>
      <c r="H211" s="76">
        <f t="shared" si="11"/>
        <v>6500</v>
      </c>
      <c r="I211" s="211"/>
      <c r="J211" s="100"/>
      <c r="K211" s="100"/>
      <c r="L211" s="100"/>
    </row>
    <row r="212" spans="2:12" ht="14.25" customHeight="1">
      <c r="B212" s="116"/>
      <c r="C212" s="117"/>
      <c r="D212" s="112" t="s">
        <v>119</v>
      </c>
      <c r="E212" s="72" t="s">
        <v>120</v>
      </c>
      <c r="F212" s="121">
        <v>16000</v>
      </c>
      <c r="G212" s="76"/>
      <c r="H212" s="76">
        <f t="shared" si="11"/>
        <v>16000</v>
      </c>
      <c r="I212" s="211"/>
      <c r="J212" s="100"/>
      <c r="K212" s="100"/>
      <c r="L212" s="100"/>
    </row>
    <row r="213" spans="2:12" ht="14.25" customHeight="1">
      <c r="B213" s="116"/>
      <c r="C213" s="117"/>
      <c r="D213" s="112" t="s">
        <v>121</v>
      </c>
      <c r="E213" s="72" t="s">
        <v>122</v>
      </c>
      <c r="F213" s="121">
        <v>2200</v>
      </c>
      <c r="G213" s="76"/>
      <c r="H213" s="76">
        <f t="shared" si="11"/>
        <v>2200</v>
      </c>
      <c r="I213" s="211"/>
      <c r="J213" s="100"/>
      <c r="K213" s="100"/>
      <c r="L213" s="100"/>
    </row>
    <row r="214" spans="2:12" ht="14.25" customHeight="1">
      <c r="B214" s="116"/>
      <c r="C214" s="117"/>
      <c r="D214" s="117">
        <v>4170</v>
      </c>
      <c r="E214" s="72" t="s">
        <v>132</v>
      </c>
      <c r="F214" s="121">
        <v>3000</v>
      </c>
      <c r="G214" s="76"/>
      <c r="H214" s="76">
        <f t="shared" si="11"/>
        <v>3000</v>
      </c>
      <c r="I214" s="211"/>
      <c r="J214" s="100"/>
      <c r="K214" s="100"/>
      <c r="L214" s="100"/>
    </row>
    <row r="215" spans="2:12" ht="14.25" customHeight="1">
      <c r="B215" s="116"/>
      <c r="C215" s="117"/>
      <c r="D215" s="117" t="s">
        <v>106</v>
      </c>
      <c r="E215" s="72" t="s">
        <v>107</v>
      </c>
      <c r="F215" s="121">
        <v>46000</v>
      </c>
      <c r="G215" s="76"/>
      <c r="H215" s="76">
        <f t="shared" si="11"/>
        <v>46000</v>
      </c>
      <c r="I215" s="211"/>
      <c r="J215" s="100"/>
      <c r="K215" s="100"/>
      <c r="L215" s="100"/>
    </row>
    <row r="216" spans="2:12" ht="14.25" customHeight="1">
      <c r="B216" s="116"/>
      <c r="C216" s="117"/>
      <c r="D216" s="112" t="s">
        <v>135</v>
      </c>
      <c r="E216" s="72" t="s">
        <v>136</v>
      </c>
      <c r="F216" s="121">
        <v>20000</v>
      </c>
      <c r="G216" s="76"/>
      <c r="H216" s="76">
        <f t="shared" si="11"/>
        <v>20000</v>
      </c>
      <c r="I216" s="228"/>
      <c r="J216" s="100"/>
      <c r="K216" s="100"/>
      <c r="L216" s="100"/>
    </row>
    <row r="217" spans="2:12" ht="14.25" customHeight="1">
      <c r="B217" s="116"/>
      <c r="C217" s="117"/>
      <c r="D217" s="117" t="s">
        <v>180</v>
      </c>
      <c r="E217" s="72" t="s">
        <v>181</v>
      </c>
      <c r="F217" s="121">
        <v>500</v>
      </c>
      <c r="G217" s="76"/>
      <c r="H217" s="76">
        <f t="shared" si="11"/>
        <v>500</v>
      </c>
      <c r="I217" s="211"/>
      <c r="J217" s="100"/>
      <c r="K217" s="100"/>
      <c r="L217" s="100"/>
    </row>
    <row r="218" spans="2:12" ht="14.25" customHeight="1">
      <c r="B218" s="116"/>
      <c r="C218" s="117"/>
      <c r="D218" s="112" t="s">
        <v>91</v>
      </c>
      <c r="E218" s="72" t="s">
        <v>92</v>
      </c>
      <c r="F218" s="121">
        <v>280000</v>
      </c>
      <c r="G218" s="76"/>
      <c r="H218" s="76">
        <f t="shared" si="11"/>
        <v>280000</v>
      </c>
      <c r="I218" s="219"/>
      <c r="J218" s="100"/>
      <c r="K218" s="100"/>
      <c r="L218" s="100"/>
    </row>
    <row r="219" spans="2:12" ht="14.25" customHeight="1">
      <c r="B219" s="116"/>
      <c r="C219" s="117"/>
      <c r="D219" s="112" t="s">
        <v>98</v>
      </c>
      <c r="E219" s="72" t="s">
        <v>99</v>
      </c>
      <c r="F219" s="121">
        <v>7000</v>
      </c>
      <c r="G219" s="76"/>
      <c r="H219" s="76">
        <f t="shared" si="11"/>
        <v>7000</v>
      </c>
      <c r="I219" s="219"/>
      <c r="J219" s="100"/>
      <c r="K219" s="100"/>
      <c r="L219" s="100"/>
    </row>
    <row r="220" spans="2:12" ht="14.25" customHeight="1">
      <c r="B220" s="116"/>
      <c r="C220" s="117"/>
      <c r="D220" s="112" t="s">
        <v>140</v>
      </c>
      <c r="E220" s="72" t="s">
        <v>141</v>
      </c>
      <c r="F220" s="121">
        <v>3300</v>
      </c>
      <c r="G220" s="76"/>
      <c r="H220" s="76">
        <f t="shared" si="11"/>
        <v>3300</v>
      </c>
      <c r="I220" s="211"/>
      <c r="J220" s="100"/>
      <c r="K220" s="100"/>
      <c r="L220" s="100"/>
    </row>
    <row r="221" spans="2:12" ht="14.25" customHeight="1">
      <c r="B221" s="116"/>
      <c r="C221" s="117"/>
      <c r="D221" s="161">
        <v>4500</v>
      </c>
      <c r="E221" s="72" t="s">
        <v>218</v>
      </c>
      <c r="F221" s="121">
        <v>2180</v>
      </c>
      <c r="G221" s="76"/>
      <c r="H221" s="128">
        <f t="shared" si="11"/>
        <v>2180</v>
      </c>
      <c r="I221" s="143"/>
      <c r="J221" s="100"/>
      <c r="K221" s="100"/>
      <c r="L221" s="100"/>
    </row>
    <row r="222" spans="2:12" ht="27" customHeight="1">
      <c r="B222" s="119"/>
      <c r="C222" s="286" t="s">
        <v>169</v>
      </c>
      <c r="D222" s="287"/>
      <c r="E222" s="288" t="s">
        <v>241</v>
      </c>
      <c r="F222" s="369">
        <f>SUM(F223:F237)</f>
        <v>304550</v>
      </c>
      <c r="G222" s="373">
        <f>SUM(G223:G237)</f>
        <v>0</v>
      </c>
      <c r="H222" s="369">
        <f>SUM(H223:H237)</f>
        <v>304550</v>
      </c>
      <c r="I222" s="114"/>
      <c r="J222" s="100"/>
      <c r="K222" s="100"/>
      <c r="L222" s="100"/>
    </row>
    <row r="223" spans="2:12" ht="13.5" customHeight="1">
      <c r="B223" s="116"/>
      <c r="C223" s="117"/>
      <c r="D223" s="112" t="s">
        <v>152</v>
      </c>
      <c r="E223" s="72" t="s">
        <v>129</v>
      </c>
      <c r="F223" s="121">
        <v>2000</v>
      </c>
      <c r="G223" s="76"/>
      <c r="H223" s="76">
        <f aca="true" t="shared" si="12" ref="H223:H237">F223+G223</f>
        <v>2000</v>
      </c>
      <c r="I223" s="219"/>
      <c r="J223" s="100"/>
      <c r="K223" s="100"/>
      <c r="L223" s="100"/>
    </row>
    <row r="224" spans="2:12" ht="13.5" customHeight="1">
      <c r="B224" s="116"/>
      <c r="C224" s="117"/>
      <c r="D224" s="112" t="s">
        <v>117</v>
      </c>
      <c r="E224" s="72" t="s">
        <v>118</v>
      </c>
      <c r="F224" s="121">
        <v>201941</v>
      </c>
      <c r="G224" s="76"/>
      <c r="H224" s="76">
        <f t="shared" si="12"/>
        <v>201941</v>
      </c>
      <c r="I224" s="219"/>
      <c r="J224" s="100"/>
      <c r="K224" s="100"/>
      <c r="L224" s="100"/>
    </row>
    <row r="225" spans="2:12" ht="13.5" customHeight="1">
      <c r="B225" s="116"/>
      <c r="C225" s="117"/>
      <c r="D225" s="112" t="s">
        <v>130</v>
      </c>
      <c r="E225" s="72" t="s">
        <v>131</v>
      </c>
      <c r="F225" s="121">
        <v>15709</v>
      </c>
      <c r="G225" s="76"/>
      <c r="H225" s="76">
        <f t="shared" si="12"/>
        <v>15709</v>
      </c>
      <c r="I225" s="211"/>
      <c r="J225" s="100"/>
      <c r="K225" s="100"/>
      <c r="L225" s="100"/>
    </row>
    <row r="226" spans="2:12" ht="13.5" customHeight="1">
      <c r="B226" s="116"/>
      <c r="C226" s="117"/>
      <c r="D226" s="112" t="s">
        <v>119</v>
      </c>
      <c r="E226" s="72" t="s">
        <v>120</v>
      </c>
      <c r="F226" s="121">
        <v>36200</v>
      </c>
      <c r="G226" s="76"/>
      <c r="H226" s="76">
        <f t="shared" si="12"/>
        <v>36200</v>
      </c>
      <c r="I226" s="211"/>
      <c r="J226" s="100"/>
      <c r="K226" s="100"/>
      <c r="L226" s="100"/>
    </row>
    <row r="227" spans="2:12" ht="13.5" customHeight="1">
      <c r="B227" s="116"/>
      <c r="C227" s="117"/>
      <c r="D227" s="112" t="s">
        <v>121</v>
      </c>
      <c r="E227" s="72" t="s">
        <v>122</v>
      </c>
      <c r="F227" s="121">
        <v>5200</v>
      </c>
      <c r="G227" s="76"/>
      <c r="H227" s="76">
        <f t="shared" si="12"/>
        <v>5200</v>
      </c>
      <c r="I227" s="211"/>
      <c r="J227" s="100"/>
      <c r="K227" s="100"/>
      <c r="L227" s="100"/>
    </row>
    <row r="228" spans="2:12" ht="13.5" customHeight="1">
      <c r="B228" s="116"/>
      <c r="C228" s="117"/>
      <c r="D228" s="117">
        <v>4170</v>
      </c>
      <c r="E228" s="72" t="s">
        <v>132</v>
      </c>
      <c r="F228" s="121">
        <v>3000</v>
      </c>
      <c r="G228" s="76"/>
      <c r="H228" s="76">
        <f t="shared" si="12"/>
        <v>3000</v>
      </c>
      <c r="I228" s="211"/>
      <c r="J228" s="100"/>
      <c r="K228" s="100"/>
      <c r="L228" s="100"/>
    </row>
    <row r="229" spans="2:12" ht="13.5" customHeight="1">
      <c r="B229" s="116"/>
      <c r="C229" s="117"/>
      <c r="D229" s="112" t="s">
        <v>106</v>
      </c>
      <c r="E229" s="72" t="s">
        <v>107</v>
      </c>
      <c r="F229" s="121">
        <v>12200</v>
      </c>
      <c r="G229" s="76"/>
      <c r="H229" s="76">
        <f t="shared" si="12"/>
        <v>12200</v>
      </c>
      <c r="I229" s="211"/>
      <c r="J229" s="100"/>
      <c r="K229" s="100"/>
      <c r="L229" s="100"/>
    </row>
    <row r="230" spans="2:12" ht="13.5" customHeight="1">
      <c r="B230" s="116"/>
      <c r="C230" s="117"/>
      <c r="D230" s="117" t="s">
        <v>180</v>
      </c>
      <c r="E230" s="72" t="s">
        <v>181</v>
      </c>
      <c r="F230" s="121">
        <v>400</v>
      </c>
      <c r="G230" s="76"/>
      <c r="H230" s="76">
        <f t="shared" si="12"/>
        <v>400</v>
      </c>
      <c r="I230" s="211"/>
      <c r="J230" s="100"/>
      <c r="K230" s="100"/>
      <c r="L230" s="100"/>
    </row>
    <row r="231" spans="2:12" ht="13.5" customHeight="1">
      <c r="B231" s="116"/>
      <c r="C231" s="117"/>
      <c r="D231" s="112" t="s">
        <v>91</v>
      </c>
      <c r="E231" s="72" t="s">
        <v>92</v>
      </c>
      <c r="F231" s="121">
        <v>11500</v>
      </c>
      <c r="G231" s="76"/>
      <c r="H231" s="76">
        <f t="shared" si="12"/>
        <v>11500</v>
      </c>
      <c r="I231" s="211"/>
      <c r="J231" s="100"/>
      <c r="K231" s="100"/>
      <c r="L231" s="100"/>
    </row>
    <row r="232" spans="2:12" ht="13.5" customHeight="1">
      <c r="B232" s="116"/>
      <c r="C232" s="117"/>
      <c r="D232" s="142">
        <v>4360</v>
      </c>
      <c r="E232" s="72" t="s">
        <v>138</v>
      </c>
      <c r="F232" s="121">
        <v>1400</v>
      </c>
      <c r="G232" s="76"/>
      <c r="H232" s="76">
        <f t="shared" si="12"/>
        <v>1400</v>
      </c>
      <c r="I232" s="211"/>
      <c r="J232" s="100"/>
      <c r="K232" s="100"/>
      <c r="L232" s="100"/>
    </row>
    <row r="233" spans="2:12" ht="13.5" customHeight="1">
      <c r="B233" s="116"/>
      <c r="C233" s="117"/>
      <c r="D233" s="142">
        <v>4370</v>
      </c>
      <c r="E233" s="72" t="s">
        <v>139</v>
      </c>
      <c r="F233" s="121">
        <v>1300</v>
      </c>
      <c r="G233" s="76"/>
      <c r="H233" s="76">
        <f t="shared" si="12"/>
        <v>1300</v>
      </c>
      <c r="I233" s="211"/>
      <c r="J233" s="100"/>
      <c r="K233" s="100"/>
      <c r="L233" s="100"/>
    </row>
    <row r="234" spans="2:12" ht="13.5" customHeight="1">
      <c r="B234" s="116"/>
      <c r="C234" s="117"/>
      <c r="D234" s="112" t="s">
        <v>124</v>
      </c>
      <c r="E234" s="72" t="s">
        <v>125</v>
      </c>
      <c r="F234" s="121">
        <v>3800</v>
      </c>
      <c r="G234" s="76"/>
      <c r="H234" s="76">
        <f t="shared" si="12"/>
        <v>3800</v>
      </c>
      <c r="I234" s="219"/>
      <c r="J234" s="100"/>
      <c r="K234" s="100"/>
      <c r="L234" s="100"/>
    </row>
    <row r="235" spans="2:12" ht="13.5" customHeight="1">
      <c r="B235" s="116"/>
      <c r="C235" s="117"/>
      <c r="D235" s="117">
        <v>4430</v>
      </c>
      <c r="E235" s="72" t="s">
        <v>99</v>
      </c>
      <c r="F235" s="121">
        <v>500</v>
      </c>
      <c r="G235" s="76"/>
      <c r="H235" s="76">
        <f t="shared" si="12"/>
        <v>500</v>
      </c>
      <c r="I235" s="219"/>
      <c r="J235" s="100"/>
      <c r="K235" s="100"/>
      <c r="L235" s="100"/>
    </row>
    <row r="236" spans="2:12" ht="13.5" customHeight="1">
      <c r="B236" s="116"/>
      <c r="C236" s="117"/>
      <c r="D236" s="112" t="s">
        <v>140</v>
      </c>
      <c r="E236" s="72" t="s">
        <v>141</v>
      </c>
      <c r="F236" s="121">
        <v>4400</v>
      </c>
      <c r="G236" s="76"/>
      <c r="H236" s="76">
        <f t="shared" si="12"/>
        <v>4400</v>
      </c>
      <c r="I236" s="211"/>
      <c r="J236" s="100"/>
      <c r="K236" s="100"/>
      <c r="L236" s="100"/>
    </row>
    <row r="237" spans="2:12" ht="13.5" customHeight="1">
      <c r="B237" s="116"/>
      <c r="C237" s="117"/>
      <c r="D237" s="142">
        <v>4700</v>
      </c>
      <c r="E237" s="72" t="s">
        <v>143</v>
      </c>
      <c r="F237" s="121">
        <v>5000</v>
      </c>
      <c r="G237" s="76"/>
      <c r="H237" s="76">
        <f t="shared" si="12"/>
        <v>5000</v>
      </c>
      <c r="I237" s="211"/>
      <c r="J237" s="100"/>
      <c r="K237" s="100"/>
      <c r="L237" s="100"/>
    </row>
    <row r="238" spans="2:12" ht="15" customHeight="1">
      <c r="B238" s="119"/>
      <c r="C238" s="286" t="s">
        <v>170</v>
      </c>
      <c r="D238" s="287"/>
      <c r="E238" s="288" t="s">
        <v>242</v>
      </c>
      <c r="F238" s="369">
        <f>SUM(F239:F239)</f>
        <v>43900</v>
      </c>
      <c r="G238" s="373">
        <f>SUM(G239:G239)</f>
        <v>0</v>
      </c>
      <c r="H238" s="369">
        <f>SUM(H239:H239)</f>
        <v>43900</v>
      </c>
      <c r="I238" s="114"/>
      <c r="J238" s="100"/>
      <c r="K238" s="100"/>
      <c r="L238" s="100"/>
    </row>
    <row r="239" spans="2:12" ht="15" customHeight="1">
      <c r="B239" s="116"/>
      <c r="C239" s="117"/>
      <c r="D239" s="142">
        <v>4700</v>
      </c>
      <c r="E239" s="72" t="s">
        <v>143</v>
      </c>
      <c r="F239" s="121">
        <v>43900</v>
      </c>
      <c r="G239" s="76"/>
      <c r="H239" s="76">
        <f>F239+G239</f>
        <v>43900</v>
      </c>
      <c r="I239" s="211"/>
      <c r="J239" s="100"/>
      <c r="K239" s="100"/>
      <c r="L239" s="100"/>
    </row>
    <row r="240" spans="2:12" ht="15" customHeight="1">
      <c r="B240" s="119"/>
      <c r="C240" s="286" t="s">
        <v>171</v>
      </c>
      <c r="D240" s="287"/>
      <c r="E240" s="288" t="s">
        <v>11</v>
      </c>
      <c r="F240" s="369">
        <f>SUM(F241:F242)</f>
        <v>61200</v>
      </c>
      <c r="G240" s="373">
        <f>SUM(G241:G242)</f>
        <v>0</v>
      </c>
      <c r="H240" s="369">
        <f>SUM(H241:H242)</f>
        <v>61200</v>
      </c>
      <c r="I240" s="114"/>
      <c r="J240" s="100"/>
      <c r="K240" s="100"/>
      <c r="L240" s="100"/>
    </row>
    <row r="241" spans="2:12" ht="15" customHeight="1">
      <c r="B241" s="116"/>
      <c r="C241" s="117"/>
      <c r="D241" s="112" t="s">
        <v>152</v>
      </c>
      <c r="E241" s="72" t="s">
        <v>129</v>
      </c>
      <c r="F241" s="121">
        <v>4200</v>
      </c>
      <c r="G241" s="76"/>
      <c r="H241" s="76">
        <f>F241+G241</f>
        <v>4200</v>
      </c>
      <c r="I241" s="114"/>
      <c r="J241" s="100"/>
      <c r="K241" s="100"/>
      <c r="L241" s="100"/>
    </row>
    <row r="242" spans="2:12" ht="15" customHeight="1" thickBot="1">
      <c r="B242" s="263"/>
      <c r="C242" s="264"/>
      <c r="D242" s="266" t="s">
        <v>140</v>
      </c>
      <c r="E242" s="267" t="s">
        <v>141</v>
      </c>
      <c r="F242" s="265">
        <v>57000</v>
      </c>
      <c r="G242" s="220"/>
      <c r="H242" s="220">
        <f>F242+G242</f>
        <v>57000</v>
      </c>
      <c r="I242" s="268"/>
      <c r="J242" s="100"/>
      <c r="K242" s="100"/>
      <c r="L242" s="100"/>
    </row>
    <row r="243" spans="2:12" ht="19.5" customHeight="1" thickBot="1">
      <c r="B243" s="310" t="s">
        <v>172</v>
      </c>
      <c r="C243" s="311"/>
      <c r="D243" s="311"/>
      <c r="E243" s="312" t="s">
        <v>173</v>
      </c>
      <c r="F243" s="345">
        <f>F244+F246+F260</f>
        <v>156000</v>
      </c>
      <c r="G243" s="345">
        <f>G244+G246+G260</f>
        <v>0</v>
      </c>
      <c r="H243" s="345">
        <f>H244+H246+H260</f>
        <v>156000</v>
      </c>
      <c r="I243" s="108"/>
      <c r="J243" s="100"/>
      <c r="K243" s="100"/>
      <c r="L243" s="100"/>
    </row>
    <row r="244" spans="2:12" ht="15.75" customHeight="1">
      <c r="B244" s="155"/>
      <c r="C244" s="336" t="s">
        <v>174</v>
      </c>
      <c r="D244" s="382"/>
      <c r="E244" s="383" t="s">
        <v>243</v>
      </c>
      <c r="F244" s="386">
        <f>F245</f>
        <v>8500</v>
      </c>
      <c r="G244" s="386">
        <f>G245</f>
        <v>0</v>
      </c>
      <c r="H244" s="386">
        <f>H245</f>
        <v>8500</v>
      </c>
      <c r="I244" s="156"/>
      <c r="J244" s="100"/>
      <c r="K244" s="100"/>
      <c r="L244" s="100"/>
    </row>
    <row r="245" spans="2:12" ht="14.25" customHeight="1">
      <c r="B245" s="110"/>
      <c r="C245" s="111"/>
      <c r="D245" s="112" t="s">
        <v>106</v>
      </c>
      <c r="E245" s="72" t="s">
        <v>107</v>
      </c>
      <c r="F245" s="157">
        <v>8500</v>
      </c>
      <c r="G245" s="76"/>
      <c r="H245" s="76">
        <f>F245+G245</f>
        <v>8500</v>
      </c>
      <c r="I245" s="219"/>
      <c r="J245" s="100"/>
      <c r="K245" s="100"/>
      <c r="L245" s="100"/>
    </row>
    <row r="246" spans="2:12" ht="15.75" customHeight="1">
      <c r="B246" s="119"/>
      <c r="C246" s="286" t="s">
        <v>175</v>
      </c>
      <c r="D246" s="287"/>
      <c r="E246" s="288" t="s">
        <v>244</v>
      </c>
      <c r="F246" s="369">
        <f>SUM(F247:F259)</f>
        <v>146500</v>
      </c>
      <c r="G246" s="373">
        <f>SUM(G247:G259)</f>
        <v>0</v>
      </c>
      <c r="H246" s="369">
        <f>SUM(H247:H259)</f>
        <v>146500</v>
      </c>
      <c r="I246" s="114"/>
      <c r="J246" s="100"/>
      <c r="K246" s="100"/>
      <c r="L246" s="100"/>
    </row>
    <row r="247" spans="2:12" ht="48">
      <c r="B247" s="119"/>
      <c r="C247" s="120"/>
      <c r="D247" s="117" t="s">
        <v>269</v>
      </c>
      <c r="E247" s="72" t="s">
        <v>271</v>
      </c>
      <c r="F247" s="256">
        <v>37000</v>
      </c>
      <c r="G247" s="255"/>
      <c r="H247" s="76">
        <f aca="true" t="shared" si="13" ref="H247:H261">F247+G247</f>
        <v>37000</v>
      </c>
      <c r="I247" s="211"/>
      <c r="J247" s="100"/>
      <c r="K247" s="100"/>
      <c r="L247" s="100"/>
    </row>
    <row r="248" spans="2:12" ht="16.5" customHeight="1">
      <c r="B248" s="119"/>
      <c r="C248" s="159"/>
      <c r="D248" s="112" t="s">
        <v>110</v>
      </c>
      <c r="E248" s="72" t="s">
        <v>111</v>
      </c>
      <c r="F248" s="135">
        <v>17500</v>
      </c>
      <c r="G248" s="76"/>
      <c r="H248" s="122">
        <f t="shared" si="13"/>
        <v>17500</v>
      </c>
      <c r="I248" s="219"/>
      <c r="J248" s="100"/>
      <c r="K248" s="100"/>
      <c r="L248" s="100"/>
    </row>
    <row r="249" spans="2:12" ht="16.5" customHeight="1">
      <c r="B249" s="116"/>
      <c r="C249" s="117"/>
      <c r="D249" s="112" t="s">
        <v>119</v>
      </c>
      <c r="E249" s="72" t="s">
        <v>120</v>
      </c>
      <c r="F249" s="121">
        <v>500</v>
      </c>
      <c r="G249" s="76"/>
      <c r="H249" s="76">
        <f t="shared" si="13"/>
        <v>500</v>
      </c>
      <c r="I249" s="228"/>
      <c r="J249" s="100"/>
      <c r="K249" s="100"/>
      <c r="L249" s="100"/>
    </row>
    <row r="250" spans="2:12" ht="16.5" customHeight="1">
      <c r="B250" s="116"/>
      <c r="C250" s="117"/>
      <c r="D250" s="117">
        <v>4170</v>
      </c>
      <c r="E250" s="72" t="s">
        <v>132</v>
      </c>
      <c r="F250" s="121">
        <v>17000</v>
      </c>
      <c r="G250" s="76"/>
      <c r="H250" s="76">
        <f t="shared" si="13"/>
        <v>17000</v>
      </c>
      <c r="I250" s="228"/>
      <c r="J250" s="100"/>
      <c r="K250" s="100"/>
      <c r="L250" s="100"/>
    </row>
    <row r="251" spans="2:12" ht="16.5" customHeight="1">
      <c r="B251" s="116"/>
      <c r="C251" s="117"/>
      <c r="D251" s="112" t="s">
        <v>106</v>
      </c>
      <c r="E251" s="72" t="s">
        <v>107</v>
      </c>
      <c r="F251" s="121">
        <v>26080</v>
      </c>
      <c r="G251" s="122"/>
      <c r="H251" s="122">
        <f t="shared" si="13"/>
        <v>26080</v>
      </c>
      <c r="I251" s="211"/>
      <c r="J251" s="100"/>
      <c r="K251" s="100"/>
      <c r="L251" s="100"/>
    </row>
    <row r="252" spans="2:12" ht="16.5" customHeight="1">
      <c r="B252" s="116"/>
      <c r="C252" s="117"/>
      <c r="D252" s="142">
        <v>4220</v>
      </c>
      <c r="E252" s="72" t="s">
        <v>176</v>
      </c>
      <c r="F252" s="121">
        <v>3000</v>
      </c>
      <c r="G252" s="122"/>
      <c r="H252" s="76">
        <f t="shared" si="13"/>
        <v>3000</v>
      </c>
      <c r="I252" s="228"/>
      <c r="J252" s="100"/>
      <c r="K252" s="100"/>
      <c r="L252" s="100"/>
    </row>
    <row r="253" spans="2:12" ht="16.5" customHeight="1">
      <c r="B253" s="116"/>
      <c r="C253" s="117"/>
      <c r="D253" s="112" t="s">
        <v>135</v>
      </c>
      <c r="E253" s="72" t="s">
        <v>136</v>
      </c>
      <c r="F253" s="121">
        <v>15000</v>
      </c>
      <c r="G253" s="122"/>
      <c r="H253" s="76">
        <f t="shared" si="13"/>
        <v>15000</v>
      </c>
      <c r="I253" s="219"/>
      <c r="J253" s="100"/>
      <c r="K253" s="100"/>
      <c r="L253" s="100"/>
    </row>
    <row r="254" spans="2:12" ht="16.5" customHeight="1">
      <c r="B254" s="116"/>
      <c r="C254" s="117"/>
      <c r="D254" s="112" t="s">
        <v>91</v>
      </c>
      <c r="E254" s="72" t="s">
        <v>92</v>
      </c>
      <c r="F254" s="121">
        <v>14420</v>
      </c>
      <c r="G254" s="76"/>
      <c r="H254" s="76">
        <f t="shared" si="13"/>
        <v>14420</v>
      </c>
      <c r="I254" s="211"/>
      <c r="J254" s="100"/>
      <c r="K254" s="100"/>
      <c r="L254" s="100"/>
    </row>
    <row r="255" spans="2:12" ht="16.5" customHeight="1">
      <c r="B255" s="116"/>
      <c r="C255" s="117"/>
      <c r="D255" s="142">
        <v>4350</v>
      </c>
      <c r="E255" s="72" t="s">
        <v>137</v>
      </c>
      <c r="F255" s="121">
        <v>1500</v>
      </c>
      <c r="G255" s="76"/>
      <c r="H255" s="76">
        <f t="shared" si="13"/>
        <v>1500</v>
      </c>
      <c r="I255" s="219"/>
      <c r="J255" s="100"/>
      <c r="K255" s="100"/>
      <c r="L255" s="100"/>
    </row>
    <row r="256" spans="2:12" ht="16.5" customHeight="1">
      <c r="B256" s="116"/>
      <c r="C256" s="117"/>
      <c r="D256" s="142">
        <v>4370</v>
      </c>
      <c r="E256" s="72" t="s">
        <v>139</v>
      </c>
      <c r="F256" s="121">
        <v>1500</v>
      </c>
      <c r="G256" s="76"/>
      <c r="H256" s="76">
        <f t="shared" si="13"/>
        <v>1500</v>
      </c>
      <c r="I256" s="219"/>
      <c r="J256" s="100"/>
      <c r="K256" s="100"/>
      <c r="L256" s="100"/>
    </row>
    <row r="257" spans="2:12" ht="25.5">
      <c r="B257" s="116"/>
      <c r="C257" s="117"/>
      <c r="D257" s="142">
        <v>4400</v>
      </c>
      <c r="E257" s="234" t="s">
        <v>278</v>
      </c>
      <c r="F257" s="121">
        <v>11400</v>
      </c>
      <c r="G257" s="76"/>
      <c r="H257" s="76">
        <f t="shared" si="13"/>
        <v>11400</v>
      </c>
      <c r="I257" s="228"/>
      <c r="J257" s="100"/>
      <c r="K257" s="100"/>
      <c r="L257" s="100"/>
    </row>
    <row r="258" spans="2:12" ht="15.75" customHeight="1">
      <c r="B258" s="124"/>
      <c r="C258" s="132"/>
      <c r="D258" s="142">
        <v>4610</v>
      </c>
      <c r="E258" s="72" t="s">
        <v>142</v>
      </c>
      <c r="F258" s="125">
        <v>200</v>
      </c>
      <c r="G258" s="126"/>
      <c r="H258" s="76">
        <f t="shared" si="13"/>
        <v>200</v>
      </c>
      <c r="I258" s="228"/>
      <c r="J258" s="100"/>
      <c r="K258" s="100"/>
      <c r="L258" s="100"/>
    </row>
    <row r="259" spans="2:12" ht="15.75" customHeight="1">
      <c r="B259" s="116"/>
      <c r="C259" s="117"/>
      <c r="D259" s="142">
        <v>4700</v>
      </c>
      <c r="E259" s="72" t="s">
        <v>143</v>
      </c>
      <c r="F259" s="121">
        <v>1400</v>
      </c>
      <c r="G259" s="76"/>
      <c r="H259" s="76">
        <f t="shared" si="13"/>
        <v>1400</v>
      </c>
      <c r="I259" s="219"/>
      <c r="J259" s="100"/>
      <c r="K259" s="100"/>
      <c r="L259" s="100"/>
    </row>
    <row r="260" spans="2:12" ht="14.25" customHeight="1">
      <c r="B260" s="116"/>
      <c r="C260" s="286" t="s">
        <v>262</v>
      </c>
      <c r="D260" s="287"/>
      <c r="E260" s="288" t="s">
        <v>11</v>
      </c>
      <c r="F260" s="369">
        <f>F261</f>
        <v>1000</v>
      </c>
      <c r="G260" s="373">
        <f>G261</f>
        <v>0</v>
      </c>
      <c r="H260" s="369">
        <f>H261</f>
        <v>1000</v>
      </c>
      <c r="I260" s="143"/>
      <c r="J260" s="100"/>
      <c r="K260" s="100"/>
      <c r="L260" s="100"/>
    </row>
    <row r="261" spans="2:12" ht="48.75" thickBot="1">
      <c r="B261" s="124"/>
      <c r="C261" s="418"/>
      <c r="D261" s="132" t="s">
        <v>269</v>
      </c>
      <c r="E261" s="40" t="s">
        <v>271</v>
      </c>
      <c r="F261" s="125">
        <v>1000</v>
      </c>
      <c r="G261" s="419"/>
      <c r="H261" s="126">
        <f t="shared" si="13"/>
        <v>1000</v>
      </c>
      <c r="I261" s="420"/>
      <c r="J261" s="100"/>
      <c r="K261" s="100"/>
      <c r="L261" s="100"/>
    </row>
    <row r="262" spans="2:12" ht="15.75" customHeight="1" thickBot="1">
      <c r="B262" s="310" t="s">
        <v>177</v>
      </c>
      <c r="C262" s="311"/>
      <c r="D262" s="311"/>
      <c r="E262" s="295" t="s">
        <v>76</v>
      </c>
      <c r="F262" s="345">
        <f>F263+F269+F265+F273+F290+F292+F296+F300+F298+F319+F322</f>
        <v>3691289.85</v>
      </c>
      <c r="G262" s="345">
        <f>G263+G269+G265+G273+G290+G292+G296+G300+G298+G319+G322</f>
        <v>0</v>
      </c>
      <c r="H262" s="345">
        <f>H263+H269+H265+H273+H290+H292+H296+H300+H298+H319+H322</f>
        <v>3691289.85</v>
      </c>
      <c r="I262" s="108"/>
      <c r="J262" s="100"/>
      <c r="K262" s="100"/>
      <c r="L262" s="100"/>
    </row>
    <row r="263" spans="2:12" ht="15.75" customHeight="1">
      <c r="B263" s="280"/>
      <c r="C263" s="338" t="s">
        <v>309</v>
      </c>
      <c r="D263" s="387"/>
      <c r="E263" s="284" t="s">
        <v>310</v>
      </c>
      <c r="F263" s="282">
        <f>F264</f>
        <v>5000</v>
      </c>
      <c r="G263" s="282">
        <f>G264</f>
        <v>0</v>
      </c>
      <c r="H263" s="282">
        <f>H264</f>
        <v>5000</v>
      </c>
      <c r="I263" s="281"/>
      <c r="J263" s="100"/>
      <c r="K263" s="100"/>
      <c r="L263" s="100"/>
    </row>
    <row r="264" spans="2:12" ht="28.5" customHeight="1">
      <c r="B264" s="178"/>
      <c r="C264" s="177"/>
      <c r="D264" s="142">
        <v>4330</v>
      </c>
      <c r="E264" s="72" t="s">
        <v>184</v>
      </c>
      <c r="F264" s="189">
        <v>5000</v>
      </c>
      <c r="G264" s="189"/>
      <c r="H264" s="76">
        <f>F264+G264</f>
        <v>5000</v>
      </c>
      <c r="I264" s="114"/>
      <c r="J264" s="100"/>
      <c r="K264" s="100"/>
      <c r="L264" s="100"/>
    </row>
    <row r="265" spans="2:12" ht="24" customHeight="1">
      <c r="B265" s="178"/>
      <c r="C265" s="286" t="s">
        <v>263</v>
      </c>
      <c r="D265" s="389"/>
      <c r="E265" s="288" t="s">
        <v>264</v>
      </c>
      <c r="F265" s="292">
        <f>F266+F267+F268</f>
        <v>2800</v>
      </c>
      <c r="G265" s="292">
        <f>G266+G267+G268</f>
        <v>0</v>
      </c>
      <c r="H265" s="292">
        <f>H266+H267+H268</f>
        <v>2800</v>
      </c>
      <c r="I265" s="114"/>
      <c r="J265" s="100"/>
      <c r="K265" s="100"/>
      <c r="L265" s="100"/>
    </row>
    <row r="266" spans="2:12" ht="13.5" customHeight="1">
      <c r="B266" s="178"/>
      <c r="C266" s="177"/>
      <c r="D266" s="112" t="s">
        <v>106</v>
      </c>
      <c r="E266" s="72" t="s">
        <v>107</v>
      </c>
      <c r="F266" s="213">
        <v>1000</v>
      </c>
      <c r="G266" s="257"/>
      <c r="H266" s="76">
        <f>F266+G266</f>
        <v>1000</v>
      </c>
      <c r="I266" s="211"/>
      <c r="J266" s="100"/>
      <c r="K266" s="100"/>
      <c r="L266" s="100"/>
    </row>
    <row r="267" spans="2:12" ht="13.5" customHeight="1">
      <c r="B267" s="178"/>
      <c r="C267" s="177"/>
      <c r="D267" s="112" t="s">
        <v>124</v>
      </c>
      <c r="E267" s="72" t="s">
        <v>125</v>
      </c>
      <c r="F267" s="189">
        <v>300</v>
      </c>
      <c r="G267" s="257"/>
      <c r="H267" s="76">
        <f>F267+G267</f>
        <v>300</v>
      </c>
      <c r="I267" s="211"/>
      <c r="J267" s="100"/>
      <c r="K267" s="100"/>
      <c r="L267" s="100"/>
    </row>
    <row r="268" spans="2:12" ht="13.5" customHeight="1">
      <c r="B268" s="178"/>
      <c r="C268" s="177"/>
      <c r="D268" s="142">
        <v>4700</v>
      </c>
      <c r="E268" s="72" t="s">
        <v>143</v>
      </c>
      <c r="F268" s="189">
        <v>1500</v>
      </c>
      <c r="G268" s="257"/>
      <c r="H268" s="76">
        <f>F268+G268</f>
        <v>1500</v>
      </c>
      <c r="I268" s="211"/>
      <c r="J268" s="100"/>
      <c r="K268" s="100"/>
      <c r="L268" s="100"/>
    </row>
    <row r="269" spans="2:12" ht="13.5" customHeight="1">
      <c r="B269" s="178"/>
      <c r="C269" s="283" t="s">
        <v>311</v>
      </c>
      <c r="D269" s="388"/>
      <c r="E269" s="284" t="s">
        <v>312</v>
      </c>
      <c r="F269" s="290">
        <f>SUM(F270:F272)</f>
        <v>31000</v>
      </c>
      <c r="G269" s="292">
        <f>SUM(G270:G272)</f>
        <v>0</v>
      </c>
      <c r="H269" s="291">
        <f>SUM(H270:H272)</f>
        <v>31000</v>
      </c>
      <c r="I269" s="211"/>
      <c r="J269" s="100"/>
      <c r="K269" s="100"/>
      <c r="L269" s="100"/>
    </row>
    <row r="270" spans="2:12" ht="13.5" customHeight="1">
      <c r="B270" s="178"/>
      <c r="C270" s="209"/>
      <c r="D270" s="112" t="s">
        <v>119</v>
      </c>
      <c r="E270" s="72" t="s">
        <v>120</v>
      </c>
      <c r="F270" s="213">
        <v>4600</v>
      </c>
      <c r="G270" s="257"/>
      <c r="H270" s="76">
        <f aca="true" t="shared" si="14" ref="H270:H289">F270+G270</f>
        <v>4600</v>
      </c>
      <c r="I270" s="211"/>
      <c r="J270" s="100"/>
      <c r="K270" s="100"/>
      <c r="L270" s="100"/>
    </row>
    <row r="271" spans="2:12" ht="13.5" customHeight="1">
      <c r="B271" s="178"/>
      <c r="C271" s="209"/>
      <c r="D271" s="117" t="s">
        <v>121</v>
      </c>
      <c r="E271" s="72" t="s">
        <v>333</v>
      </c>
      <c r="F271" s="213">
        <v>350</v>
      </c>
      <c r="G271" s="257"/>
      <c r="H271" s="76">
        <f t="shared" si="14"/>
        <v>350</v>
      </c>
      <c r="I271" s="219"/>
      <c r="J271" s="100"/>
      <c r="K271" s="100"/>
      <c r="L271" s="100"/>
    </row>
    <row r="272" spans="2:12" ht="13.5" customHeight="1">
      <c r="B272" s="178"/>
      <c r="C272" s="209"/>
      <c r="D272" s="117">
        <v>4170</v>
      </c>
      <c r="E272" s="72" t="s">
        <v>132</v>
      </c>
      <c r="F272" s="213">
        <v>26050</v>
      </c>
      <c r="G272" s="257"/>
      <c r="H272" s="76">
        <f t="shared" si="14"/>
        <v>26050</v>
      </c>
      <c r="I272" s="219"/>
      <c r="J272" s="100"/>
      <c r="K272" s="100"/>
      <c r="L272" s="100"/>
    </row>
    <row r="273" spans="2:12" ht="40.5" customHeight="1">
      <c r="B273" s="119"/>
      <c r="C273" s="286" t="s">
        <v>178</v>
      </c>
      <c r="D273" s="389"/>
      <c r="E273" s="324" t="s">
        <v>290</v>
      </c>
      <c r="F273" s="369">
        <f>SUM(F274:F289)</f>
        <v>2550160</v>
      </c>
      <c r="G273" s="373">
        <f>SUM(G274:G289)</f>
        <v>0</v>
      </c>
      <c r="H273" s="369">
        <f>SUM(H274:H289)</f>
        <v>2550160</v>
      </c>
      <c r="I273" s="114"/>
      <c r="J273" s="100"/>
      <c r="K273" s="100"/>
      <c r="L273" s="100"/>
    </row>
    <row r="274" spans="2:12" ht="14.25" customHeight="1">
      <c r="B274" s="116"/>
      <c r="C274" s="117"/>
      <c r="D274" s="117" t="s">
        <v>179</v>
      </c>
      <c r="E274" s="72" t="s">
        <v>329</v>
      </c>
      <c r="F274" s="121">
        <v>2404710</v>
      </c>
      <c r="G274" s="122"/>
      <c r="H274" s="122">
        <f t="shared" si="14"/>
        <v>2404710</v>
      </c>
      <c r="I274" s="211"/>
      <c r="J274" s="100"/>
      <c r="K274" s="100"/>
      <c r="L274" s="100"/>
    </row>
    <row r="275" spans="2:12" ht="14.25" customHeight="1">
      <c r="B275" s="116"/>
      <c r="C275" s="117"/>
      <c r="D275" s="117" t="s">
        <v>117</v>
      </c>
      <c r="E275" s="72" t="s">
        <v>330</v>
      </c>
      <c r="F275" s="121">
        <v>60050</v>
      </c>
      <c r="G275" s="76"/>
      <c r="H275" s="76">
        <f t="shared" si="14"/>
        <v>60050</v>
      </c>
      <c r="I275" s="228"/>
      <c r="J275" s="100"/>
      <c r="K275" s="100"/>
      <c r="L275" s="100"/>
    </row>
    <row r="276" spans="2:12" ht="14.25" customHeight="1">
      <c r="B276" s="116"/>
      <c r="C276" s="117"/>
      <c r="D276" s="112" t="s">
        <v>130</v>
      </c>
      <c r="E276" s="72" t="s">
        <v>331</v>
      </c>
      <c r="F276" s="121">
        <v>3397</v>
      </c>
      <c r="G276" s="76"/>
      <c r="H276" s="76">
        <f t="shared" si="14"/>
        <v>3397</v>
      </c>
      <c r="I276" s="219"/>
      <c r="J276" s="100"/>
      <c r="K276" s="100"/>
      <c r="L276" s="100"/>
    </row>
    <row r="277" spans="2:12" ht="14.25" customHeight="1">
      <c r="B277" s="116"/>
      <c r="C277" s="117"/>
      <c r="D277" s="117" t="s">
        <v>119</v>
      </c>
      <c r="E277" s="72" t="s">
        <v>332</v>
      </c>
      <c r="F277" s="121">
        <v>61000</v>
      </c>
      <c r="G277" s="76"/>
      <c r="H277" s="76">
        <f t="shared" si="14"/>
        <v>61000</v>
      </c>
      <c r="I277" s="219"/>
      <c r="J277" s="100"/>
      <c r="K277" s="100"/>
      <c r="L277" s="100"/>
    </row>
    <row r="278" spans="2:12" ht="14.25" customHeight="1">
      <c r="B278" s="116"/>
      <c r="C278" s="117"/>
      <c r="D278" s="117" t="s">
        <v>121</v>
      </c>
      <c r="E278" s="72" t="s">
        <v>333</v>
      </c>
      <c r="F278" s="121">
        <v>1550</v>
      </c>
      <c r="G278" s="76"/>
      <c r="H278" s="76">
        <f t="shared" si="14"/>
        <v>1550</v>
      </c>
      <c r="I278" s="143"/>
      <c r="J278" s="100"/>
      <c r="K278" s="100"/>
      <c r="L278" s="100"/>
    </row>
    <row r="279" spans="2:12" ht="14.25" customHeight="1">
      <c r="B279" s="116"/>
      <c r="C279" s="117"/>
      <c r="D279" s="117">
        <v>4170</v>
      </c>
      <c r="E279" s="72" t="s">
        <v>334</v>
      </c>
      <c r="F279" s="121">
        <v>1000</v>
      </c>
      <c r="G279" s="76"/>
      <c r="H279" s="76">
        <f t="shared" si="14"/>
        <v>1000</v>
      </c>
      <c r="I279" s="143"/>
      <c r="J279" s="100"/>
      <c r="K279" s="100"/>
      <c r="L279" s="100"/>
    </row>
    <row r="280" spans="2:12" ht="14.25" customHeight="1">
      <c r="B280" s="116"/>
      <c r="C280" s="117"/>
      <c r="D280" s="117" t="s">
        <v>106</v>
      </c>
      <c r="E280" s="72" t="s">
        <v>335</v>
      </c>
      <c r="F280" s="121">
        <v>2200</v>
      </c>
      <c r="G280" s="76"/>
      <c r="H280" s="76">
        <f t="shared" si="14"/>
        <v>2200</v>
      </c>
      <c r="I280" s="228"/>
      <c r="J280" s="100"/>
      <c r="K280" s="100"/>
      <c r="L280" s="100"/>
    </row>
    <row r="281" spans="2:12" ht="14.25" customHeight="1">
      <c r="B281" s="116"/>
      <c r="C281" s="117"/>
      <c r="D281" s="112" t="s">
        <v>133</v>
      </c>
      <c r="E281" s="72" t="s">
        <v>336</v>
      </c>
      <c r="F281" s="121">
        <v>600</v>
      </c>
      <c r="G281" s="76"/>
      <c r="H281" s="76">
        <f t="shared" si="14"/>
        <v>600</v>
      </c>
      <c r="I281" s="143"/>
      <c r="J281" s="100"/>
      <c r="K281" s="100"/>
      <c r="L281" s="100"/>
    </row>
    <row r="282" spans="2:12" ht="14.25" customHeight="1">
      <c r="B282" s="116"/>
      <c r="C282" s="117"/>
      <c r="D282" s="112" t="s">
        <v>135</v>
      </c>
      <c r="E282" s="72" t="s">
        <v>136</v>
      </c>
      <c r="F282" s="121">
        <v>300</v>
      </c>
      <c r="G282" s="122"/>
      <c r="H282" s="122">
        <f t="shared" si="14"/>
        <v>300</v>
      </c>
      <c r="I282" s="211"/>
      <c r="J282" s="100"/>
      <c r="K282" s="100"/>
      <c r="L282" s="100"/>
    </row>
    <row r="283" spans="2:12" ht="14.25" customHeight="1">
      <c r="B283" s="116"/>
      <c r="C283" s="117"/>
      <c r="D283" s="117" t="s">
        <v>180</v>
      </c>
      <c r="E283" s="72" t="s">
        <v>181</v>
      </c>
      <c r="F283" s="121">
        <v>550</v>
      </c>
      <c r="G283" s="76"/>
      <c r="H283" s="76">
        <f t="shared" si="14"/>
        <v>550</v>
      </c>
      <c r="I283" s="211"/>
      <c r="J283" s="100"/>
      <c r="K283" s="100"/>
      <c r="L283" s="100"/>
    </row>
    <row r="284" spans="2:12" ht="14.25" customHeight="1">
      <c r="B284" s="116"/>
      <c r="C284" s="117"/>
      <c r="D284" s="117" t="s">
        <v>91</v>
      </c>
      <c r="E284" s="72" t="s">
        <v>337</v>
      </c>
      <c r="F284" s="121">
        <v>10000</v>
      </c>
      <c r="G284" s="76"/>
      <c r="H284" s="76">
        <f t="shared" si="14"/>
        <v>10000</v>
      </c>
      <c r="I284" s="219"/>
      <c r="J284" s="100"/>
      <c r="K284" s="100"/>
      <c r="L284" s="100"/>
    </row>
    <row r="285" spans="2:12" ht="25.5">
      <c r="B285" s="116"/>
      <c r="C285" s="117"/>
      <c r="D285" s="142">
        <v>4400</v>
      </c>
      <c r="E285" s="234" t="s">
        <v>278</v>
      </c>
      <c r="F285" s="121">
        <v>1300</v>
      </c>
      <c r="G285" s="76"/>
      <c r="H285" s="76">
        <f t="shared" si="14"/>
        <v>1300</v>
      </c>
      <c r="I285" s="228"/>
      <c r="J285" s="100"/>
      <c r="K285" s="100"/>
      <c r="L285" s="100"/>
    </row>
    <row r="286" spans="2:12" ht="14.25" customHeight="1">
      <c r="B286" s="116"/>
      <c r="C286" s="117"/>
      <c r="D286" s="117" t="s">
        <v>124</v>
      </c>
      <c r="E286" s="72" t="s">
        <v>338</v>
      </c>
      <c r="F286" s="121">
        <v>500</v>
      </c>
      <c r="G286" s="76"/>
      <c r="H286" s="76">
        <f t="shared" si="14"/>
        <v>500</v>
      </c>
      <c r="I286" s="211"/>
      <c r="J286" s="100"/>
      <c r="K286" s="100"/>
      <c r="L286" s="100"/>
    </row>
    <row r="287" spans="2:12" ht="14.25" customHeight="1">
      <c r="B287" s="116"/>
      <c r="C287" s="117"/>
      <c r="D287" s="117">
        <v>4430</v>
      </c>
      <c r="E287" s="72" t="s">
        <v>339</v>
      </c>
      <c r="F287" s="121">
        <v>150</v>
      </c>
      <c r="G287" s="76"/>
      <c r="H287" s="76">
        <f t="shared" si="14"/>
        <v>150</v>
      </c>
      <c r="I287" s="219"/>
      <c r="J287" s="100"/>
      <c r="K287" s="100"/>
      <c r="L287" s="100"/>
    </row>
    <row r="288" spans="2:12" ht="14.25">
      <c r="B288" s="116"/>
      <c r="C288" s="117"/>
      <c r="D288" s="117" t="s">
        <v>140</v>
      </c>
      <c r="E288" s="72" t="s">
        <v>340</v>
      </c>
      <c r="F288" s="121">
        <v>1250</v>
      </c>
      <c r="G288" s="76"/>
      <c r="H288" s="76">
        <f t="shared" si="14"/>
        <v>1250</v>
      </c>
      <c r="I288" s="228"/>
      <c r="J288" s="100"/>
      <c r="K288" s="100"/>
      <c r="L288" s="100"/>
    </row>
    <row r="289" spans="2:12" ht="14.25" customHeight="1">
      <c r="B289" s="116"/>
      <c r="C289" s="117"/>
      <c r="D289" s="142">
        <v>4700</v>
      </c>
      <c r="E289" s="72" t="s">
        <v>341</v>
      </c>
      <c r="F289" s="121">
        <v>1603</v>
      </c>
      <c r="G289" s="76"/>
      <c r="H289" s="76">
        <f t="shared" si="14"/>
        <v>1603</v>
      </c>
      <c r="I289" s="219"/>
      <c r="J289" s="100"/>
      <c r="K289" s="100"/>
      <c r="L289" s="100"/>
    </row>
    <row r="290" spans="2:12" ht="67.5" customHeight="1">
      <c r="B290" s="119"/>
      <c r="C290" s="286" t="s">
        <v>182</v>
      </c>
      <c r="D290" s="287"/>
      <c r="E290" s="328" t="s">
        <v>291</v>
      </c>
      <c r="F290" s="369">
        <f>F291</f>
        <v>15200</v>
      </c>
      <c r="G290" s="373">
        <f>G291</f>
        <v>0</v>
      </c>
      <c r="H290" s="369">
        <f>H291</f>
        <v>15200</v>
      </c>
      <c r="I290" s="114"/>
      <c r="J290" s="100"/>
      <c r="K290" s="100"/>
      <c r="L290" s="100"/>
    </row>
    <row r="291" spans="2:12" ht="15" customHeight="1">
      <c r="B291" s="116"/>
      <c r="C291" s="117"/>
      <c r="D291" s="117">
        <v>4130</v>
      </c>
      <c r="E291" s="72" t="s">
        <v>214</v>
      </c>
      <c r="F291" s="121">
        <v>15200</v>
      </c>
      <c r="G291" s="122"/>
      <c r="H291" s="122">
        <f>F291+G291</f>
        <v>15200</v>
      </c>
      <c r="I291" s="211"/>
      <c r="J291" s="100"/>
      <c r="K291" s="100"/>
      <c r="L291" s="100"/>
    </row>
    <row r="292" spans="2:12" ht="26.25" customHeight="1">
      <c r="B292" s="119"/>
      <c r="C292" s="286" t="s">
        <v>183</v>
      </c>
      <c r="D292" s="287"/>
      <c r="E292" s="328" t="s">
        <v>78</v>
      </c>
      <c r="F292" s="369">
        <f>SUM(F293:F295)</f>
        <v>232706</v>
      </c>
      <c r="G292" s="373">
        <f>SUM(G293:G295)</f>
        <v>0</v>
      </c>
      <c r="H292" s="369">
        <f>SUM(H293:H295)</f>
        <v>232706</v>
      </c>
      <c r="I292" s="114"/>
      <c r="J292" s="100"/>
      <c r="K292" s="100"/>
      <c r="L292" s="100"/>
    </row>
    <row r="293" spans="2:12" ht="16.5" customHeight="1">
      <c r="B293" s="116"/>
      <c r="C293" s="117"/>
      <c r="D293" s="112" t="s">
        <v>179</v>
      </c>
      <c r="E293" s="72" t="s">
        <v>186</v>
      </c>
      <c r="F293" s="121">
        <v>194706</v>
      </c>
      <c r="G293" s="122"/>
      <c r="H293" s="122">
        <f>F293+G293</f>
        <v>194706</v>
      </c>
      <c r="I293" s="211"/>
      <c r="J293" s="100"/>
      <c r="K293" s="100"/>
      <c r="L293" s="100"/>
    </row>
    <row r="294" spans="2:12" ht="15" customHeight="1">
      <c r="B294" s="116"/>
      <c r="C294" s="117"/>
      <c r="D294" s="117" t="s">
        <v>119</v>
      </c>
      <c r="E294" s="72" t="s">
        <v>120</v>
      </c>
      <c r="F294" s="121">
        <v>3000</v>
      </c>
      <c r="G294" s="76"/>
      <c r="H294" s="76">
        <f>F294+G294</f>
        <v>3000</v>
      </c>
      <c r="I294" s="228"/>
      <c r="J294" s="100"/>
      <c r="K294" s="100"/>
      <c r="L294" s="100"/>
    </row>
    <row r="295" spans="2:12" ht="24" customHeight="1">
      <c r="B295" s="116"/>
      <c r="C295" s="117"/>
      <c r="D295" s="142">
        <v>4330</v>
      </c>
      <c r="E295" s="72" t="s">
        <v>184</v>
      </c>
      <c r="F295" s="121">
        <v>35000</v>
      </c>
      <c r="G295" s="76"/>
      <c r="H295" s="76">
        <f>F295+G295</f>
        <v>35000</v>
      </c>
      <c r="I295" s="219"/>
      <c r="J295" s="100"/>
      <c r="K295" s="100"/>
      <c r="L295" s="100"/>
    </row>
    <row r="296" spans="2:12" ht="15.75" customHeight="1">
      <c r="B296" s="119"/>
      <c r="C296" s="286" t="s">
        <v>185</v>
      </c>
      <c r="D296" s="287"/>
      <c r="E296" s="288" t="s">
        <v>245</v>
      </c>
      <c r="F296" s="369">
        <f>F297</f>
        <v>40000</v>
      </c>
      <c r="G296" s="373">
        <f>G297</f>
        <v>0</v>
      </c>
      <c r="H296" s="369">
        <f>H297</f>
        <v>40000</v>
      </c>
      <c r="I296" s="114"/>
      <c r="J296" s="100"/>
      <c r="K296" s="100"/>
      <c r="L296" s="100"/>
    </row>
    <row r="297" spans="2:12" ht="15" customHeight="1">
      <c r="B297" s="116"/>
      <c r="C297" s="117"/>
      <c r="D297" s="112" t="s">
        <v>179</v>
      </c>
      <c r="E297" s="72" t="s">
        <v>186</v>
      </c>
      <c r="F297" s="121">
        <v>40000</v>
      </c>
      <c r="G297" s="76"/>
      <c r="H297" s="76">
        <f>F297+G297</f>
        <v>40000</v>
      </c>
      <c r="I297" s="143"/>
      <c r="J297" s="100"/>
      <c r="K297" s="100"/>
      <c r="L297" s="100"/>
    </row>
    <row r="298" spans="2:12" ht="15" customHeight="1">
      <c r="B298" s="116"/>
      <c r="C298" s="320">
        <v>85216</v>
      </c>
      <c r="D298" s="332"/>
      <c r="E298" s="333" t="s">
        <v>212</v>
      </c>
      <c r="F298" s="369">
        <f>F299</f>
        <v>68900</v>
      </c>
      <c r="G298" s="373">
        <f>G299</f>
        <v>0</v>
      </c>
      <c r="H298" s="369">
        <f>H299</f>
        <v>68900</v>
      </c>
      <c r="I298" s="143"/>
      <c r="J298" s="100"/>
      <c r="K298" s="100"/>
      <c r="L298" s="100"/>
    </row>
    <row r="299" spans="2:12" ht="15" customHeight="1">
      <c r="B299" s="116"/>
      <c r="C299" s="38"/>
      <c r="D299" s="112" t="s">
        <v>179</v>
      </c>
      <c r="E299" s="72" t="s">
        <v>186</v>
      </c>
      <c r="F299" s="121">
        <v>68900</v>
      </c>
      <c r="G299" s="255"/>
      <c r="H299" s="76">
        <f>F299+G299</f>
        <v>68900</v>
      </c>
      <c r="I299" s="143"/>
      <c r="J299" s="100"/>
      <c r="K299" s="100"/>
      <c r="L299" s="100"/>
    </row>
    <row r="300" spans="2:12" ht="16.5" customHeight="1">
      <c r="B300" s="119"/>
      <c r="C300" s="286" t="s">
        <v>187</v>
      </c>
      <c r="D300" s="287"/>
      <c r="E300" s="288" t="s">
        <v>79</v>
      </c>
      <c r="F300" s="369">
        <f>SUM(F301:F318)</f>
        <v>578718.8500000001</v>
      </c>
      <c r="G300" s="369">
        <f>SUM(G301:G318)</f>
        <v>0</v>
      </c>
      <c r="H300" s="369">
        <f>SUM(H301:H318)</f>
        <v>578718.8500000001</v>
      </c>
      <c r="I300" s="114"/>
      <c r="J300" s="100"/>
      <c r="K300" s="100"/>
      <c r="L300" s="100"/>
    </row>
    <row r="301" spans="2:12" ht="15.75" customHeight="1">
      <c r="B301" s="116"/>
      <c r="C301" s="117"/>
      <c r="D301" s="112" t="s">
        <v>117</v>
      </c>
      <c r="E301" s="72" t="s">
        <v>118</v>
      </c>
      <c r="F301" s="121">
        <v>387200</v>
      </c>
      <c r="G301" s="122"/>
      <c r="H301" s="76">
        <f aca="true" t="shared" si="15" ref="H301:H318">F301+G301</f>
        <v>387200</v>
      </c>
      <c r="I301" s="219"/>
      <c r="J301" s="100"/>
      <c r="K301" s="100"/>
      <c r="L301" s="100"/>
    </row>
    <row r="302" spans="2:12" ht="15.75" customHeight="1">
      <c r="B302" s="116"/>
      <c r="C302" s="117"/>
      <c r="D302" s="112" t="s">
        <v>130</v>
      </c>
      <c r="E302" s="72" t="s">
        <v>131</v>
      </c>
      <c r="F302" s="121">
        <v>24278</v>
      </c>
      <c r="G302" s="76"/>
      <c r="H302" s="76">
        <f t="shared" si="15"/>
        <v>24278</v>
      </c>
      <c r="I302" s="219"/>
      <c r="J302" s="100"/>
      <c r="K302" s="100"/>
      <c r="L302" s="100"/>
    </row>
    <row r="303" spans="2:12" ht="15.75" customHeight="1">
      <c r="B303" s="116"/>
      <c r="C303" s="117"/>
      <c r="D303" s="112" t="s">
        <v>119</v>
      </c>
      <c r="E303" s="72" t="s">
        <v>120</v>
      </c>
      <c r="F303" s="121">
        <v>66200</v>
      </c>
      <c r="G303" s="76"/>
      <c r="H303" s="76">
        <f t="shared" si="15"/>
        <v>66200</v>
      </c>
      <c r="I303" s="228"/>
      <c r="J303" s="100"/>
      <c r="K303" s="100"/>
      <c r="L303" s="100"/>
    </row>
    <row r="304" spans="2:12" ht="15.75" customHeight="1">
      <c r="B304" s="116"/>
      <c r="C304" s="117"/>
      <c r="D304" s="112" t="s">
        <v>121</v>
      </c>
      <c r="E304" s="72" t="s">
        <v>122</v>
      </c>
      <c r="F304" s="121">
        <v>9500</v>
      </c>
      <c r="G304" s="76"/>
      <c r="H304" s="76">
        <f t="shared" si="15"/>
        <v>9500</v>
      </c>
      <c r="I304" s="219"/>
      <c r="J304" s="100"/>
      <c r="K304" s="100"/>
      <c r="L304" s="100"/>
    </row>
    <row r="305" spans="2:12" ht="15.75" customHeight="1">
      <c r="B305" s="116"/>
      <c r="C305" s="117"/>
      <c r="D305" s="117">
        <v>4170</v>
      </c>
      <c r="E305" s="72" t="s">
        <v>132</v>
      </c>
      <c r="F305" s="121">
        <v>1000</v>
      </c>
      <c r="G305" s="76"/>
      <c r="H305" s="76">
        <f t="shared" si="15"/>
        <v>1000</v>
      </c>
      <c r="I305" s="143"/>
      <c r="J305" s="100"/>
      <c r="K305" s="100"/>
      <c r="L305" s="100"/>
    </row>
    <row r="306" spans="2:12" ht="15.75" customHeight="1">
      <c r="B306" s="116"/>
      <c r="C306" s="117"/>
      <c r="D306" s="112" t="s">
        <v>106</v>
      </c>
      <c r="E306" s="72" t="s">
        <v>107</v>
      </c>
      <c r="F306" s="121">
        <v>27740.06</v>
      </c>
      <c r="G306" s="76"/>
      <c r="H306" s="76">
        <f t="shared" si="15"/>
        <v>27740.06</v>
      </c>
      <c r="I306" s="211"/>
      <c r="J306" s="100"/>
      <c r="K306" s="100"/>
      <c r="L306" s="100"/>
    </row>
    <row r="307" spans="2:12" ht="15.75" customHeight="1">
      <c r="B307" s="116"/>
      <c r="C307" s="117"/>
      <c r="D307" s="112" t="s">
        <v>133</v>
      </c>
      <c r="E307" s="72" t="s">
        <v>134</v>
      </c>
      <c r="F307" s="121">
        <v>7100</v>
      </c>
      <c r="G307" s="76"/>
      <c r="H307" s="76">
        <f t="shared" si="15"/>
        <v>7100</v>
      </c>
      <c r="I307" s="219"/>
      <c r="J307" s="100"/>
      <c r="K307" s="100"/>
      <c r="L307" s="100"/>
    </row>
    <row r="308" spans="2:12" ht="15.75" customHeight="1">
      <c r="B308" s="116"/>
      <c r="C308" s="117"/>
      <c r="D308" s="112" t="s">
        <v>135</v>
      </c>
      <c r="E308" s="72" t="s">
        <v>136</v>
      </c>
      <c r="F308" s="121">
        <v>4000</v>
      </c>
      <c r="G308" s="76"/>
      <c r="H308" s="76">
        <f t="shared" si="15"/>
        <v>4000</v>
      </c>
      <c r="I308" s="219"/>
      <c r="J308" s="100"/>
      <c r="K308" s="100"/>
      <c r="L308" s="100"/>
    </row>
    <row r="309" spans="2:12" ht="15.75" customHeight="1">
      <c r="B309" s="116"/>
      <c r="C309" s="117"/>
      <c r="D309" s="117" t="s">
        <v>180</v>
      </c>
      <c r="E309" s="72" t="s">
        <v>181</v>
      </c>
      <c r="F309" s="121">
        <v>1500</v>
      </c>
      <c r="G309" s="76"/>
      <c r="H309" s="76">
        <f t="shared" si="15"/>
        <v>1500</v>
      </c>
      <c r="I309" s="211"/>
      <c r="J309" s="100"/>
      <c r="K309" s="100"/>
      <c r="L309" s="100"/>
    </row>
    <row r="310" spans="2:12" ht="15.75" customHeight="1">
      <c r="B310" s="116"/>
      <c r="C310" s="117"/>
      <c r="D310" s="112" t="s">
        <v>91</v>
      </c>
      <c r="E310" s="72" t="s">
        <v>92</v>
      </c>
      <c r="F310" s="121">
        <v>14212.79</v>
      </c>
      <c r="G310" s="76"/>
      <c r="H310" s="76">
        <f t="shared" si="15"/>
        <v>14212.79</v>
      </c>
      <c r="I310" s="211"/>
      <c r="J310" s="100"/>
      <c r="K310" s="100"/>
      <c r="L310" s="100"/>
    </row>
    <row r="311" spans="2:12" ht="15.75" customHeight="1">
      <c r="B311" s="116"/>
      <c r="C311" s="117"/>
      <c r="D311" s="142">
        <v>4350</v>
      </c>
      <c r="E311" s="72" t="s">
        <v>137</v>
      </c>
      <c r="F311" s="121">
        <v>1000</v>
      </c>
      <c r="G311" s="76"/>
      <c r="H311" s="76">
        <f t="shared" si="15"/>
        <v>1000</v>
      </c>
      <c r="I311" s="228"/>
      <c r="J311" s="100"/>
      <c r="K311" s="100"/>
      <c r="L311" s="100"/>
    </row>
    <row r="312" spans="2:12" ht="15.75" customHeight="1">
      <c r="B312" s="116"/>
      <c r="C312" s="117"/>
      <c r="D312" s="142">
        <v>4360</v>
      </c>
      <c r="E312" s="72" t="s">
        <v>138</v>
      </c>
      <c r="F312" s="121">
        <v>3600</v>
      </c>
      <c r="G312" s="76"/>
      <c r="H312" s="76">
        <f t="shared" si="15"/>
        <v>3600</v>
      </c>
      <c r="I312" s="219"/>
      <c r="J312" s="100"/>
      <c r="K312" s="100"/>
      <c r="L312" s="100"/>
    </row>
    <row r="313" spans="2:12" ht="15.75" customHeight="1">
      <c r="B313" s="116"/>
      <c r="C313" s="117"/>
      <c r="D313" s="142">
        <v>4370</v>
      </c>
      <c r="E313" s="72" t="s">
        <v>139</v>
      </c>
      <c r="F313" s="121">
        <v>3600</v>
      </c>
      <c r="G313" s="76"/>
      <c r="H313" s="76">
        <f t="shared" si="15"/>
        <v>3600</v>
      </c>
      <c r="I313" s="211"/>
      <c r="J313" s="100"/>
      <c r="K313" s="100"/>
      <c r="L313" s="100"/>
    </row>
    <row r="314" spans="2:12" ht="25.5">
      <c r="B314" s="116"/>
      <c r="C314" s="117"/>
      <c r="D314" s="142">
        <v>4400</v>
      </c>
      <c r="E314" s="234" t="s">
        <v>278</v>
      </c>
      <c r="F314" s="121">
        <v>12700</v>
      </c>
      <c r="G314" s="76"/>
      <c r="H314" s="76">
        <f t="shared" si="15"/>
        <v>12700</v>
      </c>
      <c r="I314" s="219"/>
      <c r="J314" s="100"/>
      <c r="K314" s="100"/>
      <c r="L314" s="100"/>
    </row>
    <row r="315" spans="2:12" ht="15" customHeight="1">
      <c r="B315" s="116"/>
      <c r="C315" s="117"/>
      <c r="D315" s="112" t="s">
        <v>124</v>
      </c>
      <c r="E315" s="72" t="s">
        <v>125</v>
      </c>
      <c r="F315" s="121">
        <v>1000</v>
      </c>
      <c r="G315" s="76"/>
      <c r="H315" s="76">
        <f t="shared" si="15"/>
        <v>1000</v>
      </c>
      <c r="I315" s="219"/>
      <c r="J315" s="100"/>
      <c r="K315" s="100"/>
      <c r="L315" s="100"/>
    </row>
    <row r="316" spans="2:12" ht="15" customHeight="1">
      <c r="B316" s="116"/>
      <c r="C316" s="117"/>
      <c r="D316" s="112" t="s">
        <v>98</v>
      </c>
      <c r="E316" s="72" t="s">
        <v>99</v>
      </c>
      <c r="F316" s="121">
        <v>2100</v>
      </c>
      <c r="G316" s="76"/>
      <c r="H316" s="76">
        <f t="shared" si="15"/>
        <v>2100</v>
      </c>
      <c r="I316" s="228"/>
      <c r="J316" s="100"/>
      <c r="K316" s="100"/>
      <c r="L316" s="100"/>
    </row>
    <row r="317" spans="2:12" ht="15" customHeight="1">
      <c r="B317" s="116"/>
      <c r="C317" s="117"/>
      <c r="D317" s="112" t="s">
        <v>140</v>
      </c>
      <c r="E317" s="72" t="s">
        <v>141</v>
      </c>
      <c r="F317" s="121">
        <v>8488</v>
      </c>
      <c r="G317" s="76"/>
      <c r="H317" s="76">
        <f t="shared" si="15"/>
        <v>8488</v>
      </c>
      <c r="I317" s="211"/>
      <c r="J317" s="100"/>
      <c r="K317" s="100"/>
      <c r="L317" s="100"/>
    </row>
    <row r="318" spans="2:12" ht="15" customHeight="1">
      <c r="B318" s="116"/>
      <c r="C318" s="117"/>
      <c r="D318" s="142">
        <v>4700</v>
      </c>
      <c r="E318" s="72" t="s">
        <v>143</v>
      </c>
      <c r="F318" s="121">
        <v>3500</v>
      </c>
      <c r="G318" s="76"/>
      <c r="H318" s="76">
        <f t="shared" si="15"/>
        <v>3500</v>
      </c>
      <c r="I318" s="219"/>
      <c r="J318" s="100"/>
      <c r="K318" s="100"/>
      <c r="L318" s="100"/>
    </row>
    <row r="319" spans="2:12" ht="24.75" customHeight="1">
      <c r="B319" s="119"/>
      <c r="C319" s="286" t="s">
        <v>188</v>
      </c>
      <c r="D319" s="287"/>
      <c r="E319" s="288" t="s">
        <v>246</v>
      </c>
      <c r="F319" s="369">
        <f>SUM(F320:F321)</f>
        <v>35400</v>
      </c>
      <c r="G319" s="373">
        <f>SUM(G320:G321)</f>
        <v>0</v>
      </c>
      <c r="H319" s="369">
        <f>SUM(H320:H321)</f>
        <v>35400</v>
      </c>
      <c r="I319" s="114"/>
      <c r="J319" s="100"/>
      <c r="K319" s="100"/>
      <c r="L319" s="100"/>
    </row>
    <row r="320" spans="2:12" ht="18.75" customHeight="1">
      <c r="B320" s="116"/>
      <c r="C320" s="117"/>
      <c r="D320" s="112" t="s">
        <v>119</v>
      </c>
      <c r="E320" s="72" t="s">
        <v>120</v>
      </c>
      <c r="F320" s="121">
        <v>5400</v>
      </c>
      <c r="G320" s="76"/>
      <c r="H320" s="76">
        <f>F320+G320</f>
        <v>5400</v>
      </c>
      <c r="I320" s="123"/>
      <c r="J320" s="100"/>
      <c r="K320" s="100"/>
      <c r="L320" s="100"/>
    </row>
    <row r="321" spans="2:12" ht="18.75" customHeight="1">
      <c r="B321" s="116"/>
      <c r="C321" s="117"/>
      <c r="D321" s="117">
        <v>4170</v>
      </c>
      <c r="E321" s="72" t="s">
        <v>132</v>
      </c>
      <c r="F321" s="121">
        <v>30000</v>
      </c>
      <c r="G321" s="76"/>
      <c r="H321" s="76">
        <f>F321+G321</f>
        <v>30000</v>
      </c>
      <c r="I321" s="123"/>
      <c r="J321" s="100"/>
      <c r="K321" s="100"/>
      <c r="L321" s="100"/>
    </row>
    <row r="322" spans="2:12" ht="18.75" customHeight="1">
      <c r="B322" s="119"/>
      <c r="C322" s="286" t="s">
        <v>189</v>
      </c>
      <c r="D322" s="286"/>
      <c r="E322" s="288" t="s">
        <v>11</v>
      </c>
      <c r="F322" s="369">
        <f>F323+F324+F325</f>
        <v>131405</v>
      </c>
      <c r="G322" s="369">
        <f>G323+G324+G325</f>
        <v>0</v>
      </c>
      <c r="H322" s="369">
        <f>H323+H324+H325</f>
        <v>131405</v>
      </c>
      <c r="I322" s="114"/>
      <c r="J322" s="100"/>
      <c r="K322" s="100"/>
      <c r="L322" s="100"/>
    </row>
    <row r="323" spans="2:12" ht="18.75" customHeight="1">
      <c r="B323" s="116"/>
      <c r="C323" s="117"/>
      <c r="D323" s="117" t="s">
        <v>179</v>
      </c>
      <c r="E323" s="72" t="s">
        <v>285</v>
      </c>
      <c r="F323" s="121">
        <v>121405</v>
      </c>
      <c r="G323" s="122"/>
      <c r="H323" s="122">
        <f>F323+G323</f>
        <v>121405</v>
      </c>
      <c r="I323" s="211"/>
      <c r="J323" s="100"/>
      <c r="K323" s="100"/>
      <c r="L323" s="100"/>
    </row>
    <row r="324" spans="2:12" ht="18.75" customHeight="1">
      <c r="B324" s="124"/>
      <c r="C324" s="132"/>
      <c r="D324" s="112" t="s">
        <v>106</v>
      </c>
      <c r="E324" s="72" t="s">
        <v>107</v>
      </c>
      <c r="F324" s="125">
        <v>1000</v>
      </c>
      <c r="G324" s="140"/>
      <c r="H324" s="122">
        <f>F324+G324</f>
        <v>1000</v>
      </c>
      <c r="I324" s="211"/>
      <c r="J324" s="100"/>
      <c r="K324" s="100"/>
      <c r="L324" s="100"/>
    </row>
    <row r="325" spans="2:12" ht="18.75" customHeight="1" thickBot="1">
      <c r="B325" s="124"/>
      <c r="C325" s="132"/>
      <c r="D325" s="136" t="s">
        <v>91</v>
      </c>
      <c r="E325" s="40" t="s">
        <v>92</v>
      </c>
      <c r="F325" s="125">
        <v>9000</v>
      </c>
      <c r="G325" s="140"/>
      <c r="H325" s="126">
        <f>F325+G325</f>
        <v>9000</v>
      </c>
      <c r="I325" s="211"/>
      <c r="J325" s="100"/>
      <c r="K325" s="100"/>
      <c r="L325" s="100"/>
    </row>
    <row r="326" spans="2:12" ht="30.75" customHeight="1" thickBot="1">
      <c r="B326" s="354" t="s">
        <v>190</v>
      </c>
      <c r="C326" s="355"/>
      <c r="D326" s="355"/>
      <c r="E326" s="303" t="s">
        <v>80</v>
      </c>
      <c r="F326" s="356">
        <f>F327+F330</f>
        <v>1172402.32</v>
      </c>
      <c r="G326" s="356">
        <f>G327+G330</f>
        <v>0</v>
      </c>
      <c r="H326" s="356">
        <f>H327+H330</f>
        <v>1172402.32</v>
      </c>
      <c r="I326" s="108"/>
      <c r="J326" s="100"/>
      <c r="K326" s="100"/>
      <c r="L326" s="100"/>
    </row>
    <row r="327" spans="2:12" ht="27" customHeight="1">
      <c r="B327" s="403"/>
      <c r="C327" s="399">
        <v>85311</v>
      </c>
      <c r="D327" s="400"/>
      <c r="E327" s="401" t="s">
        <v>344</v>
      </c>
      <c r="F327" s="384">
        <f>F328+F329</f>
        <v>222100</v>
      </c>
      <c r="G327" s="384">
        <f>G328+G329</f>
        <v>0</v>
      </c>
      <c r="H327" s="384">
        <f>H328+H329</f>
        <v>222100</v>
      </c>
      <c r="I327" s="156"/>
      <c r="J327" s="100"/>
      <c r="K327" s="100"/>
      <c r="L327" s="100"/>
    </row>
    <row r="328" spans="2:12" ht="14.25">
      <c r="B328" s="411"/>
      <c r="C328" s="399"/>
      <c r="D328" s="112" t="s">
        <v>91</v>
      </c>
      <c r="E328" s="72" t="s">
        <v>92</v>
      </c>
      <c r="F328" s="147">
        <v>41100</v>
      </c>
      <c r="G328" s="147"/>
      <c r="H328" s="76">
        <f aca="true" t="shared" si="16" ref="H328:H364">F328+G328</f>
        <v>41100</v>
      </c>
      <c r="I328" s="211"/>
      <c r="J328" s="100"/>
      <c r="K328" s="100"/>
      <c r="L328" s="100"/>
    </row>
    <row r="329" spans="2:12" ht="18" customHeight="1">
      <c r="B329" s="404"/>
      <c r="C329" s="237"/>
      <c r="D329" s="405">
        <v>6050</v>
      </c>
      <c r="E329" s="429" t="s">
        <v>282</v>
      </c>
      <c r="F329" s="121">
        <v>181000</v>
      </c>
      <c r="G329" s="121"/>
      <c r="H329" s="76">
        <f t="shared" si="16"/>
        <v>181000</v>
      </c>
      <c r="I329" s="243"/>
      <c r="J329" s="100"/>
      <c r="K329" s="100"/>
      <c r="L329" s="100"/>
    </row>
    <row r="330" spans="2:12" ht="15" customHeight="1">
      <c r="B330" s="138"/>
      <c r="C330" s="338" t="s">
        <v>191</v>
      </c>
      <c r="D330" s="338"/>
      <c r="E330" s="284" t="s">
        <v>11</v>
      </c>
      <c r="F330" s="372">
        <f>SUM(F331:F364)</f>
        <v>950302.3200000001</v>
      </c>
      <c r="G330" s="372">
        <f>SUM(G331:G364)</f>
        <v>0</v>
      </c>
      <c r="H330" s="372">
        <f>SUM(H331:H364)</f>
        <v>950302.3200000001</v>
      </c>
      <c r="I330" s="109"/>
      <c r="J330" s="100"/>
      <c r="K330" s="100"/>
      <c r="L330" s="100"/>
    </row>
    <row r="331" spans="2:12" ht="45">
      <c r="B331" s="116"/>
      <c r="C331" s="120"/>
      <c r="D331" s="117" t="s">
        <v>269</v>
      </c>
      <c r="E331" s="262" t="s">
        <v>271</v>
      </c>
      <c r="F331" s="121">
        <v>6000</v>
      </c>
      <c r="G331" s="255"/>
      <c r="H331" s="76">
        <f t="shared" si="16"/>
        <v>6000</v>
      </c>
      <c r="I331" s="211"/>
      <c r="J331" s="100"/>
      <c r="K331" s="100"/>
      <c r="L331" s="100"/>
    </row>
    <row r="332" spans="2:12" ht="24">
      <c r="B332" s="116"/>
      <c r="C332" s="117"/>
      <c r="D332" s="158" t="s">
        <v>313</v>
      </c>
      <c r="E332" s="72" t="s">
        <v>314</v>
      </c>
      <c r="F332" s="121">
        <v>27281.85</v>
      </c>
      <c r="G332" s="122"/>
      <c r="H332" s="122">
        <f t="shared" si="16"/>
        <v>27281.85</v>
      </c>
      <c r="I332" s="221" t="s">
        <v>288</v>
      </c>
      <c r="J332" s="100"/>
      <c r="K332" s="100"/>
      <c r="L332" s="100"/>
    </row>
    <row r="333" spans="2:12" ht="24">
      <c r="B333" s="116"/>
      <c r="C333" s="117"/>
      <c r="D333" s="158" t="s">
        <v>315</v>
      </c>
      <c r="E333" s="72" t="s">
        <v>314</v>
      </c>
      <c r="F333" s="121">
        <v>4814.44</v>
      </c>
      <c r="G333" s="122"/>
      <c r="H333" s="122">
        <f t="shared" si="16"/>
        <v>4814.44</v>
      </c>
      <c r="I333" s="221" t="s">
        <v>288</v>
      </c>
      <c r="J333" s="100"/>
      <c r="K333" s="100"/>
      <c r="L333" s="100"/>
    </row>
    <row r="334" spans="2:12" ht="24">
      <c r="B334" s="116"/>
      <c r="C334" s="117"/>
      <c r="D334" s="161">
        <v>4117</v>
      </c>
      <c r="E334" s="72" t="s">
        <v>316</v>
      </c>
      <c r="F334" s="121">
        <v>9379.5</v>
      </c>
      <c r="G334" s="122"/>
      <c r="H334" s="160">
        <f t="shared" si="16"/>
        <v>9379.5</v>
      </c>
      <c r="I334" s="221" t="s">
        <v>288</v>
      </c>
      <c r="J334" s="100"/>
      <c r="K334" s="100"/>
      <c r="L334" s="100"/>
    </row>
    <row r="335" spans="2:12" ht="24">
      <c r="B335" s="116"/>
      <c r="C335" s="117"/>
      <c r="D335" s="161">
        <v>4119</v>
      </c>
      <c r="E335" s="72" t="s">
        <v>316</v>
      </c>
      <c r="F335" s="121">
        <v>1655.2</v>
      </c>
      <c r="G335" s="122"/>
      <c r="H335" s="160">
        <f t="shared" si="16"/>
        <v>1655.2</v>
      </c>
      <c r="I335" s="221" t="s">
        <v>288</v>
      </c>
      <c r="J335" s="100"/>
      <c r="K335" s="100"/>
      <c r="L335" s="100"/>
    </row>
    <row r="336" spans="2:12" ht="15" customHeight="1">
      <c r="B336" s="116"/>
      <c r="C336" s="117"/>
      <c r="D336" s="161">
        <v>4127</v>
      </c>
      <c r="E336" s="72" t="s">
        <v>317</v>
      </c>
      <c r="F336" s="121">
        <v>1336.81</v>
      </c>
      <c r="G336" s="122"/>
      <c r="H336" s="160">
        <f t="shared" si="16"/>
        <v>1336.81</v>
      </c>
      <c r="I336" s="221" t="s">
        <v>288</v>
      </c>
      <c r="J336" s="100"/>
      <c r="K336" s="100"/>
      <c r="L336" s="100"/>
    </row>
    <row r="337" spans="2:12" ht="15" customHeight="1">
      <c r="B337" s="116"/>
      <c r="C337" s="117"/>
      <c r="D337" s="161">
        <v>4129</v>
      </c>
      <c r="E337" s="72" t="s">
        <v>317</v>
      </c>
      <c r="F337" s="121">
        <v>235.91</v>
      </c>
      <c r="G337" s="122"/>
      <c r="H337" s="160">
        <f t="shared" si="16"/>
        <v>235.91</v>
      </c>
      <c r="I337" s="221" t="s">
        <v>288</v>
      </c>
      <c r="J337" s="100"/>
      <c r="K337" s="100"/>
      <c r="L337" s="100"/>
    </row>
    <row r="338" spans="2:12" ht="15" customHeight="1">
      <c r="B338" s="116"/>
      <c r="C338" s="117"/>
      <c r="D338" s="117" t="s">
        <v>318</v>
      </c>
      <c r="E338" s="72" t="s">
        <v>319</v>
      </c>
      <c r="F338" s="121">
        <v>35781.85</v>
      </c>
      <c r="G338" s="122"/>
      <c r="H338" s="160">
        <f t="shared" si="16"/>
        <v>35781.85</v>
      </c>
      <c r="I338" s="221" t="s">
        <v>288</v>
      </c>
      <c r="J338" s="100"/>
      <c r="K338" s="100"/>
      <c r="L338" s="100"/>
    </row>
    <row r="339" spans="2:12" ht="15" customHeight="1">
      <c r="B339" s="116"/>
      <c r="C339" s="117"/>
      <c r="D339" s="117" t="s">
        <v>320</v>
      </c>
      <c r="E339" s="72" t="s">
        <v>319</v>
      </c>
      <c r="F339" s="121">
        <v>6314.44</v>
      </c>
      <c r="G339" s="122"/>
      <c r="H339" s="160">
        <f t="shared" si="16"/>
        <v>6314.44</v>
      </c>
      <c r="I339" s="221" t="s">
        <v>288</v>
      </c>
      <c r="J339" s="100"/>
      <c r="K339" s="100"/>
      <c r="L339" s="100"/>
    </row>
    <row r="340" spans="2:12" ht="15" customHeight="1">
      <c r="B340" s="116"/>
      <c r="C340" s="117"/>
      <c r="D340" s="161">
        <v>4217</v>
      </c>
      <c r="E340" s="72" t="s">
        <v>321</v>
      </c>
      <c r="F340" s="121">
        <v>8556.1</v>
      </c>
      <c r="G340" s="122"/>
      <c r="H340" s="160">
        <f t="shared" si="16"/>
        <v>8556.1</v>
      </c>
      <c r="I340" s="221" t="s">
        <v>288</v>
      </c>
      <c r="J340" s="100"/>
      <c r="K340" s="100"/>
      <c r="L340" s="100"/>
    </row>
    <row r="341" spans="2:12" ht="15" customHeight="1">
      <c r="B341" s="116"/>
      <c r="C341" s="117"/>
      <c r="D341" s="161">
        <v>4219</v>
      </c>
      <c r="E341" s="72" t="s">
        <v>321</v>
      </c>
      <c r="F341" s="131">
        <v>1509.9</v>
      </c>
      <c r="G341" s="122"/>
      <c r="H341" s="160">
        <f t="shared" si="16"/>
        <v>1509.9</v>
      </c>
      <c r="I341" s="221" t="s">
        <v>288</v>
      </c>
      <c r="J341" s="100"/>
      <c r="K341" s="100"/>
      <c r="L341" s="100"/>
    </row>
    <row r="342" spans="2:12" ht="20.25" customHeight="1">
      <c r="B342" s="116"/>
      <c r="C342" s="117"/>
      <c r="D342" s="161">
        <v>4247</v>
      </c>
      <c r="E342" s="285" t="s">
        <v>322</v>
      </c>
      <c r="F342" s="121">
        <v>11050</v>
      </c>
      <c r="G342" s="122"/>
      <c r="H342" s="160">
        <f t="shared" si="16"/>
        <v>11050</v>
      </c>
      <c r="I342" s="221" t="s">
        <v>288</v>
      </c>
      <c r="J342" s="100"/>
      <c r="K342" s="100"/>
      <c r="L342" s="100"/>
    </row>
    <row r="343" spans="2:12" ht="20.25" customHeight="1">
      <c r="B343" s="116"/>
      <c r="C343" s="117"/>
      <c r="D343" s="161">
        <v>4249</v>
      </c>
      <c r="E343" s="285" t="s">
        <v>322</v>
      </c>
      <c r="F343" s="121">
        <v>1950</v>
      </c>
      <c r="G343" s="122"/>
      <c r="H343" s="160">
        <f t="shared" si="16"/>
        <v>1950</v>
      </c>
      <c r="I343" s="221" t="s">
        <v>288</v>
      </c>
      <c r="J343" s="100"/>
      <c r="K343" s="100"/>
      <c r="L343" s="100"/>
    </row>
    <row r="344" spans="2:12" ht="15" customHeight="1">
      <c r="B344" s="116"/>
      <c r="C344" s="117"/>
      <c r="D344" s="158" t="s">
        <v>323</v>
      </c>
      <c r="E344" s="151" t="s">
        <v>324</v>
      </c>
      <c r="F344" s="121">
        <v>553735.39</v>
      </c>
      <c r="G344" s="122"/>
      <c r="H344" s="160">
        <f t="shared" si="16"/>
        <v>553735.39</v>
      </c>
      <c r="I344" s="221" t="s">
        <v>288</v>
      </c>
      <c r="J344" s="100"/>
      <c r="K344" s="100"/>
      <c r="L344" s="100"/>
    </row>
    <row r="345" spans="2:12" ht="15" customHeight="1">
      <c r="B345" s="116"/>
      <c r="C345" s="117"/>
      <c r="D345" s="158" t="s">
        <v>325</v>
      </c>
      <c r="E345" s="151" t="s">
        <v>324</v>
      </c>
      <c r="F345" s="121">
        <v>122337.61</v>
      </c>
      <c r="G345" s="140"/>
      <c r="H345" s="160">
        <f t="shared" si="16"/>
        <v>122337.61</v>
      </c>
      <c r="I345" s="221" t="s">
        <v>288</v>
      </c>
      <c r="J345" s="100"/>
      <c r="K345" s="100"/>
      <c r="L345" s="100"/>
    </row>
    <row r="346" spans="2:12" ht="15" customHeight="1">
      <c r="B346" s="116"/>
      <c r="C346" s="117"/>
      <c r="D346" s="161">
        <v>3119</v>
      </c>
      <c r="E346" s="72" t="s">
        <v>186</v>
      </c>
      <c r="F346" s="122">
        <v>12648</v>
      </c>
      <c r="G346" s="122"/>
      <c r="H346" s="160">
        <f t="shared" si="16"/>
        <v>12648</v>
      </c>
      <c r="I346" s="221" t="s">
        <v>451</v>
      </c>
      <c r="J346" s="100"/>
      <c r="K346" s="100"/>
      <c r="L346" s="100"/>
    </row>
    <row r="347" spans="2:12" ht="15" customHeight="1">
      <c r="B347" s="116"/>
      <c r="C347" s="117"/>
      <c r="D347" s="161">
        <v>4017</v>
      </c>
      <c r="E347" s="72" t="s">
        <v>118</v>
      </c>
      <c r="F347" s="140">
        <v>70037.47</v>
      </c>
      <c r="G347" s="140"/>
      <c r="H347" s="160">
        <f t="shared" si="16"/>
        <v>70037.47</v>
      </c>
      <c r="I347" s="221" t="s">
        <v>451</v>
      </c>
      <c r="J347" s="100"/>
      <c r="K347" s="100"/>
      <c r="L347" s="100"/>
    </row>
    <row r="348" spans="2:12" ht="15" customHeight="1">
      <c r="B348" s="116"/>
      <c r="C348" s="117"/>
      <c r="D348" s="161">
        <v>4019</v>
      </c>
      <c r="E348" s="72" t="s">
        <v>118</v>
      </c>
      <c r="F348" s="140">
        <v>3707.87</v>
      </c>
      <c r="G348" s="140"/>
      <c r="H348" s="160">
        <f t="shared" si="16"/>
        <v>3707.87</v>
      </c>
      <c r="I348" s="221" t="s">
        <v>451</v>
      </c>
      <c r="J348" s="100"/>
      <c r="K348" s="100"/>
      <c r="L348" s="100"/>
    </row>
    <row r="349" spans="2:12" ht="15" customHeight="1">
      <c r="B349" s="116"/>
      <c r="C349" s="117"/>
      <c r="D349" s="161">
        <v>4047</v>
      </c>
      <c r="E349" s="72" t="s">
        <v>131</v>
      </c>
      <c r="F349" s="140">
        <v>4306.03</v>
      </c>
      <c r="G349" s="140"/>
      <c r="H349" s="160">
        <f t="shared" si="16"/>
        <v>4306.03</v>
      </c>
      <c r="I349" s="221" t="s">
        <v>451</v>
      </c>
      <c r="J349" s="100"/>
      <c r="K349" s="100"/>
      <c r="L349" s="100"/>
    </row>
    <row r="350" spans="2:12" ht="15" customHeight="1">
      <c r="B350" s="116"/>
      <c r="C350" s="117"/>
      <c r="D350" s="161">
        <v>4049</v>
      </c>
      <c r="E350" s="72" t="s">
        <v>131</v>
      </c>
      <c r="F350" s="140">
        <v>227.97</v>
      </c>
      <c r="G350" s="140"/>
      <c r="H350" s="160">
        <f t="shared" si="16"/>
        <v>227.97</v>
      </c>
      <c r="I350" s="221" t="s">
        <v>451</v>
      </c>
      <c r="J350" s="100"/>
      <c r="K350" s="100"/>
      <c r="L350" s="100"/>
    </row>
    <row r="351" spans="2:12" ht="15" customHeight="1">
      <c r="B351" s="116"/>
      <c r="C351" s="117"/>
      <c r="D351" s="161">
        <v>4117</v>
      </c>
      <c r="E351" s="72" t="s">
        <v>120</v>
      </c>
      <c r="F351" s="140">
        <v>14923.21</v>
      </c>
      <c r="G351" s="140"/>
      <c r="H351" s="160">
        <f t="shared" si="16"/>
        <v>14923.21</v>
      </c>
      <c r="I351" s="221" t="s">
        <v>451</v>
      </c>
      <c r="J351" s="100"/>
      <c r="K351" s="100"/>
      <c r="L351" s="100"/>
    </row>
    <row r="352" spans="2:12" ht="15" customHeight="1">
      <c r="B352" s="116"/>
      <c r="C352" s="117"/>
      <c r="D352" s="161">
        <v>4119</v>
      </c>
      <c r="E352" s="72" t="s">
        <v>120</v>
      </c>
      <c r="F352" s="140">
        <v>790.05</v>
      </c>
      <c r="G352" s="140"/>
      <c r="H352" s="160">
        <f t="shared" si="16"/>
        <v>790.05</v>
      </c>
      <c r="I352" s="221" t="s">
        <v>451</v>
      </c>
      <c r="J352" s="100"/>
      <c r="K352" s="100"/>
      <c r="L352" s="100"/>
    </row>
    <row r="353" spans="2:12" ht="15" customHeight="1">
      <c r="B353" s="116"/>
      <c r="C353" s="117"/>
      <c r="D353" s="161">
        <v>4127</v>
      </c>
      <c r="E353" s="72" t="s">
        <v>122</v>
      </c>
      <c r="F353" s="140">
        <v>2080.06</v>
      </c>
      <c r="G353" s="140"/>
      <c r="H353" s="160">
        <f t="shared" si="16"/>
        <v>2080.06</v>
      </c>
      <c r="I353" s="221" t="s">
        <v>451</v>
      </c>
      <c r="J353" s="100"/>
      <c r="K353" s="100"/>
      <c r="L353" s="100"/>
    </row>
    <row r="354" spans="2:12" ht="15" customHeight="1">
      <c r="B354" s="116"/>
      <c r="C354" s="117"/>
      <c r="D354" s="161">
        <v>4129</v>
      </c>
      <c r="E354" s="72" t="s">
        <v>122</v>
      </c>
      <c r="F354" s="140">
        <v>110.12</v>
      </c>
      <c r="G354" s="140"/>
      <c r="H354" s="160">
        <f t="shared" si="16"/>
        <v>110.12</v>
      </c>
      <c r="I354" s="221" t="s">
        <v>451</v>
      </c>
      <c r="J354" s="100"/>
      <c r="K354" s="100"/>
      <c r="L354" s="100"/>
    </row>
    <row r="355" spans="2:12" ht="15" customHeight="1">
      <c r="B355" s="116"/>
      <c r="C355" s="117"/>
      <c r="D355" s="117" t="s">
        <v>452</v>
      </c>
      <c r="E355" s="72" t="s">
        <v>214</v>
      </c>
      <c r="F355" s="140">
        <v>813.89</v>
      </c>
      <c r="G355" s="140"/>
      <c r="H355" s="160">
        <f t="shared" si="16"/>
        <v>813.89</v>
      </c>
      <c r="I355" s="221" t="s">
        <v>451</v>
      </c>
      <c r="J355" s="100"/>
      <c r="K355" s="100"/>
      <c r="L355" s="100"/>
    </row>
    <row r="356" spans="2:12" ht="15" customHeight="1">
      <c r="B356" s="116"/>
      <c r="C356" s="117"/>
      <c r="D356" s="117" t="s">
        <v>453</v>
      </c>
      <c r="E356" s="72" t="s">
        <v>214</v>
      </c>
      <c r="F356" s="140">
        <v>43.09</v>
      </c>
      <c r="G356" s="140"/>
      <c r="H356" s="160">
        <f t="shared" si="16"/>
        <v>43.09</v>
      </c>
      <c r="I356" s="221" t="s">
        <v>451</v>
      </c>
      <c r="J356" s="100"/>
      <c r="K356" s="100"/>
      <c r="L356" s="100"/>
    </row>
    <row r="357" spans="2:12" ht="15" customHeight="1">
      <c r="B357" s="116"/>
      <c r="C357" s="117"/>
      <c r="D357" s="117" t="s">
        <v>318</v>
      </c>
      <c r="E357" s="72" t="s">
        <v>132</v>
      </c>
      <c r="F357" s="140">
        <v>10473.52</v>
      </c>
      <c r="G357" s="140"/>
      <c r="H357" s="160">
        <f t="shared" si="16"/>
        <v>10473.52</v>
      </c>
      <c r="I357" s="221" t="s">
        <v>451</v>
      </c>
      <c r="J357" s="100"/>
      <c r="K357" s="100"/>
      <c r="L357" s="100"/>
    </row>
    <row r="358" spans="2:12" ht="15" customHeight="1">
      <c r="B358" s="116"/>
      <c r="C358" s="117"/>
      <c r="D358" s="117" t="s">
        <v>320</v>
      </c>
      <c r="E358" s="72" t="s">
        <v>132</v>
      </c>
      <c r="F358" s="140">
        <v>554.48</v>
      </c>
      <c r="G358" s="140"/>
      <c r="H358" s="160">
        <f t="shared" si="16"/>
        <v>554.48</v>
      </c>
      <c r="I358" s="221" t="s">
        <v>451</v>
      </c>
      <c r="J358" s="100"/>
      <c r="K358" s="100"/>
      <c r="L358" s="100"/>
    </row>
    <row r="359" spans="2:12" ht="15" customHeight="1">
      <c r="B359" s="116"/>
      <c r="C359" s="117"/>
      <c r="D359" s="158" t="s">
        <v>454</v>
      </c>
      <c r="E359" s="72" t="s">
        <v>107</v>
      </c>
      <c r="F359" s="122">
        <v>821.28</v>
      </c>
      <c r="G359" s="122"/>
      <c r="H359" s="160">
        <f t="shared" si="16"/>
        <v>821.28</v>
      </c>
      <c r="I359" s="221" t="s">
        <v>451</v>
      </c>
      <c r="J359" s="100"/>
      <c r="K359" s="100"/>
      <c r="L359" s="100"/>
    </row>
    <row r="360" spans="2:12" ht="15" customHeight="1">
      <c r="B360" s="116"/>
      <c r="C360" s="117"/>
      <c r="D360" s="158" t="s">
        <v>455</v>
      </c>
      <c r="E360" s="72" t="s">
        <v>107</v>
      </c>
      <c r="F360" s="122">
        <v>452.42</v>
      </c>
      <c r="G360" s="122"/>
      <c r="H360" s="160">
        <f t="shared" si="16"/>
        <v>452.42</v>
      </c>
      <c r="I360" s="221" t="s">
        <v>451</v>
      </c>
      <c r="J360" s="100"/>
      <c r="K360" s="100"/>
      <c r="L360" s="100"/>
    </row>
    <row r="361" spans="2:12" ht="15" customHeight="1">
      <c r="B361" s="116"/>
      <c r="C361" s="117"/>
      <c r="D361" s="161">
        <v>4307</v>
      </c>
      <c r="E361" s="72" t="s">
        <v>92</v>
      </c>
      <c r="F361" s="122">
        <v>29075.5</v>
      </c>
      <c r="G361" s="122"/>
      <c r="H361" s="160">
        <f t="shared" si="16"/>
        <v>29075.5</v>
      </c>
      <c r="I361" s="221" t="s">
        <v>451</v>
      </c>
      <c r="J361" s="100"/>
      <c r="K361" s="100"/>
      <c r="L361" s="100"/>
    </row>
    <row r="362" spans="2:12" ht="15" customHeight="1">
      <c r="B362" s="116"/>
      <c r="C362" s="117"/>
      <c r="D362" s="161">
        <v>4309</v>
      </c>
      <c r="E362" s="72" t="s">
        <v>92</v>
      </c>
      <c r="F362" s="122">
        <v>5110.5</v>
      </c>
      <c r="G362" s="122"/>
      <c r="H362" s="160">
        <f t="shared" si="16"/>
        <v>5110.5</v>
      </c>
      <c r="I362" s="221" t="s">
        <v>451</v>
      </c>
      <c r="J362" s="100"/>
      <c r="K362" s="100"/>
      <c r="L362" s="100"/>
    </row>
    <row r="363" spans="2:12" ht="15" customHeight="1">
      <c r="B363" s="116"/>
      <c r="C363" s="117"/>
      <c r="D363" s="161">
        <v>4447</v>
      </c>
      <c r="E363" s="72" t="s">
        <v>141</v>
      </c>
      <c r="F363" s="122">
        <v>2077.86</v>
      </c>
      <c r="G363" s="122"/>
      <c r="H363" s="160">
        <f t="shared" si="16"/>
        <v>2077.86</v>
      </c>
      <c r="I363" s="221" t="s">
        <v>451</v>
      </c>
      <c r="J363" s="100"/>
      <c r="K363" s="100"/>
      <c r="L363" s="100"/>
    </row>
    <row r="364" spans="2:12" ht="15" customHeight="1" thickBot="1">
      <c r="B364" s="129"/>
      <c r="C364" s="130"/>
      <c r="D364" s="161">
        <v>4449</v>
      </c>
      <c r="E364" s="72" t="s">
        <v>141</v>
      </c>
      <c r="F364" s="587">
        <v>110</v>
      </c>
      <c r="G364" s="587"/>
      <c r="H364" s="152">
        <f t="shared" si="16"/>
        <v>110</v>
      </c>
      <c r="I364" s="221" t="s">
        <v>451</v>
      </c>
      <c r="J364" s="100"/>
      <c r="K364" s="100"/>
      <c r="L364" s="100"/>
    </row>
    <row r="365" spans="2:12" ht="15.75" customHeight="1" thickBot="1">
      <c r="B365" s="305" t="s">
        <v>81</v>
      </c>
      <c r="C365" s="306"/>
      <c r="D365" s="306"/>
      <c r="E365" s="307" t="s">
        <v>82</v>
      </c>
      <c r="F365" s="357">
        <f>F366+F374</f>
        <v>93206</v>
      </c>
      <c r="G365" s="357">
        <f>G366+G374</f>
        <v>0</v>
      </c>
      <c r="H365" s="357">
        <f>H366+H374</f>
        <v>93206</v>
      </c>
      <c r="I365" s="108"/>
      <c r="J365" s="100"/>
      <c r="K365" s="100"/>
      <c r="L365" s="100"/>
    </row>
    <row r="366" spans="2:12" ht="16.5" customHeight="1">
      <c r="B366" s="115"/>
      <c r="C366" s="338" t="s">
        <v>192</v>
      </c>
      <c r="D366" s="337"/>
      <c r="E366" s="284" t="s">
        <v>247</v>
      </c>
      <c r="F366" s="372">
        <f>SUM(F367:F373)</f>
        <v>74836</v>
      </c>
      <c r="G366" s="372">
        <f>SUM(G367:G373)</f>
        <v>0</v>
      </c>
      <c r="H366" s="372">
        <f>SUM(H367:H373)</f>
        <v>74836</v>
      </c>
      <c r="I366" s="109"/>
      <c r="J366" s="100"/>
      <c r="K366" s="100"/>
      <c r="L366" s="100"/>
    </row>
    <row r="367" spans="2:12" ht="15" customHeight="1">
      <c r="B367" s="116"/>
      <c r="C367" s="117"/>
      <c r="D367" s="112" t="s">
        <v>152</v>
      </c>
      <c r="E367" s="72" t="s">
        <v>129</v>
      </c>
      <c r="F367" s="121">
        <v>3700</v>
      </c>
      <c r="G367" s="76"/>
      <c r="H367" s="76">
        <f aca="true" t="shared" si="17" ref="H367:H375">F367+G367</f>
        <v>3700</v>
      </c>
      <c r="I367" s="219"/>
      <c r="J367" s="100"/>
      <c r="K367" s="100"/>
      <c r="L367" s="100"/>
    </row>
    <row r="368" spans="2:12" ht="15" customHeight="1">
      <c r="B368" s="116"/>
      <c r="C368" s="117"/>
      <c r="D368" s="112" t="s">
        <v>117</v>
      </c>
      <c r="E368" s="72" t="s">
        <v>118</v>
      </c>
      <c r="F368" s="121">
        <v>52000</v>
      </c>
      <c r="G368" s="76"/>
      <c r="H368" s="76">
        <f t="shared" si="17"/>
        <v>52000</v>
      </c>
      <c r="I368" s="219"/>
      <c r="J368" s="100"/>
      <c r="K368" s="100"/>
      <c r="L368" s="100"/>
    </row>
    <row r="369" spans="2:12" ht="15" customHeight="1">
      <c r="B369" s="116"/>
      <c r="C369" s="117"/>
      <c r="D369" s="112" t="s">
        <v>130</v>
      </c>
      <c r="E369" s="72" t="s">
        <v>131</v>
      </c>
      <c r="F369" s="121">
        <v>3936</v>
      </c>
      <c r="G369" s="76"/>
      <c r="H369" s="76">
        <f t="shared" si="17"/>
        <v>3936</v>
      </c>
      <c r="I369" s="219"/>
      <c r="J369" s="100"/>
      <c r="K369" s="100"/>
      <c r="L369" s="100"/>
    </row>
    <row r="370" spans="2:12" ht="15" customHeight="1">
      <c r="B370" s="116"/>
      <c r="C370" s="117"/>
      <c r="D370" s="112" t="s">
        <v>119</v>
      </c>
      <c r="E370" s="72" t="s">
        <v>120</v>
      </c>
      <c r="F370" s="121">
        <v>10300</v>
      </c>
      <c r="G370" s="76"/>
      <c r="H370" s="76">
        <f t="shared" si="17"/>
        <v>10300</v>
      </c>
      <c r="I370" s="219"/>
      <c r="J370" s="100"/>
      <c r="K370" s="100"/>
      <c r="L370" s="100"/>
    </row>
    <row r="371" spans="2:12" ht="15" customHeight="1">
      <c r="B371" s="116"/>
      <c r="C371" s="117"/>
      <c r="D371" s="112" t="s">
        <v>121</v>
      </c>
      <c r="E371" s="72" t="s">
        <v>122</v>
      </c>
      <c r="F371" s="121">
        <v>1500</v>
      </c>
      <c r="G371" s="76"/>
      <c r="H371" s="76">
        <f t="shared" si="17"/>
        <v>1500</v>
      </c>
      <c r="I371" s="228"/>
      <c r="J371" s="100"/>
      <c r="K371" s="100"/>
      <c r="L371" s="100"/>
    </row>
    <row r="372" spans="2:12" ht="15" customHeight="1">
      <c r="B372" s="116"/>
      <c r="C372" s="117"/>
      <c r="D372" s="117" t="s">
        <v>180</v>
      </c>
      <c r="E372" s="72" t="s">
        <v>181</v>
      </c>
      <c r="F372" s="121">
        <v>400</v>
      </c>
      <c r="G372" s="76"/>
      <c r="H372" s="76">
        <f t="shared" si="17"/>
        <v>400</v>
      </c>
      <c r="I372" s="228"/>
      <c r="J372" s="100"/>
      <c r="K372" s="100"/>
      <c r="L372" s="100"/>
    </row>
    <row r="373" spans="2:12" ht="15" customHeight="1">
      <c r="B373" s="116"/>
      <c r="C373" s="117"/>
      <c r="D373" s="112" t="s">
        <v>140</v>
      </c>
      <c r="E373" s="72" t="s">
        <v>141</v>
      </c>
      <c r="F373" s="121">
        <v>3000</v>
      </c>
      <c r="G373" s="76"/>
      <c r="H373" s="76">
        <f t="shared" si="17"/>
        <v>3000</v>
      </c>
      <c r="I373" s="211"/>
      <c r="J373" s="100"/>
      <c r="K373" s="100"/>
      <c r="L373" s="100"/>
    </row>
    <row r="374" spans="2:12" ht="15" customHeight="1">
      <c r="B374" s="116"/>
      <c r="C374" s="390" t="s">
        <v>219</v>
      </c>
      <c r="D374" s="332"/>
      <c r="E374" s="288" t="s">
        <v>220</v>
      </c>
      <c r="F374" s="289">
        <f>F375</f>
        <v>18370</v>
      </c>
      <c r="G374" s="289">
        <f>G375</f>
        <v>0</v>
      </c>
      <c r="H374" s="289">
        <f>H375</f>
        <v>18370</v>
      </c>
      <c r="I374" s="143"/>
      <c r="J374" s="100"/>
      <c r="K374" s="100"/>
      <c r="L374" s="100"/>
    </row>
    <row r="375" spans="2:12" ht="15" customHeight="1" thickBot="1">
      <c r="B375" s="263"/>
      <c r="C375" s="264"/>
      <c r="D375" s="606" t="s">
        <v>256</v>
      </c>
      <c r="E375" s="607" t="s">
        <v>257</v>
      </c>
      <c r="F375" s="265">
        <v>18370</v>
      </c>
      <c r="G375" s="453"/>
      <c r="H375" s="220">
        <f t="shared" si="17"/>
        <v>18370</v>
      </c>
      <c r="I375" s="268"/>
      <c r="J375" s="100"/>
      <c r="K375" s="100"/>
      <c r="L375" s="100"/>
    </row>
    <row r="376" spans="2:12" ht="27" customHeight="1" thickBot="1">
      <c r="B376" s="305" t="s">
        <v>193</v>
      </c>
      <c r="C376" s="306"/>
      <c r="D376" s="306"/>
      <c r="E376" s="358" t="s">
        <v>83</v>
      </c>
      <c r="F376" s="357">
        <f>F377+F380+F384+F387+F392+F394+F398</f>
        <v>1393119</v>
      </c>
      <c r="G376" s="357">
        <f>G377+G380+G384+G387+G392+G394+G398</f>
        <v>0</v>
      </c>
      <c r="H376" s="357">
        <f>H377+H380+H384+H387+H392+H394+H398</f>
        <v>1393119</v>
      </c>
      <c r="I376" s="108"/>
      <c r="J376" s="100"/>
      <c r="K376" s="100"/>
      <c r="L376" s="100"/>
    </row>
    <row r="377" spans="2:12" ht="15" customHeight="1">
      <c r="B377" s="407"/>
      <c r="C377" s="338" t="s">
        <v>351</v>
      </c>
      <c r="D377" s="408"/>
      <c r="E377" s="284" t="s">
        <v>352</v>
      </c>
      <c r="F377" s="386">
        <f>F378+F379</f>
        <v>25000</v>
      </c>
      <c r="G377" s="386">
        <f>G378+G379</f>
        <v>0</v>
      </c>
      <c r="H377" s="386">
        <f>H378+H379</f>
        <v>25000</v>
      </c>
      <c r="I377" s="156"/>
      <c r="J377" s="100"/>
      <c r="K377" s="100"/>
      <c r="L377" s="100"/>
    </row>
    <row r="378" spans="2:12" ht="15" customHeight="1">
      <c r="B378" s="409"/>
      <c r="C378" s="410"/>
      <c r="D378" s="112" t="s">
        <v>91</v>
      </c>
      <c r="E378" s="72" t="s">
        <v>92</v>
      </c>
      <c r="F378" s="189">
        <v>9500</v>
      </c>
      <c r="G378" s="189"/>
      <c r="H378" s="76">
        <f>F378+G378</f>
        <v>9500</v>
      </c>
      <c r="I378" s="211"/>
      <c r="J378" s="100"/>
      <c r="K378" s="100"/>
      <c r="L378" s="100"/>
    </row>
    <row r="379" spans="2:12" ht="15" customHeight="1">
      <c r="B379" s="409"/>
      <c r="C379" s="410"/>
      <c r="D379" s="142">
        <v>4610</v>
      </c>
      <c r="E379" s="72" t="s">
        <v>142</v>
      </c>
      <c r="F379" s="189">
        <v>15500</v>
      </c>
      <c r="G379" s="189"/>
      <c r="H379" s="76">
        <f>F379+G379</f>
        <v>15500</v>
      </c>
      <c r="I379" s="211"/>
      <c r="J379" s="100"/>
      <c r="K379" s="100"/>
      <c r="L379" s="100"/>
    </row>
    <row r="380" spans="2:12" ht="15" customHeight="1">
      <c r="B380" s="110"/>
      <c r="C380" s="286" t="s">
        <v>195</v>
      </c>
      <c r="D380" s="287"/>
      <c r="E380" s="288" t="s">
        <v>248</v>
      </c>
      <c r="F380" s="292">
        <f>F381+F382+F383</f>
        <v>534000</v>
      </c>
      <c r="G380" s="292">
        <f>G381+G382+G383</f>
        <v>0</v>
      </c>
      <c r="H380" s="292">
        <f>H381+H382+H383</f>
        <v>534000</v>
      </c>
      <c r="I380" s="114"/>
      <c r="J380" s="100"/>
      <c r="K380" s="100"/>
      <c r="L380" s="100"/>
    </row>
    <row r="381" spans="2:12" ht="15" customHeight="1">
      <c r="B381" s="162"/>
      <c r="C381" s="82"/>
      <c r="D381" s="112" t="s">
        <v>106</v>
      </c>
      <c r="E381" s="72" t="s">
        <v>107</v>
      </c>
      <c r="F381" s="213">
        <v>10000</v>
      </c>
      <c r="G381" s="257">
        <v>27000</v>
      </c>
      <c r="H381" s="76">
        <f>F381+G381</f>
        <v>37000</v>
      </c>
      <c r="I381" s="228" t="s">
        <v>461</v>
      </c>
      <c r="J381" s="100"/>
      <c r="K381" s="100"/>
      <c r="L381" s="100"/>
    </row>
    <row r="382" spans="2:12" ht="15" customHeight="1">
      <c r="B382" s="110"/>
      <c r="C382" s="111"/>
      <c r="D382" s="112" t="s">
        <v>91</v>
      </c>
      <c r="E382" s="72" t="s">
        <v>92</v>
      </c>
      <c r="F382" s="157">
        <v>524000</v>
      </c>
      <c r="G382" s="122">
        <v>-120000</v>
      </c>
      <c r="H382" s="76">
        <f>F382+G382</f>
        <v>404000</v>
      </c>
      <c r="I382" s="228" t="s">
        <v>461</v>
      </c>
      <c r="J382" s="100"/>
      <c r="K382" s="100"/>
      <c r="L382" s="100"/>
    </row>
    <row r="383" spans="2:12" ht="15" customHeight="1">
      <c r="B383" s="110"/>
      <c r="C383" s="111"/>
      <c r="D383" s="405">
        <v>6050</v>
      </c>
      <c r="E383" s="429" t="s">
        <v>282</v>
      </c>
      <c r="F383" s="157">
        <v>0</v>
      </c>
      <c r="G383" s="122">
        <v>93000</v>
      </c>
      <c r="H383" s="128">
        <f>F383+G383</f>
        <v>93000</v>
      </c>
      <c r="I383" s="228" t="s">
        <v>461</v>
      </c>
      <c r="J383" s="100"/>
      <c r="K383" s="100"/>
      <c r="L383" s="100"/>
    </row>
    <row r="384" spans="2:12" ht="15" customHeight="1">
      <c r="B384" s="119"/>
      <c r="C384" s="286" t="s">
        <v>196</v>
      </c>
      <c r="D384" s="287"/>
      <c r="E384" s="288" t="s">
        <v>249</v>
      </c>
      <c r="F384" s="369">
        <f>F385+F386</f>
        <v>52000</v>
      </c>
      <c r="G384" s="373">
        <f>G385+G386</f>
        <v>0</v>
      </c>
      <c r="H384" s="369">
        <f>H385+H386</f>
        <v>52000</v>
      </c>
      <c r="I384" s="114"/>
      <c r="J384" s="100"/>
      <c r="K384" s="100"/>
      <c r="L384" s="100"/>
    </row>
    <row r="385" spans="2:12" ht="24">
      <c r="B385" s="119"/>
      <c r="C385" s="163"/>
      <c r="D385" s="153">
        <v>2650</v>
      </c>
      <c r="E385" s="72" t="s">
        <v>194</v>
      </c>
      <c r="F385" s="135">
        <v>42000</v>
      </c>
      <c r="G385" s="122"/>
      <c r="H385" s="76">
        <f>F385+G385</f>
        <v>42000</v>
      </c>
      <c r="I385" s="114"/>
      <c r="J385" s="100"/>
      <c r="K385" s="100"/>
      <c r="L385" s="100"/>
    </row>
    <row r="386" spans="2:12" ht="15" customHeight="1">
      <c r="B386" s="119"/>
      <c r="C386" s="154"/>
      <c r="D386" s="112" t="s">
        <v>106</v>
      </c>
      <c r="E386" s="72" t="s">
        <v>107</v>
      </c>
      <c r="F386" s="135">
        <v>10000</v>
      </c>
      <c r="G386" s="122"/>
      <c r="H386" s="76">
        <f>F386+G386</f>
        <v>10000</v>
      </c>
      <c r="I386" s="228"/>
      <c r="J386" s="100"/>
      <c r="K386" s="100"/>
      <c r="L386" s="100"/>
    </row>
    <row r="387" spans="2:12" ht="15" customHeight="1">
      <c r="B387" s="119"/>
      <c r="C387" s="286" t="s">
        <v>197</v>
      </c>
      <c r="D387" s="287"/>
      <c r="E387" s="288" t="s">
        <v>250</v>
      </c>
      <c r="F387" s="369">
        <f>F388+F389+F390+F391</f>
        <v>293000</v>
      </c>
      <c r="G387" s="369">
        <f>G388+G389+G390+G391</f>
        <v>0</v>
      </c>
      <c r="H387" s="369">
        <f>H388+H389+H390+H391</f>
        <v>293000</v>
      </c>
      <c r="I387" s="114"/>
      <c r="J387" s="100"/>
      <c r="K387" s="100"/>
      <c r="L387" s="100"/>
    </row>
    <row r="388" spans="2:12" ht="15" customHeight="1">
      <c r="B388" s="119"/>
      <c r="C388" s="286"/>
      <c r="D388" s="117">
        <v>4170</v>
      </c>
      <c r="E388" s="72" t="s">
        <v>132</v>
      </c>
      <c r="F388" s="121">
        <v>4000</v>
      </c>
      <c r="G388" s="121"/>
      <c r="H388" s="76">
        <f>F388+G388</f>
        <v>4000</v>
      </c>
      <c r="I388" s="211"/>
      <c r="J388" s="100"/>
      <c r="K388" s="100"/>
      <c r="L388" s="100"/>
    </row>
    <row r="389" spans="2:12" ht="15" customHeight="1">
      <c r="B389" s="116"/>
      <c r="C389" s="117"/>
      <c r="D389" s="112" t="s">
        <v>106</v>
      </c>
      <c r="E389" s="72" t="s">
        <v>107</v>
      </c>
      <c r="F389" s="121">
        <v>8000</v>
      </c>
      <c r="G389" s="76"/>
      <c r="H389" s="76">
        <f>F389+G389</f>
        <v>8000</v>
      </c>
      <c r="I389" s="219"/>
      <c r="J389" s="100"/>
      <c r="K389" s="100"/>
      <c r="L389" s="100"/>
    </row>
    <row r="390" spans="2:12" ht="15" customHeight="1">
      <c r="B390" s="116"/>
      <c r="C390" s="117"/>
      <c r="D390" s="112" t="s">
        <v>91</v>
      </c>
      <c r="E390" s="72" t="s">
        <v>92</v>
      </c>
      <c r="F390" s="121">
        <v>31000</v>
      </c>
      <c r="G390" s="76"/>
      <c r="H390" s="76">
        <f>F390+G390</f>
        <v>31000</v>
      </c>
      <c r="I390" s="211"/>
      <c r="J390" s="100"/>
      <c r="K390" s="100"/>
      <c r="L390" s="100"/>
    </row>
    <row r="391" spans="2:12" ht="15" customHeight="1">
      <c r="B391" s="116"/>
      <c r="C391" s="117"/>
      <c r="D391" s="405">
        <v>6050</v>
      </c>
      <c r="E391" s="429" t="s">
        <v>282</v>
      </c>
      <c r="F391" s="121">
        <v>250000</v>
      </c>
      <c r="G391" s="76"/>
      <c r="H391" s="128">
        <f>F391+G391</f>
        <v>250000</v>
      </c>
      <c r="I391" s="428"/>
      <c r="J391" s="100"/>
      <c r="K391" s="100"/>
      <c r="L391" s="100"/>
    </row>
    <row r="392" spans="2:12" ht="15" customHeight="1">
      <c r="B392" s="116"/>
      <c r="C392" s="286" t="s">
        <v>198</v>
      </c>
      <c r="D392" s="381"/>
      <c r="E392" s="288" t="s">
        <v>251</v>
      </c>
      <c r="F392" s="369">
        <f>F393</f>
        <v>29000</v>
      </c>
      <c r="G392" s="373">
        <f>G393</f>
        <v>0</v>
      </c>
      <c r="H392" s="369">
        <f>H393</f>
        <v>29000</v>
      </c>
      <c r="I392" s="114"/>
      <c r="J392" s="100"/>
      <c r="K392" s="100"/>
      <c r="L392" s="100"/>
    </row>
    <row r="393" spans="2:12" ht="15" customHeight="1">
      <c r="B393" s="116"/>
      <c r="C393" s="117"/>
      <c r="D393" s="112" t="s">
        <v>91</v>
      </c>
      <c r="E393" s="72" t="s">
        <v>92</v>
      </c>
      <c r="F393" s="121">
        <v>29000</v>
      </c>
      <c r="G393" s="76"/>
      <c r="H393" s="76">
        <f>F393+G393</f>
        <v>29000</v>
      </c>
      <c r="I393" s="143"/>
      <c r="J393" s="100"/>
      <c r="K393" s="100"/>
      <c r="L393" s="100"/>
    </row>
    <row r="394" spans="2:12" ht="15" customHeight="1">
      <c r="B394" s="116"/>
      <c r="C394" s="286" t="s">
        <v>199</v>
      </c>
      <c r="D394" s="287"/>
      <c r="E394" s="288" t="s">
        <v>252</v>
      </c>
      <c r="F394" s="289">
        <f>F395+F396+F397</f>
        <v>425119</v>
      </c>
      <c r="G394" s="289">
        <f>G395+G396+G397</f>
        <v>0</v>
      </c>
      <c r="H394" s="289">
        <f>H395+H396+H397</f>
        <v>425119</v>
      </c>
      <c r="I394" s="114"/>
      <c r="J394" s="100"/>
      <c r="K394" s="100"/>
      <c r="L394" s="100"/>
    </row>
    <row r="395" spans="2:12" ht="15" customHeight="1">
      <c r="B395" s="116"/>
      <c r="C395" s="117"/>
      <c r="D395" s="112" t="s">
        <v>133</v>
      </c>
      <c r="E395" s="72" t="s">
        <v>134</v>
      </c>
      <c r="F395" s="121">
        <v>180000</v>
      </c>
      <c r="G395" s="76"/>
      <c r="H395" s="76">
        <f>F395+G395</f>
        <v>180000</v>
      </c>
      <c r="I395" s="143"/>
      <c r="J395" s="100"/>
      <c r="K395" s="100"/>
      <c r="L395" s="100"/>
    </row>
    <row r="396" spans="2:12" ht="15" customHeight="1">
      <c r="B396" s="116"/>
      <c r="C396" s="117"/>
      <c r="D396" s="112" t="s">
        <v>135</v>
      </c>
      <c r="E396" s="72" t="s">
        <v>136</v>
      </c>
      <c r="F396" s="121">
        <v>90000</v>
      </c>
      <c r="G396" s="76"/>
      <c r="H396" s="122">
        <f>F396+G396</f>
        <v>90000</v>
      </c>
      <c r="I396" s="219"/>
      <c r="J396" s="100"/>
      <c r="K396" s="100"/>
      <c r="L396" s="100"/>
    </row>
    <row r="397" spans="2:12" ht="24">
      <c r="B397" s="116"/>
      <c r="C397" s="117"/>
      <c r="D397" s="112" t="s">
        <v>94</v>
      </c>
      <c r="E397" s="72" t="s">
        <v>347</v>
      </c>
      <c r="F397" s="121">
        <v>155119</v>
      </c>
      <c r="G397" s="128"/>
      <c r="H397" s="122">
        <f>F397+G397</f>
        <v>155119</v>
      </c>
      <c r="I397" s="219"/>
      <c r="J397" s="100"/>
      <c r="K397" s="100"/>
      <c r="L397" s="100"/>
    </row>
    <row r="398" spans="2:12" ht="15" customHeight="1">
      <c r="B398" s="116"/>
      <c r="C398" s="391" t="s">
        <v>200</v>
      </c>
      <c r="D398" s="392"/>
      <c r="E398" s="393" t="s">
        <v>11</v>
      </c>
      <c r="F398" s="394">
        <f>F399</f>
        <v>35000</v>
      </c>
      <c r="G398" s="394">
        <f>G399</f>
        <v>0</v>
      </c>
      <c r="H398" s="394">
        <f>H399</f>
        <v>35000</v>
      </c>
      <c r="I398" s="114"/>
      <c r="J398" s="100"/>
      <c r="K398" s="100"/>
      <c r="L398" s="100"/>
    </row>
    <row r="399" spans="2:12" ht="15" customHeight="1" thickBot="1">
      <c r="B399" s="116"/>
      <c r="C399" s="117"/>
      <c r="D399" s="112" t="s">
        <v>106</v>
      </c>
      <c r="E399" s="72" t="s">
        <v>107</v>
      </c>
      <c r="F399" s="121">
        <v>35000</v>
      </c>
      <c r="G399" s="76"/>
      <c r="H399" s="76">
        <f>F399+G399</f>
        <v>35000</v>
      </c>
      <c r="I399" s="219"/>
      <c r="J399" s="100"/>
      <c r="K399" s="100"/>
      <c r="L399" s="100"/>
    </row>
    <row r="400" spans="2:12" ht="30" customHeight="1" thickBot="1">
      <c r="B400" s="305" t="s">
        <v>201</v>
      </c>
      <c r="C400" s="306"/>
      <c r="D400" s="308"/>
      <c r="E400" s="307" t="s">
        <v>202</v>
      </c>
      <c r="F400" s="357">
        <f>F401+F404+F406+F408+F410</f>
        <v>2292356</v>
      </c>
      <c r="G400" s="357">
        <f>G401+G404+G406+G408+G410</f>
        <v>0</v>
      </c>
      <c r="H400" s="357">
        <f>H401+H404+H406+H408+H410</f>
        <v>2292356</v>
      </c>
      <c r="I400" s="108"/>
      <c r="J400" s="100"/>
      <c r="K400" s="100"/>
      <c r="L400" s="100"/>
    </row>
    <row r="401" spans="2:12" ht="15" customHeight="1">
      <c r="B401" s="208"/>
      <c r="C401" s="336" t="s">
        <v>203</v>
      </c>
      <c r="D401" s="382"/>
      <c r="E401" s="383" t="s">
        <v>253</v>
      </c>
      <c r="F401" s="384">
        <f>F402+F403</f>
        <v>76000</v>
      </c>
      <c r="G401" s="384">
        <f>G402+G403</f>
        <v>0</v>
      </c>
      <c r="H401" s="384">
        <f>H402+H403</f>
        <v>76000</v>
      </c>
      <c r="I401" s="156"/>
      <c r="J401" s="100"/>
      <c r="K401" s="100"/>
      <c r="L401" s="100"/>
    </row>
    <row r="402" spans="2:12" ht="45">
      <c r="B402" s="119"/>
      <c r="C402" s="120"/>
      <c r="D402" s="117" t="s">
        <v>269</v>
      </c>
      <c r="E402" s="262" t="s">
        <v>271</v>
      </c>
      <c r="F402" s="121">
        <v>26000</v>
      </c>
      <c r="G402" s="121"/>
      <c r="H402" s="76">
        <f>F402+G402</f>
        <v>26000</v>
      </c>
      <c r="I402" s="211"/>
      <c r="J402" s="100"/>
      <c r="K402" s="100"/>
      <c r="L402" s="100"/>
    </row>
    <row r="403" spans="2:12" ht="14.25">
      <c r="B403" s="119"/>
      <c r="C403" s="120"/>
      <c r="D403" s="112" t="s">
        <v>94</v>
      </c>
      <c r="E403" s="72" t="s">
        <v>287</v>
      </c>
      <c r="F403" s="121">
        <v>50000</v>
      </c>
      <c r="G403" s="121"/>
      <c r="H403" s="76">
        <f>F403+G403</f>
        <v>50000</v>
      </c>
      <c r="I403" s="428"/>
      <c r="J403" s="100"/>
      <c r="K403" s="100"/>
      <c r="L403" s="100"/>
    </row>
    <row r="404" spans="2:12" ht="15" customHeight="1">
      <c r="B404" s="119"/>
      <c r="C404" s="286" t="s">
        <v>204</v>
      </c>
      <c r="D404" s="395"/>
      <c r="E404" s="288" t="s">
        <v>254</v>
      </c>
      <c r="F404" s="369">
        <f>SUM(F405:F405)</f>
        <v>727000</v>
      </c>
      <c r="G404" s="369">
        <f>SUM(G405:G405)</f>
        <v>0</v>
      </c>
      <c r="H404" s="369">
        <f>SUM(H405:H405)</f>
        <v>727000</v>
      </c>
      <c r="I404" s="114"/>
      <c r="J404" s="100"/>
      <c r="K404" s="100"/>
      <c r="L404" s="100"/>
    </row>
    <row r="405" spans="2:12" ht="24" customHeight="1">
      <c r="B405" s="116"/>
      <c r="C405" s="117"/>
      <c r="D405" s="158">
        <v>2480</v>
      </c>
      <c r="E405" s="72" t="s">
        <v>205</v>
      </c>
      <c r="F405" s="121">
        <v>727000</v>
      </c>
      <c r="G405" s="76"/>
      <c r="H405" s="76">
        <f>F405+G405</f>
        <v>727000</v>
      </c>
      <c r="I405" s="211"/>
      <c r="J405" s="100"/>
      <c r="K405" s="100"/>
      <c r="L405" s="100"/>
    </row>
    <row r="406" spans="2:12" ht="15" customHeight="1">
      <c r="B406" s="119"/>
      <c r="C406" s="286" t="s">
        <v>206</v>
      </c>
      <c r="D406" s="395"/>
      <c r="E406" s="288" t="s">
        <v>255</v>
      </c>
      <c r="F406" s="369">
        <f>F407</f>
        <v>302000</v>
      </c>
      <c r="G406" s="373">
        <f>G407</f>
        <v>0</v>
      </c>
      <c r="H406" s="369">
        <f>H407</f>
        <v>302000</v>
      </c>
      <c r="I406" s="114"/>
      <c r="J406" s="100"/>
      <c r="K406" s="100"/>
      <c r="L406" s="100"/>
    </row>
    <row r="407" spans="2:12" ht="24" customHeight="1">
      <c r="B407" s="116"/>
      <c r="C407" s="117"/>
      <c r="D407" s="158">
        <v>2480</v>
      </c>
      <c r="E407" s="72" t="s">
        <v>205</v>
      </c>
      <c r="F407" s="121">
        <v>302000</v>
      </c>
      <c r="G407" s="76"/>
      <c r="H407" s="76">
        <f>F407+G407</f>
        <v>302000</v>
      </c>
      <c r="I407" s="114"/>
      <c r="J407" s="100"/>
      <c r="K407" s="100"/>
      <c r="L407" s="100"/>
    </row>
    <row r="408" spans="2:12" ht="15" customHeight="1">
      <c r="B408" s="119"/>
      <c r="C408" s="286" t="s">
        <v>207</v>
      </c>
      <c r="D408" s="286"/>
      <c r="E408" s="288" t="s">
        <v>272</v>
      </c>
      <c r="F408" s="369">
        <f>F409</f>
        <v>1500</v>
      </c>
      <c r="G408" s="373">
        <f>G409</f>
        <v>0</v>
      </c>
      <c r="H408" s="369">
        <f>H409</f>
        <v>1500</v>
      </c>
      <c r="I408" s="114"/>
      <c r="J408" s="100"/>
      <c r="K408" s="100"/>
      <c r="L408" s="100"/>
    </row>
    <row r="409" spans="2:12" ht="13.5" customHeight="1">
      <c r="B409" s="119"/>
      <c r="C409" s="154"/>
      <c r="D409" s="112" t="s">
        <v>133</v>
      </c>
      <c r="E409" s="72" t="s">
        <v>134</v>
      </c>
      <c r="F409" s="135">
        <v>1500</v>
      </c>
      <c r="G409" s="76"/>
      <c r="H409" s="76">
        <f>F409+G409</f>
        <v>1500</v>
      </c>
      <c r="I409" s="114"/>
      <c r="J409" s="100"/>
      <c r="K409" s="100"/>
      <c r="L409" s="100"/>
    </row>
    <row r="410" spans="2:12" ht="15" customHeight="1">
      <c r="B410" s="119"/>
      <c r="C410" s="286" t="s">
        <v>208</v>
      </c>
      <c r="D410" s="287"/>
      <c r="E410" s="288" t="s">
        <v>11</v>
      </c>
      <c r="F410" s="369">
        <f>SUM(F411:F421)</f>
        <v>1185856</v>
      </c>
      <c r="G410" s="369">
        <f>SUM(G411:G421)</f>
        <v>0</v>
      </c>
      <c r="H410" s="369">
        <f>SUM(H411:H421)</f>
        <v>1185856</v>
      </c>
      <c r="I410" s="114"/>
      <c r="J410" s="100"/>
      <c r="K410" s="100"/>
      <c r="L410" s="100"/>
    </row>
    <row r="411" spans="2:12" ht="45">
      <c r="B411" s="119"/>
      <c r="C411" s="120"/>
      <c r="D411" s="117" t="s">
        <v>269</v>
      </c>
      <c r="E411" s="262" t="s">
        <v>271</v>
      </c>
      <c r="F411" s="121">
        <v>1500</v>
      </c>
      <c r="G411" s="255"/>
      <c r="H411" s="76">
        <f aca="true" t="shared" si="18" ref="H411:H421">F411+G411</f>
        <v>1500</v>
      </c>
      <c r="I411" s="114"/>
      <c r="J411" s="100"/>
      <c r="K411" s="100"/>
      <c r="L411" s="100"/>
    </row>
    <row r="412" spans="2:12" ht="14.25">
      <c r="B412" s="119"/>
      <c r="C412" s="120"/>
      <c r="D412" s="117">
        <v>4170</v>
      </c>
      <c r="E412" s="72" t="s">
        <v>132</v>
      </c>
      <c r="F412" s="121">
        <v>4000</v>
      </c>
      <c r="G412" s="255"/>
      <c r="H412" s="76">
        <f t="shared" si="18"/>
        <v>4000</v>
      </c>
      <c r="I412" s="211"/>
      <c r="J412" s="100"/>
      <c r="K412" s="100"/>
      <c r="L412" s="100"/>
    </row>
    <row r="413" spans="2:12" ht="23.25" customHeight="1">
      <c r="B413" s="116"/>
      <c r="C413" s="117"/>
      <c r="D413" s="112" t="s">
        <v>106</v>
      </c>
      <c r="E413" s="72" t="s">
        <v>457</v>
      </c>
      <c r="F413" s="121">
        <v>107419</v>
      </c>
      <c r="G413" s="76"/>
      <c r="H413" s="76">
        <f t="shared" si="18"/>
        <v>107419</v>
      </c>
      <c r="I413" s="211"/>
      <c r="J413" s="100"/>
      <c r="K413" s="100"/>
      <c r="L413" s="100"/>
    </row>
    <row r="414" spans="2:12" ht="15" customHeight="1">
      <c r="B414" s="116"/>
      <c r="C414" s="117"/>
      <c r="D414" s="112" t="s">
        <v>133</v>
      </c>
      <c r="E414" s="72" t="s">
        <v>134</v>
      </c>
      <c r="F414" s="121">
        <v>80000</v>
      </c>
      <c r="G414" s="122"/>
      <c r="H414" s="76">
        <f t="shared" si="18"/>
        <v>80000</v>
      </c>
      <c r="I414" s="219"/>
      <c r="J414" s="100"/>
      <c r="K414" s="100"/>
      <c r="L414" s="100"/>
    </row>
    <row r="415" spans="2:12" ht="24">
      <c r="B415" s="116"/>
      <c r="C415" s="117"/>
      <c r="D415" s="112" t="s">
        <v>135</v>
      </c>
      <c r="E415" s="72" t="s">
        <v>343</v>
      </c>
      <c r="F415" s="121">
        <v>58705</v>
      </c>
      <c r="G415" s="76"/>
      <c r="H415" s="76">
        <f t="shared" si="18"/>
        <v>58705</v>
      </c>
      <c r="I415" s="219"/>
      <c r="J415" s="100"/>
      <c r="K415" s="100"/>
      <c r="L415" s="100"/>
    </row>
    <row r="416" spans="2:12" ht="22.5" customHeight="1">
      <c r="B416" s="116"/>
      <c r="C416" s="117"/>
      <c r="D416" s="112" t="s">
        <v>91</v>
      </c>
      <c r="E416" s="72" t="s">
        <v>458</v>
      </c>
      <c r="F416" s="121">
        <v>43232</v>
      </c>
      <c r="G416" s="76"/>
      <c r="H416" s="76">
        <f t="shared" si="18"/>
        <v>43232</v>
      </c>
      <c r="I416" s="211"/>
      <c r="J416" s="100"/>
      <c r="K416" s="100"/>
      <c r="L416" s="100"/>
    </row>
    <row r="417" spans="2:12" ht="15.75" customHeight="1">
      <c r="B417" s="116"/>
      <c r="C417" s="117"/>
      <c r="D417" s="142">
        <v>4370</v>
      </c>
      <c r="E417" s="72" t="s">
        <v>139</v>
      </c>
      <c r="F417" s="121">
        <v>1000</v>
      </c>
      <c r="G417" s="76"/>
      <c r="H417" s="76">
        <f t="shared" si="18"/>
        <v>1000</v>
      </c>
      <c r="I417" s="114"/>
      <c r="J417" s="100"/>
      <c r="K417" s="100"/>
      <c r="L417" s="100"/>
    </row>
    <row r="418" spans="2:12" ht="25.5">
      <c r="B418" s="116"/>
      <c r="C418" s="117"/>
      <c r="D418" s="142">
        <v>4400</v>
      </c>
      <c r="E418" s="234" t="s">
        <v>278</v>
      </c>
      <c r="F418" s="121">
        <v>6000</v>
      </c>
      <c r="G418" s="76"/>
      <c r="H418" s="76">
        <f t="shared" si="18"/>
        <v>6000</v>
      </c>
      <c r="I418" s="114"/>
      <c r="J418" s="100"/>
      <c r="K418" s="100"/>
      <c r="L418" s="100"/>
    </row>
    <row r="419" spans="2:12" ht="15.75" customHeight="1">
      <c r="B419" s="124"/>
      <c r="C419" s="132"/>
      <c r="D419" s="145">
        <v>4480</v>
      </c>
      <c r="E419" s="146" t="s">
        <v>286</v>
      </c>
      <c r="F419" s="121">
        <v>17000</v>
      </c>
      <c r="G419" s="126"/>
      <c r="H419" s="76">
        <f t="shared" si="18"/>
        <v>17000</v>
      </c>
      <c r="I419" s="219"/>
      <c r="J419" s="100"/>
      <c r="K419" s="100"/>
      <c r="L419" s="100"/>
    </row>
    <row r="420" spans="2:12" ht="16.5" customHeight="1">
      <c r="B420" s="116"/>
      <c r="C420" s="117"/>
      <c r="D420" s="112" t="s">
        <v>94</v>
      </c>
      <c r="E420" s="72" t="s">
        <v>287</v>
      </c>
      <c r="F420" s="121">
        <v>857000</v>
      </c>
      <c r="G420" s="122"/>
      <c r="H420" s="76">
        <f t="shared" si="18"/>
        <v>857000</v>
      </c>
      <c r="I420" s="428"/>
      <c r="J420" s="100"/>
      <c r="K420" s="100"/>
      <c r="L420" s="100"/>
    </row>
    <row r="421" spans="2:12" ht="24.75" thickBot="1">
      <c r="B421" s="263"/>
      <c r="C421" s="264"/>
      <c r="D421" s="452">
        <v>6060</v>
      </c>
      <c r="E421" s="267" t="s">
        <v>144</v>
      </c>
      <c r="F421" s="265">
        <v>10000</v>
      </c>
      <c r="G421" s="453"/>
      <c r="H421" s="206">
        <f t="shared" si="18"/>
        <v>10000</v>
      </c>
      <c r="I421" s="454"/>
      <c r="J421" s="100"/>
      <c r="K421" s="100"/>
      <c r="L421" s="100"/>
    </row>
    <row r="422" spans="2:12" ht="15.75" customHeight="1" thickBot="1">
      <c r="B422" s="310" t="s">
        <v>87</v>
      </c>
      <c r="C422" s="311"/>
      <c r="D422" s="311"/>
      <c r="E422" s="312" t="s">
        <v>265</v>
      </c>
      <c r="F422" s="345">
        <f>F423+F432</f>
        <v>5210000</v>
      </c>
      <c r="G422" s="345">
        <f>G423+G432</f>
        <v>5000</v>
      </c>
      <c r="H422" s="345">
        <f>H423+H432</f>
        <v>5215000</v>
      </c>
      <c r="I422" s="108"/>
      <c r="J422" s="100"/>
      <c r="K422" s="100"/>
      <c r="L422" s="100"/>
    </row>
    <row r="423" spans="2:12" ht="15.75" customHeight="1">
      <c r="B423" s="188"/>
      <c r="C423" s="286" t="s">
        <v>275</v>
      </c>
      <c r="D423" s="396"/>
      <c r="E423" s="397" t="s">
        <v>274</v>
      </c>
      <c r="F423" s="386">
        <f>SUM(F424:F431)</f>
        <v>5080000</v>
      </c>
      <c r="G423" s="386">
        <f>SUM(G424:G431)</f>
        <v>5000</v>
      </c>
      <c r="H423" s="386">
        <f>SUM(H424:H431)</f>
        <v>5085000</v>
      </c>
      <c r="I423" s="156"/>
      <c r="J423" s="100"/>
      <c r="K423" s="100"/>
      <c r="L423" s="100"/>
    </row>
    <row r="424" spans="2:12" ht="15.75" customHeight="1">
      <c r="B424" s="273"/>
      <c r="C424" s="286"/>
      <c r="D424" s="112" t="s">
        <v>119</v>
      </c>
      <c r="E424" s="72" t="s">
        <v>120</v>
      </c>
      <c r="F424" s="213">
        <v>3000</v>
      </c>
      <c r="G424" s="213"/>
      <c r="H424" s="76">
        <f aca="true" t="shared" si="19" ref="H424:H431">F424+G424</f>
        <v>3000</v>
      </c>
      <c r="I424" s="211"/>
      <c r="J424" s="100"/>
      <c r="K424" s="100"/>
      <c r="L424" s="100"/>
    </row>
    <row r="425" spans="2:12" ht="15.75" customHeight="1">
      <c r="B425" s="273"/>
      <c r="C425" s="286"/>
      <c r="D425" s="112" t="s">
        <v>121</v>
      </c>
      <c r="E425" s="72" t="s">
        <v>122</v>
      </c>
      <c r="F425" s="213">
        <v>360</v>
      </c>
      <c r="G425" s="213"/>
      <c r="H425" s="76">
        <f t="shared" si="19"/>
        <v>360</v>
      </c>
      <c r="I425" s="211"/>
      <c r="J425" s="100"/>
      <c r="K425" s="100"/>
      <c r="L425" s="100"/>
    </row>
    <row r="426" spans="2:12" ht="15.75" customHeight="1">
      <c r="B426" s="178"/>
      <c r="C426" s="286"/>
      <c r="D426" s="117">
        <v>4170</v>
      </c>
      <c r="E426" s="72" t="s">
        <v>132</v>
      </c>
      <c r="F426" s="189">
        <v>14640</v>
      </c>
      <c r="G426" s="257"/>
      <c r="H426" s="76">
        <f t="shared" si="19"/>
        <v>14640</v>
      </c>
      <c r="I426" s="211"/>
      <c r="J426" s="100"/>
      <c r="K426" s="100"/>
      <c r="L426" s="100"/>
    </row>
    <row r="427" spans="2:12" ht="15.75" customHeight="1">
      <c r="B427" s="273"/>
      <c r="C427" s="338"/>
      <c r="D427" s="112" t="s">
        <v>106</v>
      </c>
      <c r="E427" s="72" t="s">
        <v>107</v>
      </c>
      <c r="F427" s="213">
        <v>2000</v>
      </c>
      <c r="G427" s="414"/>
      <c r="H427" s="76">
        <f t="shared" si="19"/>
        <v>2000</v>
      </c>
      <c r="I427" s="219"/>
      <c r="J427" s="100"/>
      <c r="K427" s="100"/>
      <c r="L427" s="100"/>
    </row>
    <row r="428" spans="2:12" ht="15.75" customHeight="1">
      <c r="B428" s="178"/>
      <c r="C428" s="286"/>
      <c r="D428" s="112" t="s">
        <v>133</v>
      </c>
      <c r="E428" s="72" t="s">
        <v>356</v>
      </c>
      <c r="F428" s="189">
        <v>8000</v>
      </c>
      <c r="G428" s="189"/>
      <c r="H428" s="76">
        <f t="shared" si="19"/>
        <v>8000</v>
      </c>
      <c r="I428" s="228"/>
      <c r="J428" s="100"/>
      <c r="K428" s="100"/>
      <c r="L428" s="100"/>
    </row>
    <row r="429" spans="2:12" ht="15.75" customHeight="1">
      <c r="B429" s="232"/>
      <c r="C429" s="376"/>
      <c r="D429" s="112" t="s">
        <v>133</v>
      </c>
      <c r="E429" s="72" t="s">
        <v>357</v>
      </c>
      <c r="F429" s="413">
        <v>30000</v>
      </c>
      <c r="G429" s="413"/>
      <c r="H429" s="76">
        <f t="shared" si="19"/>
        <v>30000</v>
      </c>
      <c r="I429" s="428"/>
      <c r="J429" s="100"/>
      <c r="K429" s="100"/>
      <c r="L429" s="100"/>
    </row>
    <row r="430" spans="2:12" ht="15.75" customHeight="1">
      <c r="B430" s="178"/>
      <c r="C430" s="286"/>
      <c r="D430" s="112" t="s">
        <v>91</v>
      </c>
      <c r="E430" s="72" t="s">
        <v>92</v>
      </c>
      <c r="F430" s="189">
        <v>2000</v>
      </c>
      <c r="G430" s="257"/>
      <c r="H430" s="76">
        <f t="shared" si="19"/>
        <v>2000</v>
      </c>
      <c r="I430" s="219"/>
      <c r="J430" s="100"/>
      <c r="K430" s="100"/>
      <c r="L430" s="100"/>
    </row>
    <row r="431" spans="2:12" ht="13.5" customHeight="1">
      <c r="B431" s="232"/>
      <c r="C431" s="233"/>
      <c r="D431" s="200" t="s">
        <v>94</v>
      </c>
      <c r="E431" s="146" t="s">
        <v>95</v>
      </c>
      <c r="F431" s="147">
        <v>5020000</v>
      </c>
      <c r="G431" s="412">
        <v>5000</v>
      </c>
      <c r="H431" s="76">
        <f t="shared" si="19"/>
        <v>5025000</v>
      </c>
      <c r="I431" s="219" t="s">
        <v>460</v>
      </c>
      <c r="J431" s="100"/>
      <c r="K431" s="100"/>
      <c r="L431" s="100"/>
    </row>
    <row r="432" spans="2:12" ht="14.25" customHeight="1">
      <c r="B432" s="116"/>
      <c r="C432" s="286" t="s">
        <v>209</v>
      </c>
      <c r="D432" s="395"/>
      <c r="E432" s="288" t="s">
        <v>266</v>
      </c>
      <c r="F432" s="369">
        <f>F433</f>
        <v>130000</v>
      </c>
      <c r="G432" s="373">
        <f>G433</f>
        <v>0</v>
      </c>
      <c r="H432" s="369">
        <f>H433</f>
        <v>130000</v>
      </c>
      <c r="I432" s="114"/>
      <c r="J432" s="100"/>
      <c r="K432" s="100"/>
      <c r="L432" s="100"/>
    </row>
    <row r="433" spans="2:12" ht="45">
      <c r="B433" s="116"/>
      <c r="C433" s="120"/>
      <c r="D433" s="117" t="s">
        <v>269</v>
      </c>
      <c r="E433" s="262" t="s">
        <v>271</v>
      </c>
      <c r="F433" s="121">
        <v>130000</v>
      </c>
      <c r="G433" s="255"/>
      <c r="H433" s="76">
        <f>F433+G433</f>
        <v>130000</v>
      </c>
      <c r="I433" s="211"/>
      <c r="J433" s="100"/>
      <c r="K433" s="100"/>
      <c r="L433" s="100"/>
    </row>
    <row r="434" spans="2:12" s="171" customFormat="1" ht="4.5" customHeight="1" thickBot="1">
      <c r="B434" s="164"/>
      <c r="C434" s="165"/>
      <c r="D434" s="165"/>
      <c r="E434" s="166"/>
      <c r="F434" s="167"/>
      <c r="G434" s="168"/>
      <c r="H434" s="168"/>
      <c r="I434" s="169"/>
      <c r="J434" s="170"/>
      <c r="K434" s="170"/>
      <c r="L434" s="170"/>
    </row>
    <row r="435" spans="2:12" ht="17.25" customHeight="1" thickBot="1">
      <c r="B435" s="359"/>
      <c r="C435" s="360"/>
      <c r="D435" s="361"/>
      <c r="E435" s="362" t="s">
        <v>210</v>
      </c>
      <c r="F435" s="363">
        <f>F10+F27+F44+F48+F51+F94+F103+F121+F124+F128+F243+F262+F326+F365+F376+F400+F422</f>
        <v>30464581.27</v>
      </c>
      <c r="G435" s="347">
        <f>G10+G27+G44+G48+G51+G94+G103+G121+G124+G128+G243+G262+G326+G365+G376+G400+G422</f>
        <v>28350</v>
      </c>
      <c r="H435" s="363">
        <f>H10+H27+H44+H48+H51+H94+H103+H121+H124+H128+H243+H262+H326+H365+H376+H400+H422</f>
        <v>30492931.27</v>
      </c>
      <c r="I435" s="108"/>
      <c r="J435" s="100"/>
      <c r="K435" s="100"/>
      <c r="L435" s="100"/>
    </row>
    <row r="436" spans="2:12" ht="26.25" customHeight="1">
      <c r="B436" s="172"/>
      <c r="C436" s="172"/>
      <c r="D436" s="173"/>
      <c r="E436" s="174"/>
      <c r="F436" s="175"/>
      <c r="G436" s="100"/>
      <c r="I436" s="100"/>
      <c r="J436" s="100"/>
      <c r="K436" s="100"/>
      <c r="L436" s="100"/>
    </row>
    <row r="437" spans="2:12" ht="26.25" customHeight="1">
      <c r="B437" s="172"/>
      <c r="C437" s="172"/>
      <c r="D437" s="173"/>
      <c r="E437" s="174"/>
      <c r="F437" s="175"/>
      <c r="G437" s="100"/>
      <c r="I437" s="100"/>
      <c r="J437" s="100"/>
      <c r="K437" s="100"/>
      <c r="L437" s="100"/>
    </row>
    <row r="438" spans="2:12" ht="26.25" customHeight="1">
      <c r="B438" s="172"/>
      <c r="C438" s="172"/>
      <c r="D438" s="173"/>
      <c r="E438" s="174"/>
      <c r="F438" s="175"/>
      <c r="G438" s="176"/>
      <c r="I438" s="100"/>
      <c r="J438" s="100"/>
      <c r="K438" s="100"/>
      <c r="L438" s="100"/>
    </row>
    <row r="439" spans="2:12" ht="26.25" customHeight="1">
      <c r="B439" s="172"/>
      <c r="C439" s="172"/>
      <c r="D439" s="173"/>
      <c r="E439" s="174"/>
      <c r="F439" s="175"/>
      <c r="G439" s="100"/>
      <c r="I439" s="100"/>
      <c r="J439" s="100"/>
      <c r="K439" s="100"/>
      <c r="L439" s="100"/>
    </row>
    <row r="440" spans="2:12" ht="26.25" customHeight="1">
      <c r="B440" s="172"/>
      <c r="C440" s="172"/>
      <c r="D440" s="173"/>
      <c r="E440" s="174"/>
      <c r="F440" s="175"/>
      <c r="G440" s="100"/>
      <c r="I440" s="100"/>
      <c r="J440" s="100"/>
      <c r="K440" s="100"/>
      <c r="L440" s="100"/>
    </row>
    <row r="441" spans="2:12" ht="14.25">
      <c r="B441" s="172"/>
      <c r="C441" s="172"/>
      <c r="D441" s="173"/>
      <c r="E441" s="174"/>
      <c r="F441" s="175"/>
      <c r="G441" s="100"/>
      <c r="H441" s="100"/>
      <c r="I441" s="100"/>
      <c r="J441" s="100"/>
      <c r="K441" s="100"/>
      <c r="L441" s="100"/>
    </row>
    <row r="442" spans="2:12" ht="27" customHeight="1">
      <c r="B442" s="172"/>
      <c r="C442" s="172"/>
      <c r="D442" s="173"/>
      <c r="E442" s="174"/>
      <c r="F442" s="175"/>
      <c r="G442" s="100"/>
      <c r="H442" s="100"/>
      <c r="I442" s="100"/>
      <c r="J442" s="100"/>
      <c r="K442" s="100"/>
      <c r="L442" s="100"/>
    </row>
    <row r="443" spans="2:12" ht="25.5" customHeight="1">
      <c r="B443" s="172"/>
      <c r="C443" s="172"/>
      <c r="D443" s="173"/>
      <c r="E443" s="174"/>
      <c r="F443" s="175"/>
      <c r="G443" s="100"/>
      <c r="H443" s="100"/>
      <c r="I443" s="100"/>
      <c r="J443" s="100"/>
      <c r="K443" s="100"/>
      <c r="L443" s="100"/>
    </row>
    <row r="444" spans="2:12" ht="14.25">
      <c r="B444" s="172"/>
      <c r="C444" s="172"/>
      <c r="D444" s="173"/>
      <c r="E444" s="174"/>
      <c r="F444" s="175"/>
      <c r="G444" s="100"/>
      <c r="H444" s="100"/>
      <c r="I444" s="100"/>
      <c r="J444" s="100"/>
      <c r="K444" s="100"/>
      <c r="L444" s="100"/>
    </row>
    <row r="445" spans="2:12" ht="14.25"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</row>
    <row r="446" spans="2:12" ht="14.25"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</row>
    <row r="447" spans="2:12" ht="14.25">
      <c r="B447" s="100"/>
      <c r="C447" s="100"/>
      <c r="D447" s="100"/>
      <c r="E447" s="100"/>
      <c r="F447" s="100"/>
      <c r="G447" s="100"/>
      <c r="I447" s="100"/>
      <c r="J447" s="100"/>
      <c r="K447" s="100"/>
      <c r="L447" s="100"/>
    </row>
    <row r="448" spans="2:12" ht="14.25">
      <c r="B448" s="100"/>
      <c r="C448" s="100"/>
      <c r="D448" s="100"/>
      <c r="E448" s="100"/>
      <c r="F448" s="100"/>
      <c r="G448" s="100"/>
      <c r="I448" s="100"/>
      <c r="J448" s="100"/>
      <c r="K448" s="100"/>
      <c r="L448" s="100"/>
    </row>
    <row r="449" spans="2:12" ht="14.25"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</row>
    <row r="450" spans="2:12" ht="14.25"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</row>
    <row r="451" spans="2:12" ht="14.25">
      <c r="B451" s="100"/>
      <c r="C451" s="100"/>
      <c r="D451" s="100"/>
      <c r="E451" s="100"/>
      <c r="F451" s="100"/>
      <c r="G451" s="100"/>
      <c r="I451" s="100"/>
      <c r="J451" s="100"/>
      <c r="K451" s="100"/>
      <c r="L451" s="100"/>
    </row>
    <row r="452" spans="2:12" ht="14.25">
      <c r="B452" s="100"/>
      <c r="C452" s="100"/>
      <c r="D452" s="100"/>
      <c r="E452" s="100"/>
      <c r="F452" s="100"/>
      <c r="G452" s="100"/>
      <c r="I452" s="100"/>
      <c r="J452" s="100"/>
      <c r="K452" s="100"/>
      <c r="L452" s="100"/>
    </row>
    <row r="453" spans="2:12" ht="14.25">
      <c r="B453" s="100"/>
      <c r="C453" s="100"/>
      <c r="D453" s="100"/>
      <c r="E453" s="100"/>
      <c r="F453" s="100"/>
      <c r="G453" s="100"/>
      <c r="H453" s="229">
        <f>H21+H22+H23+H35+H53+H54+H55+H66+H67+H68+H69+H70+H89+H99+H131+H132+H133+H134+H135+H152+H153+H154+H155+H156+H170+H171+H172+H173+H174+H190+H191+H192+H193+H194+H210+H211+H212+H213+H214+H224+H225+H226+H227+H228+H249+H250+H270+H271+H272+H275+H276+H277+H278+H279+H294+H301+H302+H303+H304+H305+H320+H321+H332+H333+H334+H335+H336+H337+H338+H339+H347+H348+H349+H350+H351+H352+H353+H354+H357+H358++H368+H369+H370+H371+H388+H412+H424+H425+H426</f>
        <v>9377097.209999999</v>
      </c>
      <c r="I453" s="100"/>
      <c r="J453" s="100"/>
      <c r="K453" s="100"/>
      <c r="L453" s="100"/>
    </row>
    <row r="454" spans="2:12" ht="14.25">
      <c r="B454" s="100"/>
      <c r="C454" s="100"/>
      <c r="D454" s="100"/>
      <c r="E454" s="100"/>
      <c r="F454" s="100"/>
      <c r="G454" s="100"/>
      <c r="H454" s="398">
        <f>H56+SUM(H65:H87)</f>
        <v>2407189</v>
      </c>
      <c r="I454" s="100"/>
      <c r="J454" s="100"/>
      <c r="K454" s="100"/>
      <c r="L454" s="100"/>
    </row>
    <row r="455" spans="2:12" ht="14.25">
      <c r="B455" s="100"/>
      <c r="C455" s="100"/>
      <c r="D455" s="100"/>
      <c r="E455" s="100"/>
      <c r="F455" s="100"/>
      <c r="G455" s="100"/>
      <c r="H455" s="430">
        <f>H17+H32+H40+H41+H43+H87+H105+H120+H329+H383+H391+H397+H403+H420+H421+H431</f>
        <v>9000269</v>
      </c>
      <c r="I455" s="100"/>
      <c r="J455" s="100"/>
      <c r="K455" s="100"/>
      <c r="L455" s="100"/>
    </row>
    <row r="456" spans="2:12" ht="14.25">
      <c r="B456" s="100"/>
      <c r="C456" s="100"/>
      <c r="D456" s="100"/>
      <c r="E456" s="100"/>
      <c r="F456" s="100"/>
      <c r="G456" s="100"/>
      <c r="I456" s="100"/>
      <c r="J456" s="100"/>
      <c r="K456" s="100"/>
      <c r="L456" s="100"/>
    </row>
    <row r="457" spans="2:12" ht="14.25">
      <c r="B457" s="100"/>
      <c r="C457" s="100"/>
      <c r="D457" s="100"/>
      <c r="E457" s="100"/>
      <c r="F457" s="100"/>
      <c r="G457" s="100"/>
      <c r="I457" s="100"/>
      <c r="J457" s="100"/>
      <c r="K457" s="100"/>
      <c r="L457" s="100"/>
    </row>
    <row r="458" spans="2:12" ht="14.25"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</row>
    <row r="459" spans="2:12" ht="14.25"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</row>
    <row r="460" spans="2:12" ht="14.25"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</row>
    <row r="461" spans="2:12" ht="14.25"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2:12" ht="14.25"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</row>
    <row r="463" spans="2:10" ht="14.25">
      <c r="B463" s="100"/>
      <c r="C463" s="100"/>
      <c r="D463" s="100"/>
      <c r="E463" s="100"/>
      <c r="F463" s="100"/>
      <c r="G463" s="100"/>
      <c r="H463" s="100"/>
      <c r="I463" s="100"/>
      <c r="J463" s="100"/>
    </row>
    <row r="464" spans="2:10" ht="14.25">
      <c r="B464" s="100"/>
      <c r="C464" s="100"/>
      <c r="D464" s="100"/>
      <c r="E464" s="100"/>
      <c r="F464" s="100"/>
      <c r="G464" s="100"/>
      <c r="I464" s="100"/>
      <c r="J464" s="100"/>
    </row>
    <row r="465" spans="2:10" ht="14.25">
      <c r="B465" s="100"/>
      <c r="C465" s="100"/>
      <c r="D465" s="100"/>
      <c r="E465" s="100"/>
      <c r="F465" s="100"/>
      <c r="G465" s="100"/>
      <c r="I465" s="100"/>
      <c r="J465" s="100"/>
    </row>
    <row r="466" spans="2:10" ht="14.25">
      <c r="B466" s="100"/>
      <c r="C466" s="100"/>
      <c r="D466" s="100"/>
      <c r="E466" s="100"/>
      <c r="F466" s="100"/>
      <c r="G466" s="100"/>
      <c r="H466" s="100"/>
      <c r="I466" s="100"/>
      <c r="J466" s="100"/>
    </row>
    <row r="467" spans="2:10" ht="14.25">
      <c r="B467" s="100"/>
      <c r="C467" s="100"/>
      <c r="D467" s="100"/>
      <c r="E467" s="100"/>
      <c r="F467" s="100"/>
      <c r="G467" s="100"/>
      <c r="H467" s="100"/>
      <c r="I467" s="100"/>
      <c r="J467" s="100"/>
    </row>
    <row r="468" spans="2:10" ht="14.25">
      <c r="B468" s="100"/>
      <c r="C468" s="100"/>
      <c r="D468" s="100"/>
      <c r="E468" s="100"/>
      <c r="F468" s="100"/>
      <c r="G468" s="100"/>
      <c r="H468" s="100"/>
      <c r="I468" s="100"/>
      <c r="J468" s="100"/>
    </row>
    <row r="469" spans="2:10" ht="14.25">
      <c r="B469" s="100"/>
      <c r="C469" s="100"/>
      <c r="D469" s="100"/>
      <c r="E469" s="100"/>
      <c r="F469" s="100"/>
      <c r="G469" s="100"/>
      <c r="H469" s="100"/>
      <c r="I469" s="100"/>
      <c r="J469" s="100"/>
    </row>
    <row r="470" spans="2:10" ht="14.25">
      <c r="B470" s="100"/>
      <c r="C470" s="100"/>
      <c r="D470" s="100"/>
      <c r="E470" s="100"/>
      <c r="F470" s="100"/>
      <c r="G470" s="100"/>
      <c r="H470" s="100"/>
      <c r="I470" s="100"/>
      <c r="J470" s="100"/>
    </row>
    <row r="471" spans="2:10" ht="14.25">
      <c r="B471" s="100"/>
      <c r="C471" s="100"/>
      <c r="D471" s="100"/>
      <c r="E471" s="100"/>
      <c r="F471" s="100"/>
      <c r="G471" s="100"/>
      <c r="H471" s="100"/>
      <c r="I471" s="100"/>
      <c r="J471" s="100"/>
    </row>
    <row r="472" spans="2:10" ht="14.25">
      <c r="B472" s="100"/>
      <c r="C472" s="100"/>
      <c r="D472" s="100"/>
      <c r="E472" s="100"/>
      <c r="F472" s="100"/>
      <c r="G472" s="100"/>
      <c r="H472" s="100"/>
      <c r="I472" s="100"/>
      <c r="J472" s="100"/>
    </row>
    <row r="473" spans="2:10" ht="14.25">
      <c r="B473" s="100"/>
      <c r="C473" s="100"/>
      <c r="D473" s="100"/>
      <c r="E473" s="100"/>
      <c r="F473" s="100"/>
      <c r="G473" s="100"/>
      <c r="H473" s="100"/>
      <c r="I473" s="100"/>
      <c r="J473" s="100"/>
    </row>
    <row r="474" spans="2:10" ht="14.25">
      <c r="B474" s="100"/>
      <c r="C474" s="100"/>
      <c r="D474" s="100"/>
      <c r="E474" s="100"/>
      <c r="F474" s="100"/>
      <c r="G474" s="100"/>
      <c r="H474" s="100"/>
      <c r="I474" s="100"/>
      <c r="J474" s="100"/>
    </row>
    <row r="475" spans="2:10" ht="14.25">
      <c r="B475" s="100"/>
      <c r="C475" s="100"/>
      <c r="D475" s="100"/>
      <c r="E475" s="100"/>
      <c r="F475" s="100"/>
      <c r="G475" s="100"/>
      <c r="H475" s="100"/>
      <c r="I475" s="100"/>
      <c r="J475" s="100"/>
    </row>
    <row r="476" spans="2:10" ht="14.25">
      <c r="B476" s="100"/>
      <c r="C476" s="100"/>
      <c r="D476" s="100"/>
      <c r="E476" s="100"/>
      <c r="F476" s="100"/>
      <c r="G476" s="100"/>
      <c r="H476" s="100"/>
      <c r="I476" s="100"/>
      <c r="J476" s="100"/>
    </row>
    <row r="477" spans="2:10" ht="14.25">
      <c r="B477" s="100"/>
      <c r="C477" s="100"/>
      <c r="D477" s="100"/>
      <c r="E477" s="100"/>
      <c r="F477" s="100"/>
      <c r="G477" s="100"/>
      <c r="H477" s="100"/>
      <c r="I477" s="100"/>
      <c r="J477" s="100"/>
    </row>
    <row r="478" spans="2:10" ht="14.25">
      <c r="B478" s="100"/>
      <c r="C478" s="100"/>
      <c r="D478" s="100"/>
      <c r="E478" s="100"/>
      <c r="F478" s="100"/>
      <c r="G478" s="100"/>
      <c r="H478" s="100"/>
      <c r="I478" s="100"/>
      <c r="J478" s="100"/>
    </row>
    <row r="479" spans="2:10" ht="14.25">
      <c r="B479" s="100"/>
      <c r="C479" s="100"/>
      <c r="D479" s="100"/>
      <c r="E479" s="100"/>
      <c r="F479" s="100"/>
      <c r="G479" s="100"/>
      <c r="H479" s="100"/>
      <c r="I479" s="100"/>
      <c r="J479" s="100"/>
    </row>
    <row r="480" spans="2:10" ht="14.25">
      <c r="B480" s="100"/>
      <c r="C480" s="100"/>
      <c r="D480" s="100"/>
      <c r="E480" s="100"/>
      <c r="F480" s="100"/>
      <c r="G480" s="100"/>
      <c r="H480" s="100"/>
      <c r="I480" s="100"/>
      <c r="J480" s="100"/>
    </row>
    <row r="481" spans="2:10" ht="14.25">
      <c r="B481" s="100"/>
      <c r="C481" s="100"/>
      <c r="D481" s="100"/>
      <c r="E481" s="100"/>
      <c r="F481" s="100"/>
      <c r="G481" s="100"/>
      <c r="H481" s="100"/>
      <c r="I481" s="100"/>
      <c r="J481" s="100"/>
    </row>
    <row r="482" spans="2:10" ht="14.25">
      <c r="B482" s="100"/>
      <c r="C482" s="100"/>
      <c r="D482" s="100"/>
      <c r="E482" s="100"/>
      <c r="F482" s="100"/>
      <c r="G482" s="100"/>
      <c r="H482" s="100"/>
      <c r="I482" s="100"/>
      <c r="J482" s="100"/>
    </row>
    <row r="483" spans="2:10" ht="14.25">
      <c r="B483" s="100"/>
      <c r="C483" s="100"/>
      <c r="D483" s="100"/>
      <c r="E483" s="100"/>
      <c r="F483" s="100"/>
      <c r="G483" s="100"/>
      <c r="H483" s="100"/>
      <c r="I483" s="100"/>
      <c r="J483" s="100"/>
    </row>
    <row r="484" spans="2:10" ht="14.25">
      <c r="B484" s="100"/>
      <c r="C484" s="100"/>
      <c r="D484" s="100"/>
      <c r="E484" s="100"/>
      <c r="F484" s="100"/>
      <c r="G484" s="100"/>
      <c r="H484" s="100"/>
      <c r="I484" s="100"/>
      <c r="J484" s="100"/>
    </row>
    <row r="485" spans="2:10" ht="14.25">
      <c r="B485" s="100"/>
      <c r="C485" s="100"/>
      <c r="D485" s="100"/>
      <c r="E485" s="100"/>
      <c r="F485" s="100"/>
      <c r="G485" s="100"/>
      <c r="H485" s="100"/>
      <c r="I485" s="100"/>
      <c r="J485" s="100"/>
    </row>
    <row r="486" spans="2:10" ht="14.25">
      <c r="B486" s="100"/>
      <c r="C486" s="100"/>
      <c r="D486" s="100"/>
      <c r="E486" s="100"/>
      <c r="F486" s="100"/>
      <c r="G486" s="100"/>
      <c r="H486" s="100"/>
      <c r="I486" s="100"/>
      <c r="J486" s="100"/>
    </row>
    <row r="487" spans="2:10" ht="14.25">
      <c r="B487" s="100"/>
      <c r="C487" s="100"/>
      <c r="D487" s="100"/>
      <c r="E487" s="100"/>
      <c r="F487" s="100"/>
      <c r="G487" s="100"/>
      <c r="H487" s="100"/>
      <c r="I487" s="100"/>
      <c r="J487" s="100"/>
    </row>
    <row r="488" spans="2:10" ht="14.25">
      <c r="B488" s="100"/>
      <c r="C488" s="100"/>
      <c r="D488" s="100"/>
      <c r="E488" s="100"/>
      <c r="F488" s="100"/>
      <c r="G488" s="100"/>
      <c r="H488" s="100"/>
      <c r="I488" s="100"/>
      <c r="J488" s="100"/>
    </row>
    <row r="489" spans="2:10" ht="14.25">
      <c r="B489" s="100"/>
      <c r="C489" s="100"/>
      <c r="D489" s="100"/>
      <c r="E489" s="100"/>
      <c r="F489" s="100"/>
      <c r="G489" s="100"/>
      <c r="H489" s="100"/>
      <c r="I489" s="100"/>
      <c r="J489" s="100"/>
    </row>
    <row r="490" spans="2:10" ht="14.25">
      <c r="B490" s="100"/>
      <c r="C490" s="100"/>
      <c r="D490" s="100"/>
      <c r="E490" s="100"/>
      <c r="F490" s="100"/>
      <c r="G490" s="100"/>
      <c r="H490" s="100"/>
      <c r="I490" s="100"/>
      <c r="J490" s="100"/>
    </row>
    <row r="491" spans="2:10" ht="14.25">
      <c r="B491" s="100"/>
      <c r="C491" s="100"/>
      <c r="D491" s="100"/>
      <c r="E491" s="100"/>
      <c r="F491" s="100"/>
      <c r="G491" s="100"/>
      <c r="H491" s="100"/>
      <c r="I491" s="100"/>
      <c r="J491" s="100"/>
    </row>
    <row r="492" spans="2:10" ht="14.25">
      <c r="B492" s="100"/>
      <c r="C492" s="100"/>
      <c r="D492" s="100"/>
      <c r="E492" s="100"/>
      <c r="F492" s="100"/>
      <c r="G492" s="100"/>
      <c r="H492" s="100"/>
      <c r="I492" s="100"/>
      <c r="J492" s="100"/>
    </row>
    <row r="493" spans="2:10" ht="14.25">
      <c r="B493" s="100"/>
      <c r="C493" s="100"/>
      <c r="D493" s="100"/>
      <c r="E493" s="100"/>
      <c r="F493" s="100"/>
      <c r="G493" s="100"/>
      <c r="I493" s="100"/>
      <c r="J493" s="100"/>
    </row>
    <row r="494" spans="2:10" ht="14.25">
      <c r="B494" s="100"/>
      <c r="C494" s="100"/>
      <c r="D494" s="100"/>
      <c r="E494" s="100"/>
      <c r="F494" s="100"/>
      <c r="G494" s="100"/>
      <c r="I494" s="100"/>
      <c r="J494" s="100"/>
    </row>
    <row r="495" spans="2:10" ht="14.25">
      <c r="B495" s="100"/>
      <c r="C495" s="100"/>
      <c r="D495" s="100"/>
      <c r="E495" s="100"/>
      <c r="F495" s="100"/>
      <c r="G495" s="100"/>
      <c r="H495" s="100"/>
      <c r="I495" s="100"/>
      <c r="J495" s="100"/>
    </row>
    <row r="496" spans="2:10" ht="14.25">
      <c r="B496" s="100"/>
      <c r="C496" s="100"/>
      <c r="D496" s="100"/>
      <c r="E496" s="100"/>
      <c r="F496" s="100"/>
      <c r="G496" s="100"/>
      <c r="H496" s="100"/>
      <c r="I496" s="100"/>
      <c r="J496" s="100"/>
    </row>
    <row r="497" spans="2:10" ht="14.25">
      <c r="B497" s="100"/>
      <c r="C497" s="100"/>
      <c r="D497" s="100"/>
      <c r="E497" s="100"/>
      <c r="F497" s="100"/>
      <c r="G497" s="100"/>
      <c r="H497" s="100"/>
      <c r="I497" s="100"/>
      <c r="J497" s="100"/>
    </row>
    <row r="498" spans="2:10" ht="14.25">
      <c r="B498" s="100"/>
      <c r="C498" s="100"/>
      <c r="D498" s="100"/>
      <c r="E498" s="100"/>
      <c r="F498" s="100"/>
      <c r="G498" s="100"/>
      <c r="H498" s="100"/>
      <c r="I498" s="100"/>
      <c r="J498" s="100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1.699218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1.203125" style="90" customWidth="1"/>
    <col min="9" max="16384" width="9" style="90" customWidth="1"/>
  </cols>
  <sheetData>
    <row r="3" ht="14.25">
      <c r="D3" s="2" t="s">
        <v>298</v>
      </c>
    </row>
    <row r="4" spans="2:4" ht="18.75">
      <c r="B4" s="94"/>
      <c r="C4" s="456"/>
      <c r="D4" t="s">
        <v>478</v>
      </c>
    </row>
    <row r="5" ht="14.25">
      <c r="D5" t="s">
        <v>469</v>
      </c>
    </row>
    <row r="7" ht="18.75">
      <c r="C7" s="457"/>
    </row>
    <row r="9" spans="2:5" ht="15" customHeight="1">
      <c r="B9" s="458" t="s">
        <v>367</v>
      </c>
      <c r="C9" s="458"/>
      <c r="D9" s="458"/>
      <c r="E9" s="458"/>
    </row>
    <row r="10" ht="6.75" customHeight="1">
      <c r="B10" s="459"/>
    </row>
    <row r="11" ht="14.25">
      <c r="G11" s="487" t="s">
        <v>1</v>
      </c>
    </row>
    <row r="12" spans="2:7" ht="15" customHeight="1">
      <c r="B12" s="638" t="s">
        <v>368</v>
      </c>
      <c r="C12" s="638" t="s">
        <v>89</v>
      </c>
      <c r="D12" s="639" t="s">
        <v>369</v>
      </c>
      <c r="E12" s="639" t="s">
        <v>299</v>
      </c>
      <c r="F12" s="634" t="s">
        <v>6</v>
      </c>
      <c r="G12" s="635" t="s">
        <v>211</v>
      </c>
    </row>
    <row r="13" spans="2:7" ht="15" customHeight="1">
      <c r="B13" s="638"/>
      <c r="C13" s="638"/>
      <c r="D13" s="638"/>
      <c r="E13" s="639"/>
      <c r="F13" s="634"/>
      <c r="G13" s="635"/>
    </row>
    <row r="14" spans="2:7" ht="15.75" customHeight="1">
      <c r="B14" s="638"/>
      <c r="C14" s="638"/>
      <c r="D14" s="638"/>
      <c r="E14" s="639"/>
      <c r="F14" s="634"/>
      <c r="G14" s="635"/>
    </row>
    <row r="15" spans="2:7" s="460" customFormat="1" ht="8.25" customHeight="1" thickBot="1">
      <c r="B15" s="461">
        <v>1</v>
      </c>
      <c r="C15" s="461">
        <v>2</v>
      </c>
      <c r="D15" s="461">
        <v>3</v>
      </c>
      <c r="E15" s="461">
        <v>4</v>
      </c>
      <c r="F15" s="461">
        <v>5</v>
      </c>
      <c r="G15" s="461">
        <v>6</v>
      </c>
    </row>
    <row r="16" spans="2:7" ht="18.75" customHeight="1" thickBot="1">
      <c r="B16" s="636" t="s">
        <v>370</v>
      </c>
      <c r="C16" s="637"/>
      <c r="D16" s="462"/>
      <c r="E16" s="463">
        <f>E17+E18+E19+E20+E21+E22+E23+E24</f>
        <v>5535021</v>
      </c>
      <c r="F16" s="463">
        <f>F17+F18+F19+F20+F21+F22+F23+F24</f>
        <v>-12989</v>
      </c>
      <c r="G16" s="463">
        <f>G17+G18+G19+G20+G21+G22+G23+G24</f>
        <v>5522032</v>
      </c>
    </row>
    <row r="17" spans="2:7" ht="27" customHeight="1">
      <c r="B17" s="464" t="s">
        <v>371</v>
      </c>
      <c r="C17" s="465" t="s">
        <v>372</v>
      </c>
      <c r="D17" s="464" t="s">
        <v>373</v>
      </c>
      <c r="E17" s="466">
        <v>5535021</v>
      </c>
      <c r="F17" s="467">
        <v>-12989</v>
      </c>
      <c r="G17" s="468">
        <f>E17+F17</f>
        <v>5522032</v>
      </c>
    </row>
    <row r="18" spans="2:7" ht="27" customHeight="1">
      <c r="B18" s="464" t="s">
        <v>374</v>
      </c>
      <c r="C18" s="465" t="s">
        <v>375</v>
      </c>
      <c r="D18" s="469" t="s">
        <v>376</v>
      </c>
      <c r="E18" s="470"/>
      <c r="F18" s="471"/>
      <c r="G18" s="468"/>
    </row>
    <row r="19" spans="2:7" ht="54" customHeight="1">
      <c r="B19" s="464" t="s">
        <v>377</v>
      </c>
      <c r="C19" s="472" t="s">
        <v>378</v>
      </c>
      <c r="D19" s="469" t="s">
        <v>379</v>
      </c>
      <c r="E19" s="473"/>
      <c r="F19" s="431"/>
      <c r="G19" s="474"/>
    </row>
    <row r="20" spans="2:7" ht="25.5">
      <c r="B20" s="464" t="s">
        <v>380</v>
      </c>
      <c r="C20" s="472" t="s">
        <v>381</v>
      </c>
      <c r="D20" s="469" t="s">
        <v>382</v>
      </c>
      <c r="E20" s="470"/>
      <c r="F20" s="475"/>
      <c r="G20" s="468"/>
    </row>
    <row r="21" spans="2:7" ht="14.25">
      <c r="B21" s="464" t="s">
        <v>383</v>
      </c>
      <c r="C21" s="472" t="s">
        <v>384</v>
      </c>
      <c r="D21" s="476" t="s">
        <v>385</v>
      </c>
      <c r="E21" s="476"/>
      <c r="F21" s="431"/>
      <c r="G21" s="474"/>
    </row>
    <row r="22" spans="2:7" ht="14.25">
      <c r="B22" s="464" t="s">
        <v>386</v>
      </c>
      <c r="C22" s="472" t="s">
        <v>387</v>
      </c>
      <c r="D22" s="469" t="s">
        <v>388</v>
      </c>
      <c r="E22" s="476"/>
      <c r="F22" s="431"/>
      <c r="G22" s="474"/>
    </row>
    <row r="23" spans="2:7" ht="27" customHeight="1">
      <c r="B23" s="464" t="s">
        <v>389</v>
      </c>
      <c r="C23" s="472" t="s">
        <v>390</v>
      </c>
      <c r="D23" s="469" t="s">
        <v>391</v>
      </c>
      <c r="E23" s="476"/>
      <c r="F23" s="431"/>
      <c r="G23" s="474"/>
    </row>
    <row r="24" spans="2:7" ht="27" customHeight="1" thickBot="1">
      <c r="B24" s="464" t="s">
        <v>392</v>
      </c>
      <c r="C24" s="488" t="s">
        <v>393</v>
      </c>
      <c r="D24" s="477" t="s">
        <v>394</v>
      </c>
      <c r="E24" s="476"/>
      <c r="F24" s="431"/>
      <c r="G24" s="474"/>
    </row>
    <row r="25" spans="2:7" ht="18.75" customHeight="1" thickBot="1">
      <c r="B25" s="636" t="s">
        <v>395</v>
      </c>
      <c r="C25" s="637"/>
      <c r="D25" s="462"/>
      <c r="E25" s="463">
        <f>E26+E28</f>
        <v>1971250</v>
      </c>
      <c r="F25" s="463">
        <f>F26+F28</f>
        <v>0</v>
      </c>
      <c r="G25" s="463">
        <f>G26+G28</f>
        <v>1971250</v>
      </c>
    </row>
    <row r="26" spans="2:7" ht="27" customHeight="1">
      <c r="B26" s="464" t="s">
        <v>371</v>
      </c>
      <c r="C26" s="465" t="s">
        <v>396</v>
      </c>
      <c r="D26" s="464" t="s">
        <v>397</v>
      </c>
      <c r="E26" s="466">
        <v>1971250</v>
      </c>
      <c r="F26" s="478"/>
      <c r="G26" s="479">
        <f>E26+F26</f>
        <v>1971250</v>
      </c>
    </row>
    <row r="27" spans="2:7" ht="27" customHeight="1">
      <c r="B27" s="464" t="s">
        <v>374</v>
      </c>
      <c r="C27" s="465" t="s">
        <v>398</v>
      </c>
      <c r="D27" s="464" t="s">
        <v>399</v>
      </c>
      <c r="E27" s="470"/>
      <c r="F27" s="480"/>
      <c r="G27" s="480"/>
    </row>
    <row r="28" spans="2:7" ht="51.75" customHeight="1">
      <c r="B28" s="464" t="s">
        <v>377</v>
      </c>
      <c r="C28" s="472" t="s">
        <v>400</v>
      </c>
      <c r="D28" s="469" t="s">
        <v>401</v>
      </c>
      <c r="E28" s="470"/>
      <c r="F28" s="481"/>
      <c r="G28" s="479"/>
    </row>
    <row r="29" spans="2:7" ht="14.25">
      <c r="B29" s="464" t="s">
        <v>380</v>
      </c>
      <c r="C29" s="472" t="s">
        <v>402</v>
      </c>
      <c r="D29" s="469" t="s">
        <v>403</v>
      </c>
      <c r="E29" s="476"/>
      <c r="F29" s="431"/>
      <c r="G29" s="431"/>
    </row>
    <row r="30" spans="2:7" ht="14.25">
      <c r="B30" s="464" t="s">
        <v>383</v>
      </c>
      <c r="C30" s="472" t="s">
        <v>404</v>
      </c>
      <c r="D30" s="469" t="s">
        <v>405</v>
      </c>
      <c r="E30" s="476"/>
      <c r="F30" s="431"/>
      <c r="G30" s="431"/>
    </row>
    <row r="31" spans="2:7" ht="14.25">
      <c r="B31" s="464" t="s">
        <v>386</v>
      </c>
      <c r="C31" s="472" t="s">
        <v>406</v>
      </c>
      <c r="D31" s="469" t="s">
        <v>407</v>
      </c>
      <c r="E31" s="476"/>
      <c r="F31" s="431"/>
      <c r="G31" s="431"/>
    </row>
    <row r="32" spans="2:7" ht="25.5">
      <c r="B32" s="464" t="s">
        <v>389</v>
      </c>
      <c r="C32" s="472" t="s">
        <v>408</v>
      </c>
      <c r="D32" s="469" t="s">
        <v>409</v>
      </c>
      <c r="E32" s="476"/>
      <c r="F32" s="431"/>
      <c r="G32" s="431"/>
    </row>
    <row r="33" spans="2:5" ht="7.5" customHeight="1">
      <c r="B33" s="482"/>
      <c r="C33" s="100"/>
      <c r="D33" s="100"/>
      <c r="E33" s="100"/>
    </row>
    <row r="34" spans="2:5" ht="14.25">
      <c r="B34" s="483"/>
      <c r="C34" s="484"/>
      <c r="D34" s="484"/>
      <c r="E34" s="484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2"/>
  <sheetViews>
    <sheetView tabSelected="1" zoomScalePageLayoutView="0" workbookViewId="0" topLeftCell="A1">
      <selection activeCell="B53" sqref="B53:J5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462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457"/>
      <c r="F2" s="90"/>
      <c r="G2" s="90"/>
      <c r="H2" s="90"/>
      <c r="I2" t="s">
        <v>478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469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491"/>
      <c r="D4" s="640" t="s">
        <v>475</v>
      </c>
      <c r="E4" s="640"/>
      <c r="F4" s="640"/>
      <c r="G4" s="640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</row>
    <row r="5" spans="2:17" ht="12" customHeight="1" thickBot="1">
      <c r="B5" s="491"/>
      <c r="C5" s="491"/>
      <c r="D5" s="491"/>
      <c r="E5" s="491"/>
      <c r="F5" s="491"/>
      <c r="G5" s="491"/>
      <c r="H5" s="491"/>
      <c r="I5" s="491"/>
      <c r="J5" s="485" t="s">
        <v>1</v>
      </c>
      <c r="K5" s="491"/>
      <c r="L5" s="491"/>
      <c r="M5" s="491"/>
      <c r="N5" s="491"/>
      <c r="O5" s="491"/>
      <c r="P5" s="491"/>
      <c r="Q5" s="491"/>
    </row>
    <row r="6" spans="2:10" ht="90" customHeight="1" thickBot="1">
      <c r="B6" s="492" t="s">
        <v>2</v>
      </c>
      <c r="C6" s="493" t="s">
        <v>3</v>
      </c>
      <c r="D6" s="97" t="s">
        <v>4</v>
      </c>
      <c r="E6" s="493" t="s">
        <v>89</v>
      </c>
      <c r="F6" s="494" t="s">
        <v>412</v>
      </c>
      <c r="G6" s="494" t="s">
        <v>6</v>
      </c>
      <c r="H6" s="494" t="s">
        <v>413</v>
      </c>
      <c r="I6" s="495" t="s">
        <v>414</v>
      </c>
      <c r="J6" s="496" t="s">
        <v>415</v>
      </c>
    </row>
    <row r="7" spans="2:10" ht="9.75" customHeight="1">
      <c r="B7" s="497">
        <v>1</v>
      </c>
      <c r="C7" s="498">
        <v>2</v>
      </c>
      <c r="D7" s="498">
        <v>3</v>
      </c>
      <c r="E7" s="498">
        <v>4</v>
      </c>
      <c r="F7" s="498">
        <v>5</v>
      </c>
      <c r="G7" s="498">
        <v>6</v>
      </c>
      <c r="H7" s="498">
        <v>7</v>
      </c>
      <c r="I7" s="499">
        <v>8</v>
      </c>
      <c r="J7" s="500">
        <v>9</v>
      </c>
    </row>
    <row r="8" spans="2:10" ht="15" customHeight="1">
      <c r="B8" s="501" t="s">
        <v>8</v>
      </c>
      <c r="C8" s="502"/>
      <c r="D8" s="502"/>
      <c r="E8" s="503" t="s">
        <v>9</v>
      </c>
      <c r="F8" s="504">
        <f>F9</f>
        <v>940000</v>
      </c>
      <c r="G8" s="504">
        <f>G9</f>
        <v>0</v>
      </c>
      <c r="H8" s="504">
        <f>H9</f>
        <v>940000</v>
      </c>
      <c r="I8" s="505"/>
      <c r="J8" s="53"/>
    </row>
    <row r="9" spans="2:10" ht="13.5" customHeight="1">
      <c r="B9" s="506"/>
      <c r="C9" s="507" t="s">
        <v>10</v>
      </c>
      <c r="D9" s="399"/>
      <c r="E9" s="508" t="s">
        <v>416</v>
      </c>
      <c r="F9" s="509">
        <f>F10+F11+F12+F13+F14</f>
        <v>940000</v>
      </c>
      <c r="G9" s="509">
        <f>G10+G11+G12+G13+G14</f>
        <v>0</v>
      </c>
      <c r="H9" s="509">
        <f>H10+H11+H12+H13+H14</f>
        <v>940000</v>
      </c>
      <c r="I9" s="510"/>
      <c r="J9" s="53"/>
    </row>
    <row r="10" spans="2:10" ht="39" customHeight="1">
      <c r="B10" s="506"/>
      <c r="C10" s="511"/>
      <c r="D10" s="512">
        <v>6050</v>
      </c>
      <c r="E10" s="513" t="s">
        <v>282</v>
      </c>
      <c r="F10" s="514">
        <v>790000</v>
      </c>
      <c r="G10" s="514"/>
      <c r="H10" s="514">
        <f>F10+G10</f>
        <v>790000</v>
      </c>
      <c r="I10" s="515" t="s">
        <v>417</v>
      </c>
      <c r="J10" s="516" t="s">
        <v>418</v>
      </c>
    </row>
    <row r="11" spans="2:10" ht="24">
      <c r="B11" s="506"/>
      <c r="C11" s="511"/>
      <c r="D11" s="512">
        <v>6050</v>
      </c>
      <c r="E11" s="513" t="s">
        <v>282</v>
      </c>
      <c r="F11" s="514">
        <v>60000</v>
      </c>
      <c r="G11" s="514"/>
      <c r="H11" s="514">
        <f>F11+G11</f>
        <v>60000</v>
      </c>
      <c r="I11" s="517" t="s">
        <v>419</v>
      </c>
      <c r="J11" s="516" t="s">
        <v>418</v>
      </c>
    </row>
    <row r="12" spans="2:10" ht="24">
      <c r="B12" s="506"/>
      <c r="C12" s="511"/>
      <c r="D12" s="512">
        <v>6050</v>
      </c>
      <c r="E12" s="513" t="s">
        <v>282</v>
      </c>
      <c r="F12" s="514">
        <v>20000</v>
      </c>
      <c r="G12" s="514"/>
      <c r="H12" s="514">
        <f>F12+G12</f>
        <v>20000</v>
      </c>
      <c r="I12" s="517" t="s">
        <v>420</v>
      </c>
      <c r="J12" s="516" t="s">
        <v>418</v>
      </c>
    </row>
    <row r="13" spans="2:10" ht="24">
      <c r="B13" s="506"/>
      <c r="C13" s="511"/>
      <c r="D13" s="512">
        <v>6050</v>
      </c>
      <c r="E13" s="513" t="s">
        <v>282</v>
      </c>
      <c r="F13" s="514">
        <v>40000</v>
      </c>
      <c r="G13" s="514"/>
      <c r="H13" s="514">
        <f>F13+G13</f>
        <v>40000</v>
      </c>
      <c r="I13" s="517" t="s">
        <v>421</v>
      </c>
      <c r="J13" s="516" t="s">
        <v>418</v>
      </c>
    </row>
    <row r="14" spans="2:10" ht="24">
      <c r="B14" s="506"/>
      <c r="C14" s="511"/>
      <c r="D14" s="512">
        <v>6050</v>
      </c>
      <c r="E14" s="513" t="s">
        <v>282</v>
      </c>
      <c r="F14" s="514">
        <v>30000</v>
      </c>
      <c r="G14" s="514"/>
      <c r="H14" s="514">
        <f>F14+G14</f>
        <v>30000</v>
      </c>
      <c r="I14" s="517" t="s">
        <v>422</v>
      </c>
      <c r="J14" s="516" t="s">
        <v>418</v>
      </c>
    </row>
    <row r="15" spans="2:10" ht="14.25" customHeight="1">
      <c r="B15" s="518">
        <v>600</v>
      </c>
      <c r="C15" s="519"/>
      <c r="D15" s="519"/>
      <c r="E15" s="503" t="s">
        <v>101</v>
      </c>
      <c r="F15" s="520">
        <f>F16+F23</f>
        <v>1036000</v>
      </c>
      <c r="G15" s="520">
        <f>G16+G23</f>
        <v>23150</v>
      </c>
      <c r="H15" s="520">
        <f>H16+H23</f>
        <v>1059150</v>
      </c>
      <c r="I15" s="521"/>
      <c r="J15" s="53"/>
    </row>
    <row r="16" spans="2:10" ht="14.25" customHeight="1">
      <c r="B16" s="522"/>
      <c r="C16" s="399">
        <v>60016</v>
      </c>
      <c r="D16" s="399"/>
      <c r="E16" s="508" t="s">
        <v>227</v>
      </c>
      <c r="F16" s="509">
        <f>SUM(F17:F22)</f>
        <v>966000</v>
      </c>
      <c r="G16" s="509">
        <f>SUM(G17:G22)</f>
        <v>23150</v>
      </c>
      <c r="H16" s="509">
        <f>SUM(H17:H22)</f>
        <v>989150</v>
      </c>
      <c r="I16" s="524"/>
      <c r="J16" s="516"/>
    </row>
    <row r="17" spans="2:10" ht="14.25">
      <c r="B17" s="522"/>
      <c r="C17" s="523"/>
      <c r="D17" s="525">
        <v>6050</v>
      </c>
      <c r="E17" s="513" t="s">
        <v>282</v>
      </c>
      <c r="F17" s="514">
        <v>157000</v>
      </c>
      <c r="G17" s="526"/>
      <c r="H17" s="514">
        <f aca="true" t="shared" si="0" ref="H17:H22">F17+G17</f>
        <v>157000</v>
      </c>
      <c r="I17" s="524" t="s">
        <v>423</v>
      </c>
      <c r="J17" s="516" t="s">
        <v>418</v>
      </c>
    </row>
    <row r="18" spans="2:10" ht="21.75">
      <c r="B18" s="522"/>
      <c r="C18" s="523"/>
      <c r="D18" s="525">
        <v>6050</v>
      </c>
      <c r="E18" s="513" t="s">
        <v>424</v>
      </c>
      <c r="F18" s="514">
        <v>20000</v>
      </c>
      <c r="G18" s="526"/>
      <c r="H18" s="514">
        <f t="shared" si="0"/>
        <v>20000</v>
      </c>
      <c r="I18" s="524" t="s">
        <v>425</v>
      </c>
      <c r="J18" s="516" t="s">
        <v>418</v>
      </c>
    </row>
    <row r="19" spans="2:10" ht="14.25">
      <c r="B19" s="522"/>
      <c r="C19" s="523"/>
      <c r="D19" s="525">
        <v>6050</v>
      </c>
      <c r="E19" s="513" t="s">
        <v>282</v>
      </c>
      <c r="F19" s="514">
        <v>259000</v>
      </c>
      <c r="G19" s="526"/>
      <c r="H19" s="514">
        <f t="shared" si="0"/>
        <v>259000</v>
      </c>
      <c r="I19" s="524" t="s">
        <v>426</v>
      </c>
      <c r="J19" s="516" t="s">
        <v>418</v>
      </c>
    </row>
    <row r="20" spans="2:10" ht="24">
      <c r="B20" s="522"/>
      <c r="C20" s="523"/>
      <c r="D20" s="525">
        <v>6050</v>
      </c>
      <c r="E20" s="513" t="s">
        <v>282</v>
      </c>
      <c r="F20" s="514">
        <v>480000</v>
      </c>
      <c r="G20" s="526"/>
      <c r="H20" s="514">
        <f t="shared" si="0"/>
        <v>480000</v>
      </c>
      <c r="I20" s="524" t="s">
        <v>427</v>
      </c>
      <c r="J20" s="516" t="s">
        <v>418</v>
      </c>
    </row>
    <row r="21" spans="2:10" ht="14.25">
      <c r="B21" s="522"/>
      <c r="C21" s="523"/>
      <c r="D21" s="525">
        <v>6050</v>
      </c>
      <c r="E21" s="513" t="s">
        <v>282</v>
      </c>
      <c r="F21" s="514">
        <v>50000</v>
      </c>
      <c r="G21" s="526"/>
      <c r="H21" s="514">
        <f t="shared" si="0"/>
        <v>50000</v>
      </c>
      <c r="I21" s="524" t="s">
        <v>463</v>
      </c>
      <c r="J21" s="516" t="s">
        <v>418</v>
      </c>
    </row>
    <row r="22" spans="2:10" ht="36">
      <c r="B22" s="522"/>
      <c r="C22" s="523"/>
      <c r="D22" s="615">
        <v>6660</v>
      </c>
      <c r="E22" s="40" t="s">
        <v>476</v>
      </c>
      <c r="F22" s="527">
        <v>0</v>
      </c>
      <c r="G22" s="589">
        <v>23150</v>
      </c>
      <c r="H22" s="527">
        <f t="shared" si="0"/>
        <v>23150</v>
      </c>
      <c r="I22" s="529" t="s">
        <v>477</v>
      </c>
      <c r="J22" s="516" t="s">
        <v>418</v>
      </c>
    </row>
    <row r="23" spans="2:10" ht="14.25">
      <c r="B23" s="522"/>
      <c r="C23" s="399">
        <v>60095</v>
      </c>
      <c r="D23" s="399"/>
      <c r="E23" s="508" t="s">
        <v>11</v>
      </c>
      <c r="F23" s="509">
        <f>F24</f>
        <v>70000</v>
      </c>
      <c r="G23" s="509">
        <f>G24</f>
        <v>0</v>
      </c>
      <c r="H23" s="509">
        <f>H24</f>
        <v>70000</v>
      </c>
      <c r="I23" s="524"/>
      <c r="J23" s="516"/>
    </row>
    <row r="24" spans="2:10" ht="14.25">
      <c r="B24" s="522"/>
      <c r="C24" s="523"/>
      <c r="D24" s="525">
        <v>6050</v>
      </c>
      <c r="E24" s="513" t="s">
        <v>282</v>
      </c>
      <c r="F24" s="527">
        <v>70000</v>
      </c>
      <c r="G24" s="528"/>
      <c r="H24" s="527">
        <f>F24+G24</f>
        <v>70000</v>
      </c>
      <c r="I24" s="529" t="s">
        <v>456</v>
      </c>
      <c r="J24" s="516" t="s">
        <v>418</v>
      </c>
    </row>
    <row r="25" spans="2:10" ht="14.25" customHeight="1">
      <c r="B25" s="518">
        <v>750</v>
      </c>
      <c r="C25" s="519"/>
      <c r="D25" s="519"/>
      <c r="E25" s="530" t="s">
        <v>23</v>
      </c>
      <c r="F25" s="520">
        <f aca="true" t="shared" si="1" ref="F25:H26">F26</f>
        <v>60000</v>
      </c>
      <c r="G25" s="520">
        <f t="shared" si="1"/>
        <v>0</v>
      </c>
      <c r="H25" s="520">
        <f t="shared" si="1"/>
        <v>60000</v>
      </c>
      <c r="I25" s="531"/>
      <c r="J25" s="53"/>
    </row>
    <row r="26" spans="2:10" ht="14.25" customHeight="1">
      <c r="B26" s="506"/>
      <c r="C26" s="399">
        <v>75023</v>
      </c>
      <c r="D26" s="399"/>
      <c r="E26" s="508" t="s">
        <v>231</v>
      </c>
      <c r="F26" s="509">
        <f t="shared" si="1"/>
        <v>60000</v>
      </c>
      <c r="G26" s="509">
        <f t="shared" si="1"/>
        <v>0</v>
      </c>
      <c r="H26" s="509">
        <f t="shared" si="1"/>
        <v>60000</v>
      </c>
      <c r="I26" s="510"/>
      <c r="J26" s="53"/>
    </row>
    <row r="27" spans="2:10" ht="24">
      <c r="B27" s="506"/>
      <c r="C27" s="532"/>
      <c r="D27" s="512">
        <v>6060</v>
      </c>
      <c r="E27" s="513" t="s">
        <v>428</v>
      </c>
      <c r="F27" s="514">
        <v>60000</v>
      </c>
      <c r="G27" s="526"/>
      <c r="H27" s="514">
        <f>F27+G27</f>
        <v>60000</v>
      </c>
      <c r="I27" s="515" t="s">
        <v>429</v>
      </c>
      <c r="J27" s="516" t="s">
        <v>418</v>
      </c>
    </row>
    <row r="28" spans="2:10" ht="25.5">
      <c r="B28" s="518">
        <v>754</v>
      </c>
      <c r="C28" s="519"/>
      <c r="D28" s="519"/>
      <c r="E28" s="533" t="s">
        <v>150</v>
      </c>
      <c r="F28" s="520">
        <f>F29+F31</f>
        <v>320000</v>
      </c>
      <c r="G28" s="520">
        <f>G29+G31</f>
        <v>0</v>
      </c>
      <c r="H28" s="520">
        <f>H29+H31</f>
        <v>320000</v>
      </c>
      <c r="I28" s="515"/>
      <c r="J28" s="516"/>
    </row>
    <row r="29" spans="2:10" ht="13.5" customHeight="1">
      <c r="B29" s="506"/>
      <c r="C29" s="399">
        <v>75405</v>
      </c>
      <c r="D29" s="400"/>
      <c r="E29" s="508" t="s">
        <v>306</v>
      </c>
      <c r="F29" s="509">
        <f>F30</f>
        <v>100000</v>
      </c>
      <c r="G29" s="509">
        <f>G30</f>
        <v>0</v>
      </c>
      <c r="H29" s="509">
        <f>H30</f>
        <v>100000</v>
      </c>
      <c r="I29" s="515"/>
      <c r="J29" s="516"/>
    </row>
    <row r="30" spans="2:10" ht="36">
      <c r="B30" s="506"/>
      <c r="C30" s="237"/>
      <c r="D30" s="512">
        <v>6170</v>
      </c>
      <c r="E30" s="513" t="s">
        <v>430</v>
      </c>
      <c r="F30" s="526">
        <v>100000</v>
      </c>
      <c r="G30" s="526"/>
      <c r="H30" s="514">
        <f>F30+G30</f>
        <v>100000</v>
      </c>
      <c r="I30" s="515" t="s">
        <v>431</v>
      </c>
      <c r="J30" s="516" t="s">
        <v>418</v>
      </c>
    </row>
    <row r="31" spans="2:10" ht="14.25">
      <c r="B31" s="506"/>
      <c r="C31" s="534">
        <v>75495</v>
      </c>
      <c r="D31" s="112"/>
      <c r="E31" s="535" t="s">
        <v>11</v>
      </c>
      <c r="F31" s="509">
        <f>F32</f>
        <v>220000</v>
      </c>
      <c r="G31" s="509">
        <f>G32</f>
        <v>0</v>
      </c>
      <c r="H31" s="509">
        <f>H32</f>
        <v>220000</v>
      </c>
      <c r="I31" s="515"/>
      <c r="J31" s="516"/>
    </row>
    <row r="32" spans="2:10" ht="24">
      <c r="B32" s="506"/>
      <c r="C32" s="237"/>
      <c r="D32" s="512">
        <v>6050</v>
      </c>
      <c r="E32" s="513" t="s">
        <v>282</v>
      </c>
      <c r="F32" s="526">
        <v>220000</v>
      </c>
      <c r="G32" s="526"/>
      <c r="H32" s="514">
        <f>F32+G32</f>
        <v>220000</v>
      </c>
      <c r="I32" s="515" t="s">
        <v>432</v>
      </c>
      <c r="J32" s="516" t="s">
        <v>418</v>
      </c>
    </row>
    <row r="33" spans="2:10" ht="25.5">
      <c r="B33" s="518">
        <v>853</v>
      </c>
      <c r="C33" s="519"/>
      <c r="D33" s="519"/>
      <c r="E33" s="533" t="s">
        <v>80</v>
      </c>
      <c r="F33" s="520">
        <f aca="true" t="shared" si="2" ref="F33:H34">F34</f>
        <v>181000</v>
      </c>
      <c r="G33" s="520">
        <f t="shared" si="2"/>
        <v>0</v>
      </c>
      <c r="H33" s="520">
        <f t="shared" si="2"/>
        <v>181000</v>
      </c>
      <c r="I33" s="515"/>
      <c r="J33" s="516"/>
    </row>
    <row r="34" spans="2:10" ht="24">
      <c r="B34" s="506"/>
      <c r="C34" s="399">
        <v>85311</v>
      </c>
      <c r="D34" s="400"/>
      <c r="E34" s="401" t="s">
        <v>344</v>
      </c>
      <c r="F34" s="509">
        <f t="shared" si="2"/>
        <v>181000</v>
      </c>
      <c r="G34" s="509">
        <f t="shared" si="2"/>
        <v>0</v>
      </c>
      <c r="H34" s="509">
        <f t="shared" si="2"/>
        <v>181000</v>
      </c>
      <c r="I34" s="515"/>
      <c r="J34" s="516"/>
    </row>
    <row r="35" spans="2:10" ht="24">
      <c r="B35" s="506"/>
      <c r="C35" s="237"/>
      <c r="D35" s="512">
        <v>6050</v>
      </c>
      <c r="E35" s="513" t="s">
        <v>282</v>
      </c>
      <c r="F35" s="526">
        <v>181000</v>
      </c>
      <c r="G35" s="526"/>
      <c r="H35" s="514">
        <f>F35+G35</f>
        <v>181000</v>
      </c>
      <c r="I35" s="515" t="s">
        <v>433</v>
      </c>
      <c r="J35" s="516" t="s">
        <v>418</v>
      </c>
    </row>
    <row r="36" spans="2:10" ht="25.5">
      <c r="B36" s="536" t="s">
        <v>193</v>
      </c>
      <c r="C36" s="537"/>
      <c r="D36" s="537"/>
      <c r="E36" s="538" t="s">
        <v>83</v>
      </c>
      <c r="F36" s="520">
        <f>F37+F39+F41</f>
        <v>405119</v>
      </c>
      <c r="G36" s="520">
        <f>G37+G39+G41</f>
        <v>93000</v>
      </c>
      <c r="H36" s="520">
        <f>H37+H39+H41</f>
        <v>498119</v>
      </c>
      <c r="I36" s="515"/>
      <c r="J36" s="516"/>
    </row>
    <row r="37" spans="2:10" ht="14.25">
      <c r="B37" s="536"/>
      <c r="C37" s="286" t="s">
        <v>195</v>
      </c>
      <c r="D37" s="287"/>
      <c r="E37" s="288" t="s">
        <v>248</v>
      </c>
      <c r="F37" s="509">
        <f>F38</f>
        <v>0</v>
      </c>
      <c r="G37" s="509">
        <f>G38</f>
        <v>93000</v>
      </c>
      <c r="H37" s="509">
        <f>H38</f>
        <v>93000</v>
      </c>
      <c r="I37" s="515"/>
      <c r="J37" s="516"/>
    </row>
    <row r="38" spans="2:10" ht="36">
      <c r="B38" s="536"/>
      <c r="C38" s="537"/>
      <c r="D38" s="512">
        <v>6050</v>
      </c>
      <c r="E38" s="513" t="s">
        <v>282</v>
      </c>
      <c r="F38" s="526">
        <v>0</v>
      </c>
      <c r="G38" s="526">
        <v>93000</v>
      </c>
      <c r="H38" s="514">
        <f>F38+G38</f>
        <v>93000</v>
      </c>
      <c r="I38" s="515" t="s">
        <v>474</v>
      </c>
      <c r="J38" s="516" t="s">
        <v>418</v>
      </c>
    </row>
    <row r="39" spans="2:10" ht="14.25">
      <c r="B39" s="536"/>
      <c r="C39" s="539" t="s">
        <v>197</v>
      </c>
      <c r="D39" s="540"/>
      <c r="E39" s="535" t="s">
        <v>250</v>
      </c>
      <c r="F39" s="509">
        <f>F40</f>
        <v>250000</v>
      </c>
      <c r="G39" s="509">
        <f>G40</f>
        <v>0</v>
      </c>
      <c r="H39" s="509">
        <f>H40</f>
        <v>250000</v>
      </c>
      <c r="I39" s="515"/>
      <c r="J39" s="516"/>
    </row>
    <row r="40" spans="2:10" ht="36">
      <c r="B40" s="536"/>
      <c r="C40" s="537"/>
      <c r="D40" s="512">
        <v>6050</v>
      </c>
      <c r="E40" s="513" t="s">
        <v>282</v>
      </c>
      <c r="F40" s="526">
        <v>250000</v>
      </c>
      <c r="G40" s="526"/>
      <c r="H40" s="514">
        <f>F40+G40</f>
        <v>250000</v>
      </c>
      <c r="I40" s="515" t="s">
        <v>434</v>
      </c>
      <c r="J40" s="516" t="s">
        <v>418</v>
      </c>
    </row>
    <row r="41" spans="2:10" ht="14.25">
      <c r="B41" s="541"/>
      <c r="C41" s="286" t="s">
        <v>199</v>
      </c>
      <c r="D41" s="287"/>
      <c r="E41" s="288" t="s">
        <v>252</v>
      </c>
      <c r="F41" s="509">
        <f>SUM(F42:F46)</f>
        <v>155119</v>
      </c>
      <c r="G41" s="509">
        <f>SUM(G42:G46)</f>
        <v>0</v>
      </c>
      <c r="H41" s="509">
        <f>SUM(H42:H46)</f>
        <v>155119</v>
      </c>
      <c r="I41" s="515"/>
      <c r="J41" s="516"/>
    </row>
    <row r="42" spans="2:10" ht="24.75" customHeight="1">
      <c r="B42" s="541"/>
      <c r="C42" s="286"/>
      <c r="D42" s="525">
        <v>6050</v>
      </c>
      <c r="E42" s="513" t="s">
        <v>424</v>
      </c>
      <c r="F42" s="526">
        <v>5000</v>
      </c>
      <c r="G42" s="526"/>
      <c r="H42" s="514">
        <f>F42+G42</f>
        <v>5000</v>
      </c>
      <c r="I42" s="524" t="s">
        <v>435</v>
      </c>
      <c r="J42" s="516" t="s">
        <v>418</v>
      </c>
    </row>
    <row r="43" spans="2:10" ht="24.75" customHeight="1">
      <c r="B43" s="541"/>
      <c r="C43" s="286"/>
      <c r="D43" s="525">
        <v>6050</v>
      </c>
      <c r="E43" s="513" t="s">
        <v>424</v>
      </c>
      <c r="F43" s="526">
        <v>2500</v>
      </c>
      <c r="G43" s="526"/>
      <c r="H43" s="514">
        <f>F43+G43</f>
        <v>2500</v>
      </c>
      <c r="I43" s="524" t="s">
        <v>436</v>
      </c>
      <c r="J43" s="516" t="s">
        <v>418</v>
      </c>
    </row>
    <row r="44" spans="2:10" ht="24.75" customHeight="1">
      <c r="B44" s="541"/>
      <c r="C44" s="286"/>
      <c r="D44" s="512">
        <v>6050</v>
      </c>
      <c r="E44" s="513" t="s">
        <v>424</v>
      </c>
      <c r="F44" s="526">
        <v>7753</v>
      </c>
      <c r="G44" s="526"/>
      <c r="H44" s="514">
        <f>F44+G44</f>
        <v>7753</v>
      </c>
      <c r="I44" s="524" t="s">
        <v>437</v>
      </c>
      <c r="J44" s="516" t="s">
        <v>418</v>
      </c>
    </row>
    <row r="45" spans="2:10" ht="24.75" customHeight="1">
      <c r="B45" s="541"/>
      <c r="C45" s="286"/>
      <c r="D45" s="525">
        <v>6050</v>
      </c>
      <c r="E45" s="513" t="s">
        <v>424</v>
      </c>
      <c r="F45" s="526">
        <v>9866</v>
      </c>
      <c r="G45" s="526"/>
      <c r="H45" s="514">
        <f>F45+G45</f>
        <v>9866</v>
      </c>
      <c r="I45" s="524" t="s">
        <v>438</v>
      </c>
      <c r="J45" s="516" t="s">
        <v>418</v>
      </c>
    </row>
    <row r="46" spans="2:10" ht="21" customHeight="1">
      <c r="B46" s="506"/>
      <c r="C46" s="237"/>
      <c r="D46" s="512">
        <v>6050</v>
      </c>
      <c r="E46" s="513" t="s">
        <v>282</v>
      </c>
      <c r="F46" s="526">
        <v>130000</v>
      </c>
      <c r="G46" s="526"/>
      <c r="H46" s="514">
        <f>F46+G46</f>
        <v>130000</v>
      </c>
      <c r="I46" s="515" t="s">
        <v>439</v>
      </c>
      <c r="J46" s="516" t="s">
        <v>418</v>
      </c>
    </row>
    <row r="47" spans="2:10" ht="25.5">
      <c r="B47" s="542" t="s">
        <v>201</v>
      </c>
      <c r="C47" s="543"/>
      <c r="D47" s="543"/>
      <c r="E47" s="503" t="s">
        <v>202</v>
      </c>
      <c r="F47" s="520">
        <f>F48+F50</f>
        <v>917000</v>
      </c>
      <c r="G47" s="520">
        <f>G48+G50</f>
        <v>0</v>
      </c>
      <c r="H47" s="520">
        <f>H48+H50</f>
        <v>917000</v>
      </c>
      <c r="I47" s="521"/>
      <c r="J47" s="53"/>
    </row>
    <row r="48" spans="2:10" ht="14.25">
      <c r="B48" s="542"/>
      <c r="C48" s="544" t="s">
        <v>203</v>
      </c>
      <c r="D48" s="545"/>
      <c r="E48" s="546" t="s">
        <v>253</v>
      </c>
      <c r="F48" s="509">
        <f>F49</f>
        <v>50000</v>
      </c>
      <c r="G48" s="509">
        <f>G49</f>
        <v>0</v>
      </c>
      <c r="H48" s="509">
        <f>H49</f>
        <v>50000</v>
      </c>
      <c r="I48" s="521"/>
      <c r="J48" s="53"/>
    </row>
    <row r="49" spans="2:10" ht="36">
      <c r="B49" s="542"/>
      <c r="C49" s="543"/>
      <c r="D49" s="525">
        <v>6050</v>
      </c>
      <c r="E49" s="547" t="s">
        <v>282</v>
      </c>
      <c r="F49" s="526">
        <v>50000</v>
      </c>
      <c r="G49" s="526"/>
      <c r="H49" s="514">
        <f aca="true" t="shared" si="3" ref="H49:H55">F49+G49</f>
        <v>50000</v>
      </c>
      <c r="I49" s="515" t="s">
        <v>440</v>
      </c>
      <c r="J49" s="516" t="s">
        <v>418</v>
      </c>
    </row>
    <row r="50" spans="2:10" ht="12.75" customHeight="1">
      <c r="B50" s="506"/>
      <c r="C50" s="539" t="s">
        <v>208</v>
      </c>
      <c r="D50" s="540"/>
      <c r="E50" s="535" t="s">
        <v>11</v>
      </c>
      <c r="F50" s="509">
        <f>SUM(F51:F55)</f>
        <v>867000</v>
      </c>
      <c r="G50" s="509">
        <f>SUM(G51:G55)</f>
        <v>0</v>
      </c>
      <c r="H50" s="509">
        <f>SUM(H51:H55)</f>
        <v>867000</v>
      </c>
      <c r="I50" s="510"/>
      <c r="J50" s="53"/>
    </row>
    <row r="51" spans="2:10" ht="24">
      <c r="B51" s="506"/>
      <c r="C51" s="237"/>
      <c r="D51" s="525">
        <v>6050</v>
      </c>
      <c r="E51" s="547" t="s">
        <v>282</v>
      </c>
      <c r="F51" s="548">
        <v>155000</v>
      </c>
      <c r="G51" s="526"/>
      <c r="H51" s="514">
        <f t="shared" si="3"/>
        <v>155000</v>
      </c>
      <c r="I51" s="517" t="s">
        <v>441</v>
      </c>
      <c r="J51" s="549" t="s">
        <v>418</v>
      </c>
    </row>
    <row r="52" spans="2:10" ht="24">
      <c r="B52" s="506"/>
      <c r="C52" s="237"/>
      <c r="D52" s="512">
        <v>6050</v>
      </c>
      <c r="E52" s="513" t="s">
        <v>282</v>
      </c>
      <c r="F52" s="548">
        <v>190000</v>
      </c>
      <c r="G52" s="526"/>
      <c r="H52" s="514">
        <f t="shared" si="3"/>
        <v>190000</v>
      </c>
      <c r="I52" s="517" t="s">
        <v>442</v>
      </c>
      <c r="J52" s="516" t="s">
        <v>418</v>
      </c>
    </row>
    <row r="53" spans="2:10" ht="24">
      <c r="B53" s="506"/>
      <c r="C53" s="237"/>
      <c r="D53" s="512">
        <v>6050</v>
      </c>
      <c r="E53" s="513" t="s">
        <v>282</v>
      </c>
      <c r="F53" s="514">
        <v>220000</v>
      </c>
      <c r="G53" s="526"/>
      <c r="H53" s="514">
        <f t="shared" si="3"/>
        <v>220000</v>
      </c>
      <c r="I53" s="517" t="s">
        <v>443</v>
      </c>
      <c r="J53" s="516" t="s">
        <v>418</v>
      </c>
    </row>
    <row r="54" spans="2:10" ht="41.25" customHeight="1">
      <c r="B54" s="506"/>
      <c r="C54" s="237"/>
      <c r="D54" s="512">
        <v>6050</v>
      </c>
      <c r="E54" s="513" t="s">
        <v>282</v>
      </c>
      <c r="F54" s="514">
        <v>292000</v>
      </c>
      <c r="G54" s="526"/>
      <c r="H54" s="514">
        <f t="shared" si="3"/>
        <v>292000</v>
      </c>
      <c r="I54" s="517" t="s">
        <v>444</v>
      </c>
      <c r="J54" s="516" t="s">
        <v>418</v>
      </c>
    </row>
    <row r="55" spans="2:10" ht="24">
      <c r="B55" s="506"/>
      <c r="C55" s="237"/>
      <c r="D55" s="512">
        <v>6060</v>
      </c>
      <c r="E55" s="513" t="s">
        <v>428</v>
      </c>
      <c r="F55" s="514">
        <v>10000</v>
      </c>
      <c r="G55" s="526"/>
      <c r="H55" s="514">
        <f t="shared" si="3"/>
        <v>10000</v>
      </c>
      <c r="I55" s="517" t="s">
        <v>445</v>
      </c>
      <c r="J55" s="516" t="s">
        <v>418</v>
      </c>
    </row>
    <row r="56" spans="2:10" ht="15.75" customHeight="1">
      <c r="B56" s="542" t="s">
        <v>87</v>
      </c>
      <c r="C56" s="543"/>
      <c r="D56" s="543"/>
      <c r="E56" s="503" t="s">
        <v>265</v>
      </c>
      <c r="F56" s="520">
        <f aca="true" t="shared" si="4" ref="F56:H57">F57</f>
        <v>5020000</v>
      </c>
      <c r="G56" s="520">
        <f t="shared" si="4"/>
        <v>5000</v>
      </c>
      <c r="H56" s="520">
        <f t="shared" si="4"/>
        <v>5025000</v>
      </c>
      <c r="I56" s="517"/>
      <c r="J56" s="516"/>
    </row>
    <row r="57" spans="2:10" ht="15.75" customHeight="1">
      <c r="B57" s="541"/>
      <c r="C57" s="550">
        <v>92601</v>
      </c>
      <c r="D57" s="551"/>
      <c r="E57" s="401" t="s">
        <v>274</v>
      </c>
      <c r="F57" s="552">
        <f t="shared" si="4"/>
        <v>5020000</v>
      </c>
      <c r="G57" s="552">
        <f t="shared" si="4"/>
        <v>5000</v>
      </c>
      <c r="H57" s="552">
        <f t="shared" si="4"/>
        <v>5025000</v>
      </c>
      <c r="I57" s="553"/>
      <c r="J57" s="554"/>
    </row>
    <row r="58" spans="2:10" ht="24.75" thickBot="1">
      <c r="B58" s="506"/>
      <c r="C58" s="237"/>
      <c r="D58" s="512">
        <v>6050</v>
      </c>
      <c r="E58" s="513" t="s">
        <v>282</v>
      </c>
      <c r="F58" s="514">
        <v>5020000</v>
      </c>
      <c r="G58" s="526">
        <v>5000</v>
      </c>
      <c r="H58" s="514">
        <f>F58+G58</f>
        <v>5025000</v>
      </c>
      <c r="I58" s="555" t="s">
        <v>446</v>
      </c>
      <c r="J58" s="516" t="s">
        <v>418</v>
      </c>
    </row>
    <row r="59" spans="2:10" ht="5.25" customHeight="1" thickBot="1">
      <c r="B59" s="556"/>
      <c r="C59" s="557"/>
      <c r="D59" s="558"/>
      <c r="E59" s="559"/>
      <c r="F59" s="560"/>
      <c r="G59" s="560"/>
      <c r="H59" s="560"/>
      <c r="I59" s="561"/>
      <c r="J59" s="41"/>
    </row>
    <row r="60" spans="2:10" ht="22.5" customHeight="1" thickBot="1">
      <c r="B60" s="562"/>
      <c r="C60" s="563"/>
      <c r="D60" s="563"/>
      <c r="E60" s="564" t="s">
        <v>447</v>
      </c>
      <c r="F60" s="565">
        <f>F8+F15+F25+F28+F33+F36+F47+F56</f>
        <v>8879119</v>
      </c>
      <c r="G60" s="565">
        <f>G8+G15+G25+G28+G33+G36+G47+G56</f>
        <v>121150</v>
      </c>
      <c r="H60" s="565">
        <f>H8+H15+H25+H28+H33+H36+H47+H56</f>
        <v>9000269</v>
      </c>
      <c r="I60" s="566"/>
      <c r="J60" s="41"/>
    </row>
    <row r="61" spans="2:9" ht="14.25">
      <c r="B61" s="567"/>
      <c r="C61" s="567"/>
      <c r="D61" s="567"/>
      <c r="E61" s="567"/>
      <c r="F61" s="568"/>
      <c r="G61" s="568"/>
      <c r="H61" s="568"/>
      <c r="I61" s="569"/>
    </row>
    <row r="62" spans="2:9" ht="15.75">
      <c r="B62" s="567"/>
      <c r="C62" s="567"/>
      <c r="D62" s="567"/>
      <c r="E62" s="570"/>
      <c r="F62" s="571"/>
      <c r="G62" s="571"/>
      <c r="H62" s="571"/>
      <c r="I62" s="569"/>
    </row>
    <row r="63" spans="2:9" ht="14.25">
      <c r="B63" s="567"/>
      <c r="C63" s="567"/>
      <c r="D63" s="572"/>
      <c r="E63" s="573"/>
      <c r="F63" s="567"/>
      <c r="G63" s="567"/>
      <c r="H63" s="567"/>
      <c r="I63" s="574"/>
    </row>
    <row r="64" spans="2:9" ht="14.25">
      <c r="B64" s="567"/>
      <c r="C64" s="567"/>
      <c r="D64" s="567"/>
      <c r="E64" s="575"/>
      <c r="F64" s="567"/>
      <c r="G64" s="567"/>
      <c r="H64" s="567"/>
      <c r="I64" s="574"/>
    </row>
    <row r="65" spans="5:9" ht="14.25">
      <c r="E65" s="576"/>
      <c r="F65" s="573"/>
      <c r="G65" s="573"/>
      <c r="H65" s="573"/>
      <c r="I65" s="574"/>
    </row>
    <row r="66" spans="5:9" ht="14.25">
      <c r="E66" s="576"/>
      <c r="F66" s="573"/>
      <c r="G66" s="573"/>
      <c r="H66" s="573"/>
      <c r="I66" s="574"/>
    </row>
    <row r="67" spans="5:9" ht="14.25">
      <c r="E67" s="576"/>
      <c r="F67" s="573"/>
      <c r="G67" s="573"/>
      <c r="H67" s="573"/>
      <c r="I67" s="574"/>
    </row>
    <row r="68" spans="5:9" ht="14.25">
      <c r="E68" s="576"/>
      <c r="F68" s="573"/>
      <c r="G68" s="573"/>
      <c r="H68" s="573"/>
      <c r="I68" s="574"/>
    </row>
    <row r="69" spans="5:9" ht="14.25">
      <c r="E69" s="577"/>
      <c r="F69" s="573"/>
      <c r="G69" s="573"/>
      <c r="H69" s="573"/>
      <c r="I69" s="574"/>
    </row>
    <row r="70" spans="5:9" ht="14.25">
      <c r="E70" s="577"/>
      <c r="F70" s="573"/>
      <c r="G70" s="573"/>
      <c r="H70" s="573"/>
      <c r="I70" s="574"/>
    </row>
    <row r="71" spans="5:9" ht="14.25">
      <c r="E71" s="577"/>
      <c r="F71" s="567"/>
      <c r="G71" s="567"/>
      <c r="H71" s="567"/>
      <c r="I71" s="574"/>
    </row>
    <row r="72" ht="14.25">
      <c r="E72" s="575"/>
    </row>
    <row r="73" ht="14.25">
      <c r="E73" s="575"/>
    </row>
    <row r="74" ht="29.25" customHeight="1">
      <c r="E74" s="575"/>
    </row>
    <row r="75" ht="14.25">
      <c r="E75" s="575"/>
    </row>
    <row r="76" ht="14.25">
      <c r="E76" s="575"/>
    </row>
    <row r="77" ht="14.25">
      <c r="E77" s="575"/>
    </row>
    <row r="78" ht="14.25">
      <c r="E78" s="575"/>
    </row>
    <row r="79" ht="14.25">
      <c r="E79" s="577"/>
    </row>
    <row r="80" ht="14.25">
      <c r="E80" s="578"/>
    </row>
    <row r="81" spans="3:10" ht="14.25">
      <c r="C81" s="579"/>
      <c r="D81" s="579"/>
      <c r="E81" s="580"/>
      <c r="F81" s="579"/>
      <c r="G81" s="579"/>
      <c r="H81" s="579"/>
      <c r="I81" s="579"/>
      <c r="J81" s="579"/>
    </row>
    <row r="82" spans="3:10" ht="14.25">
      <c r="C82" s="579"/>
      <c r="D82" s="579"/>
      <c r="E82" s="575"/>
      <c r="F82" s="579"/>
      <c r="G82" s="579"/>
      <c r="H82" s="579"/>
      <c r="I82" s="579"/>
      <c r="J82" s="579"/>
    </row>
    <row r="83" ht="14.25">
      <c r="E83" s="581"/>
    </row>
    <row r="84" ht="14.25">
      <c r="E84" s="581"/>
    </row>
    <row r="85" ht="14.25">
      <c r="E85" s="581"/>
    </row>
    <row r="86" ht="14.25">
      <c r="E86" s="580"/>
    </row>
    <row r="87" ht="14.25">
      <c r="E87" s="575"/>
    </row>
    <row r="88" ht="14.25">
      <c r="E88" s="580"/>
    </row>
    <row r="89" ht="14.25">
      <c r="E89" s="582"/>
    </row>
    <row r="90" ht="14.25">
      <c r="E90" s="579"/>
    </row>
    <row r="91" ht="14.25">
      <c r="E91" s="579"/>
    </row>
    <row r="92" ht="14.25">
      <c r="E92" s="579"/>
    </row>
  </sheetData>
  <sheetProtection/>
  <mergeCells count="1">
    <mergeCell ref="D4:G4"/>
  </mergeCells>
  <printOptions/>
  <pageMargins left="0.5118110236220472" right="0" top="0.5511811023622047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2013-07-17T05:46:44Z</cp:lastPrinted>
  <dcterms:created xsi:type="dcterms:W3CDTF">2009-10-19T14:38:27Z</dcterms:created>
  <dcterms:modified xsi:type="dcterms:W3CDTF">2013-07-18T10:38:46Z</dcterms:modified>
  <cp:category/>
  <cp:version/>
  <cp:contentType/>
  <cp:contentStatus/>
</cp:coreProperties>
</file>