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7580" windowHeight="11340" activeTab="3"/>
  </bookViews>
  <sheets>
    <sheet name="zał.1" sheetId="1" r:id="rId1"/>
    <sheet name="zał.2" sheetId="2" r:id="rId2"/>
    <sheet name="zał.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<sst xmlns="http://schemas.openxmlformats.org/spreadsheetml/2006/main" count="1297" uniqueCount="497">
  <si>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</si>
  <si>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</si>
  <si>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</si>
  <si>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</si>
  <si>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</si>
  <si>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</si>
  <si>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</si>
  <si>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</si>
  <si>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</si>
  <si>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</si>
  <si>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</si>
  <si>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</si>
  <si>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</si>
  <si>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</si>
  <si>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</si>
  <si>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</si>
  <si>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</si>
  <si>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</si>
  <si>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</si>
  <si>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</si>
  <si>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</si>
  <si>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</si>
  <si>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</si>
  <si>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</si>
  <si>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</si>
  <si>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</si>
  <si>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</si>
  <si>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</si>
  <si>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</si>
  <si>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</si>
  <si>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</si>
  <si>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</si>
  <si>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</si>
  <si>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</si>
  <si>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</si>
  <si>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</si>
  <si>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</si>
  <si>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</si>
  <si>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</si>
  <si>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</si>
  <si>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</si>
  <si>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</si>
  <si>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</si>
  <si>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</si>
  <si>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</si>
  <si>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</si>
  <si>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</si>
  <si>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</si>
  <si>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</si>
  <si>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</si>
  <si>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</si>
  <si>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</si>
  <si>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</si>
  <si>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</si>
  <si>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</si>
  <si>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</si>
  <si>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</si>
  <si>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</si>
  <si>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</si>
  <si>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</si>
  <si>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</si>
  <si>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</si>
  <si>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</si>
  <si>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</si>
  <si>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</si>
  <si>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</si>
  <si>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</si>
  <si>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</si>
  <si>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</si>
  <si>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</si>
  <si>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</si>
  <si>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</si>
  <si>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</si>
  <si>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</si>
  <si>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</si>
  <si>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</si>
  <si>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</si>
  <si>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</si>
  <si>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</si>
  <si>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</si>
  <si>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</si>
  <si>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</si>
  <si>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</si>
  <si>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</si>
  <si>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</si>
  <si>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</si>
  <si>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</si>
  <si>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</si>
  <si>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</si>
  <si>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</si>
  <si>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</si>
  <si>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</si>
  <si>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</si>
  <si>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</si>
  <si>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</si>
  <si>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</si>
  <si>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</si>
  <si>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</si>
  <si>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</si>
  <si>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</si>
  <si>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</si>
  <si>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</si>
  <si>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</si>
  <si>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</si>
  <si>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</si>
  <si>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</si>
  <si>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</si>
  <si>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</si>
  <si>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</si>
  <si>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</si>
  <si>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</si>
  <si>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</si>
  <si>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</si>
  <si>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</si>
  <si>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</si>
  <si>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</si>
  <si>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</si>
  <si>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</si>
  <si>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</si>
  <si>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</si>
  <si>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</si>
  <si>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</si>
  <si>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</si>
  <si>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</si>
  <si>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</si>
  <si>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</si>
  <si>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</si>
  <si>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</si>
  <si>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</si>
  <si>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</si>
  <si>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</si>
  <si>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</si>
  <si>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</si>
  <si>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</si>
  <si>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</si>
  <si>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</si>
  <si>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</si>
  <si>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</si>
  <si>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</si>
  <si>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</si>
  <si>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</si>
  <si>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</si>
  <si>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</si>
  <si>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</si>
  <si>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</si>
  <si>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</si>
  <si>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</si>
  <si>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</si>
  <si>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</si>
  <si>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</si>
  <si>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</si>
  <si>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</si>
  <si>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</si>
  <si>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</si>
  <si>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</si>
  <si>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</si>
  <si>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</si>
  <si>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</si>
  <si>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</si>
  <si>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</si>
  <si>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</si>
  <si>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</si>
  <si>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</si>
  <si>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</si>
  <si>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</si>
  <si>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</si>
  <si>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</si>
  <si>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</si>
  <si>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</si>
  <si>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</si>
  <si>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</si>
  <si>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</si>
  <si>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</si>
  <si>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</si>
  <si>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</si>
  <si>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</si>
  <si>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</si>
  <si>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</si>
  <si>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</si>
  <si>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</si>
  <si>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</si>
  <si>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</si>
  <si>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</si>
  <si>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</si>
  <si>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</si>
  <si>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</si>
  <si>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</si>
  <si>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</si>
  <si>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</si>
  <si>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</si>
  <si>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</si>
  <si>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</si>
  <si>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</si>
  <si>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</si>
  <si>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</si>
  <si>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</si>
  <si>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</si>
  <si>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</si>
  <si>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</si>
  <si>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</si>
  <si>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</si>
  <si>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</si>
  <si>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</si>
  <si>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</si>
  <si>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</si>
  <si>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</si>
  <si>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</si>
  <si>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</si>
  <si>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</si>
  <si>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</si>
  <si>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</si>
  <si>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</si>
  <si>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</si>
  <si>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</si>
  <si>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</si>
  <si>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</si>
  <si>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</si>
  <si>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</si>
  <si>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</si>
  <si>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</si>
  <si>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</si>
  <si>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</si>
  <si>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</si>
  <si>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</si>
  <si>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</si>
  <si>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</si>
  <si>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</si>
  <si>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</si>
  <si>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</si>
  <si>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</si>
  <si>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</si>
  <si>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</si>
  <si>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</si>
  <si>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</si>
  <si>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</si>
  <si>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</si>
  <si>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</si>
  <si>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</si>
  <si>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</si>
  <si>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</si>
  <si>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</si>
  <si>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</si>
  <si>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</si>
  <si>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</si>
  <si>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</si>
  <si>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</si>
  <si>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</si>
  <si>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</si>
  <si>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</si>
  <si>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</si>
  <si>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</si>
  <si>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</si>
  <si>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</si>
  <si>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</si>
  <si>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</si>
  <si>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</si>
  <si>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</si>
  <si>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</si>
  <si>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</si>
  <si>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</si>
  <si>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</si>
  <si>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</si>
  <si>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</si>
  <si>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</si>
  <si>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</si>
  <si>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</si>
  <si>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</si>
  <si>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</si>
  <si>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</si>
  <si>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</si>
  <si>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</si>
  <si>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</si>
  <si>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</si>
  <si>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</si>
  <si>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</si>
  <si>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</si>
  <si>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</si>
  <si>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</si>
  <si>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</si>
  <si>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</si>
  <si>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</si>
  <si>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</si>
  <si>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</si>
  <si>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</si>
  <si>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</si>
  <si>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</si>
  <si>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</si>
  <si>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</si>
  <si>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</si>
  <si>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</si>
  <si>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</si>
  <si>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</si>
  <si>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</si>
  <si>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</si>
  <si>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</si>
  <si>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</si>
  <si>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</si>
  <si>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</si>
  <si>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</si>
  <si>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</si>
  <si>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</si>
  <si>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</si>
  <si>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</si>
  <si>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</si>
  <si>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</si>
  <si>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</si>
  <si>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</si>
  <si>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</si>
  <si>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</si>
  <si>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</si>
  <si>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</si>
  <si>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</si>
  <si>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</si>
  <si>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</si>
  <si>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</si>
  <si>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</si>
  <si>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</si>
  <si>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</si>
  <si>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</si>
  <si>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</si>
  <si>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</si>
  <si>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</si>
  <si>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</si>
  <si>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</si>
  <si>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</si>
  <si>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</si>
  <si>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</si>
  <si>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</si>
  <si>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</si>
  <si>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</si>
  <si>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</si>
  <si>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</si>
  <si>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</si>
  <si>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</si>
  <si>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Rehabilitacja zawodowa i społeczna osób niepełnosprawnych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</si>
  <si>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</si>
  <si>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</si>
  <si>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</si>
  <si>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</si>
  <si>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</si>
  <si>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</si>
  <si>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</si>
  <si>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</si>
  <si>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</si>
  <si>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</si>
  <si>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</si>
  <si>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</si>
  <si>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</si>
  <si>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</si>
  <si>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</si>
  <si>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Dotacja celowa na pomoc finansową udzielaną między jst na dofinansowanie własnych zadań bieżących</t>
  </si>
  <si>
    <t>Dotacja z WUP - projekt realizowany przez GOPS Duszniki</t>
  </si>
  <si>
    <t>2820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</si>
  <si>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</si>
  <si>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t>4137</t>
  </si>
  <si>
    <t>4139</t>
  </si>
  <si>
    <t>4217</t>
  </si>
  <si>
    <t>4219</t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</si>
  <si>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</si>
  <si>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Umowa Nr PS-II.946.75.2013.7 w ramach Resortowego programu wspierania rodziny i systemu pieczy zastępczej na rok 2013 "Asystent rodziny i koordynator rodzinnej pieczy zastępczej"</t>
  </si>
  <si>
    <t>Wpłata środków finansowych z niewykorzystanych w terminie wydatków, które nie wygasają z upływemroku budżetowego</t>
  </si>
  <si>
    <t>4580</t>
  </si>
  <si>
    <t>pozostałe odsetki</t>
  </si>
  <si>
    <t>zwroty dotacji oraz płatności, w tym wykorzystanych niezgodnie z przeznaczeniem, pobranych nienależnie lub w nadmiernej wysokości</t>
  </si>
  <si>
    <t>Dotacja celowa na program "Pomoc państwa w zakresie dożywiania" -pismo Wojewody Wielkopolskiego Nr FB-I.3111.249.2013.3 z dnia 23.07.2013r.</t>
  </si>
  <si>
    <t>3000</t>
  </si>
  <si>
    <t xml:space="preserve">Wpłaty jednostek na państwowy fundusz celowy  </t>
  </si>
  <si>
    <r>
      <t xml:space="preserve">zakup usług remontowych </t>
    </r>
    <r>
      <rPr>
        <b/>
        <sz val="9"/>
        <rFont val="Arial CE"/>
        <family val="0"/>
      </rPr>
      <t>(w tym fundusz sołecki -  21.807,75zł)</t>
    </r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</si>
  <si>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</si>
  <si>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</si>
  <si>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</si>
  <si>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Dotacja celowa na zwrot części wydatków wykonanych w ramach funduszu sołeckiego - pismo Wojewody Wielkopolskiego Nr FB-I.3111.296.2013.7 z dn. 28.08.2013r.</t>
  </si>
  <si>
    <t>Dotacja celowa na sfinansowanie zakupu pomocy dydaktycznych do miejsc zabaw w szkole w ramach "Radosna szkoła" - umowa Nr WAF.557.10.12/35/358/2013 z dn. 6.09.2013r.</t>
  </si>
  <si>
    <t>3260</t>
  </si>
  <si>
    <t>inne formy pomocy dla uczniów</t>
  </si>
  <si>
    <t>w tym dotacja "Radosna szkoła"</t>
  </si>
  <si>
    <t>dotacja celowa z budżetu na finansowanie lub dofinansowanie kosztów realizacji inwestycji i zakupów inwestycyjnych samorządowych zakładów budżetowych</t>
  </si>
  <si>
    <t>(Remont Posterunku Policji w Dusznikach)</t>
  </si>
  <si>
    <r>
      <t xml:space="preserve">zakup materiałów i wyposażenia </t>
    </r>
    <r>
      <rPr>
        <b/>
        <sz val="9"/>
        <rFont val="Arial CE"/>
        <family val="0"/>
      </rPr>
      <t>(w tym fundusz sołecki - 1.400,00zł)</t>
    </r>
  </si>
  <si>
    <r>
      <t>dotacja celowa z budżetu na finansowanie lub dofinansowanie zadań zleconych do realizacji stowarzyszeniom (</t>
    </r>
    <r>
      <rPr>
        <b/>
        <sz val="9"/>
        <rFont val="Arial CE"/>
        <family val="0"/>
      </rPr>
      <t>w tym fundusz sołecki - 3.000,00zł</t>
    </r>
    <r>
      <rPr>
        <sz val="9"/>
        <rFont val="Arial CE"/>
        <family val="0"/>
      </rPr>
      <t>)</t>
    </r>
  </si>
  <si>
    <t>Dotacja celowa otrzymana z tyt.pomocy finansowej udzielanej między jst na dofinansowanie własnych zadań inwestycjnych i zakupów inwestycyjnych</t>
  </si>
  <si>
    <t>Umowa dofinansowania nr 119/2013 ze środków finansowych Urzędu Marszałkowskiego Województwa Wielkopolskiego</t>
  </si>
  <si>
    <t>0870</t>
  </si>
  <si>
    <t>Wpływy ze sprzedaży składników majątkowych</t>
  </si>
  <si>
    <t>Porozumienie z dnia 30.09.2013r. zawarte pomiędzy G.EN.Gaz Energia S.A. oraz Gminą Duszniki na sprzedaż sieci gazowej</t>
  </si>
  <si>
    <t>Dotacja celowa na dofinansowanie składek na ubez.zdrowotne -pismo Wojewody Wielkopolskiego Nr FB-I.3111.345.2013.4 z dnia 23.09.2013r.</t>
  </si>
  <si>
    <r>
      <t xml:space="preserve">zakup materiałów i wyposażenia </t>
    </r>
    <r>
      <rPr>
        <b/>
        <sz val="9"/>
        <rFont val="Arial CE"/>
        <family val="0"/>
      </rPr>
      <t>(w tym fundusz sołecki - 61.815,99zł)</t>
    </r>
  </si>
  <si>
    <r>
      <t xml:space="preserve">zakup usług pozostałych </t>
    </r>
    <r>
      <rPr>
        <b/>
        <sz val="9"/>
        <rFont val="Arial CE"/>
        <family val="0"/>
      </rPr>
      <t>(w tym fundusz sołecki - 27.232,43zł)</t>
    </r>
  </si>
  <si>
    <t>Dotacja celowa na realizację bieżących zadań z zakresu admin.rządowej -pismo Wojewody Wielkopolskiego Nr FB-I.3111.387.2012.3 z dnia 14.10.2013r.</t>
  </si>
  <si>
    <t>Dotacja celowa na dofinansowanie wypłat zasiłków stałych -pismo Wojewody Wielkopolskiego Nr FB-I.3111.399.2013.6 z dnia 16.10.2013r.</t>
  </si>
  <si>
    <t>Dotacja celowa na zwrot części podatku akcyzowego zawartego w cenie oleju napędowego wykorzystywanego do produkcji rolnej przez producentów rolnych-pismo Wojewody Wielkopolskiego z dnia 16.10.2013r. FB-I.3111.392.2013.3</t>
  </si>
  <si>
    <t>Dotacja celowa na dofinansowanie wypłat zasiłków okresowych -pismo Wojewody Wielkopolskiego Nr FB-I.3111.397.2013.5 z dnia 21.10.2013r.</t>
  </si>
  <si>
    <t>Dotacja celowa na wypłatę dodatków dla pracowników socjalnych realizujących pracę socjalną -pismo Wojewody Wielkopolskiego Nr FB-I.3111.402.2013.5 z dnia 21.10.2013r.</t>
  </si>
  <si>
    <t>Dotacja celowa na dofinansowanie składek na ubez.zdrowotne -pismo Wojewody Wielkopolskiego Nr FB-I.3111.400.2013.6 z dnia 17.10.2013r.</t>
  </si>
  <si>
    <t>Dotacja celowa na dofinansowanie świadczeń pomocy materialnej dla uczniów o charakterze socjalnym - pismo Woj.Wielkop. Nr FB-I.3111.403.2013.7 z dnia 18.10.2013r.</t>
  </si>
  <si>
    <t>Dotacja celowa na uzupełnienie wydatków administracji rządowej - pismo Woj..Wielkopol. Nr FB-I.3111.302.2013.2 z dn. 20.10.2013r.</t>
  </si>
  <si>
    <t>Zmniejszenie dotacji celowej na swiadczenia rodzinne - pismo Woj..Wielkopol. Nr FB-I.3111.459.2013.2 z dn. 15.11.2013r.</t>
  </si>
  <si>
    <t>Dotacja celowa na realizację zadań własnych w zakresie wychowania przedszkolnego - pismo Wojewody Wielkopolskiego Nr FB-I.3111.462.2013.3 z dn. 20.11.2013r.</t>
  </si>
  <si>
    <t>0960</t>
  </si>
  <si>
    <t>Darowizny w postaci pieniężnej</t>
  </si>
  <si>
    <t>Dotacja celowa na dofinansowanie zakupu podręczników dla uczniów - Wyprawka szkolna - pismo Woj.Wielkop. Nr FB-I.3111.501.2013.4 z dnia 29.11.2013r.</t>
  </si>
  <si>
    <t>Dochody budżetu gminy na 2013r. - XVII zmiana</t>
  </si>
  <si>
    <t xml:space="preserve">Uchwały Rady Gminy Duszniki Nr </t>
  </si>
  <si>
    <t>z dnia 30 grudnia 2013r.</t>
  </si>
  <si>
    <t>Wydatki budżetu gminy na 2013r. - XVII zmiana</t>
  </si>
  <si>
    <t>Subwencja oświatowa - zwiększenie pismem Min.Finansów Nr ST5/4822/30g/BKU/13/RWPD-120979 z dn. 21.11.2013r.</t>
  </si>
  <si>
    <t>przesunięcie</t>
  </si>
  <si>
    <t>zwiększenie</t>
  </si>
  <si>
    <t>Załącznik Nr 4 do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</si>
  <si>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</si>
  <si>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</si>
  <si>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</si>
  <si>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</si>
  <si>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</si>
  <si>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</si>
  <si>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</si>
  <si>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</si>
  <si>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</si>
  <si>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</si>
  <si>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</si>
  <si>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</si>
  <si>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</si>
  <si>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</si>
  <si>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</si>
  <si>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</si>
  <si>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</si>
  <si>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</si>
  <si>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</si>
  <si>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</si>
  <si>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</si>
  <si>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</si>
  <si>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</si>
  <si>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</si>
  <si>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</si>
  <si>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</si>
  <si>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</si>
  <si>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</si>
  <si>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</si>
  <si>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</si>
  <si>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</si>
  <si>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</si>
  <si>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</si>
  <si>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</si>
  <si>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</si>
  <si>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</si>
  <si>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</si>
  <si>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</si>
  <si>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</si>
  <si>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</si>
  <si>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</si>
  <si>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</si>
  <si>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</si>
  <si>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</si>
  <si>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</si>
  <si>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</si>
  <si>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</si>
  <si>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</si>
  <si>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>Budowa i naprawa przydomowych oczyszczalni ścieków na terenach o zabudowie rozproszonej w gminie Duszniki - etap II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</si>
  <si>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</si>
  <si>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</si>
  <si>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</si>
  <si>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</si>
  <si>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</si>
  <si>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Projekt oraz wykonanie przyłącza kanalizacji deszczowej przy GCK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</si>
  <si>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</si>
  <si>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</si>
  <si>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</si>
  <si>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</si>
  <si>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</si>
  <si>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Projekty dotyczące dróg gminnych</t>
  </si>
  <si>
    <t>Zwrot dotacji do WUW, dotyczy przebudowy ul.Sportowej w Dusznikach</t>
  </si>
  <si>
    <t>Budowa parkingu przy ORLIKU w Dusznikach</t>
  </si>
  <si>
    <t>Wydatki na zakupy inwestycyjne jednostek budżetowych</t>
  </si>
  <si>
    <t>Zakup sprzętu komputerowego z oprogramowaniem dla Urzędu Gminy</t>
  </si>
  <si>
    <t>Budowa miasteczka ruchu drogowego w Grzebienisku</t>
  </si>
  <si>
    <t>Dokończenie budowy warsztatów terapii zajęciowej</t>
  </si>
  <si>
    <t>Dotacja dla KZB na inwestycje (oczyszczalnia w Grzebienisku) i zakupy inwestycyjne (samochód)</t>
  </si>
  <si>
    <t>Utwardzenie gruntu pod punkty selektywnej zbiórki odpadów w m.Duszniki, Podrzewie, Grzebienisko</t>
  </si>
  <si>
    <t>Modernizacja układu komunikacyjnego, oświetlenia oraz małej architektury parku podworskiego w Dusznikach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</si>
  <si>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</si>
  <si>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</si>
  <si>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</si>
  <si>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</si>
  <si>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</si>
  <si>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>Projekty na budowę oświetlenia</t>
  </si>
  <si>
    <t xml:space="preserve">Remont i doposażenie Izby Pamięci Towarzystwa Miłośników Ziemi Dusznickiej oraz zagospodarowanie terenu wokół Izby </t>
  </si>
  <si>
    <t>Przebudowa i remont budynku świetlicy wiejskiej w Mieściskach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</si>
  <si>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</si>
  <si>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</si>
  <si>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</si>
  <si>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>Odnowa KUNOWO - zakup wyposażenia świetlicy</t>
  </si>
  <si>
    <t>Budowa Sali sportowej przy SP i Gimnazjum              w Dusznikach</t>
  </si>
  <si>
    <t>Zakup kontenera WC z prysznicem w Podrzewiu</t>
  </si>
  <si>
    <t>Zwrot dotacji do Min.Sportu, dotyczy budowy Sali Sportowej w Dusznikach</t>
  </si>
  <si>
    <t>OGÓŁEM</t>
  </si>
  <si>
    <t>Załącznik Nr 3 do</t>
  </si>
  <si>
    <t xml:space="preserve">                      Zadania inwestycyjne w 2013r. - XVII zmiana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</si>
</sst>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sz val="7"/>
      <color indexed="8"/>
      <name val="Czcionka tekstu podstawowego"/>
      <family val="0"/>
    </font>
    <font>
      <b/>
      <sz val="9"/>
      <color indexed="17"/>
      <name val="Arial"/>
      <family val="2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b/>
      <i/>
      <sz val="10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0" fontId="9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3" applyNumberFormat="0" applyFill="0" applyAlignment="0" applyProtection="0"/>
    <xf numFmtId="0" fontId="102" fillId="29" borderId="4" applyNumberFormat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7" fillId="0" borderId="0">
      <alignment/>
      <protection/>
    </xf>
    <xf numFmtId="0" fontId="107" fillId="27" borderId="1" applyNumberFormat="0" applyAlignment="0" applyProtection="0"/>
    <xf numFmtId="0" fontId="10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9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3" fillId="32" borderId="0" applyNumberFormat="0" applyBorder="0" applyAlignment="0" applyProtection="0"/>
  </cellStyleXfs>
  <cellXfs count="6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164" fontId="2" fillId="0" borderId="40" xfId="0" applyNumberFormat="1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5" fillId="0" borderId="41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4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39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115" fillId="0" borderId="14" xfId="0" applyNumberFormat="1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164" fontId="2" fillId="0" borderId="40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16" fillId="0" borderId="0" xfId="0" applyNumberFormat="1" applyFont="1" applyAlignment="1">
      <alignment/>
    </xf>
    <xf numFmtId="4" fontId="117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5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7" fontId="2" fillId="0" borderId="40" xfId="0" applyNumberFormat="1" applyFont="1" applyFill="1" applyBorder="1" applyAlignment="1">
      <alignment horizontal="right" vertical="center"/>
    </xf>
    <xf numFmtId="8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114" fillId="0" borderId="4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5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18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7" fontId="119" fillId="0" borderId="45" xfId="0" applyNumberFormat="1" applyFont="1" applyFill="1" applyBorder="1" applyAlignment="1">
      <alignment vertical="center" wrapText="1"/>
    </xf>
    <xf numFmtId="49" fontId="120" fillId="0" borderId="25" xfId="0" applyNumberFormat="1" applyFont="1" applyBorder="1" applyAlignment="1">
      <alignment horizontal="center" vertical="center" wrapText="1"/>
    </xf>
    <xf numFmtId="0" fontId="120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20" fillId="0" borderId="14" xfId="0" applyNumberFormat="1" applyFont="1" applyBorder="1" applyAlignment="1">
      <alignment horizontal="center" vertical="center"/>
    </xf>
    <xf numFmtId="8" fontId="120" fillId="0" borderId="14" xfId="0" applyNumberFormat="1" applyFont="1" applyBorder="1" applyAlignment="1">
      <alignment horizontal="center" vertical="center"/>
    </xf>
    <xf numFmtId="0" fontId="120" fillId="0" borderId="14" xfId="0" applyFont="1" applyBorder="1" applyAlignment="1">
      <alignment horizontal="left" vertical="center" wrapText="1"/>
    </xf>
    <xf numFmtId="7" fontId="119" fillId="0" borderId="22" xfId="0" applyNumberFormat="1" applyFont="1" applyFill="1" applyBorder="1" applyAlignment="1">
      <alignment horizontal="right" vertical="center"/>
    </xf>
    <xf numFmtId="7" fontId="120" fillId="0" borderId="30" xfId="0" applyNumberFormat="1" applyFont="1" applyFill="1" applyBorder="1" applyAlignment="1">
      <alignment vertical="center" wrapText="1"/>
    </xf>
    <xf numFmtId="7" fontId="120" fillId="0" borderId="22" xfId="0" applyNumberFormat="1" applyFont="1" applyFill="1" applyBorder="1" applyAlignment="1">
      <alignment vertical="center" wrapText="1"/>
    </xf>
    <xf numFmtId="0" fontId="121" fillId="0" borderId="10" xfId="0" applyFont="1" applyBorder="1" applyAlignment="1" quotePrefix="1">
      <alignment horizontal="center" vertical="center"/>
    </xf>
    <xf numFmtId="0" fontId="121" fillId="0" borderId="11" xfId="0" applyFont="1" applyBorder="1" applyAlignment="1">
      <alignment horizontal="center" vertical="center"/>
    </xf>
    <xf numFmtId="0" fontId="121" fillId="0" borderId="11" xfId="0" applyFont="1" applyBorder="1" applyAlignment="1">
      <alignment vertical="center"/>
    </xf>
    <xf numFmtId="164" fontId="122" fillId="0" borderId="12" xfId="0" applyNumberFormat="1" applyFont="1" applyBorder="1" applyAlignment="1">
      <alignment vertical="center"/>
    </xf>
    <xf numFmtId="164" fontId="121" fillId="0" borderId="12" xfId="0" applyNumberFormat="1" applyFont="1" applyBorder="1" applyAlignment="1">
      <alignment vertical="center"/>
    </xf>
    <xf numFmtId="0" fontId="121" fillId="0" borderId="10" xfId="0" applyFont="1" applyBorder="1" applyAlignment="1">
      <alignment horizontal="center" vertical="center"/>
    </xf>
    <xf numFmtId="0" fontId="121" fillId="0" borderId="11" xfId="0" applyFont="1" applyBorder="1" applyAlignment="1">
      <alignment vertical="center" wrapText="1"/>
    </xf>
    <xf numFmtId="0" fontId="121" fillId="0" borderId="10" xfId="0" applyFont="1" applyBorder="1" applyAlignment="1">
      <alignment horizontal="center"/>
    </xf>
    <xf numFmtId="0" fontId="121" fillId="0" borderId="46" xfId="0" applyFont="1" applyBorder="1" applyAlignment="1">
      <alignment horizontal="center"/>
    </xf>
    <xf numFmtId="0" fontId="123" fillId="0" borderId="11" xfId="0" applyFont="1" applyBorder="1" applyAlignment="1">
      <alignment horizontal="center" vertical="center"/>
    </xf>
    <xf numFmtId="0" fontId="121" fillId="0" borderId="11" xfId="0" applyFont="1" applyBorder="1" applyAlignment="1">
      <alignment horizontal="left" vertical="center" wrapText="1"/>
    </xf>
    <xf numFmtId="164" fontId="121" fillId="0" borderId="12" xfId="0" applyNumberFormat="1" applyFont="1" applyBorder="1" applyAlignment="1">
      <alignment vertical="center"/>
    </xf>
    <xf numFmtId="49" fontId="121" fillId="0" borderId="10" xfId="0" applyNumberFormat="1" applyFont="1" applyBorder="1" applyAlignment="1">
      <alignment horizontal="center" vertical="center" wrapText="1"/>
    </xf>
    <xf numFmtId="49" fontId="121" fillId="0" borderId="11" xfId="0" applyNumberFormat="1" applyFont="1" applyBorder="1" applyAlignment="1">
      <alignment horizontal="center" vertical="center" wrapText="1"/>
    </xf>
    <xf numFmtId="7" fontId="121" fillId="0" borderId="11" xfId="0" applyNumberFormat="1" applyFont="1" applyBorder="1" applyAlignment="1">
      <alignment vertical="center" wrapText="1"/>
    </xf>
    <xf numFmtId="49" fontId="121" fillId="0" borderId="47" xfId="0" applyNumberFormat="1" applyFont="1" applyBorder="1" applyAlignment="1">
      <alignment horizontal="center" vertical="center" wrapText="1"/>
    </xf>
    <xf numFmtId="164" fontId="124" fillId="0" borderId="12" xfId="0" applyNumberFormat="1" applyFont="1" applyBorder="1" applyAlignment="1">
      <alignment vertical="center"/>
    </xf>
    <xf numFmtId="49" fontId="121" fillId="0" borderId="10" xfId="0" applyNumberFormat="1" applyFont="1" applyBorder="1" applyAlignment="1">
      <alignment horizontal="center" vertical="center" wrapText="1"/>
    </xf>
    <xf numFmtId="49" fontId="121" fillId="0" borderId="11" xfId="0" applyNumberFormat="1" applyFont="1" applyBorder="1" applyAlignment="1">
      <alignment horizontal="center" vertical="center" wrapText="1"/>
    </xf>
    <xf numFmtId="7" fontId="121" fillId="0" borderId="11" xfId="0" applyNumberFormat="1" applyFont="1" applyBorder="1" applyAlignment="1">
      <alignment vertical="center" wrapText="1"/>
    </xf>
    <xf numFmtId="0" fontId="125" fillId="0" borderId="47" xfId="0" applyFont="1" applyBorder="1" applyAlignment="1">
      <alignment vertical="center"/>
    </xf>
    <xf numFmtId="164" fontId="126" fillId="0" borderId="12" xfId="0" applyNumberFormat="1" applyFont="1" applyBorder="1" applyAlignment="1">
      <alignment vertical="center"/>
    </xf>
    <xf numFmtId="0" fontId="120" fillId="0" borderId="25" xfId="0" applyFont="1" applyBorder="1" applyAlignment="1" quotePrefix="1">
      <alignment horizontal="center" vertical="center"/>
    </xf>
    <xf numFmtId="0" fontId="119" fillId="0" borderId="25" xfId="0" applyFont="1" applyBorder="1" applyAlignment="1">
      <alignment horizontal="center" vertical="center"/>
    </xf>
    <xf numFmtId="0" fontId="120" fillId="0" borderId="25" xfId="0" applyFont="1" applyBorder="1" applyAlignment="1">
      <alignment vertical="center"/>
    </xf>
    <xf numFmtId="164" fontId="120" fillId="0" borderId="30" xfId="0" applyNumberFormat="1" applyFont="1" applyBorder="1" applyAlignment="1">
      <alignment vertical="center"/>
    </xf>
    <xf numFmtId="0" fontId="120" fillId="0" borderId="25" xfId="0" applyFont="1" applyBorder="1" applyAlignment="1">
      <alignment horizontal="center" vertical="center"/>
    </xf>
    <xf numFmtId="0" fontId="120" fillId="0" borderId="14" xfId="0" applyFont="1" applyBorder="1" applyAlignment="1">
      <alignment horizontal="center" vertical="center"/>
    </xf>
    <xf numFmtId="0" fontId="119" fillId="0" borderId="14" xfId="0" applyFont="1" applyBorder="1" applyAlignment="1">
      <alignment horizontal="center" vertical="center"/>
    </xf>
    <xf numFmtId="0" fontId="120" fillId="0" borderId="14" xfId="0" applyFont="1" applyBorder="1" applyAlignment="1">
      <alignment vertical="center"/>
    </xf>
    <xf numFmtId="164" fontId="120" fillId="0" borderId="22" xfId="0" applyNumberFormat="1" applyFont="1" applyBorder="1" applyAlignment="1">
      <alignment vertical="center"/>
    </xf>
    <xf numFmtId="0" fontId="120" fillId="0" borderId="25" xfId="0" applyFont="1" applyBorder="1" applyAlignment="1">
      <alignment vertical="center" wrapText="1"/>
    </xf>
    <xf numFmtId="0" fontId="127" fillId="0" borderId="48" xfId="0" applyFont="1" applyBorder="1" applyAlignment="1">
      <alignment horizontal="center" vertical="center"/>
    </xf>
    <xf numFmtId="7" fontId="120" fillId="0" borderId="25" xfId="0" applyNumberFormat="1" applyFont="1" applyBorder="1" applyAlignment="1">
      <alignment vertical="center" wrapText="1"/>
    </xf>
    <xf numFmtId="164" fontId="120" fillId="0" borderId="49" xfId="0" applyNumberFormat="1" applyFont="1" applyBorder="1" applyAlignment="1">
      <alignment vertical="center"/>
    </xf>
    <xf numFmtId="0" fontId="120" fillId="0" borderId="14" xfId="0" applyFont="1" applyBorder="1" applyAlignment="1">
      <alignment vertical="center" wrapText="1"/>
    </xf>
    <xf numFmtId="0" fontId="128" fillId="0" borderId="14" xfId="0" applyFont="1" applyBorder="1" applyAlignment="1">
      <alignment horizontal="center" vertical="center"/>
    </xf>
    <xf numFmtId="0" fontId="129" fillId="0" borderId="25" xfId="0" applyFont="1" applyBorder="1" applyAlignment="1">
      <alignment horizontal="center" vertical="center"/>
    </xf>
    <xf numFmtId="0" fontId="129" fillId="0" borderId="14" xfId="0" applyFont="1" applyBorder="1" applyAlignment="1" quotePrefix="1">
      <alignment horizontal="center" vertical="center"/>
    </xf>
    <xf numFmtId="0" fontId="129" fillId="0" borderId="14" xfId="0" applyFont="1" applyBorder="1" applyAlignment="1">
      <alignment horizontal="center" vertical="center"/>
    </xf>
    <xf numFmtId="0" fontId="120" fillId="0" borderId="14" xfId="0" applyFont="1" applyFill="1" applyBorder="1" applyAlignment="1">
      <alignment vertical="center" wrapText="1"/>
    </xf>
    <xf numFmtId="164" fontId="119" fillId="0" borderId="22" xfId="0" applyNumberFormat="1" applyFont="1" applyBorder="1" applyAlignment="1">
      <alignment vertical="center"/>
    </xf>
    <xf numFmtId="49" fontId="120" fillId="0" borderId="50" xfId="0" applyNumberFormat="1" applyFont="1" applyBorder="1" applyAlignment="1">
      <alignment horizontal="center" vertical="center"/>
    </xf>
    <xf numFmtId="49" fontId="120" fillId="0" borderId="48" xfId="0" applyNumberFormat="1" applyFont="1" applyBorder="1" applyAlignment="1">
      <alignment horizontal="center" vertical="center"/>
    </xf>
    <xf numFmtId="8" fontId="120" fillId="0" borderId="25" xfId="0" applyNumberFormat="1" applyFont="1" applyBorder="1" applyAlignment="1">
      <alignment horizontal="center" vertical="center"/>
    </xf>
    <xf numFmtId="49" fontId="120" fillId="0" borderId="25" xfId="0" applyNumberFormat="1" applyFont="1" applyBorder="1" applyAlignment="1">
      <alignment horizontal="center" vertical="center"/>
    </xf>
    <xf numFmtId="49" fontId="127" fillId="0" borderId="25" xfId="0" applyNumberFormat="1" applyFont="1" applyBorder="1" applyAlignment="1">
      <alignment horizontal="center" vertical="center" wrapText="1"/>
    </xf>
    <xf numFmtId="0" fontId="126" fillId="0" borderId="46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1" fillId="0" borderId="12" xfId="0" applyNumberFormat="1" applyFont="1" applyFill="1" applyBorder="1" applyAlignment="1">
      <alignment vertical="center" wrapText="1"/>
    </xf>
    <xf numFmtId="0" fontId="130" fillId="0" borderId="13" xfId="0" applyFont="1" applyBorder="1" applyAlignment="1">
      <alignment vertical="center"/>
    </xf>
    <xf numFmtId="7" fontId="121" fillId="0" borderId="12" xfId="0" applyNumberFormat="1" applyFont="1" applyBorder="1" applyAlignment="1">
      <alignment vertical="center" wrapText="1"/>
    </xf>
    <xf numFmtId="49" fontId="121" fillId="0" borderId="12" xfId="0" applyNumberFormat="1" applyFont="1" applyBorder="1" applyAlignment="1">
      <alignment horizontal="center" vertical="center" wrapText="1"/>
    </xf>
    <xf numFmtId="7" fontId="121" fillId="0" borderId="47" xfId="0" applyNumberFormat="1" applyFont="1" applyBorder="1" applyAlignment="1">
      <alignment vertical="center" wrapText="1"/>
    </xf>
    <xf numFmtId="49" fontId="121" fillId="0" borderId="46" xfId="0" applyNumberFormat="1" applyFont="1" applyBorder="1" applyAlignment="1">
      <alignment horizontal="center" vertical="center" wrapText="1"/>
    </xf>
    <xf numFmtId="7" fontId="121" fillId="0" borderId="27" xfId="0" applyNumberFormat="1" applyFont="1" applyFill="1" applyBorder="1" applyAlignment="1">
      <alignment vertical="center" wrapText="1"/>
    </xf>
    <xf numFmtId="49" fontId="121" fillId="0" borderId="47" xfId="0" applyNumberFormat="1" applyFont="1" applyBorder="1" applyAlignment="1">
      <alignment horizontal="center" vertical="center" wrapText="1"/>
    </xf>
    <xf numFmtId="49" fontId="121" fillId="0" borderId="10" xfId="0" applyNumberFormat="1" applyFont="1" applyBorder="1" applyAlignment="1">
      <alignment horizontal="center" vertical="center"/>
    </xf>
    <xf numFmtId="49" fontId="131" fillId="0" borderId="11" xfId="0" applyNumberFormat="1" applyFont="1" applyBorder="1" applyAlignment="1">
      <alignment horizontal="center" vertical="center"/>
    </xf>
    <xf numFmtId="7" fontId="121" fillId="0" borderId="12" xfId="0" applyNumberFormat="1" applyFont="1" applyFill="1" applyBorder="1" applyAlignment="1">
      <alignment horizontal="right" vertical="center"/>
    </xf>
    <xf numFmtId="7" fontId="121" fillId="0" borderId="12" xfId="0" applyNumberFormat="1" applyFont="1" applyFill="1" applyBorder="1" applyAlignment="1">
      <alignment vertical="center" wrapText="1"/>
    </xf>
    <xf numFmtId="0" fontId="121" fillId="0" borderId="11" xfId="0" applyFont="1" applyBorder="1" applyAlignment="1">
      <alignment vertical="center" wrapText="1"/>
    </xf>
    <xf numFmtId="0" fontId="132" fillId="0" borderId="46" xfId="0" applyNumberFormat="1" applyFont="1" applyBorder="1" applyAlignment="1">
      <alignment horizontal="center" vertical="center" wrapText="1"/>
    </xf>
    <xf numFmtId="0" fontId="132" fillId="0" borderId="27" xfId="0" applyNumberFormat="1" applyFont="1" applyBorder="1" applyAlignment="1">
      <alignment horizontal="center" vertical="center" wrapText="1"/>
    </xf>
    <xf numFmtId="7" fontId="132" fillId="0" borderId="27" xfId="0" applyNumberFormat="1" applyFont="1" applyBorder="1" applyAlignment="1">
      <alignment horizontal="center" vertical="center" wrapText="1"/>
    </xf>
    <xf numFmtId="0" fontId="132" fillId="0" borderId="47" xfId="0" applyNumberFormat="1" applyFont="1" applyBorder="1" applyAlignment="1">
      <alignment horizontal="left" vertical="center" wrapText="1"/>
    </xf>
    <xf numFmtId="7" fontId="132" fillId="0" borderId="12" xfId="0" applyNumberFormat="1" applyFont="1" applyBorder="1" applyAlignment="1">
      <alignment vertical="center" wrapText="1"/>
    </xf>
    <xf numFmtId="8" fontId="120" fillId="0" borderId="25" xfId="0" applyNumberFormat="1" applyFont="1" applyBorder="1" applyAlignment="1" quotePrefix="1">
      <alignment horizontal="center" vertical="center"/>
    </xf>
    <xf numFmtId="49" fontId="133" fillId="0" borderId="25" xfId="0" applyNumberFormat="1" applyFont="1" applyBorder="1" applyAlignment="1">
      <alignment horizontal="center" vertical="center"/>
    </xf>
    <xf numFmtId="7" fontId="120" fillId="0" borderId="30" xfId="0" applyNumberFormat="1" applyFont="1" applyBorder="1" applyAlignment="1">
      <alignment horizontal="right" vertical="center"/>
    </xf>
    <xf numFmtId="7" fontId="119" fillId="0" borderId="22" xfId="0" applyNumberFormat="1" applyFont="1" applyBorder="1" applyAlignment="1">
      <alignment horizontal="right" vertical="center"/>
    </xf>
    <xf numFmtId="7" fontId="120" fillId="0" borderId="22" xfId="0" applyNumberFormat="1" applyFont="1" applyFill="1" applyBorder="1" applyAlignment="1">
      <alignment horizontal="right" vertical="center"/>
    </xf>
    <xf numFmtId="0" fontId="120" fillId="0" borderId="14" xfId="0" applyFont="1" applyBorder="1" applyAlignment="1" quotePrefix="1">
      <alignment horizontal="center" vertical="center"/>
    </xf>
    <xf numFmtId="0" fontId="120" fillId="0" borderId="14" xfId="0" applyFont="1" applyBorder="1" applyAlignment="1">
      <alignment horizontal="left" vertical="center"/>
    </xf>
    <xf numFmtId="7" fontId="120" fillId="0" borderId="30" xfId="0" applyNumberFormat="1" applyFont="1" applyFill="1" applyBorder="1" applyAlignment="1">
      <alignment horizontal="right" vertical="center"/>
    </xf>
    <xf numFmtId="7" fontId="120" fillId="0" borderId="14" xfId="0" applyNumberFormat="1" applyFont="1" applyFill="1" applyBorder="1" applyAlignment="1">
      <alignment horizontal="right" vertical="center"/>
    </xf>
    <xf numFmtId="165" fontId="120" fillId="0" borderId="14" xfId="0" applyNumberFormat="1" applyFont="1" applyBorder="1" applyAlignment="1">
      <alignment horizontal="center" vertical="center"/>
    </xf>
    <xf numFmtId="8" fontId="120" fillId="0" borderId="24" xfId="0" applyNumberFormat="1" applyFont="1" applyBorder="1" applyAlignment="1">
      <alignment horizontal="center" vertical="center"/>
    </xf>
    <xf numFmtId="49" fontId="120" fillId="0" borderId="24" xfId="0" applyNumberFormat="1" applyFont="1" applyBorder="1" applyAlignment="1">
      <alignment horizontal="center" vertical="center"/>
    </xf>
    <xf numFmtId="0" fontId="120" fillId="0" borderId="24" xfId="0" applyFont="1" applyBorder="1" applyAlignment="1">
      <alignment horizontal="left" vertical="center" wrapText="1"/>
    </xf>
    <xf numFmtId="7" fontId="120" fillId="0" borderId="29" xfId="0" applyNumberFormat="1" applyFont="1" applyFill="1" applyBorder="1" applyAlignment="1">
      <alignment horizontal="right" vertical="center"/>
    </xf>
    <xf numFmtId="0" fontId="120" fillId="0" borderId="25" xfId="0" applyNumberFormat="1" applyFont="1" applyBorder="1" applyAlignment="1">
      <alignment horizontal="center" vertical="center"/>
    </xf>
    <xf numFmtId="0" fontId="120" fillId="0" borderId="14" xfId="0" applyNumberFormat="1" applyFont="1" applyBorder="1" applyAlignment="1">
      <alignment horizontal="center" vertical="center"/>
    </xf>
    <xf numFmtId="8" fontId="129" fillId="0" borderId="14" xfId="0" applyNumberFormat="1" applyFont="1" applyBorder="1" applyAlignment="1">
      <alignment horizontal="center" vertical="center"/>
    </xf>
    <xf numFmtId="8" fontId="120" fillId="0" borderId="48" xfId="0" applyNumberFormat="1" applyFont="1" applyBorder="1" applyAlignment="1">
      <alignment horizontal="center" vertical="center"/>
    </xf>
    <xf numFmtId="0" fontId="120" fillId="0" borderId="48" xfId="0" applyFont="1" applyBorder="1" applyAlignment="1">
      <alignment horizontal="left" vertical="center" wrapText="1"/>
    </xf>
    <xf numFmtId="7" fontId="120" fillId="0" borderId="49" xfId="0" applyNumberFormat="1" applyFont="1" applyFill="1" applyBorder="1" applyAlignment="1">
      <alignment horizontal="right" vertical="center"/>
    </xf>
    <xf numFmtId="8" fontId="134" fillId="0" borderId="48" xfId="0" applyNumberFormat="1" applyFont="1" applyBorder="1" applyAlignment="1">
      <alignment horizontal="center" vertical="center"/>
    </xf>
    <xf numFmtId="7" fontId="120" fillId="0" borderId="49" xfId="0" applyNumberFormat="1" applyFont="1" applyFill="1" applyBorder="1" applyAlignment="1">
      <alignment vertical="center" wrapText="1"/>
    </xf>
    <xf numFmtId="8" fontId="127" fillId="0" borderId="25" xfId="0" applyNumberFormat="1" applyFont="1" applyBorder="1" applyAlignment="1">
      <alignment horizontal="center" vertical="center"/>
    </xf>
    <xf numFmtId="165" fontId="129" fillId="0" borderId="25" xfId="0" applyNumberFormat="1" applyFont="1" applyBorder="1" applyAlignment="1">
      <alignment horizontal="center" vertical="center"/>
    </xf>
    <xf numFmtId="8" fontId="127" fillId="0" borderId="14" xfId="0" applyNumberFormat="1" applyFont="1" applyBorder="1" applyAlignment="1">
      <alignment horizontal="center" vertical="center"/>
    </xf>
    <xf numFmtId="49" fontId="120" fillId="0" borderId="51" xfId="0" applyNumberFormat="1" applyFont="1" applyBorder="1" applyAlignment="1">
      <alignment horizontal="center" vertical="center"/>
    </xf>
    <xf numFmtId="49" fontId="120" fillId="0" borderId="14" xfId="0" applyNumberFormat="1" applyFont="1" applyBorder="1" applyAlignment="1">
      <alignment horizontal="center" vertical="center"/>
    </xf>
    <xf numFmtId="8" fontId="129" fillId="0" borderId="51" xfId="0" applyNumberFormat="1" applyFont="1" applyBorder="1" applyAlignment="1">
      <alignment horizontal="center" vertical="center"/>
    </xf>
    <xf numFmtId="0" fontId="120" fillId="0" borderId="14" xfId="0" applyFont="1" applyBorder="1" applyAlignment="1">
      <alignment horizontal="left" vertical="center" wrapText="1"/>
    </xf>
    <xf numFmtId="7" fontId="120" fillId="0" borderId="22" xfId="0" applyNumberFormat="1" applyFont="1" applyFill="1" applyBorder="1" applyAlignment="1">
      <alignment horizontal="right" vertical="center"/>
    </xf>
    <xf numFmtId="8" fontId="120" fillId="0" borderId="14" xfId="0" applyNumberFormat="1" applyFont="1" applyFill="1" applyBorder="1" applyAlignment="1">
      <alignment horizontal="center" vertical="center"/>
    </xf>
    <xf numFmtId="49" fontId="127" fillId="0" borderId="48" xfId="0" applyNumberFormat="1" applyFont="1" applyBorder="1" applyAlignment="1">
      <alignment horizontal="center" vertical="center" wrapText="1"/>
    </xf>
    <xf numFmtId="7" fontId="120" fillId="0" borderId="48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35" fillId="0" borderId="14" xfId="0" applyFont="1" applyFill="1" applyBorder="1" applyAlignment="1">
      <alignment horizontal="center" vertical="center" wrapText="1"/>
    </xf>
    <xf numFmtId="0" fontId="136" fillId="0" borderId="14" xfId="0" applyFont="1" applyFill="1" applyBorder="1" applyAlignment="1">
      <alignment horizontal="center" vertical="center" wrapText="1"/>
    </xf>
    <xf numFmtId="0" fontId="33" fillId="0" borderId="41" xfId="0" applyFont="1" applyBorder="1" applyAlignment="1">
      <alignment vertical="center"/>
    </xf>
    <xf numFmtId="49" fontId="121" fillId="0" borderId="31" xfId="0" applyNumberFormat="1" applyFont="1" applyBorder="1" applyAlignment="1">
      <alignment horizontal="center" vertical="center"/>
    </xf>
    <xf numFmtId="49" fontId="121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49" fontId="121" fillId="0" borderId="21" xfId="0" applyNumberFormat="1" applyFont="1" applyBorder="1" applyAlignment="1">
      <alignment horizontal="center" vertical="center" wrapText="1"/>
    </xf>
    <xf numFmtId="49" fontId="121" fillId="0" borderId="14" xfId="0" applyNumberFormat="1" applyFont="1" applyBorder="1" applyAlignment="1">
      <alignment horizontal="center" vertical="center" wrapText="1"/>
    </xf>
    <xf numFmtId="49" fontId="121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27" fillId="0" borderId="2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14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2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horizontal="right" vertical="center" wrapText="1"/>
    </xf>
    <xf numFmtId="7" fontId="120" fillId="0" borderId="53" xfId="0" applyNumberFormat="1" applyFont="1" applyFill="1" applyBorder="1" applyAlignment="1">
      <alignment horizontal="right" vertical="center" wrapText="1"/>
    </xf>
    <xf numFmtId="7" fontId="120" fillId="0" borderId="14" xfId="0" applyNumberFormat="1" applyFont="1" applyFill="1" applyBorder="1" applyAlignment="1">
      <alignment horizontal="right" vertical="center" wrapText="1"/>
    </xf>
    <xf numFmtId="0" fontId="114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1" fillId="0" borderId="11" xfId="0" applyFont="1" applyBorder="1" applyAlignment="1">
      <alignment horizontal="left" vertical="center"/>
    </xf>
    <xf numFmtId="164" fontId="121" fillId="0" borderId="12" xfId="0" applyNumberFormat="1" applyFont="1" applyBorder="1" applyAlignment="1">
      <alignment horizontal="right" vertical="center"/>
    </xf>
    <xf numFmtId="164" fontId="120" fillId="0" borderId="49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0" fillId="0" borderId="14" xfId="0" applyNumberFormat="1" applyFont="1" applyBorder="1" applyAlignment="1" quotePrefix="1">
      <alignment horizontal="center" vertical="center"/>
    </xf>
    <xf numFmtId="164" fontId="120" fillId="0" borderId="22" xfId="0" applyNumberFormat="1" applyFont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center" vertical="center"/>
    </xf>
    <xf numFmtId="164" fontId="17" fillId="0" borderId="40" xfId="0" applyNumberFormat="1" applyFont="1" applyFill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120" fillId="0" borderId="15" xfId="0" applyFont="1" applyBorder="1" applyAlignment="1">
      <alignment horizontal="center" vertical="center"/>
    </xf>
    <xf numFmtId="0" fontId="115" fillId="0" borderId="0" xfId="0" applyFont="1" applyAlignment="1">
      <alignment horizontal="right"/>
    </xf>
    <xf numFmtId="0" fontId="111" fillId="0" borderId="0" xfId="0" applyFont="1" applyAlignment="1">
      <alignment/>
    </xf>
    <xf numFmtId="49" fontId="121" fillId="0" borderId="16" xfId="0" applyNumberFormat="1" applyFont="1" applyBorder="1" applyAlignment="1">
      <alignment horizontal="center" vertical="center" wrapText="1"/>
    </xf>
    <xf numFmtId="49" fontId="121" fillId="0" borderId="25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17" fillId="0" borderId="54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9" fontId="2" fillId="0" borderId="55" xfId="0" applyNumberFormat="1" applyFont="1" applyBorder="1" applyAlignment="1">
      <alignment horizontal="center" vertical="center"/>
    </xf>
    <xf numFmtId="7" fontId="2" fillId="0" borderId="54" xfId="0" applyNumberFormat="1" applyFont="1" applyFill="1" applyBorder="1" applyAlignment="1">
      <alignment horizontal="right" vertical="center"/>
    </xf>
    <xf numFmtId="0" fontId="120" fillId="0" borderId="14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0" fontId="120" fillId="0" borderId="14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21" fillId="0" borderId="56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121" fillId="0" borderId="57" xfId="0" applyFont="1" applyBorder="1" applyAlignment="1">
      <alignment horizontal="center"/>
    </xf>
    <xf numFmtId="0" fontId="121" fillId="0" borderId="14" xfId="0" applyFont="1" applyBorder="1" applyAlignment="1">
      <alignment horizontal="center" vertical="center"/>
    </xf>
    <xf numFmtId="164" fontId="120" fillId="0" borderId="30" xfId="0" applyNumberFormat="1" applyFont="1" applyFill="1" applyBorder="1" applyAlignment="1">
      <alignment vertical="center"/>
    </xf>
    <xf numFmtId="164" fontId="120" fillId="0" borderId="45" xfId="0" applyNumberFormat="1" applyFont="1" applyFill="1" applyBorder="1" applyAlignment="1">
      <alignment vertical="center"/>
    </xf>
    <xf numFmtId="0" fontId="114" fillId="0" borderId="0" xfId="0" applyFont="1" applyAlignment="1">
      <alignment/>
    </xf>
    <xf numFmtId="164" fontId="37" fillId="0" borderId="38" xfId="0" applyNumberFormat="1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7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 wrapText="1"/>
    </xf>
    <xf numFmtId="7" fontId="2" fillId="0" borderId="34" xfId="0" applyNumberFormat="1" applyFont="1" applyFill="1" applyBorder="1" applyAlignment="1">
      <alignment horizontal="right" vertical="center" wrapText="1"/>
    </xf>
    <xf numFmtId="164" fontId="17" fillId="0" borderId="19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 vertical="center"/>
    </xf>
    <xf numFmtId="7" fontId="2" fillId="0" borderId="53" xfId="0" applyNumberFormat="1" applyFont="1" applyFill="1" applyBorder="1" applyAlignment="1">
      <alignment vertical="center" wrapText="1"/>
    </xf>
    <xf numFmtId="0" fontId="111" fillId="0" borderId="0" xfId="0" applyFont="1" applyBorder="1" applyAlignment="1">
      <alignment vertical="center"/>
    </xf>
    <xf numFmtId="7" fontId="120" fillId="0" borderId="49" xfId="0" applyNumberFormat="1" applyFont="1" applyBorder="1" applyAlignment="1">
      <alignment vertical="center" wrapText="1"/>
    </xf>
    <xf numFmtId="7" fontId="2" fillId="0" borderId="29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39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164" fontId="120" fillId="0" borderId="29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/>
    </xf>
    <xf numFmtId="164" fontId="115" fillId="0" borderId="14" xfId="0" applyNumberFormat="1" applyFont="1" applyFill="1" applyBorder="1" applyAlignment="1">
      <alignment vertical="center"/>
    </xf>
    <xf numFmtId="164" fontId="120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15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137" fillId="0" borderId="25" xfId="0" applyFont="1" applyFill="1" applyBorder="1" applyAlignment="1">
      <alignment vertical="center" wrapText="1"/>
    </xf>
    <xf numFmtId="0" fontId="137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 quotePrefix="1">
      <alignment horizontal="center" vertical="center"/>
    </xf>
    <xf numFmtId="0" fontId="15" fillId="0" borderId="17" xfId="0" applyFont="1" applyBorder="1" applyAlignment="1">
      <alignment horizontal="left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 wrapText="1"/>
    </xf>
    <xf numFmtId="0" fontId="15" fillId="0" borderId="20" xfId="0" applyFont="1" applyFill="1" applyBorder="1" applyAlignment="1">
      <alignment wrapText="1"/>
    </xf>
    <xf numFmtId="49" fontId="127" fillId="0" borderId="14" xfId="0" applyNumberFormat="1" applyFont="1" applyBorder="1" applyAlignment="1">
      <alignment horizontal="center" vertical="center" wrapText="1"/>
    </xf>
    <xf numFmtId="7" fontId="120" fillId="0" borderId="14" xfId="0" applyNumberFormat="1" applyFont="1" applyBorder="1" applyAlignment="1">
      <alignment vertical="center" wrapText="1"/>
    </xf>
    <xf numFmtId="7" fontId="121" fillId="0" borderId="11" xfId="0" applyNumberFormat="1" applyFont="1" applyFill="1" applyBorder="1" applyAlignment="1">
      <alignment vertical="center" wrapText="1"/>
    </xf>
    <xf numFmtId="0" fontId="33" fillId="0" borderId="17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4" fillId="0" borderId="23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114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/>
    </xf>
    <xf numFmtId="4" fontId="121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3" fillId="0" borderId="25" xfId="0" applyNumberFormat="1" applyFont="1" applyFill="1" applyBorder="1" applyAlignment="1">
      <alignment vertical="center"/>
    </xf>
    <xf numFmtId="4" fontId="43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43" fillId="0" borderId="14" xfId="0" applyFont="1" applyBorder="1" applyAlignment="1">
      <alignment vertical="center"/>
    </xf>
    <xf numFmtId="4" fontId="138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4" fontId="115" fillId="0" borderId="25" xfId="0" applyNumberFormat="1" applyFont="1" applyBorder="1" applyAlignment="1">
      <alignment vertical="center"/>
    </xf>
    <xf numFmtId="4" fontId="43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15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124" fillId="0" borderId="21" xfId="0" applyFont="1" applyFill="1" applyBorder="1" applyAlignment="1" quotePrefix="1">
      <alignment horizontal="center" vertical="center"/>
    </xf>
    <xf numFmtId="0" fontId="124" fillId="0" borderId="14" xfId="0" applyFont="1" applyFill="1" applyBorder="1" applyAlignment="1">
      <alignment horizontal="center" vertical="center"/>
    </xf>
    <xf numFmtId="7" fontId="121" fillId="0" borderId="14" xfId="0" applyNumberFormat="1" applyFont="1" applyBorder="1" applyAlignment="1">
      <alignment vertical="center" wrapText="1"/>
    </xf>
    <xf numFmtId="4" fontId="124" fillId="0" borderId="14" xfId="0" applyNumberFormat="1" applyFont="1" applyFill="1" applyBorder="1" applyAlignment="1">
      <alignment horizontal="right" vertical="center"/>
    </xf>
    <xf numFmtId="4" fontId="46" fillId="0" borderId="14" xfId="0" applyNumberFormat="1" applyFont="1" applyFill="1" applyBorder="1" applyAlignment="1">
      <alignment horizontal="left" vertical="center"/>
    </xf>
    <xf numFmtId="0" fontId="41" fillId="0" borderId="21" xfId="0" applyFont="1" applyFill="1" applyBorder="1" applyAlignment="1">
      <alignment horizontal="center" vertical="center" wrapText="1"/>
    </xf>
    <xf numFmtId="0" fontId="135" fillId="0" borderId="14" xfId="0" applyFont="1" applyFill="1" applyBorder="1" applyAlignment="1" quotePrefix="1">
      <alignment horizontal="center" vertical="center" wrapText="1"/>
    </xf>
    <xf numFmtId="0" fontId="135" fillId="0" borderId="14" xfId="0" applyFont="1" applyFill="1" applyBorder="1" applyAlignment="1">
      <alignment vertical="center" wrapText="1"/>
    </xf>
    <xf numFmtId="4" fontId="135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 quotePrefix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horizontal="right" vertical="center" wrapText="1"/>
    </xf>
    <xf numFmtId="4" fontId="47" fillId="0" borderId="14" xfId="0" applyNumberFormat="1" applyFont="1" applyFill="1" applyBorder="1" applyAlignment="1">
      <alignment horizontal="left" vertical="center" wrapText="1"/>
    </xf>
    <xf numFmtId="0" fontId="49" fillId="0" borderId="23" xfId="0" applyFont="1" applyBorder="1" applyAlignment="1">
      <alignment horizontal="center" vertical="center"/>
    </xf>
    <xf numFmtId="4" fontId="47" fillId="0" borderId="14" xfId="0" applyNumberFormat="1" applyFont="1" applyFill="1" applyBorder="1" applyAlignment="1">
      <alignment horizontal="left" vertical="center" wrapText="1"/>
    </xf>
    <xf numFmtId="0" fontId="124" fillId="0" borderId="21" xfId="0" applyFont="1" applyFill="1" applyBorder="1" applyAlignment="1">
      <alignment horizontal="center" vertical="center" wrapText="1"/>
    </xf>
    <xf numFmtId="0" fontId="124" fillId="0" borderId="14" xfId="0" applyFont="1" applyFill="1" applyBorder="1" applyAlignment="1">
      <alignment horizontal="center" vertical="center" wrapText="1"/>
    </xf>
    <xf numFmtId="4" fontId="124" fillId="0" borderId="14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4" fontId="47" fillId="0" borderId="14" xfId="0" applyNumberFormat="1" applyFont="1" applyFill="1" applyBorder="1" applyAlignment="1">
      <alignment horizontal="right" vertical="center" wrapText="1"/>
    </xf>
    <xf numFmtId="0" fontId="49" fillId="0" borderId="15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 wrapText="1"/>
    </xf>
    <xf numFmtId="4" fontId="47" fillId="0" borderId="24" xfId="0" applyNumberFormat="1" applyFont="1" applyFill="1" applyBorder="1" applyAlignment="1">
      <alignment horizontal="right" vertical="center" wrapText="1"/>
    </xf>
    <xf numFmtId="4" fontId="47" fillId="0" borderId="24" xfId="0" applyNumberFormat="1" applyFont="1" applyFill="1" applyBorder="1" applyAlignment="1">
      <alignment horizontal="right" vertical="center" wrapText="1"/>
    </xf>
    <xf numFmtId="0" fontId="49" fillId="0" borderId="24" xfId="0" applyFont="1" applyFill="1" applyBorder="1" applyAlignment="1">
      <alignment vertical="center" wrapText="1"/>
    </xf>
    <xf numFmtId="4" fontId="47" fillId="0" borderId="25" xfId="0" applyNumberFormat="1" applyFont="1" applyFill="1" applyBorder="1" applyAlignment="1">
      <alignment horizontal="right" vertical="center" wrapText="1"/>
    </xf>
    <xf numFmtId="0" fontId="121" fillId="0" borderId="14" xfId="0" applyFont="1" applyBorder="1" applyAlignment="1">
      <alignment vertical="center"/>
    </xf>
    <xf numFmtId="4" fontId="51" fillId="0" borderId="14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121" fillId="0" borderId="14" xfId="0" applyFont="1" applyBorder="1" applyAlignment="1">
      <alignment horizontal="left" vertical="center" wrapText="1"/>
    </xf>
    <xf numFmtId="0" fontId="128" fillId="0" borderId="14" xfId="0" applyNumberFormat="1" applyFont="1" applyBorder="1" applyAlignment="1">
      <alignment horizontal="center" vertical="center"/>
    </xf>
    <xf numFmtId="0" fontId="128" fillId="0" borderId="14" xfId="0" applyFont="1" applyBorder="1" applyAlignment="1">
      <alignment horizontal="left" vertical="center" wrapText="1"/>
    </xf>
    <xf numFmtId="0" fontId="135" fillId="0" borderId="25" xfId="0" applyFont="1" applyFill="1" applyBorder="1" applyAlignment="1">
      <alignment vertical="center" wrapText="1"/>
    </xf>
    <xf numFmtId="0" fontId="121" fillId="0" borderId="25" xfId="0" applyFont="1" applyBorder="1" applyAlignment="1">
      <alignment vertical="center" wrapText="1"/>
    </xf>
    <xf numFmtId="0" fontId="38" fillId="0" borderId="14" xfId="0" applyFont="1" applyFill="1" applyBorder="1" applyAlignment="1">
      <alignment horizontal="left" vertical="center" wrapText="1"/>
    </xf>
    <xf numFmtId="49" fontId="128" fillId="0" borderId="14" xfId="0" applyNumberFormat="1" applyFont="1" applyBorder="1" applyAlignment="1">
      <alignment horizontal="center" vertical="center"/>
    </xf>
    <xf numFmtId="8" fontId="128" fillId="0" borderId="14" xfId="0" applyNumberFormat="1" applyFont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49" fontId="121" fillId="0" borderId="21" xfId="0" applyNumberFormat="1" applyFont="1" applyBorder="1" applyAlignment="1">
      <alignment horizontal="center" vertical="center" wrapText="1"/>
    </xf>
    <xf numFmtId="49" fontId="121" fillId="0" borderId="14" xfId="0" applyNumberFormat="1" applyFont="1" applyBorder="1" applyAlignment="1">
      <alignment horizontal="center" vertical="center" wrapText="1"/>
    </xf>
    <xf numFmtId="49" fontId="128" fillId="0" borderId="25" xfId="0" applyNumberFormat="1" applyFont="1" applyBorder="1" applyAlignment="1">
      <alignment horizontal="center" vertical="center"/>
    </xf>
    <xf numFmtId="8" fontId="128" fillId="0" borderId="25" xfId="0" applyNumberFormat="1" applyFont="1" applyBorder="1" applyAlignment="1">
      <alignment horizontal="center" vertical="center"/>
    </xf>
    <xf numFmtId="0" fontId="128" fillId="0" borderId="25" xfId="0" applyFont="1" applyBorder="1" applyAlignment="1">
      <alignment horizontal="left" vertical="center" wrapText="1"/>
    </xf>
    <xf numFmtId="0" fontId="48" fillId="0" borderId="15" xfId="0" applyFont="1" applyFill="1" applyBorder="1" applyAlignment="1">
      <alignment vertical="center" wrapText="1"/>
    </xf>
    <xf numFmtId="4" fontId="47" fillId="0" borderId="15" xfId="0" applyNumberFormat="1" applyFont="1" applyFill="1" applyBorder="1" applyAlignment="1">
      <alignment horizontal="right" vertical="center" wrapText="1"/>
    </xf>
    <xf numFmtId="0" fontId="49" fillId="0" borderId="20" xfId="0" applyFont="1" applyBorder="1" applyAlignment="1">
      <alignment horizontal="center" vertical="center"/>
    </xf>
    <xf numFmtId="0" fontId="135" fillId="0" borderId="25" xfId="0" applyFont="1" applyFill="1" applyBorder="1" applyAlignment="1">
      <alignment horizontal="center" vertical="center" wrapText="1"/>
    </xf>
    <xf numFmtId="0" fontId="118" fillId="0" borderId="25" xfId="0" applyFont="1" applyFill="1" applyBorder="1" applyAlignment="1">
      <alignment horizontal="center" vertical="center" wrapText="1"/>
    </xf>
    <xf numFmtId="4" fontId="135" fillId="0" borderId="25" xfId="0" applyNumberFormat="1" applyFont="1" applyFill="1" applyBorder="1" applyAlignment="1">
      <alignment horizontal="right" vertical="center" wrapText="1"/>
    </xf>
    <xf numFmtId="4" fontId="47" fillId="0" borderId="25" xfId="0" applyNumberFormat="1" applyFont="1" applyFill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4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24" fillId="0" borderId="10" xfId="0" applyFont="1" applyFill="1" applyBorder="1" applyAlignment="1">
      <alignment horizontal="center" vertical="center" wrapText="1"/>
    </xf>
    <xf numFmtId="0" fontId="139" fillId="0" borderId="11" xfId="0" applyFont="1" applyFill="1" applyBorder="1" applyAlignment="1">
      <alignment horizontal="center" vertical="center" wrapText="1"/>
    </xf>
    <xf numFmtId="0" fontId="140" fillId="0" borderId="11" xfId="0" applyFont="1" applyFill="1" applyBorder="1" applyAlignment="1">
      <alignment horizontal="left" vertical="center" wrapText="1"/>
    </xf>
    <xf numFmtId="4" fontId="141" fillId="0" borderId="11" xfId="0" applyNumberFormat="1" applyFont="1" applyFill="1" applyBorder="1" applyAlignment="1">
      <alignment horizontal="right" vertical="center" wrapText="1"/>
    </xf>
    <xf numFmtId="4" fontId="52" fillId="0" borderId="11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4" fontId="53" fillId="0" borderId="0" xfId="0" applyNumberFormat="1" applyFont="1" applyAlignment="1">
      <alignment horizontal="right" vertical="center" wrapText="1"/>
    </xf>
    <xf numFmtId="4" fontId="54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4" fontId="56" fillId="0" borderId="0" xfId="0" applyNumberFormat="1" applyFont="1" applyAlignment="1">
      <alignment horizontal="center" vertical="center" wrapText="1"/>
    </xf>
    <xf numFmtId="4" fontId="53" fillId="0" borderId="0" xfId="0" applyNumberFormat="1" applyFont="1" applyFill="1" applyAlignment="1">
      <alignment vertical="center" wrapText="1"/>
    </xf>
    <xf numFmtId="4" fontId="53" fillId="0" borderId="0" xfId="0" applyNumberFormat="1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4" fontId="5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49" fontId="13" fillId="0" borderId="58" xfId="0" applyNumberFormat="1" applyFont="1" applyBorder="1" applyAlignment="1">
      <alignment horizontal="center" vertical="center" wrapText="1"/>
    </xf>
    <xf numFmtId="0" fontId="120" fillId="0" borderId="48" xfId="0" applyNumberFormat="1" applyFont="1" applyBorder="1" applyAlignment="1">
      <alignment horizontal="center" vertical="center"/>
    </xf>
    <xf numFmtId="7" fontId="119" fillId="0" borderId="59" xfId="0" applyNumberFormat="1" applyFont="1" applyFill="1" applyBorder="1" applyAlignment="1">
      <alignment vertical="center" wrapText="1"/>
    </xf>
    <xf numFmtId="7" fontId="119" fillId="0" borderId="48" xfId="0" applyNumberFormat="1" applyFont="1" applyFill="1" applyBorder="1" applyAlignment="1">
      <alignment vertical="center" wrapText="1"/>
    </xf>
    <xf numFmtId="0" fontId="0" fillId="0" borderId="35" xfId="0" applyBorder="1" applyAlignment="1">
      <alignment vertical="center"/>
    </xf>
    <xf numFmtId="49" fontId="2" fillId="0" borderId="37" xfId="0" applyNumberFormat="1" applyFont="1" applyBorder="1" applyAlignment="1">
      <alignment horizontal="center" vertical="center"/>
    </xf>
    <xf numFmtId="0" fontId="33" fillId="0" borderId="60" xfId="0" applyFont="1" applyBorder="1" applyAlignment="1">
      <alignment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3"/>
  <sheetViews>
    <sheetView zoomScalePageLayoutView="0" workbookViewId="0" topLeftCell="A135">
      <selection activeCell="G168" sqref="G168:I173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2.69921875" style="0" customWidth="1"/>
    <col min="8" max="8" width="14.3984375" style="0" customWidth="1"/>
    <col min="9" max="9" width="37.09765625" style="0" customWidth="1"/>
    <col min="10" max="10" width="0.593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402</v>
      </c>
    </row>
    <row r="3" spans="2:8" ht="14.25">
      <c r="B3" s="2"/>
      <c r="H3" t="s">
        <v>403</v>
      </c>
    </row>
    <row r="4" ht="13.5" customHeight="1">
      <c r="E4" s="3"/>
    </row>
    <row r="5" spans="3:9" ht="18.75" customHeight="1">
      <c r="C5" s="4"/>
      <c r="D5" s="5"/>
      <c r="E5" s="646" t="s">
        <v>401</v>
      </c>
      <c r="F5" s="646"/>
      <c r="I5" s="428"/>
    </row>
    <row r="6" spans="5:9" ht="12" customHeight="1" thickBot="1">
      <c r="E6" s="6"/>
      <c r="H6" s="427" t="s">
        <v>1</v>
      </c>
      <c r="I6" s="8"/>
    </row>
    <row r="7" spans="2:9" s="9" customFormat="1" ht="15" customHeight="1">
      <c r="B7" s="647" t="s">
        <v>2</v>
      </c>
      <c r="C7" s="649" t="s">
        <v>3</v>
      </c>
      <c r="D7" s="651" t="s">
        <v>4</v>
      </c>
      <c r="E7" s="653" t="s">
        <v>5</v>
      </c>
      <c r="F7" s="655" t="s">
        <v>294</v>
      </c>
      <c r="G7" s="642" t="s">
        <v>6</v>
      </c>
      <c r="H7" s="657" t="s">
        <v>210</v>
      </c>
      <c r="I7" s="644" t="s">
        <v>7</v>
      </c>
    </row>
    <row r="8" spans="2:9" s="9" customFormat="1" ht="15" customHeight="1" thickBot="1">
      <c r="B8" s="648"/>
      <c r="C8" s="650"/>
      <c r="D8" s="652"/>
      <c r="E8" s="654"/>
      <c r="F8" s="656"/>
      <c r="G8" s="643"/>
      <c r="H8" s="658"/>
      <c r="I8" s="645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74" t="s">
        <v>8</v>
      </c>
      <c r="C10" s="275"/>
      <c r="D10" s="275"/>
      <c r="E10" s="410" t="s">
        <v>9</v>
      </c>
      <c r="F10" s="411">
        <f>F11+F14</f>
        <v>1428525.72</v>
      </c>
      <c r="G10" s="411">
        <f>G11+G14</f>
        <v>0</v>
      </c>
      <c r="H10" s="411">
        <f>H11+H14</f>
        <v>1428525.72</v>
      </c>
      <c r="I10" s="13"/>
    </row>
    <row r="11" spans="2:9" s="14" customFormat="1" ht="18" customHeight="1">
      <c r="B11" s="406"/>
      <c r="C11" s="269" t="s">
        <v>10</v>
      </c>
      <c r="D11" s="268"/>
      <c r="E11" s="270" t="s">
        <v>221</v>
      </c>
      <c r="F11" s="412">
        <f>F12+F13</f>
        <v>739130</v>
      </c>
      <c r="G11" s="412">
        <f>G12+G13</f>
        <v>0</v>
      </c>
      <c r="H11" s="412">
        <f>H12+H13</f>
        <v>739130</v>
      </c>
      <c r="I11" s="407"/>
    </row>
    <row r="12" spans="2:9" s="14" customFormat="1" ht="18" customHeight="1">
      <c r="B12" s="408"/>
      <c r="C12" s="318"/>
      <c r="D12" s="493" t="s">
        <v>398</v>
      </c>
      <c r="E12" s="70" t="s">
        <v>399</v>
      </c>
      <c r="F12" s="409">
        <v>52000</v>
      </c>
      <c r="G12" s="409"/>
      <c r="H12" s="15">
        <f>F12+G12</f>
        <v>52000</v>
      </c>
      <c r="I12" s="494"/>
    </row>
    <row r="13" spans="2:9" s="14" customFormat="1" ht="48">
      <c r="B13" s="408"/>
      <c r="C13" s="81"/>
      <c r="D13" s="141" t="s">
        <v>348</v>
      </c>
      <c r="E13" s="143" t="s">
        <v>349</v>
      </c>
      <c r="F13" s="409">
        <v>687130</v>
      </c>
      <c r="G13" s="436"/>
      <c r="H13" s="15">
        <f>F13+G13</f>
        <v>687130</v>
      </c>
      <c r="I13" s="443" t="s">
        <v>358</v>
      </c>
    </row>
    <row r="14" spans="2:9" s="14" customFormat="1" ht="15.75" customHeight="1">
      <c r="B14" s="418"/>
      <c r="C14" s="420" t="s">
        <v>257</v>
      </c>
      <c r="D14" s="115"/>
      <c r="E14" s="270" t="s">
        <v>11</v>
      </c>
      <c r="F14" s="421">
        <f>F15</f>
        <v>689395.72</v>
      </c>
      <c r="G14" s="421">
        <f>G15</f>
        <v>0</v>
      </c>
      <c r="H14" s="421">
        <f>H15</f>
        <v>689395.72</v>
      </c>
      <c r="I14" s="419"/>
    </row>
    <row r="15" spans="2:9" s="14" customFormat="1" ht="57" thickBot="1">
      <c r="B15" s="414"/>
      <c r="C15" s="415"/>
      <c r="D15" s="472">
        <v>2010</v>
      </c>
      <c r="E15" s="39" t="s">
        <v>77</v>
      </c>
      <c r="F15" s="416">
        <v>689395.72</v>
      </c>
      <c r="G15" s="489"/>
      <c r="H15" s="16">
        <f>F15+G15</f>
        <v>689395.72</v>
      </c>
      <c r="I15" s="417" t="s">
        <v>390</v>
      </c>
    </row>
    <row r="16" spans="2:9" s="14" customFormat="1" ht="13.5" thickBot="1">
      <c r="B16" s="291" t="s">
        <v>100</v>
      </c>
      <c r="C16" s="292"/>
      <c r="D16" s="292"/>
      <c r="E16" s="293" t="s">
        <v>101</v>
      </c>
      <c r="F16" s="411">
        <f aca="true" t="shared" si="0" ref="F16:H17">F17</f>
        <v>86797</v>
      </c>
      <c r="G16" s="411">
        <f t="shared" si="0"/>
        <v>0</v>
      </c>
      <c r="H16" s="411">
        <f t="shared" si="0"/>
        <v>86797</v>
      </c>
      <c r="I16" s="479"/>
    </row>
    <row r="17" spans="2:9" s="14" customFormat="1" ht="12.75">
      <c r="B17" s="18"/>
      <c r="C17" s="318" t="s">
        <v>104</v>
      </c>
      <c r="D17" s="319"/>
      <c r="E17" s="266" t="s">
        <v>225</v>
      </c>
      <c r="F17" s="480">
        <f t="shared" si="0"/>
        <v>86797</v>
      </c>
      <c r="G17" s="480">
        <f t="shared" si="0"/>
        <v>0</v>
      </c>
      <c r="H17" s="480">
        <f t="shared" si="0"/>
        <v>86797</v>
      </c>
      <c r="I17" s="417"/>
    </row>
    <row r="18" spans="2:9" s="14" customFormat="1" ht="36.75" thickBot="1">
      <c r="B18" s="414"/>
      <c r="C18" s="415"/>
      <c r="D18" s="36">
        <v>6300</v>
      </c>
      <c r="E18" s="70" t="s">
        <v>380</v>
      </c>
      <c r="F18" s="33">
        <v>86797</v>
      </c>
      <c r="G18" s="478"/>
      <c r="H18" s="15">
        <f>F18+G18</f>
        <v>86797</v>
      </c>
      <c r="I18" s="419" t="s">
        <v>381</v>
      </c>
    </row>
    <row r="19" spans="2:9" s="14" customFormat="1" ht="14.25" customHeight="1" thickBot="1">
      <c r="B19" s="274" t="s">
        <v>12</v>
      </c>
      <c r="C19" s="275"/>
      <c r="D19" s="275"/>
      <c r="E19" s="276" t="s">
        <v>13</v>
      </c>
      <c r="F19" s="277">
        <f aca="true" t="shared" si="1" ref="F19:H20">F20</f>
        <v>6000</v>
      </c>
      <c r="G19" s="278">
        <f t="shared" si="1"/>
        <v>0</v>
      </c>
      <c r="H19" s="278">
        <f t="shared" si="1"/>
        <v>6000</v>
      </c>
      <c r="I19" s="216"/>
    </row>
    <row r="20" spans="2:11" s="14" customFormat="1" ht="15" customHeight="1">
      <c r="B20" s="18"/>
      <c r="C20" s="296" t="s">
        <v>14</v>
      </c>
      <c r="D20" s="297"/>
      <c r="E20" s="298" t="s">
        <v>15</v>
      </c>
      <c r="F20" s="299">
        <f t="shared" si="1"/>
        <v>6000</v>
      </c>
      <c r="G20" s="299">
        <f t="shared" si="1"/>
        <v>0</v>
      </c>
      <c r="H20" s="299">
        <f t="shared" si="1"/>
        <v>6000</v>
      </c>
      <c r="I20" s="19"/>
      <c r="K20" s="20"/>
    </row>
    <row r="21" spans="2:11" s="14" customFormat="1" ht="24.75" customHeight="1" thickBot="1">
      <c r="B21" s="21"/>
      <c r="C21" s="22"/>
      <c r="D21" s="23" t="s">
        <v>16</v>
      </c>
      <c r="E21" s="24" t="s">
        <v>17</v>
      </c>
      <c r="F21" s="25">
        <v>6000</v>
      </c>
      <c r="G21" s="26"/>
      <c r="H21" s="16">
        <f>F21+G21</f>
        <v>6000</v>
      </c>
      <c r="I21" s="27"/>
      <c r="K21" s="28"/>
    </row>
    <row r="22" spans="2:11" s="14" customFormat="1" ht="17.25" customHeight="1" thickBot="1">
      <c r="B22" s="279">
        <v>700</v>
      </c>
      <c r="C22" s="275"/>
      <c r="D22" s="275"/>
      <c r="E22" s="276" t="s">
        <v>18</v>
      </c>
      <c r="F22" s="278">
        <f>F23</f>
        <v>2739300</v>
      </c>
      <c r="G22" s="278">
        <f>G23</f>
        <v>0</v>
      </c>
      <c r="H22" s="278">
        <f>H23</f>
        <v>2739300</v>
      </c>
      <c r="I22" s="17"/>
      <c r="K22" s="20"/>
    </row>
    <row r="23" spans="2:11" s="14" customFormat="1" ht="15" customHeight="1">
      <c r="B23" s="18"/>
      <c r="C23" s="300">
        <v>70005</v>
      </c>
      <c r="D23" s="297"/>
      <c r="E23" s="298" t="s">
        <v>19</v>
      </c>
      <c r="F23" s="299">
        <f>F24+F25+F26+F27</f>
        <v>2739300</v>
      </c>
      <c r="G23" s="299">
        <f>G24+G25+G26+G27</f>
        <v>0</v>
      </c>
      <c r="H23" s="299">
        <f>H24+H25+H26+H27</f>
        <v>2739300</v>
      </c>
      <c r="I23" s="19"/>
      <c r="K23" s="20"/>
    </row>
    <row r="24" spans="2:11" s="14" customFormat="1" ht="23.25" customHeight="1">
      <c r="B24" s="29"/>
      <c r="C24" s="30"/>
      <c r="D24" s="31" t="s">
        <v>20</v>
      </c>
      <c r="E24" s="32" t="s">
        <v>21</v>
      </c>
      <c r="F24" s="33">
        <v>8500</v>
      </c>
      <c r="G24" s="30"/>
      <c r="H24" s="16">
        <f>F24+G24</f>
        <v>8500</v>
      </c>
      <c r="I24" s="34"/>
      <c r="K24" s="20"/>
    </row>
    <row r="25" spans="2:11" s="14" customFormat="1" ht="36" customHeight="1">
      <c r="B25" s="29"/>
      <c r="C25" s="30"/>
      <c r="D25" s="31" t="s">
        <v>16</v>
      </c>
      <c r="E25" s="35" t="s">
        <v>22</v>
      </c>
      <c r="F25" s="33">
        <v>50000</v>
      </c>
      <c r="G25" s="492"/>
      <c r="H25" s="16">
        <f>F25+G25</f>
        <v>50000</v>
      </c>
      <c r="I25" s="481"/>
      <c r="K25" s="20"/>
    </row>
    <row r="26" spans="2:11" s="14" customFormat="1" ht="24">
      <c r="B26" s="29"/>
      <c r="C26" s="30"/>
      <c r="D26" s="31" t="s">
        <v>346</v>
      </c>
      <c r="E26" s="32" t="s">
        <v>347</v>
      </c>
      <c r="F26" s="33">
        <v>180000</v>
      </c>
      <c r="G26" s="488"/>
      <c r="H26" s="15">
        <f>F26+G26</f>
        <v>180000</v>
      </c>
      <c r="I26" s="481"/>
      <c r="K26" s="20"/>
    </row>
    <row r="27" spans="2:11" s="14" customFormat="1" ht="34.5" thickBot="1">
      <c r="B27" s="21"/>
      <c r="C27" s="26"/>
      <c r="D27" s="23" t="s">
        <v>382</v>
      </c>
      <c r="E27" s="24" t="s">
        <v>383</v>
      </c>
      <c r="F27" s="25">
        <v>2500800</v>
      </c>
      <c r="G27" s="495"/>
      <c r="H27" s="16">
        <f>F27+G27</f>
        <v>2500800</v>
      </c>
      <c r="I27" s="496" t="s">
        <v>384</v>
      </c>
      <c r="K27" s="20"/>
    </row>
    <row r="28" spans="2:11" s="14" customFormat="1" ht="15" customHeight="1" thickBot="1">
      <c r="B28" s="279">
        <v>750</v>
      </c>
      <c r="C28" s="275"/>
      <c r="D28" s="275"/>
      <c r="E28" s="276" t="s">
        <v>23</v>
      </c>
      <c r="F28" s="278">
        <f>F29+F31</f>
        <v>108307</v>
      </c>
      <c r="G28" s="278">
        <f>G29+G31</f>
        <v>0</v>
      </c>
      <c r="H28" s="278">
        <f>H29+H31</f>
        <v>108307</v>
      </c>
      <c r="I28" s="17"/>
      <c r="K28" s="20"/>
    </row>
    <row r="29" spans="2:11" s="14" customFormat="1" ht="15" customHeight="1">
      <c r="B29" s="18"/>
      <c r="C29" s="300">
        <v>75011</v>
      </c>
      <c r="D29" s="297"/>
      <c r="E29" s="298" t="s">
        <v>24</v>
      </c>
      <c r="F29" s="299">
        <f>F30</f>
        <v>67307</v>
      </c>
      <c r="G29" s="299">
        <f>G30</f>
        <v>0</v>
      </c>
      <c r="H29" s="299">
        <f>H30</f>
        <v>67307</v>
      </c>
      <c r="I29" s="19"/>
      <c r="K29" s="20"/>
    </row>
    <row r="30" spans="2:11" s="14" customFormat="1" ht="37.5" customHeight="1">
      <c r="B30" s="29"/>
      <c r="C30" s="30"/>
      <c r="D30" s="36">
        <v>2010</v>
      </c>
      <c r="E30" s="187" t="s">
        <v>25</v>
      </c>
      <c r="F30" s="33">
        <v>67307</v>
      </c>
      <c r="G30" s="492"/>
      <c r="H30" s="15">
        <f>F30+G30</f>
        <v>67307</v>
      </c>
      <c r="I30" s="419" t="s">
        <v>395</v>
      </c>
      <c r="K30" s="37"/>
    </row>
    <row r="31" spans="2:9" s="14" customFormat="1" ht="15" customHeight="1">
      <c r="B31" s="29"/>
      <c r="C31" s="301">
        <v>75023</v>
      </c>
      <c r="D31" s="302"/>
      <c r="E31" s="303" t="s">
        <v>26</v>
      </c>
      <c r="F31" s="304">
        <f>F32+F33+F34</f>
        <v>41000</v>
      </c>
      <c r="G31" s="304">
        <f>G32+G33+G34</f>
        <v>0</v>
      </c>
      <c r="H31" s="304">
        <f>H32+H33+H34</f>
        <v>41000</v>
      </c>
      <c r="I31" s="34"/>
    </row>
    <row r="32" spans="2:9" s="14" customFormat="1" ht="24" customHeight="1">
      <c r="B32" s="29"/>
      <c r="C32" s="30"/>
      <c r="D32" s="31" t="s">
        <v>27</v>
      </c>
      <c r="E32" s="32" t="s">
        <v>28</v>
      </c>
      <c r="F32" s="33">
        <v>6000</v>
      </c>
      <c r="G32" s="30"/>
      <c r="H32" s="15">
        <f>F32+G32</f>
        <v>6000</v>
      </c>
      <c r="I32" s="34"/>
    </row>
    <row r="33" spans="2:9" s="14" customFormat="1" ht="24" customHeight="1">
      <c r="B33" s="29"/>
      <c r="C33" s="30"/>
      <c r="D33" s="31" t="s">
        <v>29</v>
      </c>
      <c r="E33" s="32" t="s">
        <v>30</v>
      </c>
      <c r="F33" s="33">
        <v>5000</v>
      </c>
      <c r="G33" s="30"/>
      <c r="H33" s="15">
        <f>F33+G33</f>
        <v>5000</v>
      </c>
      <c r="I33" s="34"/>
    </row>
    <row r="34" spans="2:9" s="14" customFormat="1" ht="24" customHeight="1" thickBot="1">
      <c r="B34" s="21"/>
      <c r="C34" s="26"/>
      <c r="D34" s="23" t="s">
        <v>31</v>
      </c>
      <c r="E34" s="24" t="s">
        <v>32</v>
      </c>
      <c r="F34" s="25">
        <v>30000</v>
      </c>
      <c r="G34" s="26"/>
      <c r="H34" s="16">
        <f>F34+G34</f>
        <v>30000</v>
      </c>
      <c r="I34" s="27"/>
    </row>
    <row r="35" spans="2:9" s="14" customFormat="1" ht="42" customHeight="1" thickBot="1">
      <c r="B35" s="279">
        <v>751</v>
      </c>
      <c r="C35" s="275"/>
      <c r="D35" s="275"/>
      <c r="E35" s="280" t="s">
        <v>286</v>
      </c>
      <c r="F35" s="278">
        <f>F36+F38</f>
        <v>5167</v>
      </c>
      <c r="G35" s="278">
        <f>G36+G38</f>
        <v>0</v>
      </c>
      <c r="H35" s="278">
        <f>H36+H38</f>
        <v>5167</v>
      </c>
      <c r="I35" s="17"/>
    </row>
    <row r="36" spans="2:11" s="14" customFormat="1" ht="25.5">
      <c r="B36" s="18"/>
      <c r="C36" s="300">
        <v>75101</v>
      </c>
      <c r="D36" s="297"/>
      <c r="E36" s="305" t="s">
        <v>33</v>
      </c>
      <c r="F36" s="299">
        <f>F37</f>
        <v>1420</v>
      </c>
      <c r="G36" s="299">
        <f>G37</f>
        <v>0</v>
      </c>
      <c r="H36" s="299">
        <f>H37</f>
        <v>1420</v>
      </c>
      <c r="I36" s="19"/>
      <c r="K36" s="20"/>
    </row>
    <row r="37" spans="2:11" s="14" customFormat="1" ht="42" customHeight="1">
      <c r="B37" s="29"/>
      <c r="C37" s="30"/>
      <c r="D37" s="36">
        <v>2010</v>
      </c>
      <c r="E37" s="70" t="s">
        <v>34</v>
      </c>
      <c r="F37" s="33">
        <v>1420</v>
      </c>
      <c r="G37" s="30"/>
      <c r="H37" s="15">
        <f>F37+G37</f>
        <v>1420</v>
      </c>
      <c r="I37" s="34"/>
      <c r="K37" s="28"/>
    </row>
    <row r="38" spans="2:11" s="14" customFormat="1" ht="51">
      <c r="B38" s="29"/>
      <c r="C38" s="301">
        <v>75109</v>
      </c>
      <c r="D38" s="313"/>
      <c r="E38" s="270" t="s">
        <v>342</v>
      </c>
      <c r="F38" s="304">
        <f>F39</f>
        <v>3747</v>
      </c>
      <c r="G38" s="304">
        <f>G39</f>
        <v>0</v>
      </c>
      <c r="H38" s="304">
        <f>H39</f>
        <v>3747</v>
      </c>
      <c r="I38" s="34"/>
      <c r="K38" s="28"/>
    </row>
    <row r="39" spans="2:11" s="14" customFormat="1" ht="42" customHeight="1" thickBot="1">
      <c r="B39" s="396"/>
      <c r="C39" s="397"/>
      <c r="D39" s="36">
        <v>2010</v>
      </c>
      <c r="E39" s="70" t="s">
        <v>77</v>
      </c>
      <c r="F39" s="398">
        <v>3747</v>
      </c>
      <c r="G39" s="398"/>
      <c r="H39" s="15">
        <f>F39+G39</f>
        <v>3747</v>
      </c>
      <c r="I39" s="384" t="s">
        <v>343</v>
      </c>
      <c r="K39" s="28"/>
    </row>
    <row r="40" spans="2:9" ht="56.25" customHeight="1" thickBot="1">
      <c r="B40" s="279">
        <v>756</v>
      </c>
      <c r="C40" s="275"/>
      <c r="D40" s="275"/>
      <c r="E40" s="280" t="s">
        <v>289</v>
      </c>
      <c r="F40" s="278">
        <f>F41+F43+F50+F58+F67</f>
        <v>10420308</v>
      </c>
      <c r="G40" s="278">
        <f>G41+G43+G50+G58+G67</f>
        <v>0</v>
      </c>
      <c r="H40" s="278">
        <f>H41+H43+H50+H58+H67</f>
        <v>10420308</v>
      </c>
      <c r="I40" s="40"/>
    </row>
    <row r="41" spans="2:9" ht="25.5">
      <c r="B41" s="188"/>
      <c r="C41" s="300">
        <v>75601</v>
      </c>
      <c r="D41" s="306"/>
      <c r="E41" s="307" t="s">
        <v>280</v>
      </c>
      <c r="F41" s="308">
        <f>F42</f>
        <v>12000</v>
      </c>
      <c r="G41" s="308">
        <f>G42</f>
        <v>0</v>
      </c>
      <c r="H41" s="308">
        <f>H42</f>
        <v>12000</v>
      </c>
      <c r="I41" s="240"/>
    </row>
    <row r="42" spans="2:9" ht="24">
      <c r="B42" s="189"/>
      <c r="C42" s="190"/>
      <c r="D42" s="31" t="s">
        <v>46</v>
      </c>
      <c r="E42" s="32" t="s">
        <v>47</v>
      </c>
      <c r="F42" s="71">
        <v>12000</v>
      </c>
      <c r="G42" s="71"/>
      <c r="H42" s="15">
        <f>F42+G42</f>
        <v>12000</v>
      </c>
      <c r="I42" s="204"/>
    </row>
    <row r="43" spans="2:9" s="43" customFormat="1" ht="41.25" customHeight="1">
      <c r="B43" s="41"/>
      <c r="C43" s="300">
        <v>75615</v>
      </c>
      <c r="D43" s="297"/>
      <c r="E43" s="305" t="s">
        <v>35</v>
      </c>
      <c r="F43" s="299">
        <f>F44+F45+F46+F47+F48+F49</f>
        <v>3031000</v>
      </c>
      <c r="G43" s="299">
        <f>G44+G45+G46+G47+G49</f>
        <v>0</v>
      </c>
      <c r="H43" s="299">
        <f>H44+H45+H46+H47+H48+H49</f>
        <v>3031000</v>
      </c>
      <c r="I43" s="42"/>
    </row>
    <row r="44" spans="2:11" s="43" customFormat="1" ht="15" customHeight="1">
      <c r="B44" s="44"/>
      <c r="C44" s="45"/>
      <c r="D44" s="31" t="s">
        <v>36</v>
      </c>
      <c r="E44" s="32" t="s">
        <v>37</v>
      </c>
      <c r="F44" s="177">
        <v>2800000</v>
      </c>
      <c r="G44" s="178"/>
      <c r="H44" s="210">
        <f aca="true" t="shared" si="2" ref="H44:H49">F44+G44</f>
        <v>2800000</v>
      </c>
      <c r="I44" s="481"/>
      <c r="K44" s="236"/>
    </row>
    <row r="45" spans="2:11" ht="15" customHeight="1">
      <c r="B45" s="47"/>
      <c r="C45" s="48"/>
      <c r="D45" s="31" t="s">
        <v>38</v>
      </c>
      <c r="E45" s="49" t="s">
        <v>39</v>
      </c>
      <c r="F45" s="33">
        <v>120000</v>
      </c>
      <c r="G45" s="50"/>
      <c r="H45" s="16">
        <f t="shared" si="2"/>
        <v>120000</v>
      </c>
      <c r="I45" s="51"/>
      <c r="K45" s="237"/>
    </row>
    <row r="46" spans="2:11" ht="15" customHeight="1">
      <c r="B46" s="47"/>
      <c r="C46" s="48"/>
      <c r="D46" s="31" t="s">
        <v>40</v>
      </c>
      <c r="E46" s="49" t="s">
        <v>41</v>
      </c>
      <c r="F46" s="33">
        <v>23000</v>
      </c>
      <c r="G46" s="50"/>
      <c r="H46" s="16">
        <f t="shared" si="2"/>
        <v>23000</v>
      </c>
      <c r="I46" s="51"/>
      <c r="K46" s="237"/>
    </row>
    <row r="47" spans="2:11" ht="15" customHeight="1">
      <c r="B47" s="47"/>
      <c r="C47" s="48"/>
      <c r="D47" s="31" t="s">
        <v>42</v>
      </c>
      <c r="E47" s="49" t="s">
        <v>43</v>
      </c>
      <c r="F47" s="33">
        <v>80000</v>
      </c>
      <c r="G47" s="50"/>
      <c r="H47" s="16">
        <f t="shared" si="2"/>
        <v>80000</v>
      </c>
      <c r="I47" s="51"/>
      <c r="K47" s="237"/>
    </row>
    <row r="48" spans="2:11" ht="15" customHeight="1">
      <c r="B48" s="47"/>
      <c r="C48" s="48"/>
      <c r="D48" s="31" t="s">
        <v>50</v>
      </c>
      <c r="E48" s="49" t="s">
        <v>51</v>
      </c>
      <c r="F48" s="33">
        <v>3000</v>
      </c>
      <c r="G48" s="245"/>
      <c r="H48" s="226">
        <f t="shared" si="2"/>
        <v>3000</v>
      </c>
      <c r="I48" s="51"/>
      <c r="K48" s="237"/>
    </row>
    <row r="49" spans="2:11" ht="14.25">
      <c r="B49" s="47"/>
      <c r="C49" s="48"/>
      <c r="D49" s="31" t="s">
        <v>290</v>
      </c>
      <c r="E49" s="49" t="s">
        <v>291</v>
      </c>
      <c r="F49" s="33">
        <v>5000</v>
      </c>
      <c r="G49" s="241"/>
      <c r="H49" s="226">
        <f t="shared" si="2"/>
        <v>5000</v>
      </c>
      <c r="I49" s="204"/>
      <c r="K49" s="237"/>
    </row>
    <row r="50" spans="2:11" s="43" customFormat="1" ht="43.5" customHeight="1">
      <c r="B50" s="52"/>
      <c r="C50" s="301">
        <v>75616</v>
      </c>
      <c r="D50" s="302"/>
      <c r="E50" s="309" t="s">
        <v>292</v>
      </c>
      <c r="F50" s="304">
        <f>F51+F52+F53+F54+F55+F56+F57</f>
        <v>2841597</v>
      </c>
      <c r="G50" s="483">
        <f>G51+G52+G53+G54+G55+G56+G57</f>
        <v>0</v>
      </c>
      <c r="H50" s="304">
        <f>H51+H52+H53+H54+H55+H56+H57</f>
        <v>2841597</v>
      </c>
      <c r="I50" s="46"/>
      <c r="K50" s="236"/>
    </row>
    <row r="51" spans="2:11" s="43" customFormat="1" ht="16.5" customHeight="1">
      <c r="B51" s="44"/>
      <c r="C51" s="45"/>
      <c r="D51" s="31" t="s">
        <v>36</v>
      </c>
      <c r="E51" s="49" t="s">
        <v>37</v>
      </c>
      <c r="F51" s="33">
        <v>1100000</v>
      </c>
      <c r="G51" s="178"/>
      <c r="H51" s="15">
        <f aca="true" t="shared" si="3" ref="H51:H57">F51+G51</f>
        <v>1100000</v>
      </c>
      <c r="I51" s="481"/>
      <c r="J51" s="53"/>
      <c r="K51" s="236"/>
    </row>
    <row r="52" spans="2:11" ht="16.5" customHeight="1">
      <c r="B52" s="47"/>
      <c r="C52" s="48"/>
      <c r="D52" s="31" t="s">
        <v>38</v>
      </c>
      <c r="E52" s="49" t="s">
        <v>44</v>
      </c>
      <c r="F52" s="33">
        <v>1300000</v>
      </c>
      <c r="G52" s="178"/>
      <c r="H52" s="16">
        <f t="shared" si="3"/>
        <v>1300000</v>
      </c>
      <c r="I52" s="481"/>
      <c r="K52" s="237"/>
    </row>
    <row r="53" spans="2:11" ht="16.5" customHeight="1">
      <c r="B53" s="47"/>
      <c r="C53" s="48"/>
      <c r="D53" s="31" t="s">
        <v>40</v>
      </c>
      <c r="E53" s="49" t="s">
        <v>41</v>
      </c>
      <c r="F53" s="33">
        <v>2000</v>
      </c>
      <c r="G53" s="484"/>
      <c r="H53" s="15">
        <f t="shared" si="3"/>
        <v>2000</v>
      </c>
      <c r="I53" s="51"/>
      <c r="K53" s="237"/>
    </row>
    <row r="54" spans="2:11" s="43" customFormat="1" ht="16.5" customHeight="1">
      <c r="B54" s="52"/>
      <c r="C54" s="45"/>
      <c r="D54" s="31" t="s">
        <v>42</v>
      </c>
      <c r="E54" s="49" t="s">
        <v>45</v>
      </c>
      <c r="F54" s="33">
        <v>290000</v>
      </c>
      <c r="G54" s="178"/>
      <c r="H54" s="15">
        <f t="shared" si="3"/>
        <v>290000</v>
      </c>
      <c r="I54" s="481"/>
      <c r="K54" s="236"/>
    </row>
    <row r="55" spans="2:11" ht="16.5" customHeight="1">
      <c r="B55" s="47"/>
      <c r="C55" s="48"/>
      <c r="D55" s="31" t="s">
        <v>48</v>
      </c>
      <c r="E55" s="49" t="s">
        <v>49</v>
      </c>
      <c r="F55" s="33">
        <v>6000</v>
      </c>
      <c r="G55" s="484"/>
      <c r="H55" s="15">
        <f t="shared" si="3"/>
        <v>6000</v>
      </c>
      <c r="I55" s="51"/>
      <c r="K55" s="237"/>
    </row>
    <row r="56" spans="2:11" ht="16.5" customHeight="1">
      <c r="B56" s="47"/>
      <c r="C56" s="48"/>
      <c r="D56" s="31" t="s">
        <v>50</v>
      </c>
      <c r="E56" s="49" t="s">
        <v>51</v>
      </c>
      <c r="F56" s="33">
        <v>138597</v>
      </c>
      <c r="G56" s="482"/>
      <c r="H56" s="15">
        <f t="shared" si="3"/>
        <v>138597</v>
      </c>
      <c r="I56" s="481"/>
      <c r="K56" s="237"/>
    </row>
    <row r="57" spans="2:11" ht="16.5" customHeight="1">
      <c r="B57" s="47"/>
      <c r="C57" s="48"/>
      <c r="D57" s="31" t="s">
        <v>290</v>
      </c>
      <c r="E57" s="49" t="s">
        <v>291</v>
      </c>
      <c r="F57" s="33">
        <v>5000</v>
      </c>
      <c r="G57" s="485"/>
      <c r="H57" s="226">
        <f t="shared" si="3"/>
        <v>5000</v>
      </c>
      <c r="I57" s="204"/>
      <c r="K57" s="237"/>
    </row>
    <row r="58" spans="2:11" s="43" customFormat="1" ht="38.25">
      <c r="B58" s="52"/>
      <c r="C58" s="301">
        <v>75618</v>
      </c>
      <c r="D58" s="302"/>
      <c r="E58" s="309" t="s">
        <v>293</v>
      </c>
      <c r="F58" s="304">
        <f>F59+F60+F61+F62+F63+F64+F65+F66</f>
        <v>884000</v>
      </c>
      <c r="G58" s="483">
        <f>G59+G60+G61+G62+G63+G64+G65+G66</f>
        <v>0</v>
      </c>
      <c r="H58" s="304">
        <f>H59+H60+H61+H62+H63+H64+H65+H66</f>
        <v>884000</v>
      </c>
      <c r="I58" s="46"/>
      <c r="K58" s="236"/>
    </row>
    <row r="59" spans="2:11" s="43" customFormat="1" ht="16.5" customHeight="1">
      <c r="B59" s="44"/>
      <c r="C59" s="45"/>
      <c r="D59" s="31" t="s">
        <v>52</v>
      </c>
      <c r="E59" s="49" t="s">
        <v>53</v>
      </c>
      <c r="F59" s="33">
        <v>25000</v>
      </c>
      <c r="G59" s="486"/>
      <c r="H59" s="15">
        <f aca="true" t="shared" si="4" ref="H59:H66">F59+G59</f>
        <v>25000</v>
      </c>
      <c r="I59" s="46"/>
      <c r="K59" s="236"/>
    </row>
    <row r="60" spans="2:11" ht="16.5" customHeight="1">
      <c r="B60" s="47"/>
      <c r="C60" s="48"/>
      <c r="D60" s="31" t="s">
        <v>54</v>
      </c>
      <c r="E60" s="49" t="s">
        <v>55</v>
      </c>
      <c r="F60" s="33">
        <v>100000</v>
      </c>
      <c r="G60" s="482"/>
      <c r="H60" s="16">
        <f t="shared" si="4"/>
        <v>100000</v>
      </c>
      <c r="I60" s="51"/>
      <c r="K60" s="237"/>
    </row>
    <row r="61" spans="2:11" s="43" customFormat="1" ht="26.25" customHeight="1">
      <c r="B61" s="52"/>
      <c r="C61" s="45"/>
      <c r="D61" s="31" t="s">
        <v>56</v>
      </c>
      <c r="E61" s="32" t="s">
        <v>57</v>
      </c>
      <c r="F61" s="33">
        <v>174000</v>
      </c>
      <c r="G61" s="178"/>
      <c r="H61" s="210">
        <f t="shared" si="4"/>
        <v>174000</v>
      </c>
      <c r="I61" s="72"/>
      <c r="K61" s="239"/>
    </row>
    <row r="62" spans="2:11" s="43" customFormat="1" ht="26.25" customHeight="1">
      <c r="B62" s="52"/>
      <c r="C62" s="45"/>
      <c r="D62" s="31" t="s">
        <v>58</v>
      </c>
      <c r="E62" s="32" t="s">
        <v>295</v>
      </c>
      <c r="F62" s="33">
        <v>30000</v>
      </c>
      <c r="G62" s="178"/>
      <c r="H62" s="176">
        <f t="shared" si="4"/>
        <v>30000</v>
      </c>
      <c r="I62" s="481"/>
      <c r="K62" s="239"/>
    </row>
    <row r="63" spans="2:11" s="43" customFormat="1" ht="26.25" customHeight="1">
      <c r="B63" s="52"/>
      <c r="C63" s="45"/>
      <c r="D63" s="31" t="s">
        <v>58</v>
      </c>
      <c r="E63" s="32" t="s">
        <v>296</v>
      </c>
      <c r="F63" s="33">
        <v>90000</v>
      </c>
      <c r="G63" s="178"/>
      <c r="H63" s="176">
        <f t="shared" si="4"/>
        <v>90000</v>
      </c>
      <c r="I63" s="481"/>
      <c r="K63" s="239"/>
    </row>
    <row r="64" spans="2:11" s="43" customFormat="1" ht="26.25" customHeight="1">
      <c r="B64" s="52"/>
      <c r="C64" s="45"/>
      <c r="D64" s="31" t="s">
        <v>58</v>
      </c>
      <c r="E64" s="32" t="s">
        <v>297</v>
      </c>
      <c r="F64" s="33">
        <v>5000</v>
      </c>
      <c r="G64" s="178"/>
      <c r="H64" s="176">
        <f t="shared" si="4"/>
        <v>5000</v>
      </c>
      <c r="I64" s="56"/>
      <c r="K64" s="239"/>
    </row>
    <row r="65" spans="2:11" s="43" customFormat="1" ht="26.25" customHeight="1">
      <c r="B65" s="44"/>
      <c r="C65" s="45"/>
      <c r="D65" s="31" t="s">
        <v>58</v>
      </c>
      <c r="E65" s="32" t="s">
        <v>298</v>
      </c>
      <c r="F65" s="33">
        <v>450000</v>
      </c>
      <c r="G65" s="486"/>
      <c r="H65" s="15">
        <f t="shared" si="4"/>
        <v>450000</v>
      </c>
      <c r="I65" s="54"/>
      <c r="K65" s="236"/>
    </row>
    <row r="66" spans="2:11" s="43" customFormat="1" ht="16.5" customHeight="1">
      <c r="B66" s="44"/>
      <c r="C66" s="45"/>
      <c r="D66" s="31" t="s">
        <v>290</v>
      </c>
      <c r="E66" s="49" t="s">
        <v>291</v>
      </c>
      <c r="F66" s="33">
        <v>10000</v>
      </c>
      <c r="G66" s="487"/>
      <c r="H66" s="226">
        <f t="shared" si="4"/>
        <v>10000</v>
      </c>
      <c r="I66" s="54"/>
      <c r="K66" s="236"/>
    </row>
    <row r="67" spans="2:11" s="43" customFormat="1" ht="30" customHeight="1">
      <c r="B67" s="44"/>
      <c r="C67" s="301">
        <v>75621</v>
      </c>
      <c r="D67" s="302"/>
      <c r="E67" s="309" t="s">
        <v>59</v>
      </c>
      <c r="F67" s="304">
        <f>F68+F69</f>
        <v>3651711</v>
      </c>
      <c r="G67" s="483">
        <f>G68+G69</f>
        <v>0</v>
      </c>
      <c r="H67" s="304">
        <f>H68+H69</f>
        <v>3651711</v>
      </c>
      <c r="I67" s="54"/>
      <c r="K67" s="236"/>
    </row>
    <row r="68" spans="2:11" ht="18" customHeight="1">
      <c r="B68" s="47"/>
      <c r="C68" s="48"/>
      <c r="D68" s="31" t="s">
        <v>60</v>
      </c>
      <c r="E68" s="49" t="s">
        <v>61</v>
      </c>
      <c r="F68" s="33">
        <v>3251711</v>
      </c>
      <c r="G68" s="178"/>
      <c r="H68" s="15">
        <f>F68+G68</f>
        <v>3251711</v>
      </c>
      <c r="I68" s="72"/>
      <c r="K68" s="237"/>
    </row>
    <row r="69" spans="2:11" ht="18" customHeight="1" thickBot="1">
      <c r="B69" s="57"/>
      <c r="C69" s="58"/>
      <c r="D69" s="23" t="s">
        <v>62</v>
      </c>
      <c r="E69" s="59" t="s">
        <v>63</v>
      </c>
      <c r="F69" s="231">
        <v>400000</v>
      </c>
      <c r="G69" s="242"/>
      <c r="H69" s="176">
        <f>F69+G69</f>
        <v>400000</v>
      </c>
      <c r="I69" s="481"/>
      <c r="K69" s="238"/>
    </row>
    <row r="70" spans="2:11" ht="21" customHeight="1" thickBot="1">
      <c r="B70" s="279">
        <v>758</v>
      </c>
      <c r="C70" s="275"/>
      <c r="D70" s="275"/>
      <c r="E70" s="276" t="s">
        <v>64</v>
      </c>
      <c r="F70" s="278">
        <f>F71+F73+F75</f>
        <v>8540210.93</v>
      </c>
      <c r="G70" s="278">
        <f>G71+G73+G75</f>
        <v>16509</v>
      </c>
      <c r="H70" s="278">
        <f>H71+H73+H75</f>
        <v>8556719.93</v>
      </c>
      <c r="I70" s="61"/>
      <c r="K70" s="237"/>
    </row>
    <row r="71" spans="2:11" ht="19.5" customHeight="1">
      <c r="B71" s="62"/>
      <c r="C71" s="300">
        <v>75801</v>
      </c>
      <c r="D71" s="297"/>
      <c r="E71" s="298" t="s">
        <v>65</v>
      </c>
      <c r="F71" s="299">
        <f>F72</f>
        <v>6633522</v>
      </c>
      <c r="G71" s="299">
        <f>G72</f>
        <v>16509</v>
      </c>
      <c r="H71" s="299">
        <f>H72</f>
        <v>6650031</v>
      </c>
      <c r="I71" s="63"/>
      <c r="K71" s="237"/>
    </row>
    <row r="72" spans="2:9" s="43" customFormat="1" ht="33.75">
      <c r="B72" s="52"/>
      <c r="C72" s="45"/>
      <c r="D72" s="36">
        <v>2920</v>
      </c>
      <c r="E72" s="49" t="s">
        <v>66</v>
      </c>
      <c r="F72" s="33">
        <v>6633522</v>
      </c>
      <c r="G72" s="64">
        <v>16509</v>
      </c>
      <c r="H72" s="16">
        <f>F72+G72</f>
        <v>6650031</v>
      </c>
      <c r="I72" s="72" t="s">
        <v>405</v>
      </c>
    </row>
    <row r="73" spans="2:9" ht="18" customHeight="1">
      <c r="B73" s="47"/>
      <c r="C73" s="301">
        <v>75807</v>
      </c>
      <c r="D73" s="310"/>
      <c r="E73" s="303" t="s">
        <v>67</v>
      </c>
      <c r="F73" s="304">
        <f>F74</f>
        <v>1807494</v>
      </c>
      <c r="G73" s="304">
        <f>G74</f>
        <v>0</v>
      </c>
      <c r="H73" s="304">
        <f>H74</f>
        <v>1807494</v>
      </c>
      <c r="I73" s="65"/>
    </row>
    <row r="74" spans="2:9" ht="18.75" customHeight="1">
      <c r="B74" s="47"/>
      <c r="C74" s="48"/>
      <c r="D74" s="36">
        <v>2920</v>
      </c>
      <c r="E74" s="49" t="s">
        <v>68</v>
      </c>
      <c r="F74" s="33">
        <v>1807494</v>
      </c>
      <c r="G74" s="66"/>
      <c r="H74" s="15">
        <f>F74+G74</f>
        <v>1807494</v>
      </c>
      <c r="I74" s="65"/>
    </row>
    <row r="75" spans="2:9" ht="18" customHeight="1">
      <c r="B75" s="47"/>
      <c r="C75" s="301">
        <v>75814</v>
      </c>
      <c r="D75" s="313"/>
      <c r="E75" s="303" t="s">
        <v>276</v>
      </c>
      <c r="F75" s="304">
        <f>F76+F77+F78</f>
        <v>99194.93</v>
      </c>
      <c r="G75" s="304">
        <f>G76+G77+G78</f>
        <v>0</v>
      </c>
      <c r="H75" s="304">
        <f>H76+H77+H78</f>
        <v>99194.93</v>
      </c>
      <c r="I75" s="65"/>
    </row>
    <row r="76" spans="2:9" ht="36.75" customHeight="1">
      <c r="B76" s="47"/>
      <c r="C76" s="48"/>
      <c r="D76" s="36">
        <v>2030</v>
      </c>
      <c r="E76" s="32" t="s">
        <v>75</v>
      </c>
      <c r="F76" s="33">
        <v>68657.43</v>
      </c>
      <c r="G76" s="55"/>
      <c r="H76" s="15">
        <f>F76+G76</f>
        <v>68657.43</v>
      </c>
      <c r="I76" s="75" t="s">
        <v>371</v>
      </c>
    </row>
    <row r="77" spans="2:9" ht="39" customHeight="1">
      <c r="B77" s="47"/>
      <c r="C77" s="48"/>
      <c r="D77" s="36">
        <v>2990</v>
      </c>
      <c r="E77" s="32" t="s">
        <v>360</v>
      </c>
      <c r="F77" s="33">
        <v>29864</v>
      </c>
      <c r="G77" s="71"/>
      <c r="H77" s="15">
        <f>F77+G77</f>
        <v>29864</v>
      </c>
      <c r="I77" s="75"/>
    </row>
    <row r="78" spans="2:9" ht="39" customHeight="1" thickBot="1">
      <c r="B78" s="205"/>
      <c r="C78" s="457"/>
      <c r="D78" s="458">
        <v>6680</v>
      </c>
      <c r="E78" s="32" t="s">
        <v>360</v>
      </c>
      <c r="F78" s="433">
        <v>673.5</v>
      </c>
      <c r="G78" s="459"/>
      <c r="H78" s="15">
        <f>F78+G78</f>
        <v>673.5</v>
      </c>
      <c r="I78" s="75"/>
    </row>
    <row r="79" spans="2:9" ht="18.75" customHeight="1" thickBot="1">
      <c r="B79" s="281">
        <v>801</v>
      </c>
      <c r="C79" s="275"/>
      <c r="D79" s="275"/>
      <c r="E79" s="276" t="s">
        <v>69</v>
      </c>
      <c r="F79" s="278">
        <f>F80+F83+F85+F89+F91</f>
        <v>209862</v>
      </c>
      <c r="G79" s="278">
        <f>G80+G83+G85+G89+G91</f>
        <v>0</v>
      </c>
      <c r="H79" s="278">
        <f>H80+H83+H85+H89+H91</f>
        <v>209862</v>
      </c>
      <c r="I79" s="61"/>
    </row>
    <row r="80" spans="2:9" ht="18" customHeight="1">
      <c r="B80" s="62"/>
      <c r="C80" s="300">
        <v>80101</v>
      </c>
      <c r="D80" s="297"/>
      <c r="E80" s="298" t="s">
        <v>70</v>
      </c>
      <c r="F80" s="299">
        <f>F81+F82</f>
        <v>11000</v>
      </c>
      <c r="G80" s="299">
        <f>G81+G82</f>
        <v>0</v>
      </c>
      <c r="H80" s="299">
        <f>H81+H82</f>
        <v>11000</v>
      </c>
      <c r="I80" s="63"/>
    </row>
    <row r="81" spans="2:9" ht="29.25" customHeight="1">
      <c r="B81" s="47"/>
      <c r="C81" s="48"/>
      <c r="D81" s="31" t="s">
        <v>16</v>
      </c>
      <c r="E81" s="32" t="s">
        <v>71</v>
      </c>
      <c r="F81" s="33">
        <v>5000</v>
      </c>
      <c r="G81" s="66"/>
      <c r="H81" s="15">
        <f>F81+G81</f>
        <v>5000</v>
      </c>
      <c r="I81" s="65"/>
    </row>
    <row r="82" spans="2:9" ht="45">
      <c r="B82" s="47"/>
      <c r="C82" s="48"/>
      <c r="D82" s="36">
        <v>2030</v>
      </c>
      <c r="E82" s="32" t="s">
        <v>75</v>
      </c>
      <c r="F82" s="33">
        <v>6000</v>
      </c>
      <c r="G82" s="71"/>
      <c r="H82" s="15">
        <f>F82+G82</f>
        <v>6000</v>
      </c>
      <c r="I82" s="56" t="s">
        <v>372</v>
      </c>
    </row>
    <row r="83" spans="2:9" ht="25.5">
      <c r="B83" s="47"/>
      <c r="C83" s="268" t="s">
        <v>163</v>
      </c>
      <c r="D83" s="269"/>
      <c r="E83" s="270" t="s">
        <v>235</v>
      </c>
      <c r="F83" s="304">
        <f>F84</f>
        <v>11211</v>
      </c>
      <c r="G83" s="304">
        <f>G84</f>
        <v>0</v>
      </c>
      <c r="H83" s="304">
        <f>H84</f>
        <v>11211</v>
      </c>
      <c r="I83" s="56"/>
    </row>
    <row r="84" spans="2:9" ht="38.25" customHeight="1">
      <c r="B84" s="47"/>
      <c r="C84" s="48"/>
      <c r="D84" s="36">
        <v>2030</v>
      </c>
      <c r="E84" s="32" t="s">
        <v>75</v>
      </c>
      <c r="F84" s="33">
        <v>11211</v>
      </c>
      <c r="G84" s="71"/>
      <c r="H84" s="191">
        <f>F84+G84</f>
        <v>11211</v>
      </c>
      <c r="I84" s="75" t="s">
        <v>397</v>
      </c>
    </row>
    <row r="85" spans="2:9" ht="15" customHeight="1">
      <c r="B85" s="47"/>
      <c r="C85" s="301">
        <v>80104</v>
      </c>
      <c r="D85" s="302"/>
      <c r="E85" s="303" t="s">
        <v>72</v>
      </c>
      <c r="F85" s="304">
        <f>F86+F87+F88</f>
        <v>186651</v>
      </c>
      <c r="G85" s="304">
        <f>G86+G87+G88</f>
        <v>0</v>
      </c>
      <c r="H85" s="304">
        <f>H86+H87+H88</f>
        <v>186651</v>
      </c>
      <c r="I85" s="65"/>
    </row>
    <row r="86" spans="2:9" ht="24">
      <c r="B86" s="57"/>
      <c r="C86" s="246"/>
      <c r="D86" s="31" t="s">
        <v>16</v>
      </c>
      <c r="E86" s="32" t="s">
        <v>71</v>
      </c>
      <c r="F86" s="247">
        <v>15000</v>
      </c>
      <c r="G86" s="71"/>
      <c r="H86" s="16">
        <f>F86+G86</f>
        <v>15000</v>
      </c>
      <c r="I86" s="65"/>
    </row>
    <row r="87" spans="2:9" ht="18.75" customHeight="1">
      <c r="B87" s="57"/>
      <c r="C87" s="58"/>
      <c r="D87" s="67" t="s">
        <v>73</v>
      </c>
      <c r="E87" s="68" t="s">
        <v>74</v>
      </c>
      <c r="F87" s="25">
        <v>45000</v>
      </c>
      <c r="G87" s="66"/>
      <c r="H87" s="16">
        <f>F87+G87</f>
        <v>45000</v>
      </c>
      <c r="I87" s="65"/>
    </row>
    <row r="88" spans="2:9" ht="35.25" customHeight="1">
      <c r="B88" s="57"/>
      <c r="C88" s="58"/>
      <c r="D88" s="36">
        <v>2030</v>
      </c>
      <c r="E88" s="32" t="s">
        <v>75</v>
      </c>
      <c r="F88" s="25">
        <v>126651</v>
      </c>
      <c r="G88" s="71"/>
      <c r="H88" s="191">
        <f>F88+G88</f>
        <v>126651</v>
      </c>
      <c r="I88" s="75" t="s">
        <v>397</v>
      </c>
    </row>
    <row r="89" spans="2:9" ht="16.5" customHeight="1">
      <c r="B89" s="47"/>
      <c r="C89" s="301">
        <v>80113</v>
      </c>
      <c r="D89" s="312"/>
      <c r="E89" s="270" t="s">
        <v>238</v>
      </c>
      <c r="F89" s="304">
        <f>F90</f>
        <v>1000</v>
      </c>
      <c r="G89" s="304">
        <f>G90</f>
        <v>0</v>
      </c>
      <c r="H89" s="304">
        <f>H90</f>
        <v>1000</v>
      </c>
      <c r="I89" s="65"/>
    </row>
    <row r="90" spans="2:9" ht="14.25" customHeight="1">
      <c r="B90" s="47"/>
      <c r="C90" s="48"/>
      <c r="D90" s="31" t="s">
        <v>73</v>
      </c>
      <c r="E90" s="49" t="s">
        <v>74</v>
      </c>
      <c r="F90" s="33">
        <v>1000</v>
      </c>
      <c r="G90" s="66"/>
      <c r="H90" s="15">
        <f>F90+G90</f>
        <v>1000</v>
      </c>
      <c r="I90" s="65"/>
    </row>
    <row r="91" spans="2:9" ht="21" customHeight="1">
      <c r="B91" s="47"/>
      <c r="C91" s="301">
        <v>80195</v>
      </c>
      <c r="D91" s="312"/>
      <c r="E91" s="270" t="s">
        <v>11</v>
      </c>
      <c r="F91" s="304">
        <f>F92</f>
        <v>0</v>
      </c>
      <c r="G91" s="304">
        <f>G92</f>
        <v>0</v>
      </c>
      <c r="H91" s="304">
        <f>H92</f>
        <v>0</v>
      </c>
      <c r="I91" s="65"/>
    </row>
    <row r="92" spans="2:9" ht="24.75" thickBot="1">
      <c r="B92" s="205"/>
      <c r="C92" s="233"/>
      <c r="D92" s="196">
        <v>2030</v>
      </c>
      <c r="E92" s="197" t="s">
        <v>75</v>
      </c>
      <c r="F92" s="198">
        <v>0</v>
      </c>
      <c r="G92" s="234"/>
      <c r="H92" s="235">
        <f>F92+G92</f>
        <v>0</v>
      </c>
      <c r="I92" s="200"/>
    </row>
    <row r="93" spans="2:9" s="43" customFormat="1" ht="15" customHeight="1" thickBot="1">
      <c r="B93" s="282">
        <v>852</v>
      </c>
      <c r="C93" s="279"/>
      <c r="D93" s="275"/>
      <c r="E93" s="276" t="s">
        <v>76</v>
      </c>
      <c r="F93" s="278">
        <f>F94+F96+F99+F102+F104+F106+F109</f>
        <v>2797526.5</v>
      </c>
      <c r="G93" s="278">
        <f>G94+G96+G99+G102+G104+G106+G109</f>
        <v>0</v>
      </c>
      <c r="H93" s="278">
        <f>H94+H96+H99+H102+H104+H106+H109</f>
        <v>2797526.5</v>
      </c>
      <c r="I93" s="69"/>
    </row>
    <row r="94" spans="2:9" s="43" customFormat="1" ht="20.25" customHeight="1">
      <c r="B94" s="444"/>
      <c r="C94" s="265" t="s">
        <v>304</v>
      </c>
      <c r="D94" s="367"/>
      <c r="E94" s="266" t="s">
        <v>305</v>
      </c>
      <c r="F94" s="449">
        <f>F95</f>
        <v>10801.5</v>
      </c>
      <c r="G94" s="449">
        <f>G95</f>
        <v>0</v>
      </c>
      <c r="H94" s="449">
        <f>H95</f>
        <v>10801.5</v>
      </c>
      <c r="I94" s="445"/>
    </row>
    <row r="95" spans="2:9" s="43" customFormat="1" ht="45">
      <c r="B95" s="446"/>
      <c r="C95" s="447"/>
      <c r="D95" s="36">
        <v>2030</v>
      </c>
      <c r="E95" s="32" t="s">
        <v>75</v>
      </c>
      <c r="F95" s="79">
        <v>10801.5</v>
      </c>
      <c r="G95" s="79"/>
      <c r="H95" s="210">
        <f>F95+G95</f>
        <v>10801.5</v>
      </c>
      <c r="I95" s="75" t="s">
        <v>359</v>
      </c>
    </row>
    <row r="96" spans="2:9" ht="47.25" customHeight="1">
      <c r="B96" s="62"/>
      <c r="C96" s="300">
        <v>85212</v>
      </c>
      <c r="D96" s="297"/>
      <c r="E96" s="305" t="s">
        <v>287</v>
      </c>
      <c r="F96" s="448">
        <f>F97+F98</f>
        <v>2388060</v>
      </c>
      <c r="G96" s="448">
        <f>G97+G98</f>
        <v>0</v>
      </c>
      <c r="H96" s="299">
        <f>H97+H98</f>
        <v>2388060</v>
      </c>
      <c r="I96" s="63"/>
    </row>
    <row r="97" spans="2:9" ht="45.75" customHeight="1">
      <c r="B97" s="47"/>
      <c r="C97" s="48"/>
      <c r="D97" s="36">
        <v>2010</v>
      </c>
      <c r="E97" s="187" t="s">
        <v>77</v>
      </c>
      <c r="F97" s="177">
        <v>2380060</v>
      </c>
      <c r="G97" s="178"/>
      <c r="H97" s="210">
        <f>F97+G97</f>
        <v>2380060</v>
      </c>
      <c r="I97" s="75" t="s">
        <v>396</v>
      </c>
    </row>
    <row r="98" spans="2:9" ht="44.25" customHeight="1">
      <c r="B98" s="47"/>
      <c r="C98" s="48"/>
      <c r="D98" s="36">
        <v>2360</v>
      </c>
      <c r="E98" s="209" t="s">
        <v>265</v>
      </c>
      <c r="F98" s="177">
        <v>8000</v>
      </c>
      <c r="G98" s="79"/>
      <c r="H98" s="210">
        <f>F98+G98</f>
        <v>8000</v>
      </c>
      <c r="I98" s="75"/>
    </row>
    <row r="99" spans="2:9" ht="72.75" customHeight="1">
      <c r="B99" s="47"/>
      <c r="C99" s="301">
        <v>85213</v>
      </c>
      <c r="D99" s="302"/>
      <c r="E99" s="309" t="s">
        <v>288</v>
      </c>
      <c r="F99" s="304">
        <f>F100+F101</f>
        <v>16800</v>
      </c>
      <c r="G99" s="304">
        <f>G100+G101</f>
        <v>0</v>
      </c>
      <c r="H99" s="304">
        <f>H100+H101</f>
        <v>16800</v>
      </c>
      <c r="I99" s="65"/>
    </row>
    <row r="100" spans="2:9" ht="42" customHeight="1">
      <c r="B100" s="47"/>
      <c r="C100" s="48"/>
      <c r="D100" s="36">
        <v>2010</v>
      </c>
      <c r="E100" s="70" t="s">
        <v>77</v>
      </c>
      <c r="F100" s="177">
        <v>6000</v>
      </c>
      <c r="G100" s="178"/>
      <c r="H100" s="210">
        <f>F100+G100</f>
        <v>6000</v>
      </c>
      <c r="I100" s="75" t="s">
        <v>385</v>
      </c>
    </row>
    <row r="101" spans="2:9" ht="33.75">
      <c r="B101" s="47"/>
      <c r="C101" s="48"/>
      <c r="D101" s="36">
        <v>2030</v>
      </c>
      <c r="E101" s="32" t="s">
        <v>75</v>
      </c>
      <c r="F101" s="33">
        <v>10800</v>
      </c>
      <c r="G101" s="79"/>
      <c r="H101" s="15">
        <f>F101+G101</f>
        <v>10800</v>
      </c>
      <c r="I101" s="76" t="s">
        <v>393</v>
      </c>
    </row>
    <row r="102" spans="2:9" ht="28.5" customHeight="1">
      <c r="B102" s="47"/>
      <c r="C102" s="301">
        <v>85214</v>
      </c>
      <c r="D102" s="302"/>
      <c r="E102" s="309" t="s">
        <v>78</v>
      </c>
      <c r="F102" s="304">
        <f>F103</f>
        <v>53932</v>
      </c>
      <c r="G102" s="304">
        <f>G103</f>
        <v>0</v>
      </c>
      <c r="H102" s="304">
        <f>H103</f>
        <v>53932</v>
      </c>
      <c r="I102" s="65"/>
    </row>
    <row r="103" spans="2:9" s="43" customFormat="1" ht="33.75">
      <c r="B103" s="52"/>
      <c r="C103" s="45"/>
      <c r="D103" s="36">
        <v>2030</v>
      </c>
      <c r="E103" s="32" t="s">
        <v>75</v>
      </c>
      <c r="F103" s="33">
        <v>53932</v>
      </c>
      <c r="G103" s="55"/>
      <c r="H103" s="15">
        <f>F103+G103</f>
        <v>53932</v>
      </c>
      <c r="I103" s="76" t="s">
        <v>391</v>
      </c>
    </row>
    <row r="104" spans="2:9" s="43" customFormat="1" ht="19.5" customHeight="1">
      <c r="B104" s="52"/>
      <c r="C104" s="301">
        <v>85216</v>
      </c>
      <c r="D104" s="313"/>
      <c r="E104" s="314" t="s">
        <v>211</v>
      </c>
      <c r="F104" s="315">
        <f>F105</f>
        <v>124874</v>
      </c>
      <c r="G104" s="315">
        <f>G105</f>
        <v>0</v>
      </c>
      <c r="H104" s="315">
        <f>H105</f>
        <v>124874</v>
      </c>
      <c r="I104" s="56"/>
    </row>
    <row r="105" spans="2:9" s="43" customFormat="1" ht="33.75">
      <c r="B105" s="52"/>
      <c r="C105" s="45"/>
      <c r="D105" s="36">
        <v>2030</v>
      </c>
      <c r="E105" s="32" t="s">
        <v>75</v>
      </c>
      <c r="F105" s="33">
        <v>124874</v>
      </c>
      <c r="G105" s="79"/>
      <c r="H105" s="15">
        <f>F105+G105</f>
        <v>124874</v>
      </c>
      <c r="I105" s="76" t="s">
        <v>389</v>
      </c>
    </row>
    <row r="106" spans="2:9" ht="18.75" customHeight="1">
      <c r="B106" s="47"/>
      <c r="C106" s="301">
        <v>85219</v>
      </c>
      <c r="D106" s="302"/>
      <c r="E106" s="303" t="s">
        <v>79</v>
      </c>
      <c r="F106" s="304">
        <f>F107+F108</f>
        <v>83531</v>
      </c>
      <c r="G106" s="304">
        <f>G107+G108</f>
        <v>0</v>
      </c>
      <c r="H106" s="304">
        <f>H107+H108</f>
        <v>83531</v>
      </c>
      <c r="I106" s="65"/>
    </row>
    <row r="107" spans="2:9" ht="24">
      <c r="B107" s="47"/>
      <c r="C107" s="38"/>
      <c r="D107" s="31" t="s">
        <v>31</v>
      </c>
      <c r="E107" s="32" t="s">
        <v>32</v>
      </c>
      <c r="F107" s="33">
        <v>4500</v>
      </c>
      <c r="G107" s="73"/>
      <c r="H107" s="15">
        <f>F107+G107</f>
        <v>4500</v>
      </c>
      <c r="I107" s="65"/>
    </row>
    <row r="108" spans="2:9" ht="36.75" customHeight="1">
      <c r="B108" s="47"/>
      <c r="C108" s="48"/>
      <c r="D108" s="36">
        <v>2030</v>
      </c>
      <c r="E108" s="32" t="s">
        <v>75</v>
      </c>
      <c r="F108" s="33">
        <v>79031</v>
      </c>
      <c r="G108" s="120"/>
      <c r="H108" s="15">
        <f>F108+G108</f>
        <v>79031</v>
      </c>
      <c r="I108" s="75" t="s">
        <v>392</v>
      </c>
    </row>
    <row r="109" spans="2:9" ht="17.25" customHeight="1">
      <c r="B109" s="47"/>
      <c r="C109" s="301">
        <v>85295</v>
      </c>
      <c r="D109" s="302"/>
      <c r="E109" s="303" t="s">
        <v>11</v>
      </c>
      <c r="F109" s="304">
        <f>F110+F111</f>
        <v>119528</v>
      </c>
      <c r="G109" s="304">
        <f>G110+G111</f>
        <v>0</v>
      </c>
      <c r="H109" s="304">
        <f>H110+H111</f>
        <v>119528</v>
      </c>
      <c r="I109" s="75"/>
    </row>
    <row r="110" spans="2:9" ht="36">
      <c r="B110" s="57"/>
      <c r="C110" s="426"/>
      <c r="D110" s="36">
        <v>2010</v>
      </c>
      <c r="E110" s="70" t="s">
        <v>77</v>
      </c>
      <c r="F110" s="247">
        <v>59328</v>
      </c>
      <c r="G110" s="474"/>
      <c r="H110" s="15">
        <f>F110+G110</f>
        <v>59328</v>
      </c>
      <c r="I110" s="76" t="s">
        <v>388</v>
      </c>
    </row>
    <row r="111" spans="2:9" ht="34.5" thickBot="1">
      <c r="B111" s="57"/>
      <c r="C111" s="471"/>
      <c r="D111" s="472">
        <v>2030</v>
      </c>
      <c r="E111" s="24" t="s">
        <v>213</v>
      </c>
      <c r="F111" s="25">
        <v>60200</v>
      </c>
      <c r="G111" s="211"/>
      <c r="H111" s="16">
        <f>F111+G111</f>
        <v>60200</v>
      </c>
      <c r="I111" s="497" t="s">
        <v>364</v>
      </c>
    </row>
    <row r="112" spans="2:9" s="43" customFormat="1" ht="30.75" customHeight="1" thickBot="1">
      <c r="B112" s="279">
        <v>853</v>
      </c>
      <c r="C112" s="276"/>
      <c r="D112" s="283"/>
      <c r="E112" s="284" t="s">
        <v>80</v>
      </c>
      <c r="F112" s="285">
        <f>F113</f>
        <v>927674.17</v>
      </c>
      <c r="G112" s="285">
        <f>G113</f>
        <v>0</v>
      </c>
      <c r="H112" s="285">
        <f>H113</f>
        <v>927674.17</v>
      </c>
      <c r="I112" s="69"/>
    </row>
    <row r="113" spans="2:9" s="43" customFormat="1" ht="21.75" customHeight="1">
      <c r="B113" s="77"/>
      <c r="C113" s="300">
        <v>85395</v>
      </c>
      <c r="D113" s="311"/>
      <c r="E113" s="266" t="s">
        <v>11</v>
      </c>
      <c r="F113" s="299">
        <f>SUM(F114:F117)</f>
        <v>927674.17</v>
      </c>
      <c r="G113" s="299">
        <f>SUM(G114:G117)</f>
        <v>0</v>
      </c>
      <c r="H113" s="299">
        <f>SUM(H114:H117)</f>
        <v>927674.17</v>
      </c>
      <c r="I113" s="78"/>
    </row>
    <row r="114" spans="2:9" s="43" customFormat="1" ht="49.5" customHeight="1">
      <c r="B114" s="44"/>
      <c r="C114" s="45"/>
      <c r="D114" s="36">
        <v>2007</v>
      </c>
      <c r="E114" s="227" t="s">
        <v>278</v>
      </c>
      <c r="F114" s="33">
        <v>668048.16</v>
      </c>
      <c r="G114" s="79"/>
      <c r="H114" s="15">
        <f>F114+G114</f>
        <v>668048.16</v>
      </c>
      <c r="I114" s="75" t="s">
        <v>277</v>
      </c>
    </row>
    <row r="115" spans="2:9" s="43" customFormat="1" ht="49.5" customHeight="1">
      <c r="B115" s="44"/>
      <c r="C115" s="45"/>
      <c r="D115" s="36">
        <v>2009</v>
      </c>
      <c r="E115" s="227" t="s">
        <v>278</v>
      </c>
      <c r="F115" s="33">
        <v>117890.84</v>
      </c>
      <c r="G115" s="79"/>
      <c r="H115" s="15">
        <f>F115+G115</f>
        <v>117890.84</v>
      </c>
      <c r="I115" s="75" t="s">
        <v>277</v>
      </c>
    </row>
    <row r="116" spans="2:9" s="43" customFormat="1" ht="49.5" customHeight="1">
      <c r="B116" s="44"/>
      <c r="C116" s="45"/>
      <c r="D116" s="36">
        <v>2007</v>
      </c>
      <c r="E116" s="227" t="s">
        <v>278</v>
      </c>
      <c r="F116" s="33">
        <v>134608.82</v>
      </c>
      <c r="G116" s="79"/>
      <c r="H116" s="15">
        <f>F116+G116</f>
        <v>134608.82</v>
      </c>
      <c r="I116" s="75" t="s">
        <v>351</v>
      </c>
    </row>
    <row r="117" spans="2:9" s="43" customFormat="1" ht="49.5" customHeight="1" thickBot="1">
      <c r="B117" s="470"/>
      <c r="C117" s="471"/>
      <c r="D117" s="472">
        <v>2009</v>
      </c>
      <c r="E117" s="473" t="s">
        <v>278</v>
      </c>
      <c r="F117" s="25">
        <v>7126.35</v>
      </c>
      <c r="G117" s="474"/>
      <c r="H117" s="16">
        <f>F117+G117</f>
        <v>7126.35</v>
      </c>
      <c r="I117" s="475" t="s">
        <v>351</v>
      </c>
    </row>
    <row r="118" spans="2:9" s="43" customFormat="1" ht="18.75" customHeight="1" thickBot="1">
      <c r="B118" s="286" t="s">
        <v>81</v>
      </c>
      <c r="C118" s="287"/>
      <c r="D118" s="287"/>
      <c r="E118" s="288" t="s">
        <v>82</v>
      </c>
      <c r="F118" s="278">
        <f>F119</f>
        <v>43430</v>
      </c>
      <c r="G118" s="278">
        <f>G119</f>
        <v>0</v>
      </c>
      <c r="H118" s="278">
        <f>H119</f>
        <v>43430</v>
      </c>
      <c r="I118" s="193"/>
    </row>
    <row r="119" spans="2:9" s="43" customFormat="1" ht="19.5" customHeight="1">
      <c r="B119" s="77"/>
      <c r="C119" s="316" t="s">
        <v>217</v>
      </c>
      <c r="D119" s="311"/>
      <c r="E119" s="266" t="s">
        <v>218</v>
      </c>
      <c r="F119" s="299">
        <f>F120+F121</f>
        <v>43430</v>
      </c>
      <c r="G119" s="299">
        <f>G120+G121</f>
        <v>0</v>
      </c>
      <c r="H119" s="299">
        <f>H120+H121</f>
        <v>43430</v>
      </c>
      <c r="I119" s="192"/>
    </row>
    <row r="120" spans="2:9" s="43" customFormat="1" ht="33.75">
      <c r="B120" s="44"/>
      <c r="C120" s="45"/>
      <c r="D120" s="36">
        <v>2030</v>
      </c>
      <c r="E120" s="32" t="s">
        <v>219</v>
      </c>
      <c r="F120" s="33">
        <v>24385</v>
      </c>
      <c r="G120" s="79"/>
      <c r="H120" s="226">
        <f>F120+G120</f>
        <v>24385</v>
      </c>
      <c r="I120" s="76" t="s">
        <v>394</v>
      </c>
    </row>
    <row r="121" spans="2:9" s="43" customFormat="1" ht="48.75" thickBot="1">
      <c r="B121" s="431"/>
      <c r="C121" s="432"/>
      <c r="D121" s="36">
        <v>2040</v>
      </c>
      <c r="E121" s="32" t="s">
        <v>370</v>
      </c>
      <c r="F121" s="433">
        <v>19045</v>
      </c>
      <c r="G121" s="434"/>
      <c r="H121" s="226">
        <f>F121+G121</f>
        <v>19045</v>
      </c>
      <c r="I121" s="75" t="s">
        <v>400</v>
      </c>
    </row>
    <row r="122" spans="2:9" ht="30" customHeight="1" thickBot="1">
      <c r="B122" s="279">
        <v>900</v>
      </c>
      <c r="C122" s="275"/>
      <c r="D122" s="275"/>
      <c r="E122" s="280" t="s">
        <v>83</v>
      </c>
      <c r="F122" s="278">
        <f>F123+F125</f>
        <v>33000</v>
      </c>
      <c r="G122" s="278">
        <f>G123+G125</f>
        <v>0</v>
      </c>
      <c r="H122" s="278">
        <f>H123+H125</f>
        <v>33000</v>
      </c>
      <c r="I122" s="61"/>
    </row>
    <row r="123" spans="2:9" ht="39.75" customHeight="1">
      <c r="B123" s="391"/>
      <c r="C123" s="300">
        <v>90019</v>
      </c>
      <c r="D123" s="392"/>
      <c r="E123" s="305" t="s">
        <v>215</v>
      </c>
      <c r="F123" s="299">
        <f>F124</f>
        <v>30000</v>
      </c>
      <c r="G123" s="299">
        <f>G124</f>
        <v>0</v>
      </c>
      <c r="H123" s="299">
        <f>H124</f>
        <v>30000</v>
      </c>
      <c r="I123" s="63"/>
    </row>
    <row r="124" spans="2:11" ht="14.25">
      <c r="B124" s="189"/>
      <c r="C124" s="190"/>
      <c r="D124" s="31" t="s">
        <v>29</v>
      </c>
      <c r="E124" s="32" t="s">
        <v>214</v>
      </c>
      <c r="F124" s="71">
        <v>30000</v>
      </c>
      <c r="G124" s="71"/>
      <c r="H124" s="15">
        <f>F124+G124</f>
        <v>30000</v>
      </c>
      <c r="I124" s="230"/>
      <c r="K124" s="238"/>
    </row>
    <row r="125" spans="2:9" s="43" customFormat="1" ht="28.5" customHeight="1">
      <c r="B125" s="52"/>
      <c r="C125" s="301">
        <v>90020</v>
      </c>
      <c r="D125" s="302"/>
      <c r="E125" s="309" t="s">
        <v>84</v>
      </c>
      <c r="F125" s="304">
        <f>F126</f>
        <v>3000</v>
      </c>
      <c r="G125" s="304">
        <f>G126</f>
        <v>0</v>
      </c>
      <c r="H125" s="304">
        <f>H126</f>
        <v>3000</v>
      </c>
      <c r="I125" s="54"/>
    </row>
    <row r="126" spans="2:9" ht="14.25" customHeight="1" thickBot="1">
      <c r="B126" s="57"/>
      <c r="C126" s="58"/>
      <c r="D126" s="217" t="s">
        <v>85</v>
      </c>
      <c r="E126" s="218" t="s">
        <v>86</v>
      </c>
      <c r="F126" s="219">
        <v>3000</v>
      </c>
      <c r="G126" s="220"/>
      <c r="H126" s="16">
        <f>F126+G126</f>
        <v>3000</v>
      </c>
      <c r="I126" s="60"/>
    </row>
    <row r="127" spans="2:9" ht="26.25" thickBot="1">
      <c r="B127" s="286" t="s">
        <v>200</v>
      </c>
      <c r="C127" s="287"/>
      <c r="D127" s="289"/>
      <c r="E127" s="288" t="s">
        <v>201</v>
      </c>
      <c r="F127" s="290">
        <f>F128</f>
        <v>203500</v>
      </c>
      <c r="G127" s="290">
        <f>G128</f>
        <v>0</v>
      </c>
      <c r="H127" s="290">
        <f>H128</f>
        <v>203500</v>
      </c>
      <c r="I127" s="61"/>
    </row>
    <row r="128" spans="2:9" ht="14.25" customHeight="1">
      <c r="B128" s="205"/>
      <c r="C128" s="317" t="s">
        <v>207</v>
      </c>
      <c r="D128" s="318"/>
      <c r="E128" s="266" t="s">
        <v>11</v>
      </c>
      <c r="F128" s="261">
        <f>F129+F130</f>
        <v>203500</v>
      </c>
      <c r="G128" s="261">
        <f>G129+G130</f>
        <v>0</v>
      </c>
      <c r="H128" s="261">
        <f>H129+H130</f>
        <v>203500</v>
      </c>
      <c r="I128" s="63"/>
    </row>
    <row r="129" spans="2:9" ht="14.25">
      <c r="B129" s="47"/>
      <c r="C129" s="268"/>
      <c r="D129" s="31" t="s">
        <v>337</v>
      </c>
      <c r="E129" s="32" t="s">
        <v>338</v>
      </c>
      <c r="F129" s="451">
        <v>3500</v>
      </c>
      <c r="G129" s="215"/>
      <c r="H129" s="15">
        <f>F129+G129</f>
        <v>3500</v>
      </c>
      <c r="I129" s="452" t="s">
        <v>339</v>
      </c>
    </row>
    <row r="130" spans="2:9" ht="36.75" thickBot="1">
      <c r="B130" s="57"/>
      <c r="C130" s="58"/>
      <c r="D130" s="255">
        <v>6297</v>
      </c>
      <c r="E130" s="39" t="s">
        <v>268</v>
      </c>
      <c r="F130" s="256">
        <v>200000</v>
      </c>
      <c r="G130" s="257"/>
      <c r="H130" s="16">
        <f>F130+G130</f>
        <v>200000</v>
      </c>
      <c r="I130" s="258"/>
    </row>
    <row r="131" spans="2:9" ht="15" thickBot="1">
      <c r="B131" s="291" t="s">
        <v>87</v>
      </c>
      <c r="C131" s="292"/>
      <c r="D131" s="292"/>
      <c r="E131" s="293" t="s">
        <v>263</v>
      </c>
      <c r="F131" s="290">
        <f aca="true" t="shared" si="5" ref="F131:H132">F132</f>
        <v>1500000</v>
      </c>
      <c r="G131" s="290">
        <f t="shared" si="5"/>
        <v>0</v>
      </c>
      <c r="H131" s="290">
        <f t="shared" si="5"/>
        <v>1500000</v>
      </c>
      <c r="I131" s="260"/>
    </row>
    <row r="132" spans="2:9" ht="14.25">
      <c r="B132" s="259"/>
      <c r="C132" s="319" t="s">
        <v>273</v>
      </c>
      <c r="D132" s="320"/>
      <c r="E132" s="307" t="s">
        <v>272</v>
      </c>
      <c r="F132" s="261">
        <f t="shared" si="5"/>
        <v>1500000</v>
      </c>
      <c r="G132" s="261">
        <f t="shared" si="5"/>
        <v>0</v>
      </c>
      <c r="H132" s="261">
        <f t="shared" si="5"/>
        <v>1500000</v>
      </c>
      <c r="I132" s="323"/>
    </row>
    <row r="133" spans="2:9" ht="24">
      <c r="B133" s="57"/>
      <c r="C133" s="58"/>
      <c r="D133" s="203">
        <v>6330</v>
      </c>
      <c r="E133" s="70" t="s">
        <v>299</v>
      </c>
      <c r="F133" s="215">
        <v>1500000</v>
      </c>
      <c r="G133" s="229"/>
      <c r="H133" s="15">
        <f>F133+G133</f>
        <v>1500000</v>
      </c>
      <c r="I133" s="324"/>
    </row>
    <row r="134" spans="2:9" s="43" customFormat="1" ht="4.5" customHeight="1" thickBot="1">
      <c r="B134" s="82"/>
      <c r="C134" s="83"/>
      <c r="D134" s="84"/>
      <c r="E134" s="84"/>
      <c r="F134" s="182"/>
      <c r="G134" s="183"/>
      <c r="H134" s="183"/>
      <c r="I134" s="85"/>
    </row>
    <row r="135" spans="2:9" s="43" customFormat="1" ht="19.5" customHeight="1" thickBot="1">
      <c r="B135" s="321" t="s">
        <v>88</v>
      </c>
      <c r="C135" s="86"/>
      <c r="D135" s="87"/>
      <c r="E135" s="294"/>
      <c r="F135" s="295">
        <f>F10+F16+F19+F22+F28+F35+F40+F70+F79+F93+F112+F118+F122+F127+F131</f>
        <v>29049608.32</v>
      </c>
      <c r="G135" s="295">
        <f>G10+G16+G19+G22+G28+G35+G40+G70+G79+G93+G112+G118+G122+G127+G131</f>
        <v>16509</v>
      </c>
      <c r="H135" s="295">
        <f>H10+H16+H19+H22+H28+H35+H40+H70+H79+H93+H112+H118+H122+H127+H131</f>
        <v>29066117.32</v>
      </c>
      <c r="I135" s="69"/>
    </row>
    <row r="136" spans="3:6" ht="14.25">
      <c r="C136" s="88"/>
      <c r="D136" s="89"/>
      <c r="E136" s="88"/>
      <c r="F136" s="88"/>
    </row>
    <row r="137" spans="2:6" ht="14.25">
      <c r="B137" s="90"/>
      <c r="C137" s="88"/>
      <c r="D137" s="89"/>
      <c r="E137" s="88"/>
      <c r="F137" s="88"/>
    </row>
    <row r="138" spans="3:6" ht="14.25">
      <c r="C138" s="91"/>
      <c r="D138" s="89"/>
      <c r="E138" s="88"/>
      <c r="F138" s="88"/>
    </row>
    <row r="139" spans="3:6" ht="14.25">
      <c r="C139" s="88"/>
      <c r="D139" s="89"/>
      <c r="E139" s="88"/>
      <c r="F139" s="88"/>
    </row>
    <row r="140" spans="3:6" ht="14.25">
      <c r="C140" s="88"/>
      <c r="D140" s="89"/>
      <c r="E140" s="88"/>
      <c r="F140" s="88"/>
    </row>
    <row r="141" spans="3:6" ht="14.25">
      <c r="C141" s="88"/>
      <c r="D141" s="89"/>
      <c r="E141" s="88"/>
      <c r="F141" s="88"/>
    </row>
    <row r="142" spans="3:6" ht="14.25">
      <c r="C142" s="88"/>
      <c r="D142" s="89"/>
      <c r="E142" s="88"/>
      <c r="F142" s="88"/>
    </row>
    <row r="143" spans="3:6" ht="14.25">
      <c r="C143" s="88"/>
      <c r="D143" s="89"/>
      <c r="E143" s="88"/>
      <c r="F143" s="88"/>
    </row>
    <row r="144" spans="3:6" ht="14.25">
      <c r="C144" s="88"/>
      <c r="D144" s="89"/>
      <c r="E144" s="88"/>
      <c r="F144" s="88"/>
    </row>
    <row r="145" spans="3:6" ht="14.25">
      <c r="C145" s="88"/>
      <c r="D145" s="89"/>
      <c r="E145" s="88"/>
      <c r="F145" s="88"/>
    </row>
    <row r="146" spans="3:6" ht="14.25">
      <c r="C146" s="88"/>
      <c r="D146" s="89"/>
      <c r="E146" s="88"/>
      <c r="F146" s="88"/>
    </row>
    <row r="147" spans="3:6" ht="14.25">
      <c r="C147" s="88"/>
      <c r="D147" s="89"/>
      <c r="E147" s="88"/>
      <c r="F147" s="88"/>
    </row>
    <row r="148" spans="3:6" ht="14.25">
      <c r="C148" s="88"/>
      <c r="D148" s="89"/>
      <c r="E148" s="88"/>
      <c r="F148" s="88"/>
    </row>
    <row r="149" spans="3:6" ht="14.25">
      <c r="C149" s="88"/>
      <c r="D149" s="89"/>
      <c r="E149" s="88"/>
      <c r="F149" s="88"/>
    </row>
    <row r="150" spans="3:6" ht="14.25">
      <c r="C150" s="88"/>
      <c r="D150" s="89"/>
      <c r="E150" s="88"/>
      <c r="F150" s="88"/>
    </row>
    <row r="151" spans="3:6" ht="14.25">
      <c r="C151" s="88"/>
      <c r="D151" s="89"/>
      <c r="E151" s="88"/>
      <c r="F151" s="88"/>
    </row>
    <row r="168" spans="8:9" ht="14.25">
      <c r="H168" s="322"/>
      <c r="I168" s="450"/>
    </row>
    <row r="169" spans="8:9" ht="14.25">
      <c r="H169" s="322"/>
      <c r="I169" s="450"/>
    </row>
    <row r="170" spans="8:9" ht="14.25">
      <c r="H170" s="322"/>
      <c r="I170" s="450"/>
    </row>
    <row r="171" spans="7:8" ht="14.25">
      <c r="G171" s="7"/>
      <c r="H171" s="322"/>
    </row>
    <row r="172" spans="7:8" ht="14.25">
      <c r="G172" s="7"/>
      <c r="H172" s="322"/>
    </row>
    <row r="173" ht="14.25">
      <c r="H173" s="322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23"/>
  <sheetViews>
    <sheetView zoomScalePageLayoutView="0" workbookViewId="0" topLeftCell="A1">
      <selection activeCell="I247" sqref="I247:I261"/>
    </sheetView>
  </sheetViews>
  <sheetFormatPr defaultColWidth="8.796875" defaultRowHeight="14.25"/>
  <cols>
    <col min="1" max="2" width="4.3984375" style="88" customWidth="1"/>
    <col min="3" max="3" width="6.19921875" style="88" customWidth="1"/>
    <col min="4" max="4" width="5.3984375" style="88" customWidth="1"/>
    <col min="5" max="5" width="37.5" style="88" customWidth="1"/>
    <col min="6" max="6" width="16.19921875" style="88" customWidth="1"/>
    <col min="7" max="7" width="13.09765625" style="88" customWidth="1"/>
    <col min="8" max="8" width="16.19921875" style="88" customWidth="1"/>
    <col min="9" max="9" width="32.3984375" style="88" customWidth="1"/>
    <col min="10" max="10" width="0.59375" style="88" customWidth="1"/>
    <col min="11" max="13" width="9" style="88" customWidth="1"/>
    <col min="14" max="14" width="19.09765625" style="88" customWidth="1"/>
    <col min="15" max="16384" width="9" style="88" customWidth="1"/>
  </cols>
  <sheetData>
    <row r="1" ht="14.25">
      <c r="H1" t="s">
        <v>271</v>
      </c>
    </row>
    <row r="2" spans="3:8" ht="14.25">
      <c r="C2" s="92"/>
      <c r="H2" t="s">
        <v>402</v>
      </c>
    </row>
    <row r="3" spans="3:8" ht="14.25">
      <c r="C3" s="92"/>
      <c r="H3" t="s">
        <v>403</v>
      </c>
    </row>
    <row r="4" ht="18.75">
      <c r="E4" s="3"/>
    </row>
    <row r="5" ht="13.5" customHeight="1">
      <c r="E5" s="3"/>
    </row>
    <row r="6" spans="5:6" ht="18">
      <c r="E6" s="646" t="s">
        <v>404</v>
      </c>
      <c r="F6" s="646"/>
    </row>
    <row r="7" ht="15" thickBot="1">
      <c r="H7" s="427" t="s">
        <v>1</v>
      </c>
    </row>
    <row r="8" spans="2:12" ht="25.5" customHeight="1" thickBot="1">
      <c r="B8" s="93" t="s">
        <v>2</v>
      </c>
      <c r="C8" s="94" t="s">
        <v>3</v>
      </c>
      <c r="D8" s="95" t="s">
        <v>4</v>
      </c>
      <c r="E8" s="96" t="s">
        <v>89</v>
      </c>
      <c r="F8" s="97" t="s">
        <v>300</v>
      </c>
      <c r="G8" s="179" t="s">
        <v>6</v>
      </c>
      <c r="H8" s="325" t="s">
        <v>210</v>
      </c>
      <c r="I8" s="180" t="s">
        <v>7</v>
      </c>
      <c r="J8" s="98"/>
      <c r="K8" s="98"/>
      <c r="L8" s="98"/>
    </row>
    <row r="9" spans="2:12" ht="8.25" customHeight="1" thickBot="1">
      <c r="B9" s="99">
        <v>1</v>
      </c>
      <c r="C9" s="100">
        <v>2</v>
      </c>
      <c r="D9" s="101">
        <v>3</v>
      </c>
      <c r="E9" s="102">
        <v>4</v>
      </c>
      <c r="F9" s="103">
        <v>5</v>
      </c>
      <c r="G9" s="104">
        <v>6</v>
      </c>
      <c r="H9" s="181">
        <v>7</v>
      </c>
      <c r="I9" s="105">
        <v>8</v>
      </c>
      <c r="J9" s="98"/>
      <c r="K9" s="98"/>
      <c r="L9" s="98"/>
    </row>
    <row r="10" spans="2:12" ht="15.75" customHeight="1" thickBot="1">
      <c r="B10" s="291" t="s">
        <v>8</v>
      </c>
      <c r="C10" s="292"/>
      <c r="D10" s="292"/>
      <c r="E10" s="293" t="s">
        <v>9</v>
      </c>
      <c r="F10" s="328">
        <f>F11+F14+F16+F19+F21</f>
        <v>1983895.7200000002</v>
      </c>
      <c r="G10" s="328">
        <f>G11+G14+G16+G19+G21</f>
        <v>0</v>
      </c>
      <c r="H10" s="328">
        <f>H11+H14+H16+H19+H21</f>
        <v>1983895.7200000002</v>
      </c>
      <c r="I10" s="327"/>
      <c r="J10" s="98"/>
      <c r="K10" s="98"/>
      <c r="L10" s="98"/>
    </row>
    <row r="11" spans="2:12" ht="14.25" customHeight="1">
      <c r="B11" s="152"/>
      <c r="C11" s="344" t="s">
        <v>90</v>
      </c>
      <c r="D11" s="319"/>
      <c r="E11" s="266" t="s">
        <v>274</v>
      </c>
      <c r="F11" s="465">
        <f>F12+F13</f>
        <v>38000</v>
      </c>
      <c r="G11" s="465">
        <f>G12+G13</f>
        <v>0</v>
      </c>
      <c r="H11" s="465">
        <f>H12+H13</f>
        <v>38000</v>
      </c>
      <c r="I11" s="107"/>
      <c r="J11" s="98"/>
      <c r="K11" s="98"/>
      <c r="L11" s="98"/>
    </row>
    <row r="12" spans="2:12" ht="14.25" customHeight="1">
      <c r="B12" s="159"/>
      <c r="C12" s="344"/>
      <c r="D12" s="110" t="s">
        <v>134</v>
      </c>
      <c r="E12" s="70" t="s">
        <v>135</v>
      </c>
      <c r="F12" s="466">
        <v>28000</v>
      </c>
      <c r="G12" s="466">
        <v>-1000</v>
      </c>
      <c r="H12" s="74">
        <f>F12+G12</f>
        <v>27000</v>
      </c>
      <c r="I12" s="403" t="s">
        <v>406</v>
      </c>
      <c r="J12" s="98"/>
      <c r="K12" s="98"/>
      <c r="L12" s="98"/>
    </row>
    <row r="13" spans="2:12" ht="14.25" customHeight="1">
      <c r="B13" s="108"/>
      <c r="C13" s="109"/>
      <c r="D13" s="110" t="s">
        <v>91</v>
      </c>
      <c r="E13" s="70" t="s">
        <v>92</v>
      </c>
      <c r="F13" s="111">
        <v>10000</v>
      </c>
      <c r="G13" s="74">
        <v>1000</v>
      </c>
      <c r="H13" s="74">
        <f>F13+G13</f>
        <v>11000</v>
      </c>
      <c r="I13" s="403" t="s">
        <v>406</v>
      </c>
      <c r="J13" s="98"/>
      <c r="K13" s="98"/>
      <c r="L13" s="98"/>
    </row>
    <row r="14" spans="2:12" ht="14.25" customHeight="1">
      <c r="B14" s="113"/>
      <c r="C14" s="318" t="s">
        <v>93</v>
      </c>
      <c r="D14" s="345"/>
      <c r="E14" s="266" t="s">
        <v>220</v>
      </c>
      <c r="F14" s="346">
        <f>F15</f>
        <v>10000</v>
      </c>
      <c r="G14" s="346">
        <f>G15</f>
        <v>0</v>
      </c>
      <c r="H14" s="346">
        <f>H15</f>
        <v>10000</v>
      </c>
      <c r="I14" s="204"/>
      <c r="J14" s="98"/>
      <c r="K14" s="98"/>
      <c r="L14" s="98"/>
    </row>
    <row r="15" spans="2:12" ht="14.25" customHeight="1">
      <c r="B15" s="114"/>
      <c r="C15" s="115"/>
      <c r="D15" s="110" t="s">
        <v>91</v>
      </c>
      <c r="E15" s="70" t="s">
        <v>92</v>
      </c>
      <c r="F15" s="116">
        <v>10000</v>
      </c>
      <c r="G15" s="74"/>
      <c r="H15" s="74">
        <f>F15+G15</f>
        <v>10000</v>
      </c>
      <c r="I15" s="204"/>
      <c r="J15" s="98"/>
      <c r="K15" s="98"/>
      <c r="L15" s="98"/>
    </row>
    <row r="16" spans="2:12" ht="14.25" customHeight="1">
      <c r="B16" s="117"/>
      <c r="C16" s="269" t="s">
        <v>10</v>
      </c>
      <c r="D16" s="268"/>
      <c r="E16" s="270" t="s">
        <v>221</v>
      </c>
      <c r="F16" s="347">
        <f>F17+F18</f>
        <v>1128500</v>
      </c>
      <c r="G16" s="347">
        <f>G17+G18</f>
        <v>0</v>
      </c>
      <c r="H16" s="347">
        <f>H17+H18</f>
        <v>1128500</v>
      </c>
      <c r="I16" s="204"/>
      <c r="J16" s="98"/>
      <c r="K16" s="98"/>
      <c r="L16" s="98"/>
    </row>
    <row r="17" spans="2:12" ht="14.25" customHeight="1">
      <c r="B17" s="117"/>
      <c r="C17" s="269"/>
      <c r="D17" s="110" t="s">
        <v>91</v>
      </c>
      <c r="E17" s="70" t="s">
        <v>92</v>
      </c>
      <c r="F17" s="116">
        <v>2500</v>
      </c>
      <c r="G17" s="116"/>
      <c r="H17" s="74">
        <f>F17+G17</f>
        <v>2500</v>
      </c>
      <c r="I17" s="403"/>
      <c r="J17" s="98"/>
      <c r="K17" s="98"/>
      <c r="L17" s="98"/>
    </row>
    <row r="18" spans="2:12" ht="14.25" customHeight="1">
      <c r="B18" s="114"/>
      <c r="C18" s="115"/>
      <c r="D18" s="110" t="s">
        <v>94</v>
      </c>
      <c r="E18" s="70" t="s">
        <v>95</v>
      </c>
      <c r="F18" s="119">
        <v>1126000</v>
      </c>
      <c r="G18" s="120"/>
      <c r="H18" s="74">
        <f>F18+G18</f>
        <v>1126000</v>
      </c>
      <c r="I18" s="403"/>
      <c r="J18" s="98"/>
      <c r="K18" s="98"/>
      <c r="L18" s="98"/>
    </row>
    <row r="19" spans="2:12" ht="14.25" customHeight="1">
      <c r="B19" s="117"/>
      <c r="C19" s="268" t="s">
        <v>96</v>
      </c>
      <c r="D19" s="268"/>
      <c r="E19" s="270" t="s">
        <v>222</v>
      </c>
      <c r="F19" s="348">
        <f>F20</f>
        <v>28000</v>
      </c>
      <c r="G19" s="348">
        <f>G20</f>
        <v>0</v>
      </c>
      <c r="H19" s="348">
        <f>H20</f>
        <v>28000</v>
      </c>
      <c r="I19" s="112"/>
      <c r="J19" s="98"/>
      <c r="K19" s="98"/>
      <c r="L19" s="98"/>
    </row>
    <row r="20" spans="2:12" ht="24.75" customHeight="1">
      <c r="B20" s="122"/>
      <c r="C20" s="130"/>
      <c r="D20" s="130">
        <v>2850</v>
      </c>
      <c r="E20" s="39" t="s">
        <v>97</v>
      </c>
      <c r="F20" s="123">
        <v>28000</v>
      </c>
      <c r="G20" s="124"/>
      <c r="H20" s="124">
        <f>F20+G20</f>
        <v>28000</v>
      </c>
      <c r="I20" s="212"/>
      <c r="J20" s="98"/>
      <c r="K20" s="98"/>
      <c r="L20" s="98"/>
    </row>
    <row r="21" spans="2:12" ht="14.25" customHeight="1">
      <c r="B21" s="114"/>
      <c r="C21" s="349" t="s">
        <v>257</v>
      </c>
      <c r="D21" s="301"/>
      <c r="E21" s="350" t="s">
        <v>11</v>
      </c>
      <c r="F21" s="348">
        <f>SUM(F22:F27)</f>
        <v>779395.7200000001</v>
      </c>
      <c r="G21" s="348">
        <f>SUM(G22:G27)</f>
        <v>0</v>
      </c>
      <c r="H21" s="348">
        <f>SUM(H22:H27)</f>
        <v>779395.7200000001</v>
      </c>
      <c r="I21" s="112"/>
      <c r="J21" s="98"/>
      <c r="K21" s="98"/>
      <c r="L21" s="98"/>
    </row>
    <row r="22" spans="2:12" ht="16.5" customHeight="1">
      <c r="B22" s="114"/>
      <c r="C22" s="349"/>
      <c r="D22" s="110" t="s">
        <v>116</v>
      </c>
      <c r="E22" s="70" t="s">
        <v>117</v>
      </c>
      <c r="F22" s="119">
        <v>8470.26</v>
      </c>
      <c r="G22" s="119"/>
      <c r="H22" s="74">
        <f aca="true" t="shared" si="0" ref="H22:H27">F22+G22</f>
        <v>8470.26</v>
      </c>
      <c r="I22" s="403"/>
      <c r="J22" s="98"/>
      <c r="K22" s="98"/>
      <c r="L22" s="98"/>
    </row>
    <row r="23" spans="2:12" ht="16.5" customHeight="1">
      <c r="B23" s="114"/>
      <c r="C23" s="349"/>
      <c r="D23" s="110" t="s">
        <v>118</v>
      </c>
      <c r="E23" s="70" t="s">
        <v>119</v>
      </c>
      <c r="F23" s="119">
        <v>1395</v>
      </c>
      <c r="G23" s="119"/>
      <c r="H23" s="74">
        <f t="shared" si="0"/>
        <v>1395</v>
      </c>
      <c r="I23" s="403"/>
      <c r="J23" s="98"/>
      <c r="K23" s="98"/>
      <c r="L23" s="98"/>
    </row>
    <row r="24" spans="2:12" ht="16.5" customHeight="1">
      <c r="B24" s="114"/>
      <c r="C24" s="349"/>
      <c r="D24" s="110" t="s">
        <v>120</v>
      </c>
      <c r="E24" s="70" t="s">
        <v>121</v>
      </c>
      <c r="F24" s="119">
        <v>200</v>
      </c>
      <c r="G24" s="119"/>
      <c r="H24" s="74">
        <f t="shared" si="0"/>
        <v>200</v>
      </c>
      <c r="I24" s="403"/>
      <c r="J24" s="98"/>
      <c r="K24" s="98"/>
      <c r="L24" s="98"/>
    </row>
    <row r="25" spans="2:12" ht="16.5" customHeight="1">
      <c r="B25" s="114"/>
      <c r="C25" s="349"/>
      <c r="D25" s="110" t="s">
        <v>105</v>
      </c>
      <c r="E25" s="70" t="s">
        <v>106</v>
      </c>
      <c r="F25" s="119">
        <v>300</v>
      </c>
      <c r="G25" s="119"/>
      <c r="H25" s="74">
        <f t="shared" si="0"/>
        <v>300</v>
      </c>
      <c r="I25" s="403"/>
      <c r="J25" s="98"/>
      <c r="K25" s="98"/>
      <c r="L25" s="98"/>
    </row>
    <row r="26" spans="2:12" ht="16.5" customHeight="1">
      <c r="B26" s="114"/>
      <c r="C26" s="349"/>
      <c r="D26" s="110" t="s">
        <v>91</v>
      </c>
      <c r="E26" s="70" t="s">
        <v>92</v>
      </c>
      <c r="F26" s="119">
        <v>3152.3</v>
      </c>
      <c r="G26" s="119"/>
      <c r="H26" s="74">
        <f t="shared" si="0"/>
        <v>3152.3</v>
      </c>
      <c r="I26" s="403"/>
      <c r="J26" s="98"/>
      <c r="K26" s="98"/>
      <c r="L26" s="98"/>
    </row>
    <row r="27" spans="2:12" ht="16.5" customHeight="1" thickBot="1">
      <c r="B27" s="127"/>
      <c r="C27" s="128"/>
      <c r="D27" s="195" t="s">
        <v>98</v>
      </c>
      <c r="E27" s="143" t="s">
        <v>99</v>
      </c>
      <c r="F27" s="129">
        <v>765878.16</v>
      </c>
      <c r="G27" s="149"/>
      <c r="H27" s="194">
        <f t="shared" si="0"/>
        <v>765878.16</v>
      </c>
      <c r="I27" s="403"/>
      <c r="J27" s="98"/>
      <c r="K27" s="98"/>
      <c r="L27" s="98"/>
    </row>
    <row r="28" spans="2:12" ht="15.75" customHeight="1" thickBot="1">
      <c r="B28" s="291" t="s">
        <v>100</v>
      </c>
      <c r="C28" s="292"/>
      <c r="D28" s="292"/>
      <c r="E28" s="293" t="s">
        <v>101</v>
      </c>
      <c r="F28" s="326">
        <f>F29+F31+F33+F42</f>
        <v>2446707</v>
      </c>
      <c r="G28" s="326">
        <f>G29+G31+G33+G42</f>
        <v>-15491</v>
      </c>
      <c r="H28" s="326">
        <f>H29+H31+H33+H42</f>
        <v>2431216</v>
      </c>
      <c r="I28" s="327"/>
      <c r="J28" s="98"/>
      <c r="K28" s="98"/>
      <c r="L28" s="98"/>
    </row>
    <row r="29" spans="2:12" ht="14.25" customHeight="1">
      <c r="B29" s="113"/>
      <c r="C29" s="318" t="s">
        <v>102</v>
      </c>
      <c r="D29" s="319"/>
      <c r="E29" s="266" t="s">
        <v>223</v>
      </c>
      <c r="F29" s="351">
        <f>F30</f>
        <v>200000</v>
      </c>
      <c r="G29" s="351">
        <f>G30</f>
        <v>-15491</v>
      </c>
      <c r="H29" s="351">
        <f>H30</f>
        <v>184509</v>
      </c>
      <c r="I29" s="107"/>
      <c r="J29" s="98"/>
      <c r="K29" s="98"/>
      <c r="L29" s="98"/>
    </row>
    <row r="30" spans="2:12" ht="14.25" customHeight="1">
      <c r="B30" s="117"/>
      <c r="C30" s="115"/>
      <c r="D30" s="110" t="s">
        <v>91</v>
      </c>
      <c r="E30" s="70" t="s">
        <v>92</v>
      </c>
      <c r="F30" s="119">
        <v>200000</v>
      </c>
      <c r="G30" s="120">
        <v>-15491</v>
      </c>
      <c r="H30" s="74">
        <f>F30+G30</f>
        <v>184509</v>
      </c>
      <c r="I30" s="403" t="s">
        <v>406</v>
      </c>
      <c r="J30" s="98"/>
      <c r="K30" s="98"/>
      <c r="L30" s="98"/>
    </row>
    <row r="31" spans="2:12" ht="14.25" customHeight="1">
      <c r="B31" s="117"/>
      <c r="C31" s="268" t="s">
        <v>103</v>
      </c>
      <c r="D31" s="269"/>
      <c r="E31" s="270" t="s">
        <v>224</v>
      </c>
      <c r="F31" s="348">
        <f>F32</f>
        <v>168516</v>
      </c>
      <c r="G31" s="348">
        <f>G32</f>
        <v>0</v>
      </c>
      <c r="H31" s="348">
        <f>H32</f>
        <v>168516</v>
      </c>
      <c r="I31" s="112"/>
      <c r="J31" s="98"/>
      <c r="K31" s="98"/>
      <c r="L31" s="98"/>
    </row>
    <row r="32" spans="2:12" ht="36">
      <c r="B32" s="117"/>
      <c r="C32" s="268"/>
      <c r="D32" s="158">
        <v>2710</v>
      </c>
      <c r="E32" s="131" t="s">
        <v>350</v>
      </c>
      <c r="F32" s="119">
        <v>168516</v>
      </c>
      <c r="G32" s="119"/>
      <c r="H32" s="74">
        <f>F32+G32</f>
        <v>168516</v>
      </c>
      <c r="I32" s="212"/>
      <c r="J32" s="98"/>
      <c r="K32" s="98"/>
      <c r="L32" s="98"/>
    </row>
    <row r="33" spans="2:12" ht="17.25" customHeight="1">
      <c r="B33" s="117"/>
      <c r="C33" s="269" t="s">
        <v>104</v>
      </c>
      <c r="D33" s="268"/>
      <c r="E33" s="270" t="s">
        <v>225</v>
      </c>
      <c r="F33" s="348">
        <f>SUM(F34:F41)</f>
        <v>2008191</v>
      </c>
      <c r="G33" s="348">
        <f>SUM(G34:G41)</f>
        <v>0</v>
      </c>
      <c r="H33" s="348">
        <f>SUM(H34:H41)</f>
        <v>2008191</v>
      </c>
      <c r="I33" s="112"/>
      <c r="J33" s="98"/>
      <c r="K33" s="98"/>
      <c r="L33" s="98"/>
    </row>
    <row r="34" spans="2:12" ht="17.25" customHeight="1">
      <c r="B34" s="117"/>
      <c r="C34" s="269"/>
      <c r="D34" s="115">
        <v>4170</v>
      </c>
      <c r="E34" s="70" t="s">
        <v>131</v>
      </c>
      <c r="F34" s="133">
        <v>10000</v>
      </c>
      <c r="G34" s="120"/>
      <c r="H34" s="74">
        <f>F34+G34</f>
        <v>10000</v>
      </c>
      <c r="I34" s="112"/>
      <c r="J34" s="98"/>
      <c r="K34" s="98"/>
      <c r="L34" s="98"/>
    </row>
    <row r="35" spans="2:12" ht="24">
      <c r="B35" s="117"/>
      <c r="C35" s="132"/>
      <c r="D35" s="110" t="s">
        <v>105</v>
      </c>
      <c r="E35" s="70" t="s">
        <v>319</v>
      </c>
      <c r="F35" s="133">
        <v>91000</v>
      </c>
      <c r="G35" s="74"/>
      <c r="H35" s="74">
        <f aca="true" t="shared" si="1" ref="H35:H43">F35+G35</f>
        <v>91000</v>
      </c>
      <c r="I35" s="221"/>
      <c r="J35" s="98"/>
      <c r="K35" s="98"/>
      <c r="L35" s="98"/>
    </row>
    <row r="36" spans="2:12" ht="24">
      <c r="B36" s="117"/>
      <c r="C36" s="132"/>
      <c r="D36" s="110" t="s">
        <v>134</v>
      </c>
      <c r="E36" s="70" t="s">
        <v>320</v>
      </c>
      <c r="F36" s="133">
        <v>469041</v>
      </c>
      <c r="G36" s="74"/>
      <c r="H36" s="74">
        <f t="shared" si="1"/>
        <v>469041</v>
      </c>
      <c r="I36" s="221"/>
      <c r="J36" s="98"/>
      <c r="K36" s="98"/>
      <c r="L36" s="98"/>
    </row>
    <row r="37" spans="2:12" ht="15" customHeight="1">
      <c r="B37" s="117"/>
      <c r="C37" s="132"/>
      <c r="D37" s="110" t="s">
        <v>91</v>
      </c>
      <c r="E37" s="70" t="s">
        <v>92</v>
      </c>
      <c r="F37" s="133">
        <v>91700</v>
      </c>
      <c r="G37" s="74"/>
      <c r="H37" s="74">
        <f t="shared" si="1"/>
        <v>91700</v>
      </c>
      <c r="I37" s="221"/>
      <c r="J37" s="98"/>
      <c r="K37" s="98"/>
      <c r="L37" s="98"/>
    </row>
    <row r="38" spans="2:12" ht="15" customHeight="1">
      <c r="B38" s="114"/>
      <c r="C38" s="115"/>
      <c r="D38" s="110" t="s">
        <v>98</v>
      </c>
      <c r="E38" s="70" t="s">
        <v>99</v>
      </c>
      <c r="F38" s="119">
        <v>55000</v>
      </c>
      <c r="G38" s="74"/>
      <c r="H38" s="74">
        <f t="shared" si="1"/>
        <v>55000</v>
      </c>
      <c r="I38" s="221"/>
      <c r="J38" s="98"/>
      <c r="K38" s="98"/>
      <c r="L38" s="98"/>
    </row>
    <row r="39" spans="2:12" ht="15" customHeight="1">
      <c r="B39" s="114"/>
      <c r="C39" s="115"/>
      <c r="D39" s="158">
        <v>4480</v>
      </c>
      <c r="E39" s="70" t="s">
        <v>283</v>
      </c>
      <c r="F39" s="119">
        <v>287300</v>
      </c>
      <c r="G39" s="74"/>
      <c r="H39" s="74">
        <f t="shared" si="1"/>
        <v>287300</v>
      </c>
      <c r="I39" s="221"/>
      <c r="J39" s="98"/>
      <c r="K39" s="98"/>
      <c r="L39" s="98"/>
    </row>
    <row r="40" spans="2:12" ht="24">
      <c r="B40" s="122"/>
      <c r="C40" s="130"/>
      <c r="D40" s="134" t="s">
        <v>94</v>
      </c>
      <c r="E40" s="39" t="s">
        <v>335</v>
      </c>
      <c r="F40" s="123">
        <v>981000</v>
      </c>
      <c r="G40" s="137"/>
      <c r="H40" s="124">
        <f t="shared" si="1"/>
        <v>981000</v>
      </c>
      <c r="I40" s="403"/>
      <c r="J40" s="98"/>
      <c r="K40" s="98"/>
      <c r="L40" s="98"/>
    </row>
    <row r="41" spans="2:12" ht="36">
      <c r="B41" s="122"/>
      <c r="C41" s="130"/>
      <c r="D41" s="460">
        <v>6660</v>
      </c>
      <c r="E41" s="39" t="s">
        <v>363</v>
      </c>
      <c r="F41" s="123">
        <v>23150</v>
      </c>
      <c r="G41" s="456"/>
      <c r="H41" s="211">
        <f t="shared" si="1"/>
        <v>23150</v>
      </c>
      <c r="I41" s="212"/>
      <c r="J41" s="98"/>
      <c r="K41" s="98"/>
      <c r="L41" s="98"/>
    </row>
    <row r="42" spans="2:12" ht="14.25">
      <c r="B42" s="114"/>
      <c r="C42" s="439">
        <v>60095</v>
      </c>
      <c r="D42" s="440"/>
      <c r="E42" s="441" t="s">
        <v>11</v>
      </c>
      <c r="F42" s="271">
        <f>F43</f>
        <v>70000</v>
      </c>
      <c r="G42" s="271">
        <f>G43</f>
        <v>0</v>
      </c>
      <c r="H42" s="271">
        <f>H43</f>
        <v>70000</v>
      </c>
      <c r="I42" s="221"/>
      <c r="J42" s="98"/>
      <c r="K42" s="98"/>
      <c r="L42" s="98"/>
    </row>
    <row r="43" spans="2:12" ht="15" thickBot="1">
      <c r="B43" s="437"/>
      <c r="C43" s="442"/>
      <c r="D43" s="440" t="s">
        <v>94</v>
      </c>
      <c r="E43" s="148" t="s">
        <v>95</v>
      </c>
      <c r="F43" s="438">
        <v>70000</v>
      </c>
      <c r="G43" s="435"/>
      <c r="H43" s="124">
        <f t="shared" si="1"/>
        <v>70000</v>
      </c>
      <c r="I43" s="212"/>
      <c r="J43" s="98"/>
      <c r="K43" s="98"/>
      <c r="L43" s="98"/>
    </row>
    <row r="44" spans="2:12" ht="15.75" customHeight="1" thickBot="1">
      <c r="B44" s="291" t="s">
        <v>107</v>
      </c>
      <c r="C44" s="292"/>
      <c r="D44" s="292"/>
      <c r="E44" s="276" t="s">
        <v>18</v>
      </c>
      <c r="F44" s="326">
        <f>F45</f>
        <v>190000</v>
      </c>
      <c r="G44" s="326">
        <f>G45</f>
        <v>0</v>
      </c>
      <c r="H44" s="326">
        <f>H45</f>
        <v>190000</v>
      </c>
      <c r="I44" s="106"/>
      <c r="J44" s="98"/>
      <c r="K44" s="98"/>
      <c r="L44" s="98"/>
    </row>
    <row r="45" spans="2:12" ht="16.5" customHeight="1">
      <c r="B45" s="113"/>
      <c r="C45" s="318" t="s">
        <v>108</v>
      </c>
      <c r="D45" s="319"/>
      <c r="E45" s="266" t="s">
        <v>19</v>
      </c>
      <c r="F45" s="351">
        <f>SUM(F46:F48)</f>
        <v>190000</v>
      </c>
      <c r="G45" s="351">
        <f>SUM(G46:G48)</f>
        <v>0</v>
      </c>
      <c r="H45" s="351">
        <f>SUM(H46:H48)</f>
        <v>190000</v>
      </c>
      <c r="I45" s="107"/>
      <c r="J45" s="98"/>
      <c r="K45" s="98"/>
      <c r="L45" s="98"/>
    </row>
    <row r="46" spans="2:12" ht="15" customHeight="1">
      <c r="B46" s="117"/>
      <c r="C46" s="136"/>
      <c r="D46" s="110" t="s">
        <v>109</v>
      </c>
      <c r="E46" s="70" t="s">
        <v>110</v>
      </c>
      <c r="F46" s="133">
        <v>70000</v>
      </c>
      <c r="G46" s="74"/>
      <c r="H46" s="74">
        <f>F46+G46</f>
        <v>70000</v>
      </c>
      <c r="I46" s="112"/>
      <c r="J46" s="98"/>
      <c r="K46" s="98"/>
      <c r="L46" s="98"/>
    </row>
    <row r="47" spans="2:12" ht="15" customHeight="1">
      <c r="B47" s="117"/>
      <c r="C47" s="136"/>
      <c r="D47" s="110" t="s">
        <v>132</v>
      </c>
      <c r="E47" s="70" t="s">
        <v>133</v>
      </c>
      <c r="F47" s="133">
        <v>0</v>
      </c>
      <c r="G47" s="74">
        <v>6000</v>
      </c>
      <c r="H47" s="74">
        <f>F47+G47</f>
        <v>6000</v>
      </c>
      <c r="I47" s="403" t="s">
        <v>406</v>
      </c>
      <c r="J47" s="98"/>
      <c r="K47" s="98"/>
      <c r="L47" s="98"/>
    </row>
    <row r="48" spans="2:12" ht="15" customHeight="1" thickBot="1">
      <c r="B48" s="114"/>
      <c r="C48" s="115"/>
      <c r="D48" s="110" t="s">
        <v>91</v>
      </c>
      <c r="E48" s="70" t="s">
        <v>92</v>
      </c>
      <c r="F48" s="133">
        <v>120000</v>
      </c>
      <c r="G48" s="74">
        <v>-6000</v>
      </c>
      <c r="H48" s="74">
        <f>F48+G48</f>
        <v>114000</v>
      </c>
      <c r="I48" s="403" t="s">
        <v>406</v>
      </c>
      <c r="J48" s="98"/>
      <c r="K48" s="98"/>
      <c r="L48" s="98"/>
    </row>
    <row r="49" spans="2:12" ht="15.75" customHeight="1" thickBot="1">
      <c r="B49" s="291" t="s">
        <v>111</v>
      </c>
      <c r="C49" s="329"/>
      <c r="D49" s="292"/>
      <c r="E49" s="330" t="s">
        <v>112</v>
      </c>
      <c r="F49" s="326">
        <f aca="true" t="shared" si="2" ref="F49:H50">F50</f>
        <v>120000</v>
      </c>
      <c r="G49" s="326">
        <f t="shared" si="2"/>
        <v>0</v>
      </c>
      <c r="H49" s="326">
        <f t="shared" si="2"/>
        <v>120000</v>
      </c>
      <c r="I49" s="106"/>
      <c r="J49" s="98"/>
      <c r="K49" s="98"/>
      <c r="L49" s="98"/>
    </row>
    <row r="50" spans="2:12" ht="17.25" customHeight="1">
      <c r="B50" s="113"/>
      <c r="C50" s="318" t="s">
        <v>113</v>
      </c>
      <c r="D50" s="319"/>
      <c r="E50" s="266" t="s">
        <v>226</v>
      </c>
      <c r="F50" s="351">
        <f t="shared" si="2"/>
        <v>120000</v>
      </c>
      <c r="G50" s="351">
        <f t="shared" si="2"/>
        <v>0</v>
      </c>
      <c r="H50" s="351">
        <f t="shared" si="2"/>
        <v>120000</v>
      </c>
      <c r="I50" s="107"/>
      <c r="J50" s="98"/>
      <c r="K50" s="98"/>
      <c r="L50" s="98"/>
    </row>
    <row r="51" spans="2:12" ht="15" customHeight="1" thickBot="1">
      <c r="B51" s="122"/>
      <c r="C51" s="130"/>
      <c r="D51" s="134" t="s">
        <v>91</v>
      </c>
      <c r="E51" s="39" t="s">
        <v>92</v>
      </c>
      <c r="F51" s="123">
        <v>120000</v>
      </c>
      <c r="G51" s="137"/>
      <c r="H51" s="124">
        <f>F51+G51</f>
        <v>120000</v>
      </c>
      <c r="I51" s="403"/>
      <c r="J51" s="98"/>
      <c r="K51" s="98"/>
      <c r="L51" s="98"/>
    </row>
    <row r="52" spans="2:12" ht="15.75" customHeight="1" thickBot="1">
      <c r="B52" s="291" t="s">
        <v>114</v>
      </c>
      <c r="C52" s="292"/>
      <c r="D52" s="292"/>
      <c r="E52" s="276" t="s">
        <v>23</v>
      </c>
      <c r="F52" s="326">
        <f>F53+F57+F65+F89+F92</f>
        <v>2602996</v>
      </c>
      <c r="G52" s="326">
        <f>G53+G57+G65+G89+G92</f>
        <v>5000</v>
      </c>
      <c r="H52" s="326">
        <f>H53+H57+H65+H89+H92</f>
        <v>2607996</v>
      </c>
      <c r="I52" s="106"/>
      <c r="J52" s="98"/>
      <c r="K52" s="98"/>
      <c r="L52" s="98"/>
    </row>
    <row r="53" spans="2:12" ht="15" customHeight="1">
      <c r="B53" s="113"/>
      <c r="C53" s="318" t="s">
        <v>115</v>
      </c>
      <c r="D53" s="319"/>
      <c r="E53" s="266" t="s">
        <v>227</v>
      </c>
      <c r="F53" s="351">
        <f>SUM(F54:F56)</f>
        <v>67307</v>
      </c>
      <c r="G53" s="351">
        <f>SUM(G54:G56)</f>
        <v>0</v>
      </c>
      <c r="H53" s="351">
        <f>SUM(H54:H56)</f>
        <v>67307</v>
      </c>
      <c r="I53" s="107"/>
      <c r="J53" s="98"/>
      <c r="K53" s="98"/>
      <c r="L53" s="98"/>
    </row>
    <row r="54" spans="2:12" ht="15" customHeight="1">
      <c r="B54" s="114"/>
      <c r="C54" s="115"/>
      <c r="D54" s="110" t="s">
        <v>116</v>
      </c>
      <c r="E54" s="70" t="s">
        <v>117</v>
      </c>
      <c r="F54" s="138">
        <v>55200</v>
      </c>
      <c r="G54" s="74"/>
      <c r="H54" s="74">
        <f>F54+G54</f>
        <v>55200</v>
      </c>
      <c r="I54" s="112"/>
      <c r="J54" s="98"/>
      <c r="K54" s="98"/>
      <c r="L54" s="98"/>
    </row>
    <row r="55" spans="2:12" ht="15" customHeight="1">
      <c r="B55" s="114"/>
      <c r="C55" s="115"/>
      <c r="D55" s="110" t="s">
        <v>118</v>
      </c>
      <c r="E55" s="70" t="s">
        <v>119</v>
      </c>
      <c r="F55" s="138">
        <v>10707</v>
      </c>
      <c r="G55" s="74"/>
      <c r="H55" s="74">
        <f>F55+G55</f>
        <v>10707</v>
      </c>
      <c r="I55" s="112"/>
      <c r="J55" s="98"/>
      <c r="K55" s="98"/>
      <c r="L55" s="98"/>
    </row>
    <row r="56" spans="2:12" ht="15" customHeight="1">
      <c r="B56" s="114"/>
      <c r="C56" s="115"/>
      <c r="D56" s="110" t="s">
        <v>120</v>
      </c>
      <c r="E56" s="70" t="s">
        <v>121</v>
      </c>
      <c r="F56" s="138">
        <v>1400</v>
      </c>
      <c r="G56" s="74"/>
      <c r="H56" s="74">
        <f>F56+G56</f>
        <v>1400</v>
      </c>
      <c r="I56" s="112"/>
      <c r="J56" s="98"/>
      <c r="K56" s="98"/>
      <c r="L56" s="98"/>
    </row>
    <row r="57" spans="2:12" ht="15" customHeight="1">
      <c r="B57" s="117"/>
      <c r="C57" s="269" t="s">
        <v>122</v>
      </c>
      <c r="D57" s="268"/>
      <c r="E57" s="270" t="s">
        <v>228</v>
      </c>
      <c r="F57" s="348">
        <f>SUM(F58:F64)</f>
        <v>132546</v>
      </c>
      <c r="G57" s="348">
        <f>SUM(G58:G64)</f>
        <v>0</v>
      </c>
      <c r="H57" s="348">
        <f>SUM(H58:H64)</f>
        <v>132546</v>
      </c>
      <c r="I57" s="112"/>
      <c r="J57" s="98"/>
      <c r="K57" s="98"/>
      <c r="L57" s="98"/>
    </row>
    <row r="58" spans="2:12" ht="15" customHeight="1">
      <c r="B58" s="114"/>
      <c r="C58" s="115"/>
      <c r="D58" s="110" t="s">
        <v>109</v>
      </c>
      <c r="E58" s="70" t="s">
        <v>110</v>
      </c>
      <c r="F58" s="119">
        <v>111204</v>
      </c>
      <c r="G58" s="74"/>
      <c r="H58" s="74">
        <f aca="true" t="shared" si="3" ref="H58:H64">F58+G58</f>
        <v>111204</v>
      </c>
      <c r="I58" s="204"/>
      <c r="J58" s="98"/>
      <c r="K58" s="98"/>
      <c r="L58" s="98"/>
    </row>
    <row r="59" spans="2:12" ht="15" customHeight="1">
      <c r="B59" s="114"/>
      <c r="C59" s="115"/>
      <c r="D59" s="110" t="s">
        <v>105</v>
      </c>
      <c r="E59" s="70" t="s">
        <v>106</v>
      </c>
      <c r="F59" s="119">
        <v>3642</v>
      </c>
      <c r="G59" s="74"/>
      <c r="H59" s="74">
        <f t="shared" si="3"/>
        <v>3642</v>
      </c>
      <c r="I59" s="112"/>
      <c r="J59" s="98"/>
      <c r="K59" s="98"/>
      <c r="L59" s="98"/>
    </row>
    <row r="60" spans="2:12" ht="15" customHeight="1">
      <c r="B60" s="114"/>
      <c r="C60" s="115"/>
      <c r="D60" s="139">
        <v>4220</v>
      </c>
      <c r="E60" s="70" t="s">
        <v>175</v>
      </c>
      <c r="F60" s="119">
        <v>4000</v>
      </c>
      <c r="G60" s="74"/>
      <c r="H60" s="74">
        <f>F60+G60</f>
        <v>4000</v>
      </c>
      <c r="I60" s="112"/>
      <c r="J60" s="98"/>
      <c r="K60" s="98"/>
      <c r="L60" s="98"/>
    </row>
    <row r="61" spans="2:12" ht="15" customHeight="1">
      <c r="B61" s="114"/>
      <c r="C61" s="115"/>
      <c r="D61" s="110" t="s">
        <v>91</v>
      </c>
      <c r="E61" s="70" t="s">
        <v>92</v>
      </c>
      <c r="F61" s="119">
        <v>3700</v>
      </c>
      <c r="G61" s="74"/>
      <c r="H61" s="74">
        <f t="shared" si="3"/>
        <v>3700</v>
      </c>
      <c r="I61" s="112"/>
      <c r="J61" s="98"/>
      <c r="K61" s="98"/>
      <c r="L61" s="98"/>
    </row>
    <row r="62" spans="2:12" ht="15" customHeight="1">
      <c r="B62" s="114"/>
      <c r="C62" s="115"/>
      <c r="D62" s="110" t="s">
        <v>123</v>
      </c>
      <c r="E62" s="70" t="s">
        <v>124</v>
      </c>
      <c r="F62" s="119">
        <v>1000</v>
      </c>
      <c r="G62" s="74"/>
      <c r="H62" s="74">
        <f t="shared" si="3"/>
        <v>1000</v>
      </c>
      <c r="I62" s="112"/>
      <c r="J62" s="98"/>
      <c r="K62" s="98"/>
      <c r="L62" s="98"/>
    </row>
    <row r="63" spans="2:12" ht="15" customHeight="1">
      <c r="B63" s="114"/>
      <c r="C63" s="115"/>
      <c r="D63" s="139">
        <v>4420</v>
      </c>
      <c r="E63" s="70" t="s">
        <v>125</v>
      </c>
      <c r="F63" s="119">
        <v>4000</v>
      </c>
      <c r="G63" s="74"/>
      <c r="H63" s="74">
        <f t="shared" si="3"/>
        <v>4000</v>
      </c>
      <c r="I63" s="112"/>
      <c r="J63" s="98"/>
      <c r="K63" s="98"/>
      <c r="L63" s="98"/>
    </row>
    <row r="64" spans="2:12" ht="14.25">
      <c r="B64" s="114"/>
      <c r="C64" s="115"/>
      <c r="D64" s="139">
        <v>4700</v>
      </c>
      <c r="E64" s="70" t="s">
        <v>126</v>
      </c>
      <c r="F64" s="119">
        <v>5000</v>
      </c>
      <c r="G64" s="74"/>
      <c r="H64" s="74">
        <f t="shared" si="3"/>
        <v>5000</v>
      </c>
      <c r="I64" s="112"/>
      <c r="J64" s="98"/>
      <c r="K64" s="98"/>
      <c r="L64" s="98"/>
    </row>
    <row r="65" spans="2:12" ht="15" customHeight="1">
      <c r="B65" s="117"/>
      <c r="C65" s="269" t="s">
        <v>127</v>
      </c>
      <c r="D65" s="268"/>
      <c r="E65" s="270" t="s">
        <v>229</v>
      </c>
      <c r="F65" s="348">
        <f>SUM(F66:F88)</f>
        <v>2276643</v>
      </c>
      <c r="G65" s="352">
        <f>SUM(G66:G88)</f>
        <v>0</v>
      </c>
      <c r="H65" s="348">
        <f>SUM(H66:H88)</f>
        <v>2276643</v>
      </c>
      <c r="I65" s="112"/>
      <c r="J65" s="98"/>
      <c r="K65" s="98"/>
      <c r="L65" s="98"/>
    </row>
    <row r="66" spans="2:12" ht="14.25" customHeight="1">
      <c r="B66" s="114"/>
      <c r="C66" s="115"/>
      <c r="D66" s="115">
        <v>3020</v>
      </c>
      <c r="E66" s="70" t="s">
        <v>128</v>
      </c>
      <c r="F66" s="119">
        <v>4000</v>
      </c>
      <c r="G66" s="74"/>
      <c r="H66" s="74">
        <f aca="true" t="shared" si="4" ref="H66:H88">F66+G66</f>
        <v>4000</v>
      </c>
      <c r="I66" s="140"/>
      <c r="J66" s="98"/>
      <c r="K66" s="98"/>
      <c r="L66" s="98"/>
    </row>
    <row r="67" spans="2:12" ht="14.25" customHeight="1">
      <c r="B67" s="114"/>
      <c r="C67" s="115"/>
      <c r="D67" s="110" t="s">
        <v>116</v>
      </c>
      <c r="E67" s="70" t="s">
        <v>117</v>
      </c>
      <c r="F67" s="119">
        <v>1100000</v>
      </c>
      <c r="G67" s="74"/>
      <c r="H67" s="74">
        <f t="shared" si="4"/>
        <v>1100000</v>
      </c>
      <c r="I67" s="204"/>
      <c r="J67" s="98"/>
      <c r="K67" s="98"/>
      <c r="L67" s="98"/>
    </row>
    <row r="68" spans="2:12" ht="14.25" customHeight="1">
      <c r="B68" s="114"/>
      <c r="C68" s="115"/>
      <c r="D68" s="110" t="s">
        <v>129</v>
      </c>
      <c r="E68" s="70" t="s">
        <v>130</v>
      </c>
      <c r="F68" s="119">
        <v>91500</v>
      </c>
      <c r="G68" s="120"/>
      <c r="H68" s="74">
        <f t="shared" si="4"/>
        <v>91500</v>
      </c>
      <c r="I68" s="212"/>
      <c r="J68" s="98"/>
      <c r="K68" s="98"/>
      <c r="L68" s="98"/>
    </row>
    <row r="69" spans="2:12" ht="14.25" customHeight="1">
      <c r="B69" s="114"/>
      <c r="C69" s="115"/>
      <c r="D69" s="110" t="s">
        <v>118</v>
      </c>
      <c r="E69" s="70" t="s">
        <v>119</v>
      </c>
      <c r="F69" s="119">
        <v>200000</v>
      </c>
      <c r="G69" s="74"/>
      <c r="H69" s="120">
        <f t="shared" si="4"/>
        <v>200000</v>
      </c>
      <c r="I69" s="112"/>
      <c r="J69" s="98"/>
      <c r="K69" s="98"/>
      <c r="L69" s="98"/>
    </row>
    <row r="70" spans="2:12" ht="14.25" customHeight="1">
      <c r="B70" s="114"/>
      <c r="C70" s="115"/>
      <c r="D70" s="110" t="s">
        <v>120</v>
      </c>
      <c r="E70" s="70" t="s">
        <v>121</v>
      </c>
      <c r="F70" s="119">
        <v>29000</v>
      </c>
      <c r="G70" s="74"/>
      <c r="H70" s="120">
        <f t="shared" si="4"/>
        <v>29000</v>
      </c>
      <c r="I70" s="212"/>
      <c r="J70" s="98"/>
      <c r="K70" s="98"/>
      <c r="L70" s="98"/>
    </row>
    <row r="71" spans="2:12" ht="14.25" customHeight="1">
      <c r="B71" s="114"/>
      <c r="C71" s="115"/>
      <c r="D71" s="115">
        <v>4170</v>
      </c>
      <c r="E71" s="70" t="s">
        <v>131</v>
      </c>
      <c r="F71" s="119">
        <v>48000</v>
      </c>
      <c r="G71" s="74"/>
      <c r="H71" s="120">
        <f t="shared" si="4"/>
        <v>48000</v>
      </c>
      <c r="I71" s="212"/>
      <c r="J71" s="98"/>
      <c r="K71" s="98"/>
      <c r="L71" s="98"/>
    </row>
    <row r="72" spans="2:12" ht="14.25" customHeight="1">
      <c r="B72" s="114"/>
      <c r="C72" s="115"/>
      <c r="D72" s="110" t="s">
        <v>105</v>
      </c>
      <c r="E72" s="70" t="s">
        <v>106</v>
      </c>
      <c r="F72" s="119">
        <v>177000</v>
      </c>
      <c r="G72" s="120"/>
      <c r="H72" s="74">
        <f t="shared" si="4"/>
        <v>177000</v>
      </c>
      <c r="I72" s="221"/>
      <c r="J72" s="98"/>
      <c r="K72" s="98"/>
      <c r="L72" s="98"/>
    </row>
    <row r="73" spans="2:12" ht="14.25" customHeight="1">
      <c r="B73" s="114"/>
      <c r="C73" s="115"/>
      <c r="D73" s="139">
        <v>4220</v>
      </c>
      <c r="E73" s="70" t="s">
        <v>175</v>
      </c>
      <c r="F73" s="119">
        <v>5000</v>
      </c>
      <c r="G73" s="120"/>
      <c r="H73" s="74">
        <f>F73+G73</f>
        <v>5000</v>
      </c>
      <c r="I73" s="221"/>
      <c r="J73" s="98"/>
      <c r="K73" s="98"/>
      <c r="L73" s="98"/>
    </row>
    <row r="74" spans="2:12" ht="14.25" customHeight="1">
      <c r="B74" s="114"/>
      <c r="C74" s="115"/>
      <c r="D74" s="110" t="s">
        <v>132</v>
      </c>
      <c r="E74" s="70" t="s">
        <v>133</v>
      </c>
      <c r="F74" s="119">
        <v>32000</v>
      </c>
      <c r="G74" s="74"/>
      <c r="H74" s="74">
        <f t="shared" si="4"/>
        <v>32000</v>
      </c>
      <c r="I74" s="140"/>
      <c r="J74" s="98"/>
      <c r="K74" s="98"/>
      <c r="L74" s="98"/>
    </row>
    <row r="75" spans="2:12" ht="14.25" customHeight="1">
      <c r="B75" s="114"/>
      <c r="C75" s="115"/>
      <c r="D75" s="110" t="s">
        <v>134</v>
      </c>
      <c r="E75" s="70" t="s">
        <v>135</v>
      </c>
      <c r="F75" s="119">
        <v>125000</v>
      </c>
      <c r="G75" s="74"/>
      <c r="H75" s="74">
        <f t="shared" si="4"/>
        <v>125000</v>
      </c>
      <c r="I75" s="221"/>
      <c r="J75" s="98"/>
      <c r="K75" s="98"/>
      <c r="L75" s="98"/>
    </row>
    <row r="76" spans="2:12" ht="14.25" customHeight="1">
      <c r="B76" s="114"/>
      <c r="C76" s="115"/>
      <c r="D76" s="115" t="s">
        <v>179</v>
      </c>
      <c r="E76" s="70" t="s">
        <v>180</v>
      </c>
      <c r="F76" s="119">
        <v>2000</v>
      </c>
      <c r="G76" s="74"/>
      <c r="H76" s="74">
        <f t="shared" si="4"/>
        <v>2000</v>
      </c>
      <c r="I76" s="140"/>
      <c r="J76" s="98"/>
      <c r="K76" s="98"/>
      <c r="L76" s="98"/>
    </row>
    <row r="77" spans="2:12" ht="14.25" customHeight="1">
      <c r="B77" s="114"/>
      <c r="C77" s="115"/>
      <c r="D77" s="110" t="s">
        <v>91</v>
      </c>
      <c r="E77" s="70" t="s">
        <v>92</v>
      </c>
      <c r="F77" s="119">
        <v>210043</v>
      </c>
      <c r="G77" s="120"/>
      <c r="H77" s="120">
        <f t="shared" si="4"/>
        <v>210043</v>
      </c>
      <c r="I77" s="212"/>
      <c r="J77" s="98"/>
      <c r="K77" s="98"/>
      <c r="L77" s="98"/>
    </row>
    <row r="78" spans="2:12" ht="14.25" customHeight="1">
      <c r="B78" s="114"/>
      <c r="C78" s="141"/>
      <c r="D78" s="142">
        <v>4350</v>
      </c>
      <c r="E78" s="143" t="s">
        <v>136</v>
      </c>
      <c r="F78" s="119">
        <v>8000</v>
      </c>
      <c r="G78" s="145"/>
      <c r="H78" s="145">
        <f t="shared" si="4"/>
        <v>8000</v>
      </c>
      <c r="I78" s="107"/>
      <c r="J78" s="98"/>
      <c r="K78" s="98"/>
      <c r="L78" s="98"/>
    </row>
    <row r="79" spans="2:12" ht="14.25" customHeight="1">
      <c r="B79" s="114"/>
      <c r="C79" s="115"/>
      <c r="D79" s="139">
        <v>4360</v>
      </c>
      <c r="E79" s="70" t="s">
        <v>137</v>
      </c>
      <c r="F79" s="119">
        <v>12000</v>
      </c>
      <c r="G79" s="74"/>
      <c r="H79" s="74">
        <f t="shared" si="4"/>
        <v>12000</v>
      </c>
      <c r="I79" s="112"/>
      <c r="J79" s="98"/>
      <c r="K79" s="98"/>
      <c r="L79" s="98"/>
    </row>
    <row r="80" spans="2:12" ht="14.25" customHeight="1">
      <c r="B80" s="114"/>
      <c r="C80" s="115"/>
      <c r="D80" s="139">
        <v>4370</v>
      </c>
      <c r="E80" s="70" t="s">
        <v>138</v>
      </c>
      <c r="F80" s="119">
        <v>5000</v>
      </c>
      <c r="G80" s="74"/>
      <c r="H80" s="74">
        <f t="shared" si="4"/>
        <v>5000</v>
      </c>
      <c r="I80" s="112"/>
      <c r="J80" s="98"/>
      <c r="K80" s="98"/>
      <c r="L80" s="98"/>
    </row>
    <row r="81" spans="2:12" ht="14.25" customHeight="1">
      <c r="B81" s="114"/>
      <c r="C81" s="115"/>
      <c r="D81" s="139">
        <v>4390</v>
      </c>
      <c r="E81" s="70" t="s">
        <v>256</v>
      </c>
      <c r="F81" s="119">
        <v>22000</v>
      </c>
      <c r="G81" s="74"/>
      <c r="H81" s="74">
        <f t="shared" si="4"/>
        <v>22000</v>
      </c>
      <c r="I81" s="140"/>
      <c r="J81" s="98"/>
      <c r="K81" s="98"/>
      <c r="L81" s="98"/>
    </row>
    <row r="82" spans="2:12" ht="14.25" customHeight="1">
      <c r="B82" s="114"/>
      <c r="C82" s="115"/>
      <c r="D82" s="110" t="s">
        <v>123</v>
      </c>
      <c r="E82" s="70" t="s">
        <v>124</v>
      </c>
      <c r="F82" s="119">
        <v>16000</v>
      </c>
      <c r="G82" s="120"/>
      <c r="H82" s="120">
        <f t="shared" si="4"/>
        <v>16000</v>
      </c>
      <c r="I82" s="212"/>
      <c r="J82" s="98"/>
      <c r="K82" s="98"/>
      <c r="L82" s="98"/>
    </row>
    <row r="83" spans="2:12" ht="14.25" customHeight="1">
      <c r="B83" s="114"/>
      <c r="C83" s="115"/>
      <c r="D83" s="139">
        <v>4420</v>
      </c>
      <c r="E83" s="70" t="s">
        <v>125</v>
      </c>
      <c r="F83" s="119">
        <v>8000</v>
      </c>
      <c r="G83" s="74"/>
      <c r="H83" s="74">
        <f t="shared" si="4"/>
        <v>8000</v>
      </c>
      <c r="I83" s="221"/>
      <c r="J83" s="98"/>
      <c r="K83" s="98"/>
      <c r="L83" s="98"/>
    </row>
    <row r="84" spans="2:12" ht="14.25" customHeight="1">
      <c r="B84" s="114"/>
      <c r="C84" s="115"/>
      <c r="D84" s="110" t="s">
        <v>98</v>
      </c>
      <c r="E84" s="70" t="s">
        <v>99</v>
      </c>
      <c r="F84" s="119">
        <v>45000</v>
      </c>
      <c r="G84" s="74"/>
      <c r="H84" s="120">
        <f t="shared" si="4"/>
        <v>45000</v>
      </c>
      <c r="I84" s="221"/>
      <c r="J84" s="98"/>
      <c r="K84" s="98"/>
      <c r="L84" s="98"/>
    </row>
    <row r="85" spans="2:12" ht="14.25" customHeight="1">
      <c r="B85" s="146"/>
      <c r="C85" s="115"/>
      <c r="D85" s="110" t="s">
        <v>139</v>
      </c>
      <c r="E85" s="70" t="s">
        <v>140</v>
      </c>
      <c r="F85" s="119">
        <v>27100</v>
      </c>
      <c r="G85" s="74"/>
      <c r="H85" s="74">
        <f t="shared" si="4"/>
        <v>27100</v>
      </c>
      <c r="I85" s="212"/>
      <c r="J85" s="98"/>
      <c r="K85" s="98"/>
      <c r="L85" s="98"/>
    </row>
    <row r="86" spans="2:12" ht="14.25" customHeight="1">
      <c r="B86" s="114"/>
      <c r="C86" s="115"/>
      <c r="D86" s="139">
        <v>4610</v>
      </c>
      <c r="E86" s="70" t="s">
        <v>141</v>
      </c>
      <c r="F86" s="119">
        <v>34000</v>
      </c>
      <c r="G86" s="120"/>
      <c r="H86" s="74">
        <f t="shared" si="4"/>
        <v>34000</v>
      </c>
      <c r="I86" s="212"/>
      <c r="J86" s="98"/>
      <c r="K86" s="98"/>
      <c r="L86" s="98"/>
    </row>
    <row r="87" spans="2:12" ht="14.25" customHeight="1">
      <c r="B87" s="114"/>
      <c r="C87" s="115"/>
      <c r="D87" s="139">
        <v>4700</v>
      </c>
      <c r="E87" s="70" t="s">
        <v>142</v>
      </c>
      <c r="F87" s="119">
        <v>16000</v>
      </c>
      <c r="G87" s="74"/>
      <c r="H87" s="120">
        <f t="shared" si="4"/>
        <v>16000</v>
      </c>
      <c r="I87" s="212"/>
      <c r="J87" s="98"/>
      <c r="K87" s="98"/>
      <c r="L87" s="98"/>
    </row>
    <row r="88" spans="2:12" ht="24">
      <c r="B88" s="114"/>
      <c r="C88" s="115"/>
      <c r="D88" s="139">
        <v>6060</v>
      </c>
      <c r="E88" s="70" t="s">
        <v>143</v>
      </c>
      <c r="F88" s="119">
        <v>60000</v>
      </c>
      <c r="G88" s="74"/>
      <c r="H88" s="74">
        <f t="shared" si="4"/>
        <v>60000</v>
      </c>
      <c r="I88" s="140"/>
      <c r="J88" s="98"/>
      <c r="K88" s="98"/>
      <c r="L88" s="98"/>
    </row>
    <row r="89" spans="2:12" ht="15" customHeight="1">
      <c r="B89" s="114"/>
      <c r="C89" s="268" t="s">
        <v>144</v>
      </c>
      <c r="D89" s="269"/>
      <c r="E89" s="270" t="s">
        <v>230</v>
      </c>
      <c r="F89" s="348">
        <f>F90+F91</f>
        <v>72440</v>
      </c>
      <c r="G89" s="348">
        <f>G90+G91</f>
        <v>5000</v>
      </c>
      <c r="H89" s="348">
        <f>H90+H91</f>
        <v>77440</v>
      </c>
      <c r="I89" s="112"/>
      <c r="J89" s="98"/>
      <c r="K89" s="98"/>
      <c r="L89" s="98"/>
    </row>
    <row r="90" spans="2:12" ht="15" customHeight="1">
      <c r="B90" s="114"/>
      <c r="C90" s="115"/>
      <c r="D90" s="139">
        <v>4210</v>
      </c>
      <c r="E90" s="70" t="s">
        <v>106</v>
      </c>
      <c r="F90" s="119">
        <v>30640</v>
      </c>
      <c r="G90" s="120"/>
      <c r="H90" s="74">
        <f>F90+G90</f>
        <v>30640</v>
      </c>
      <c r="I90" s="204"/>
      <c r="J90" s="98"/>
      <c r="K90" s="98"/>
      <c r="L90" s="98"/>
    </row>
    <row r="91" spans="2:12" ht="15" customHeight="1">
      <c r="B91" s="114"/>
      <c r="C91" s="115"/>
      <c r="D91" s="139">
        <v>4300</v>
      </c>
      <c r="E91" s="70" t="s">
        <v>92</v>
      </c>
      <c r="F91" s="119">
        <v>41800</v>
      </c>
      <c r="G91" s="120">
        <v>5000</v>
      </c>
      <c r="H91" s="120">
        <f>F91+G91</f>
        <v>46800</v>
      </c>
      <c r="I91" s="140" t="s">
        <v>407</v>
      </c>
      <c r="J91" s="98"/>
      <c r="K91" s="98"/>
      <c r="L91" s="98"/>
    </row>
    <row r="92" spans="2:12" ht="15" customHeight="1">
      <c r="B92" s="114"/>
      <c r="C92" s="268" t="s">
        <v>266</v>
      </c>
      <c r="D92" s="353"/>
      <c r="E92" s="270" t="s">
        <v>11</v>
      </c>
      <c r="F92" s="348">
        <f>F93</f>
        <v>54060</v>
      </c>
      <c r="G92" s="348">
        <f>G93</f>
        <v>0</v>
      </c>
      <c r="H92" s="348">
        <f>H93</f>
        <v>54060</v>
      </c>
      <c r="I92" s="140"/>
      <c r="J92" s="98"/>
      <c r="K92" s="98"/>
      <c r="L92" s="98"/>
    </row>
    <row r="93" spans="2:12" ht="15" customHeight="1" thickBot="1">
      <c r="B93" s="127"/>
      <c r="C93" s="128"/>
      <c r="D93" s="110" t="s">
        <v>109</v>
      </c>
      <c r="E93" s="70" t="s">
        <v>110</v>
      </c>
      <c r="F93" s="129">
        <v>54060</v>
      </c>
      <c r="G93" s="149"/>
      <c r="H93" s="74">
        <f>F93+G93</f>
        <v>54060</v>
      </c>
      <c r="I93" s="204"/>
      <c r="J93" s="98"/>
      <c r="K93" s="98"/>
      <c r="L93" s="98"/>
    </row>
    <row r="94" spans="2:12" ht="39" thickBot="1">
      <c r="B94" s="291" t="s">
        <v>145</v>
      </c>
      <c r="C94" s="292"/>
      <c r="D94" s="292"/>
      <c r="E94" s="280" t="s">
        <v>286</v>
      </c>
      <c r="F94" s="326">
        <f>F95+F97</f>
        <v>5167</v>
      </c>
      <c r="G94" s="326">
        <f>G95+G97</f>
        <v>0</v>
      </c>
      <c r="H94" s="326">
        <f>H95+H97</f>
        <v>5167</v>
      </c>
      <c r="I94" s="106"/>
      <c r="J94" s="98"/>
      <c r="K94" s="98"/>
      <c r="L94" s="98"/>
    </row>
    <row r="95" spans="2:12" ht="26.25" customHeight="1">
      <c r="B95" s="207"/>
      <c r="C95" s="354" t="s">
        <v>146</v>
      </c>
      <c r="D95" s="355"/>
      <c r="E95" s="356" t="s">
        <v>231</v>
      </c>
      <c r="F95" s="357">
        <f>SUM(F96:F96)</f>
        <v>1420</v>
      </c>
      <c r="G95" s="357">
        <f>SUM(G96:G96)</f>
        <v>0</v>
      </c>
      <c r="H95" s="357">
        <f>SUM(H96:H96)</f>
        <v>1420</v>
      </c>
      <c r="I95" s="184"/>
      <c r="J95" s="98"/>
      <c r="K95" s="98"/>
      <c r="L95" s="98"/>
    </row>
    <row r="96" spans="2:12" ht="15" customHeight="1">
      <c r="B96" s="114"/>
      <c r="C96" s="115"/>
      <c r="D96" s="155" t="s">
        <v>91</v>
      </c>
      <c r="E96" s="148" t="s">
        <v>147</v>
      </c>
      <c r="F96" s="208">
        <v>1420</v>
      </c>
      <c r="G96" s="74"/>
      <c r="H96" s="74">
        <f>F96+G96</f>
        <v>1420</v>
      </c>
      <c r="I96" s="112"/>
      <c r="J96" s="98"/>
      <c r="K96" s="98"/>
      <c r="L96" s="98"/>
    </row>
    <row r="97" spans="2:12" ht="51">
      <c r="B97" s="399"/>
      <c r="C97" s="300">
        <v>75109</v>
      </c>
      <c r="D97" s="313"/>
      <c r="E97" s="270" t="s">
        <v>342</v>
      </c>
      <c r="F97" s="401">
        <f>SUM(F98:F102)</f>
        <v>3747</v>
      </c>
      <c r="G97" s="402">
        <f>SUM(G98:G102)</f>
        <v>0</v>
      </c>
      <c r="H97" s="401">
        <f>SUM(H98:H102)</f>
        <v>3747</v>
      </c>
      <c r="I97" s="107"/>
      <c r="J97" s="98"/>
      <c r="K97" s="98"/>
      <c r="L97" s="98"/>
    </row>
    <row r="98" spans="2:12" ht="15" customHeight="1">
      <c r="B98" s="399"/>
      <c r="C98" s="141"/>
      <c r="D98" s="110" t="s">
        <v>109</v>
      </c>
      <c r="E98" s="70" t="s">
        <v>110</v>
      </c>
      <c r="F98" s="400">
        <v>2190</v>
      </c>
      <c r="G98" s="145"/>
      <c r="H98" s="74">
        <f>F98+G98</f>
        <v>2190</v>
      </c>
      <c r="I98" s="403"/>
      <c r="J98" s="98"/>
      <c r="K98" s="98"/>
      <c r="L98" s="98"/>
    </row>
    <row r="99" spans="2:12" ht="15" customHeight="1">
      <c r="B99" s="399"/>
      <c r="C99" s="141"/>
      <c r="D99" s="115">
        <v>4170</v>
      </c>
      <c r="E99" s="70" t="s">
        <v>131</v>
      </c>
      <c r="F99" s="400">
        <v>300</v>
      </c>
      <c r="G99" s="413"/>
      <c r="H99" s="120">
        <f>F99+G99</f>
        <v>300</v>
      </c>
      <c r="I99" s="212"/>
      <c r="J99" s="98"/>
      <c r="K99" s="98"/>
      <c r="L99" s="98"/>
    </row>
    <row r="100" spans="2:12" ht="15" customHeight="1">
      <c r="B100" s="399"/>
      <c r="C100" s="141"/>
      <c r="D100" s="110" t="s">
        <v>105</v>
      </c>
      <c r="E100" s="70" t="s">
        <v>106</v>
      </c>
      <c r="F100" s="400">
        <v>797</v>
      </c>
      <c r="G100" s="145"/>
      <c r="H100" s="74">
        <f>F100+G100</f>
        <v>797</v>
      </c>
      <c r="I100" s="204"/>
      <c r="J100" s="98"/>
      <c r="K100" s="98"/>
      <c r="L100" s="98"/>
    </row>
    <row r="101" spans="2:12" ht="15" customHeight="1">
      <c r="B101" s="453"/>
      <c r="C101" s="115"/>
      <c r="D101" s="110" t="s">
        <v>91</v>
      </c>
      <c r="E101" s="70" t="s">
        <v>92</v>
      </c>
      <c r="F101" s="454">
        <v>300</v>
      </c>
      <c r="G101" s="74"/>
      <c r="H101" s="74">
        <f>F101+G101</f>
        <v>300</v>
      </c>
      <c r="I101" s="204"/>
      <c r="J101" s="98"/>
      <c r="K101" s="98"/>
      <c r="L101" s="98"/>
    </row>
    <row r="102" spans="2:12" ht="15" customHeight="1" thickBot="1">
      <c r="B102" s="161"/>
      <c r="C102" s="130"/>
      <c r="D102" s="134" t="s">
        <v>123</v>
      </c>
      <c r="E102" s="39" t="s">
        <v>124</v>
      </c>
      <c r="F102" s="455">
        <v>160</v>
      </c>
      <c r="G102" s="124"/>
      <c r="H102" s="124">
        <f>F102+G102</f>
        <v>160</v>
      </c>
      <c r="I102" s="395"/>
      <c r="J102" s="98"/>
      <c r="K102" s="98"/>
      <c r="L102" s="98"/>
    </row>
    <row r="103" spans="2:12" ht="27.75" customHeight="1" thickBot="1">
      <c r="B103" s="331" t="s">
        <v>148</v>
      </c>
      <c r="C103" s="292"/>
      <c r="D103" s="329"/>
      <c r="E103" s="280" t="s">
        <v>149</v>
      </c>
      <c r="F103" s="332">
        <f>F104+F106+F115+F119</f>
        <v>578400</v>
      </c>
      <c r="G103" s="500">
        <f>G104+G106+G115+G119</f>
        <v>-215000</v>
      </c>
      <c r="H103" s="332">
        <f>H104+H106+H115+H119</f>
        <v>363400</v>
      </c>
      <c r="I103" s="106"/>
      <c r="J103" s="98"/>
      <c r="K103" s="98"/>
      <c r="L103" s="98"/>
    </row>
    <row r="104" spans="2:12" ht="17.25" customHeight="1">
      <c r="B104" s="635"/>
      <c r="C104" s="636">
        <v>75405</v>
      </c>
      <c r="D104" s="317"/>
      <c r="E104" s="362" t="s">
        <v>301</v>
      </c>
      <c r="F104" s="637">
        <f>F105</f>
        <v>100000</v>
      </c>
      <c r="G104" s="638">
        <f>G105</f>
        <v>0</v>
      </c>
      <c r="H104" s="637">
        <f>H105</f>
        <v>100000</v>
      </c>
      <c r="I104" s="153"/>
      <c r="J104" s="98"/>
      <c r="K104" s="98"/>
      <c r="L104" s="98"/>
    </row>
    <row r="105" spans="2:12" ht="14.25">
      <c r="B105" s="422"/>
      <c r="C105" s="358"/>
      <c r="D105" s="462" t="s">
        <v>365</v>
      </c>
      <c r="E105" s="143" t="s">
        <v>366</v>
      </c>
      <c r="F105" s="463">
        <v>100000</v>
      </c>
      <c r="G105" s="244"/>
      <c r="H105" s="74">
        <f aca="true" t="shared" si="5" ref="H105:H114">F105+G105</f>
        <v>100000</v>
      </c>
      <c r="I105" s="469" t="s">
        <v>377</v>
      </c>
      <c r="J105" s="98"/>
      <c r="K105" s="98"/>
      <c r="L105" s="98"/>
    </row>
    <row r="106" spans="2:12" ht="15" customHeight="1">
      <c r="B106" s="117"/>
      <c r="C106" s="269" t="s">
        <v>150</v>
      </c>
      <c r="D106" s="268"/>
      <c r="E106" s="270" t="s">
        <v>232</v>
      </c>
      <c r="F106" s="348">
        <f>SUM(F107:F114)</f>
        <v>200400</v>
      </c>
      <c r="G106" s="348">
        <f>SUM(G107:G114)</f>
        <v>5000</v>
      </c>
      <c r="H106" s="348">
        <f>SUM(H107:H114)</f>
        <v>205400</v>
      </c>
      <c r="I106" s="112"/>
      <c r="J106" s="98"/>
      <c r="K106" s="98"/>
      <c r="L106" s="98"/>
    </row>
    <row r="107" spans="2:12" ht="48" customHeight="1">
      <c r="B107" s="113"/>
      <c r="C107" s="318"/>
      <c r="D107" s="141" t="s">
        <v>352</v>
      </c>
      <c r="E107" s="143" t="s">
        <v>379</v>
      </c>
      <c r="F107" s="144">
        <v>15000</v>
      </c>
      <c r="G107" s="144">
        <v>7000</v>
      </c>
      <c r="H107" s="74">
        <f t="shared" si="5"/>
        <v>22000</v>
      </c>
      <c r="I107" s="121" t="s">
        <v>406</v>
      </c>
      <c r="J107" s="98"/>
      <c r="K107" s="98"/>
      <c r="L107" s="98"/>
    </row>
    <row r="108" spans="2:12" ht="14.25">
      <c r="B108" s="113"/>
      <c r="C108" s="81"/>
      <c r="D108" s="147" t="s">
        <v>151</v>
      </c>
      <c r="E108" s="148" t="s">
        <v>128</v>
      </c>
      <c r="F108" s="144">
        <v>18000</v>
      </c>
      <c r="G108" s="120">
        <v>5000</v>
      </c>
      <c r="H108" s="74">
        <f t="shared" si="5"/>
        <v>23000</v>
      </c>
      <c r="I108" s="140" t="s">
        <v>407</v>
      </c>
      <c r="J108" s="98"/>
      <c r="K108" s="98"/>
      <c r="L108" s="98"/>
    </row>
    <row r="109" spans="2:12" ht="24">
      <c r="B109" s="114"/>
      <c r="C109" s="115"/>
      <c r="D109" s="110" t="s">
        <v>105</v>
      </c>
      <c r="E109" s="70" t="s">
        <v>378</v>
      </c>
      <c r="F109" s="119">
        <v>19400</v>
      </c>
      <c r="G109" s="120">
        <v>2500</v>
      </c>
      <c r="H109" s="120">
        <f t="shared" si="5"/>
        <v>21900</v>
      </c>
      <c r="I109" s="121" t="s">
        <v>406</v>
      </c>
      <c r="J109" s="98"/>
      <c r="K109" s="98"/>
      <c r="L109" s="98"/>
    </row>
    <row r="110" spans="2:12" ht="15.75" customHeight="1">
      <c r="B110" s="114"/>
      <c r="C110" s="115"/>
      <c r="D110" s="110" t="s">
        <v>132</v>
      </c>
      <c r="E110" s="70" t="s">
        <v>133</v>
      </c>
      <c r="F110" s="119">
        <v>22000</v>
      </c>
      <c r="G110" s="120">
        <v>-7000</v>
      </c>
      <c r="H110" s="74">
        <f t="shared" si="5"/>
        <v>15000</v>
      </c>
      <c r="I110" s="121" t="s">
        <v>406</v>
      </c>
      <c r="J110" s="98"/>
      <c r="K110" s="98"/>
      <c r="L110" s="98"/>
    </row>
    <row r="111" spans="2:12" ht="15.75" customHeight="1">
      <c r="B111" s="114"/>
      <c r="C111" s="115"/>
      <c r="D111" s="110" t="s">
        <v>134</v>
      </c>
      <c r="E111" s="70" t="s">
        <v>135</v>
      </c>
      <c r="F111" s="119">
        <v>79000</v>
      </c>
      <c r="G111" s="120"/>
      <c r="H111" s="74">
        <f t="shared" si="5"/>
        <v>79000</v>
      </c>
      <c r="I111" s="121" t="s">
        <v>406</v>
      </c>
      <c r="J111" s="98"/>
      <c r="K111" s="98"/>
      <c r="L111" s="98"/>
    </row>
    <row r="112" spans="2:12" ht="15.75" customHeight="1">
      <c r="B112" s="114"/>
      <c r="C112" s="115"/>
      <c r="D112" s="115" t="s">
        <v>179</v>
      </c>
      <c r="E112" s="70" t="s">
        <v>180</v>
      </c>
      <c r="F112" s="119">
        <v>4000</v>
      </c>
      <c r="G112" s="120">
        <v>-2500</v>
      </c>
      <c r="H112" s="74">
        <f t="shared" si="5"/>
        <v>1500</v>
      </c>
      <c r="I112" s="121" t="s">
        <v>406</v>
      </c>
      <c r="J112" s="98"/>
      <c r="K112" s="98"/>
      <c r="L112" s="98"/>
    </row>
    <row r="113" spans="2:12" ht="15.75" customHeight="1">
      <c r="B113" s="114"/>
      <c r="C113" s="115"/>
      <c r="D113" s="110" t="s">
        <v>91</v>
      </c>
      <c r="E113" s="70" t="s">
        <v>92</v>
      </c>
      <c r="F113" s="119">
        <v>9000</v>
      </c>
      <c r="G113" s="120">
        <v>700</v>
      </c>
      <c r="H113" s="74">
        <f t="shared" si="5"/>
        <v>9700</v>
      </c>
      <c r="I113" s="121" t="s">
        <v>406</v>
      </c>
      <c r="J113" s="98"/>
      <c r="K113" s="98"/>
      <c r="L113" s="98"/>
    </row>
    <row r="114" spans="2:12" ht="15.75" customHeight="1">
      <c r="B114" s="122"/>
      <c r="C114" s="130"/>
      <c r="D114" s="110" t="s">
        <v>98</v>
      </c>
      <c r="E114" s="70" t="s">
        <v>99</v>
      </c>
      <c r="F114" s="123">
        <v>34000</v>
      </c>
      <c r="G114" s="120">
        <v>-700</v>
      </c>
      <c r="H114" s="211">
        <f t="shared" si="5"/>
        <v>33300</v>
      </c>
      <c r="I114" s="121" t="s">
        <v>406</v>
      </c>
      <c r="J114" s="98"/>
      <c r="K114" s="98"/>
      <c r="L114" s="98"/>
    </row>
    <row r="115" spans="2:12" ht="15.75" customHeight="1">
      <c r="B115" s="114"/>
      <c r="C115" s="359">
        <v>75421</v>
      </c>
      <c r="D115" s="360"/>
      <c r="E115" s="270" t="s">
        <v>281</v>
      </c>
      <c r="F115" s="352">
        <f>F116+F117+F118</f>
        <v>55000</v>
      </c>
      <c r="G115" s="352">
        <f>G116+G117+G118</f>
        <v>0</v>
      </c>
      <c r="H115" s="352">
        <f>H116+H117+H118</f>
        <v>55000</v>
      </c>
      <c r="I115" s="121"/>
      <c r="J115" s="98"/>
      <c r="K115" s="98"/>
      <c r="L115" s="98"/>
    </row>
    <row r="116" spans="2:12" ht="15.75" customHeight="1">
      <c r="B116" s="114"/>
      <c r="C116" s="359"/>
      <c r="D116" s="110" t="s">
        <v>105</v>
      </c>
      <c r="E116" s="70" t="s">
        <v>106</v>
      </c>
      <c r="F116" s="119">
        <v>1000</v>
      </c>
      <c r="G116" s="119">
        <v>3000</v>
      </c>
      <c r="H116" s="74">
        <f>F116+G116</f>
        <v>4000</v>
      </c>
      <c r="I116" s="121" t="s">
        <v>406</v>
      </c>
      <c r="J116" s="98"/>
      <c r="K116" s="98"/>
      <c r="L116" s="98"/>
    </row>
    <row r="117" spans="2:12" ht="15.75" customHeight="1">
      <c r="B117" s="114"/>
      <c r="C117" s="359"/>
      <c r="D117" s="110" t="s">
        <v>91</v>
      </c>
      <c r="E117" s="70" t="s">
        <v>92</v>
      </c>
      <c r="F117" s="119">
        <v>1000</v>
      </c>
      <c r="G117" s="119"/>
      <c r="H117" s="74">
        <f>F117+G117</f>
        <v>1000</v>
      </c>
      <c r="I117" s="639"/>
      <c r="J117" s="98"/>
      <c r="K117" s="98"/>
      <c r="L117" s="98"/>
    </row>
    <row r="118" spans="2:12" ht="15.75" customHeight="1">
      <c r="B118" s="114"/>
      <c r="C118" s="115"/>
      <c r="D118" s="110" t="s">
        <v>157</v>
      </c>
      <c r="E118" s="70" t="s">
        <v>158</v>
      </c>
      <c r="F118" s="119">
        <v>53000</v>
      </c>
      <c r="G118" s="157">
        <v>-3000</v>
      </c>
      <c r="H118" s="74">
        <f>F118+G118</f>
        <v>50000</v>
      </c>
      <c r="I118" s="121" t="s">
        <v>406</v>
      </c>
      <c r="J118" s="98"/>
      <c r="K118" s="98"/>
      <c r="L118" s="98"/>
    </row>
    <row r="119" spans="2:12" ht="15.75" customHeight="1">
      <c r="B119" s="114"/>
      <c r="C119" s="359">
        <v>75495</v>
      </c>
      <c r="D119" s="110"/>
      <c r="E119" s="270" t="s">
        <v>11</v>
      </c>
      <c r="F119" s="348">
        <f>F120+F121</f>
        <v>223000</v>
      </c>
      <c r="G119" s="348">
        <f>G120+G121</f>
        <v>-220000</v>
      </c>
      <c r="H119" s="348">
        <f>H120+H121</f>
        <v>3000</v>
      </c>
      <c r="I119" s="121"/>
      <c r="J119" s="98"/>
      <c r="K119" s="98"/>
      <c r="L119" s="98"/>
    </row>
    <row r="120" spans="2:12" ht="15.75" customHeight="1">
      <c r="B120" s="114"/>
      <c r="C120" s="115"/>
      <c r="D120" s="110" t="s">
        <v>91</v>
      </c>
      <c r="E120" s="70" t="s">
        <v>92</v>
      </c>
      <c r="F120" s="119">
        <v>3000</v>
      </c>
      <c r="G120" s="157"/>
      <c r="H120" s="74">
        <f>F120+G120</f>
        <v>3000</v>
      </c>
      <c r="I120" s="121"/>
      <c r="J120" s="98"/>
      <c r="K120" s="98"/>
      <c r="L120" s="98"/>
    </row>
    <row r="121" spans="2:12" ht="15.75" customHeight="1" thickBot="1">
      <c r="B121" s="437"/>
      <c r="C121" s="640"/>
      <c r="D121" s="252" t="s">
        <v>94</v>
      </c>
      <c r="E121" s="253" t="s">
        <v>95</v>
      </c>
      <c r="F121" s="438">
        <v>220000</v>
      </c>
      <c r="G121" s="435">
        <v>-220000</v>
      </c>
      <c r="H121" s="213">
        <f>F121+G121</f>
        <v>0</v>
      </c>
      <c r="I121" s="641"/>
      <c r="J121" s="98"/>
      <c r="K121" s="98"/>
      <c r="L121" s="98"/>
    </row>
    <row r="122" spans="2:12" ht="16.5" customHeight="1" thickBot="1">
      <c r="B122" s="291" t="s">
        <v>152</v>
      </c>
      <c r="C122" s="292"/>
      <c r="D122" s="292"/>
      <c r="E122" s="293" t="s">
        <v>153</v>
      </c>
      <c r="F122" s="326">
        <f aca="true" t="shared" si="6" ref="F122:H123">F123</f>
        <v>280000</v>
      </c>
      <c r="G122" s="326">
        <f t="shared" si="6"/>
        <v>20000</v>
      </c>
      <c r="H122" s="326">
        <f t="shared" si="6"/>
        <v>300000</v>
      </c>
      <c r="I122" s="106"/>
      <c r="J122" s="98"/>
      <c r="K122" s="98"/>
      <c r="L122" s="98"/>
    </row>
    <row r="123" spans="2:12" ht="27.75" customHeight="1">
      <c r="B123" s="201"/>
      <c r="C123" s="361" t="s">
        <v>154</v>
      </c>
      <c r="D123" s="317"/>
      <c r="E123" s="362" t="s">
        <v>233</v>
      </c>
      <c r="F123" s="363">
        <f t="shared" si="6"/>
        <v>280000</v>
      </c>
      <c r="G123" s="363">
        <f t="shared" si="6"/>
        <v>20000</v>
      </c>
      <c r="H123" s="363">
        <f t="shared" si="6"/>
        <v>300000</v>
      </c>
      <c r="I123" s="153"/>
      <c r="J123" s="98"/>
      <c r="K123" s="98"/>
      <c r="L123" s="98"/>
    </row>
    <row r="124" spans="2:12" ht="24.75" thickBot="1">
      <c r="B124" s="249"/>
      <c r="C124" s="250"/>
      <c r="D124" s="250" t="s">
        <v>258</v>
      </c>
      <c r="E124" s="253" t="s">
        <v>259</v>
      </c>
      <c r="F124" s="251">
        <v>280000</v>
      </c>
      <c r="G124" s="213">
        <v>20000</v>
      </c>
      <c r="H124" s="213">
        <f>F124+G124</f>
        <v>300000</v>
      </c>
      <c r="I124" s="380" t="s">
        <v>407</v>
      </c>
      <c r="J124" s="98"/>
      <c r="K124" s="98"/>
      <c r="L124" s="98"/>
    </row>
    <row r="125" spans="2:12" ht="15.75" customHeight="1" thickBot="1">
      <c r="B125" s="291" t="s">
        <v>155</v>
      </c>
      <c r="C125" s="292"/>
      <c r="D125" s="292"/>
      <c r="E125" s="276" t="s">
        <v>64</v>
      </c>
      <c r="F125" s="326">
        <f>F126</f>
        <v>30200</v>
      </c>
      <c r="G125" s="326">
        <f>G126</f>
        <v>0</v>
      </c>
      <c r="H125" s="326">
        <f>H126</f>
        <v>30200</v>
      </c>
      <c r="I125" s="106"/>
      <c r="J125" s="98"/>
      <c r="K125" s="98"/>
      <c r="L125" s="98"/>
    </row>
    <row r="126" spans="2:12" ht="17.25" customHeight="1">
      <c r="B126" s="113"/>
      <c r="C126" s="318" t="s">
        <v>156</v>
      </c>
      <c r="D126" s="319"/>
      <c r="E126" s="266" t="s">
        <v>234</v>
      </c>
      <c r="F126" s="351">
        <f>F127+F128</f>
        <v>30200</v>
      </c>
      <c r="G126" s="351">
        <f>G127+G128</f>
        <v>0</v>
      </c>
      <c r="H126" s="351">
        <f>H127+H128</f>
        <v>30200</v>
      </c>
      <c r="I126" s="107"/>
      <c r="J126" s="98"/>
      <c r="K126" s="98"/>
      <c r="L126" s="98"/>
    </row>
    <row r="127" spans="2:12" ht="17.25" customHeight="1">
      <c r="B127" s="207"/>
      <c r="C127" s="354"/>
      <c r="D127" s="128" t="s">
        <v>361</v>
      </c>
      <c r="E127" s="461" t="s">
        <v>362</v>
      </c>
      <c r="F127" s="129">
        <v>200</v>
      </c>
      <c r="G127" s="129"/>
      <c r="H127" s="124">
        <f>F127+G127</f>
        <v>200</v>
      </c>
      <c r="I127" s="212"/>
      <c r="J127" s="98"/>
      <c r="K127" s="98"/>
      <c r="L127" s="98"/>
    </row>
    <row r="128" spans="2:12" ht="15" thickBot="1">
      <c r="B128" s="122"/>
      <c r="C128" s="130"/>
      <c r="D128" s="134" t="s">
        <v>157</v>
      </c>
      <c r="E128" s="39" t="s">
        <v>158</v>
      </c>
      <c r="F128" s="123">
        <v>30000</v>
      </c>
      <c r="G128" s="124"/>
      <c r="H128" s="124">
        <f>F128+G128</f>
        <v>30000</v>
      </c>
      <c r="I128" s="125"/>
      <c r="J128" s="98"/>
      <c r="K128" s="98"/>
      <c r="L128" s="98"/>
    </row>
    <row r="129" spans="2:12" ht="15.75" customHeight="1" thickBot="1">
      <c r="B129" s="291" t="s">
        <v>159</v>
      </c>
      <c r="C129" s="292"/>
      <c r="D129" s="333"/>
      <c r="E129" s="276" t="s">
        <v>69</v>
      </c>
      <c r="F129" s="326">
        <f>F130+F151+F168+F189+F210+F224+F240+F242</f>
        <v>8841628</v>
      </c>
      <c r="G129" s="326">
        <f>G130+G151+G168+G189+G210+G224+G240+G242</f>
        <v>3120</v>
      </c>
      <c r="H129" s="326">
        <f>H130+H151+H168+H189+H210+H224+H240+H242</f>
        <v>8844748</v>
      </c>
      <c r="I129" s="106"/>
      <c r="J129" s="98"/>
      <c r="K129" s="98"/>
      <c r="L129" s="98"/>
    </row>
    <row r="130" spans="2:12" ht="16.5" customHeight="1">
      <c r="B130" s="201"/>
      <c r="C130" s="317" t="s">
        <v>160</v>
      </c>
      <c r="D130" s="364"/>
      <c r="E130" s="362" t="s">
        <v>70</v>
      </c>
      <c r="F130" s="363">
        <f>SUM(F131:F150)</f>
        <v>4112473</v>
      </c>
      <c r="G130" s="363">
        <f>SUM(G131:G150)</f>
        <v>1964</v>
      </c>
      <c r="H130" s="363">
        <f>SUM(H131:H150)</f>
        <v>4114437</v>
      </c>
      <c r="I130" s="153"/>
      <c r="J130" s="98"/>
      <c r="K130" s="98"/>
      <c r="L130" s="98"/>
    </row>
    <row r="131" spans="2:12" ht="14.25" customHeight="1">
      <c r="B131" s="114"/>
      <c r="C131" s="115"/>
      <c r="D131" s="110" t="s">
        <v>151</v>
      </c>
      <c r="E131" s="70" t="s">
        <v>128</v>
      </c>
      <c r="F131" s="119">
        <v>174500</v>
      </c>
      <c r="G131" s="74"/>
      <c r="H131" s="74">
        <f aca="true" t="shared" si="7" ref="H131:H150">F131+G131</f>
        <v>174500</v>
      </c>
      <c r="I131" s="204"/>
      <c r="J131" s="98"/>
      <c r="K131" s="98"/>
      <c r="L131" s="98"/>
    </row>
    <row r="132" spans="2:12" ht="14.25" customHeight="1">
      <c r="B132" s="114"/>
      <c r="C132" s="115"/>
      <c r="D132" s="110" t="s">
        <v>116</v>
      </c>
      <c r="E132" s="70" t="s">
        <v>117</v>
      </c>
      <c r="F132" s="119">
        <v>2604700</v>
      </c>
      <c r="G132" s="120"/>
      <c r="H132" s="74">
        <f t="shared" si="7"/>
        <v>2604700</v>
      </c>
      <c r="I132" s="212"/>
      <c r="J132" s="98"/>
      <c r="K132" s="98"/>
      <c r="L132" s="98"/>
    </row>
    <row r="133" spans="2:12" ht="14.25" customHeight="1">
      <c r="B133" s="114"/>
      <c r="C133" s="115"/>
      <c r="D133" s="110" t="s">
        <v>129</v>
      </c>
      <c r="E133" s="70" t="s">
        <v>130</v>
      </c>
      <c r="F133" s="119">
        <v>208690</v>
      </c>
      <c r="G133" s="74"/>
      <c r="H133" s="74">
        <f t="shared" si="7"/>
        <v>208690</v>
      </c>
      <c r="I133" s="403"/>
      <c r="J133" s="98"/>
      <c r="K133" s="98"/>
      <c r="L133" s="98"/>
    </row>
    <row r="134" spans="2:12" ht="14.25" customHeight="1">
      <c r="B134" s="114"/>
      <c r="C134" s="115"/>
      <c r="D134" s="110" t="s">
        <v>118</v>
      </c>
      <c r="E134" s="70" t="s">
        <v>119</v>
      </c>
      <c r="F134" s="119">
        <v>505300</v>
      </c>
      <c r="G134" s="74"/>
      <c r="H134" s="74">
        <f t="shared" si="7"/>
        <v>505300</v>
      </c>
      <c r="I134" s="221"/>
      <c r="J134" s="98"/>
      <c r="K134" s="98"/>
      <c r="L134" s="98"/>
    </row>
    <row r="135" spans="2:12" ht="14.25" customHeight="1">
      <c r="B135" s="114"/>
      <c r="C135" s="115"/>
      <c r="D135" s="110" t="s">
        <v>120</v>
      </c>
      <c r="E135" s="70" t="s">
        <v>121</v>
      </c>
      <c r="F135" s="119">
        <v>67100</v>
      </c>
      <c r="G135" s="74"/>
      <c r="H135" s="74">
        <f t="shared" si="7"/>
        <v>67100</v>
      </c>
      <c r="I135" s="221"/>
      <c r="J135" s="98"/>
      <c r="K135" s="98"/>
      <c r="L135" s="98"/>
    </row>
    <row r="136" spans="2:12" ht="14.25" customHeight="1">
      <c r="B136" s="114"/>
      <c r="C136" s="115"/>
      <c r="D136" s="115">
        <v>4170</v>
      </c>
      <c r="E136" s="70" t="s">
        <v>131</v>
      </c>
      <c r="F136" s="119">
        <v>11519</v>
      </c>
      <c r="G136" s="74"/>
      <c r="H136" s="74">
        <f t="shared" si="7"/>
        <v>11519</v>
      </c>
      <c r="I136" s="403"/>
      <c r="J136" s="98"/>
      <c r="K136" s="98"/>
      <c r="L136" s="98"/>
    </row>
    <row r="137" spans="2:12" ht="14.25" customHeight="1">
      <c r="B137" s="114"/>
      <c r="C137" s="115"/>
      <c r="D137" s="110" t="s">
        <v>105</v>
      </c>
      <c r="E137" s="70" t="s">
        <v>106</v>
      </c>
      <c r="F137" s="119">
        <v>137800</v>
      </c>
      <c r="G137" s="74"/>
      <c r="H137" s="74">
        <f t="shared" si="7"/>
        <v>137800</v>
      </c>
      <c r="I137" s="403"/>
      <c r="J137" s="98"/>
      <c r="K137" s="98"/>
      <c r="L137" s="98"/>
    </row>
    <row r="138" spans="2:12" ht="14.25" customHeight="1">
      <c r="B138" s="114"/>
      <c r="C138" s="115"/>
      <c r="D138" s="110" t="s">
        <v>161</v>
      </c>
      <c r="E138" s="70" t="s">
        <v>162</v>
      </c>
      <c r="F138" s="119">
        <v>18000</v>
      </c>
      <c r="G138" s="74"/>
      <c r="H138" s="74">
        <f t="shared" si="7"/>
        <v>18000</v>
      </c>
      <c r="I138" s="140" t="s">
        <v>375</v>
      </c>
      <c r="J138" s="98"/>
      <c r="K138" s="98"/>
      <c r="L138" s="98"/>
    </row>
    <row r="139" spans="2:12" ht="14.25" customHeight="1">
      <c r="B139" s="114"/>
      <c r="C139" s="115"/>
      <c r="D139" s="110" t="s">
        <v>132</v>
      </c>
      <c r="E139" s="70" t="s">
        <v>133</v>
      </c>
      <c r="F139" s="119">
        <v>129900</v>
      </c>
      <c r="G139" s="74"/>
      <c r="H139" s="74">
        <f t="shared" si="7"/>
        <v>129900</v>
      </c>
      <c r="I139" s="204"/>
      <c r="J139" s="98"/>
      <c r="K139" s="98"/>
      <c r="L139" s="98"/>
    </row>
    <row r="140" spans="2:12" ht="14.25" customHeight="1">
      <c r="B140" s="114"/>
      <c r="C140" s="115"/>
      <c r="D140" s="110" t="s">
        <v>134</v>
      </c>
      <c r="E140" s="70" t="s">
        <v>135</v>
      </c>
      <c r="F140" s="119">
        <v>26363</v>
      </c>
      <c r="G140" s="74"/>
      <c r="H140" s="74">
        <f t="shared" si="7"/>
        <v>26363</v>
      </c>
      <c r="I140" s="403"/>
      <c r="J140" s="98"/>
      <c r="K140" s="98"/>
      <c r="L140" s="98"/>
    </row>
    <row r="141" spans="2:12" ht="14.25" customHeight="1">
      <c r="B141" s="114"/>
      <c r="C141" s="115"/>
      <c r="D141" s="115" t="s">
        <v>179</v>
      </c>
      <c r="E141" s="70" t="s">
        <v>180</v>
      </c>
      <c r="F141" s="119">
        <v>3702</v>
      </c>
      <c r="G141" s="74"/>
      <c r="H141" s="74">
        <f t="shared" si="7"/>
        <v>3702</v>
      </c>
      <c r="I141" s="403"/>
      <c r="J141" s="98"/>
      <c r="K141" s="98"/>
      <c r="L141" s="98"/>
    </row>
    <row r="142" spans="2:12" ht="14.25" customHeight="1">
      <c r="B142" s="114"/>
      <c r="C142" s="115"/>
      <c r="D142" s="110" t="s">
        <v>91</v>
      </c>
      <c r="E142" s="70" t="s">
        <v>92</v>
      </c>
      <c r="F142" s="119">
        <v>47781</v>
      </c>
      <c r="G142" s="74"/>
      <c r="H142" s="74">
        <f t="shared" si="7"/>
        <v>47781</v>
      </c>
      <c r="I142" s="403"/>
      <c r="J142" s="98"/>
      <c r="K142" s="98"/>
      <c r="L142" s="98"/>
    </row>
    <row r="143" spans="2:12" ht="14.25" customHeight="1">
      <c r="B143" s="114"/>
      <c r="C143" s="115"/>
      <c r="D143" s="139">
        <v>4350</v>
      </c>
      <c r="E143" s="70" t="s">
        <v>136</v>
      </c>
      <c r="F143" s="119">
        <v>1800</v>
      </c>
      <c r="G143" s="74"/>
      <c r="H143" s="74">
        <f t="shared" si="7"/>
        <v>1800</v>
      </c>
      <c r="I143" s="403"/>
      <c r="J143" s="98"/>
      <c r="K143" s="98"/>
      <c r="L143" s="98"/>
    </row>
    <row r="144" spans="2:12" ht="14.25" customHeight="1">
      <c r="B144" s="114"/>
      <c r="C144" s="115"/>
      <c r="D144" s="139">
        <v>4360</v>
      </c>
      <c r="E144" s="70" t="s">
        <v>137</v>
      </c>
      <c r="F144" s="119">
        <v>4200</v>
      </c>
      <c r="G144" s="74"/>
      <c r="H144" s="74">
        <f t="shared" si="7"/>
        <v>4200</v>
      </c>
      <c r="I144" s="204"/>
      <c r="J144" s="98"/>
      <c r="K144" s="98"/>
      <c r="L144" s="98"/>
    </row>
    <row r="145" spans="2:12" ht="14.25" customHeight="1">
      <c r="B145" s="114"/>
      <c r="C145" s="115"/>
      <c r="D145" s="139">
        <v>4370</v>
      </c>
      <c r="E145" s="70" t="s">
        <v>138</v>
      </c>
      <c r="F145" s="119">
        <v>6200</v>
      </c>
      <c r="G145" s="74"/>
      <c r="H145" s="74">
        <f t="shared" si="7"/>
        <v>6200</v>
      </c>
      <c r="I145" s="403"/>
      <c r="J145" s="98"/>
      <c r="K145" s="98"/>
      <c r="L145" s="98"/>
    </row>
    <row r="146" spans="2:12" ht="14.25" customHeight="1">
      <c r="B146" s="114"/>
      <c r="C146" s="115"/>
      <c r="D146" s="110" t="s">
        <v>123</v>
      </c>
      <c r="E146" s="70" t="s">
        <v>124</v>
      </c>
      <c r="F146" s="119">
        <v>2200</v>
      </c>
      <c r="G146" s="74"/>
      <c r="H146" s="74">
        <f t="shared" si="7"/>
        <v>2200</v>
      </c>
      <c r="I146" s="140"/>
      <c r="J146" s="98"/>
      <c r="K146" s="98"/>
      <c r="L146" s="98"/>
    </row>
    <row r="147" spans="2:12" ht="14.25" customHeight="1">
      <c r="B147" s="114"/>
      <c r="C147" s="115"/>
      <c r="D147" s="110" t="s">
        <v>98</v>
      </c>
      <c r="E147" s="70" t="s">
        <v>99</v>
      </c>
      <c r="F147" s="119">
        <v>4577</v>
      </c>
      <c r="G147" s="74"/>
      <c r="H147" s="74">
        <f t="shared" si="7"/>
        <v>4577</v>
      </c>
      <c r="I147" s="403"/>
      <c r="J147" s="98"/>
      <c r="K147" s="98"/>
      <c r="L147" s="98"/>
    </row>
    <row r="148" spans="2:12" ht="14.25" customHeight="1">
      <c r="B148" s="114"/>
      <c r="C148" s="115"/>
      <c r="D148" s="110" t="s">
        <v>139</v>
      </c>
      <c r="E148" s="70" t="s">
        <v>140</v>
      </c>
      <c r="F148" s="119">
        <v>156800</v>
      </c>
      <c r="G148" s="74">
        <v>1964</v>
      </c>
      <c r="H148" s="74">
        <f t="shared" si="7"/>
        <v>158764</v>
      </c>
      <c r="I148" s="221" t="s">
        <v>406</v>
      </c>
      <c r="J148" s="98"/>
      <c r="K148" s="98"/>
      <c r="L148" s="98"/>
    </row>
    <row r="149" spans="2:12" ht="14.25" customHeight="1">
      <c r="B149" s="114"/>
      <c r="C149" s="115"/>
      <c r="D149" s="158">
        <v>4480</v>
      </c>
      <c r="E149" s="70" t="s">
        <v>283</v>
      </c>
      <c r="F149" s="119">
        <v>341</v>
      </c>
      <c r="G149" s="126"/>
      <c r="H149" s="126">
        <f t="shared" si="7"/>
        <v>341</v>
      </c>
      <c r="I149" s="204"/>
      <c r="J149" s="98"/>
      <c r="K149" s="98"/>
      <c r="L149" s="98"/>
    </row>
    <row r="150" spans="2:12" ht="14.25" customHeight="1">
      <c r="B150" s="114"/>
      <c r="C150" s="115"/>
      <c r="D150" s="139">
        <v>4700</v>
      </c>
      <c r="E150" s="70" t="s">
        <v>142</v>
      </c>
      <c r="F150" s="119">
        <v>1000</v>
      </c>
      <c r="G150" s="126"/>
      <c r="H150" s="126">
        <f t="shared" si="7"/>
        <v>1000</v>
      </c>
      <c r="I150" s="212"/>
      <c r="J150" s="98"/>
      <c r="K150" s="98"/>
      <c r="L150" s="98"/>
    </row>
    <row r="151" spans="2:12" ht="25.5">
      <c r="B151" s="114"/>
      <c r="C151" s="268" t="s">
        <v>163</v>
      </c>
      <c r="D151" s="269"/>
      <c r="E151" s="270" t="s">
        <v>235</v>
      </c>
      <c r="F151" s="348">
        <f>SUM(F152:F167)</f>
        <v>461995</v>
      </c>
      <c r="G151" s="348">
        <f>SUM(G152:G167)</f>
        <v>2953</v>
      </c>
      <c r="H151" s="348">
        <f>SUM(H152:H167)</f>
        <v>464948</v>
      </c>
      <c r="I151" s="112"/>
      <c r="J151" s="98"/>
      <c r="K151" s="98"/>
      <c r="L151" s="98"/>
    </row>
    <row r="152" spans="2:12" ht="14.25" customHeight="1">
      <c r="B152" s="114"/>
      <c r="C152" s="115"/>
      <c r="D152" s="110" t="s">
        <v>151</v>
      </c>
      <c r="E152" s="70" t="s">
        <v>128</v>
      </c>
      <c r="F152" s="119">
        <v>18400</v>
      </c>
      <c r="G152" s="74"/>
      <c r="H152" s="74">
        <f aca="true" t="shared" si="8" ref="H152:H167">F152+G152</f>
        <v>18400</v>
      </c>
      <c r="I152" s="204"/>
      <c r="J152" s="98"/>
      <c r="K152" s="98"/>
      <c r="L152" s="98"/>
    </row>
    <row r="153" spans="2:12" ht="14.25" customHeight="1">
      <c r="B153" s="114"/>
      <c r="C153" s="115"/>
      <c r="D153" s="110" t="s">
        <v>116</v>
      </c>
      <c r="E153" s="70" t="s">
        <v>117</v>
      </c>
      <c r="F153" s="119">
        <v>276160</v>
      </c>
      <c r="G153" s="74"/>
      <c r="H153" s="74">
        <f t="shared" si="8"/>
        <v>276160</v>
      </c>
      <c r="I153" s="204"/>
      <c r="J153" s="98"/>
      <c r="K153" s="98"/>
      <c r="L153" s="98"/>
    </row>
    <row r="154" spans="2:12" ht="14.25" customHeight="1">
      <c r="B154" s="114"/>
      <c r="C154" s="115"/>
      <c r="D154" s="110" t="s">
        <v>129</v>
      </c>
      <c r="E154" s="70" t="s">
        <v>130</v>
      </c>
      <c r="F154" s="119">
        <v>19961</v>
      </c>
      <c r="G154" s="74"/>
      <c r="H154" s="74">
        <f t="shared" si="8"/>
        <v>19961</v>
      </c>
      <c r="I154" s="403"/>
      <c r="J154" s="98"/>
      <c r="K154" s="98"/>
      <c r="L154" s="98"/>
    </row>
    <row r="155" spans="2:12" ht="14.25" customHeight="1">
      <c r="B155" s="114"/>
      <c r="C155" s="115"/>
      <c r="D155" s="110" t="s">
        <v>118</v>
      </c>
      <c r="E155" s="70" t="s">
        <v>119</v>
      </c>
      <c r="F155" s="119">
        <v>53220</v>
      </c>
      <c r="G155" s="74"/>
      <c r="H155" s="74">
        <f t="shared" si="8"/>
        <v>53220</v>
      </c>
      <c r="I155" s="204"/>
      <c r="J155" s="98"/>
      <c r="K155" s="98"/>
      <c r="L155" s="98"/>
    </row>
    <row r="156" spans="2:12" ht="14.25" customHeight="1">
      <c r="B156" s="114"/>
      <c r="C156" s="115"/>
      <c r="D156" s="110" t="s">
        <v>120</v>
      </c>
      <c r="E156" s="70" t="s">
        <v>121</v>
      </c>
      <c r="F156" s="119">
        <v>7620</v>
      </c>
      <c r="G156" s="74"/>
      <c r="H156" s="74">
        <f t="shared" si="8"/>
        <v>7620</v>
      </c>
      <c r="I156" s="204"/>
      <c r="J156" s="98"/>
      <c r="K156" s="98"/>
      <c r="L156" s="98"/>
    </row>
    <row r="157" spans="2:12" ht="14.25" customHeight="1">
      <c r="B157" s="114"/>
      <c r="C157" s="115"/>
      <c r="D157" s="115">
        <v>4170</v>
      </c>
      <c r="E157" s="70" t="s">
        <v>131</v>
      </c>
      <c r="F157" s="119">
        <v>4000</v>
      </c>
      <c r="G157" s="74"/>
      <c r="H157" s="74">
        <f t="shared" si="8"/>
        <v>4000</v>
      </c>
      <c r="I157" s="403"/>
      <c r="J157" s="98"/>
      <c r="K157" s="98"/>
      <c r="L157" s="98"/>
    </row>
    <row r="158" spans="2:12" ht="14.25" customHeight="1">
      <c r="B158" s="114"/>
      <c r="C158" s="115"/>
      <c r="D158" s="110" t="s">
        <v>105</v>
      </c>
      <c r="E158" s="70" t="s">
        <v>106</v>
      </c>
      <c r="F158" s="119">
        <v>12861</v>
      </c>
      <c r="G158" s="74"/>
      <c r="H158" s="74">
        <f t="shared" si="8"/>
        <v>12861</v>
      </c>
      <c r="I158" s="204"/>
      <c r="J158" s="98"/>
      <c r="K158" s="98"/>
      <c r="L158" s="98"/>
    </row>
    <row r="159" spans="2:12" ht="14.25" customHeight="1">
      <c r="B159" s="114"/>
      <c r="C159" s="115"/>
      <c r="D159" s="110" t="s">
        <v>161</v>
      </c>
      <c r="E159" s="70" t="s">
        <v>162</v>
      </c>
      <c r="F159" s="119">
        <v>6100</v>
      </c>
      <c r="G159" s="74"/>
      <c r="H159" s="74">
        <f t="shared" si="8"/>
        <v>6100</v>
      </c>
      <c r="I159" s="204"/>
      <c r="J159" s="98"/>
      <c r="K159" s="98"/>
      <c r="L159" s="98"/>
    </row>
    <row r="160" spans="2:12" ht="14.25" customHeight="1">
      <c r="B160" s="114"/>
      <c r="C160" s="115"/>
      <c r="D160" s="110" t="s">
        <v>132</v>
      </c>
      <c r="E160" s="70" t="s">
        <v>133</v>
      </c>
      <c r="F160" s="119">
        <v>16500</v>
      </c>
      <c r="G160" s="74">
        <v>2000</v>
      </c>
      <c r="H160" s="74">
        <f t="shared" si="8"/>
        <v>18500</v>
      </c>
      <c r="I160" s="403" t="s">
        <v>406</v>
      </c>
      <c r="J160" s="98"/>
      <c r="K160" s="98"/>
      <c r="L160" s="98"/>
    </row>
    <row r="161" spans="2:12" ht="14.25" customHeight="1">
      <c r="B161" s="114"/>
      <c r="C161" s="115"/>
      <c r="D161" s="110" t="s">
        <v>134</v>
      </c>
      <c r="E161" s="70" t="s">
        <v>135</v>
      </c>
      <c r="F161" s="119">
        <v>8000</v>
      </c>
      <c r="G161" s="74"/>
      <c r="H161" s="74">
        <f t="shared" si="8"/>
        <v>8000</v>
      </c>
      <c r="I161" s="204"/>
      <c r="J161" s="98"/>
      <c r="K161" s="98"/>
      <c r="L161" s="98"/>
    </row>
    <row r="162" spans="2:12" ht="14.25" customHeight="1">
      <c r="B162" s="114"/>
      <c r="C162" s="115"/>
      <c r="D162" s="115" t="s">
        <v>179</v>
      </c>
      <c r="E162" s="70" t="s">
        <v>180</v>
      </c>
      <c r="F162" s="119">
        <v>616</v>
      </c>
      <c r="G162" s="74"/>
      <c r="H162" s="74">
        <f t="shared" si="8"/>
        <v>616</v>
      </c>
      <c r="I162" s="204"/>
      <c r="J162" s="98"/>
      <c r="K162" s="98"/>
      <c r="L162" s="98"/>
    </row>
    <row r="163" spans="2:12" ht="14.25" customHeight="1">
      <c r="B163" s="114"/>
      <c r="C163" s="115"/>
      <c r="D163" s="110" t="s">
        <v>91</v>
      </c>
      <c r="E163" s="70" t="s">
        <v>92</v>
      </c>
      <c r="F163" s="119">
        <v>16110</v>
      </c>
      <c r="G163" s="74"/>
      <c r="H163" s="74">
        <f t="shared" si="8"/>
        <v>16110</v>
      </c>
      <c r="I163" s="204"/>
      <c r="J163" s="98"/>
      <c r="K163" s="98"/>
      <c r="L163" s="98"/>
    </row>
    <row r="164" spans="2:12" ht="14.25" customHeight="1">
      <c r="B164" s="114"/>
      <c r="C164" s="115"/>
      <c r="D164" s="139">
        <v>4350</v>
      </c>
      <c r="E164" s="70" t="s">
        <v>136</v>
      </c>
      <c r="F164" s="119">
        <v>250</v>
      </c>
      <c r="G164" s="74"/>
      <c r="H164" s="74">
        <f t="shared" si="8"/>
        <v>250</v>
      </c>
      <c r="I164" s="204"/>
      <c r="J164" s="98"/>
      <c r="K164" s="98"/>
      <c r="L164" s="98"/>
    </row>
    <row r="165" spans="2:12" ht="14.25" customHeight="1">
      <c r="B165" s="114"/>
      <c r="C165" s="115"/>
      <c r="D165" s="139">
        <v>4370</v>
      </c>
      <c r="E165" s="70" t="s">
        <v>138</v>
      </c>
      <c r="F165" s="119">
        <v>1500</v>
      </c>
      <c r="G165" s="74"/>
      <c r="H165" s="74">
        <f t="shared" si="8"/>
        <v>1500</v>
      </c>
      <c r="I165" s="204"/>
      <c r="J165" s="98"/>
      <c r="K165" s="98"/>
      <c r="L165" s="98"/>
    </row>
    <row r="166" spans="2:12" ht="14.25" customHeight="1">
      <c r="B166" s="114"/>
      <c r="C166" s="115"/>
      <c r="D166" s="110" t="s">
        <v>98</v>
      </c>
      <c r="E166" s="70" t="s">
        <v>99</v>
      </c>
      <c r="F166" s="119">
        <v>397</v>
      </c>
      <c r="G166" s="74"/>
      <c r="H166" s="74">
        <f t="shared" si="8"/>
        <v>397</v>
      </c>
      <c r="I166" s="403"/>
      <c r="J166" s="98"/>
      <c r="K166" s="98"/>
      <c r="L166" s="98"/>
    </row>
    <row r="167" spans="2:12" ht="14.25" customHeight="1">
      <c r="B167" s="114"/>
      <c r="C167" s="115"/>
      <c r="D167" s="110" t="s">
        <v>139</v>
      </c>
      <c r="E167" s="70" t="s">
        <v>140</v>
      </c>
      <c r="F167" s="119">
        <v>20300</v>
      </c>
      <c r="G167" s="74">
        <v>953</v>
      </c>
      <c r="H167" s="74">
        <f t="shared" si="8"/>
        <v>21253</v>
      </c>
      <c r="I167" s="403" t="s">
        <v>406</v>
      </c>
      <c r="J167" s="98"/>
      <c r="K167" s="98"/>
      <c r="L167" s="98"/>
    </row>
    <row r="168" spans="2:12" ht="15" customHeight="1">
      <c r="B168" s="117"/>
      <c r="C168" s="268" t="s">
        <v>164</v>
      </c>
      <c r="D168" s="269"/>
      <c r="E168" s="270" t="s">
        <v>236</v>
      </c>
      <c r="F168" s="348">
        <f>SUM(F169:F188)</f>
        <v>1267583</v>
      </c>
      <c r="G168" s="348">
        <f>SUM(G169:G188)</f>
        <v>0</v>
      </c>
      <c r="H168" s="348">
        <f>SUM(H169:H188)</f>
        <v>1267583</v>
      </c>
      <c r="I168" s="112"/>
      <c r="J168" s="98"/>
      <c r="K168" s="98"/>
      <c r="L168" s="98"/>
    </row>
    <row r="169" spans="2:12" ht="22.5" customHeight="1">
      <c r="B169" s="117"/>
      <c r="C169" s="118"/>
      <c r="D169" s="150">
        <v>2900</v>
      </c>
      <c r="E169" s="148" t="s">
        <v>165</v>
      </c>
      <c r="F169" s="133">
        <v>110000</v>
      </c>
      <c r="G169" s="74"/>
      <c r="H169" s="120">
        <f aca="true" t="shared" si="9" ref="H169:H188">F169+G169</f>
        <v>110000</v>
      </c>
      <c r="I169" s="212"/>
      <c r="J169" s="98"/>
      <c r="K169" s="98"/>
      <c r="L169" s="98"/>
    </row>
    <row r="170" spans="2:12" ht="14.25" customHeight="1">
      <c r="B170" s="114"/>
      <c r="C170" s="115"/>
      <c r="D170" s="110" t="s">
        <v>151</v>
      </c>
      <c r="E170" s="70" t="s">
        <v>128</v>
      </c>
      <c r="F170" s="119">
        <v>46200</v>
      </c>
      <c r="G170" s="74"/>
      <c r="H170" s="74">
        <f t="shared" si="9"/>
        <v>46200</v>
      </c>
      <c r="I170" s="204"/>
      <c r="J170" s="98"/>
      <c r="K170" s="98"/>
      <c r="L170" s="98"/>
    </row>
    <row r="171" spans="2:12" ht="14.25" customHeight="1">
      <c r="B171" s="114"/>
      <c r="C171" s="115"/>
      <c r="D171" s="110" t="s">
        <v>116</v>
      </c>
      <c r="E171" s="70" t="s">
        <v>117</v>
      </c>
      <c r="F171" s="119">
        <v>716500</v>
      </c>
      <c r="G171" s="120"/>
      <c r="H171" s="74">
        <f t="shared" si="9"/>
        <v>716500</v>
      </c>
      <c r="I171" s="204"/>
      <c r="J171" s="98"/>
      <c r="K171" s="98"/>
      <c r="L171" s="98"/>
    </row>
    <row r="172" spans="2:12" ht="14.25" customHeight="1">
      <c r="B172" s="114"/>
      <c r="C172" s="115"/>
      <c r="D172" s="110" t="s">
        <v>129</v>
      </c>
      <c r="E172" s="70" t="s">
        <v>130</v>
      </c>
      <c r="F172" s="119">
        <v>50630</v>
      </c>
      <c r="G172" s="120"/>
      <c r="H172" s="74">
        <f t="shared" si="9"/>
        <v>50630</v>
      </c>
      <c r="I172" s="204"/>
      <c r="J172" s="98"/>
      <c r="K172" s="98"/>
      <c r="L172" s="98"/>
    </row>
    <row r="173" spans="2:12" ht="14.25" customHeight="1">
      <c r="B173" s="114"/>
      <c r="C173" s="115"/>
      <c r="D173" s="110" t="s">
        <v>118</v>
      </c>
      <c r="E173" s="70" t="s">
        <v>119</v>
      </c>
      <c r="F173" s="119">
        <v>137200</v>
      </c>
      <c r="G173" s="120"/>
      <c r="H173" s="74">
        <f t="shared" si="9"/>
        <v>137200</v>
      </c>
      <c r="I173" s="204"/>
      <c r="J173" s="98"/>
      <c r="K173" s="98"/>
      <c r="L173" s="98"/>
    </row>
    <row r="174" spans="2:12" ht="14.25" customHeight="1">
      <c r="B174" s="114"/>
      <c r="C174" s="115"/>
      <c r="D174" s="110" t="s">
        <v>120</v>
      </c>
      <c r="E174" s="70" t="s">
        <v>121</v>
      </c>
      <c r="F174" s="119">
        <v>19600</v>
      </c>
      <c r="G174" s="120"/>
      <c r="H174" s="74">
        <f t="shared" si="9"/>
        <v>19600</v>
      </c>
      <c r="I174" s="204"/>
      <c r="J174" s="98"/>
      <c r="K174" s="98"/>
      <c r="L174" s="98"/>
    </row>
    <row r="175" spans="2:12" ht="14.25" customHeight="1">
      <c r="B175" s="114"/>
      <c r="C175" s="115"/>
      <c r="D175" s="115">
        <v>4170</v>
      </c>
      <c r="E175" s="70" t="s">
        <v>131</v>
      </c>
      <c r="F175" s="119">
        <v>3000</v>
      </c>
      <c r="G175" s="120"/>
      <c r="H175" s="74">
        <f t="shared" si="9"/>
        <v>3000</v>
      </c>
      <c r="I175" s="403"/>
      <c r="J175" s="98"/>
      <c r="K175" s="98"/>
      <c r="L175" s="98"/>
    </row>
    <row r="176" spans="2:12" ht="14.25" customHeight="1">
      <c r="B176" s="114"/>
      <c r="C176" s="115"/>
      <c r="D176" s="110" t="s">
        <v>105</v>
      </c>
      <c r="E176" s="70" t="s">
        <v>106</v>
      </c>
      <c r="F176" s="119">
        <v>25550</v>
      </c>
      <c r="G176" s="120"/>
      <c r="H176" s="74">
        <f t="shared" si="9"/>
        <v>25550</v>
      </c>
      <c r="I176" s="204"/>
      <c r="J176" s="98"/>
      <c r="K176" s="98"/>
      <c r="L176" s="98"/>
    </row>
    <row r="177" spans="2:12" ht="14.25" customHeight="1">
      <c r="B177" s="114"/>
      <c r="C177" s="115"/>
      <c r="D177" s="110" t="s">
        <v>161</v>
      </c>
      <c r="E177" s="70" t="s">
        <v>162</v>
      </c>
      <c r="F177" s="119">
        <v>8500</v>
      </c>
      <c r="G177" s="120"/>
      <c r="H177" s="74">
        <f t="shared" si="9"/>
        <v>8500</v>
      </c>
      <c r="I177" s="204"/>
      <c r="J177" s="98"/>
      <c r="K177" s="98"/>
      <c r="L177" s="98"/>
    </row>
    <row r="178" spans="2:12" ht="14.25" customHeight="1">
      <c r="B178" s="114"/>
      <c r="C178" s="115"/>
      <c r="D178" s="110" t="s">
        <v>132</v>
      </c>
      <c r="E178" s="70" t="s">
        <v>133</v>
      </c>
      <c r="F178" s="119">
        <v>52500</v>
      </c>
      <c r="G178" s="120">
        <v>1824</v>
      </c>
      <c r="H178" s="74">
        <f t="shared" si="9"/>
        <v>54324</v>
      </c>
      <c r="I178" s="403" t="s">
        <v>406</v>
      </c>
      <c r="J178" s="98"/>
      <c r="K178" s="98"/>
      <c r="L178" s="98"/>
    </row>
    <row r="179" spans="2:12" ht="14.25" customHeight="1">
      <c r="B179" s="114"/>
      <c r="C179" s="115"/>
      <c r="D179" s="110" t="s">
        <v>134</v>
      </c>
      <c r="E179" s="70" t="s">
        <v>135</v>
      </c>
      <c r="F179" s="119">
        <v>11900</v>
      </c>
      <c r="G179" s="120"/>
      <c r="H179" s="74">
        <f t="shared" si="9"/>
        <v>11900</v>
      </c>
      <c r="I179" s="204"/>
      <c r="J179" s="98"/>
      <c r="K179" s="98"/>
      <c r="L179" s="98"/>
    </row>
    <row r="180" spans="2:12" ht="14.25" customHeight="1">
      <c r="B180" s="114"/>
      <c r="C180" s="115"/>
      <c r="D180" s="115" t="s">
        <v>179</v>
      </c>
      <c r="E180" s="70" t="s">
        <v>180</v>
      </c>
      <c r="F180" s="119">
        <v>1200</v>
      </c>
      <c r="G180" s="120">
        <v>-57</v>
      </c>
      <c r="H180" s="74">
        <f t="shared" si="9"/>
        <v>1143</v>
      </c>
      <c r="I180" s="403" t="s">
        <v>406</v>
      </c>
      <c r="J180" s="98"/>
      <c r="K180" s="98"/>
      <c r="L180" s="98"/>
    </row>
    <row r="181" spans="2:12" ht="14.25" customHeight="1">
      <c r="B181" s="114"/>
      <c r="C181" s="115"/>
      <c r="D181" s="110" t="s">
        <v>91</v>
      </c>
      <c r="E181" s="70" t="s">
        <v>92</v>
      </c>
      <c r="F181" s="119">
        <v>27100</v>
      </c>
      <c r="G181" s="120"/>
      <c r="H181" s="74">
        <f t="shared" si="9"/>
        <v>27100</v>
      </c>
      <c r="I181" s="204"/>
      <c r="J181" s="98"/>
      <c r="K181" s="98"/>
      <c r="L181" s="98"/>
    </row>
    <row r="182" spans="2:12" ht="14.25" customHeight="1">
      <c r="B182" s="114"/>
      <c r="C182" s="115"/>
      <c r="D182" s="139">
        <v>4350</v>
      </c>
      <c r="E182" s="70" t="s">
        <v>136</v>
      </c>
      <c r="F182" s="119">
        <v>1300</v>
      </c>
      <c r="G182" s="74"/>
      <c r="H182" s="74">
        <f t="shared" si="9"/>
        <v>1300</v>
      </c>
      <c r="I182" s="212"/>
      <c r="J182" s="98"/>
      <c r="K182" s="98"/>
      <c r="L182" s="98"/>
    </row>
    <row r="183" spans="2:12" ht="14.25" customHeight="1">
      <c r="B183" s="114"/>
      <c r="C183" s="115"/>
      <c r="D183" s="139">
        <v>4360</v>
      </c>
      <c r="E183" s="70" t="s">
        <v>137</v>
      </c>
      <c r="F183" s="119">
        <v>1400</v>
      </c>
      <c r="G183" s="74"/>
      <c r="H183" s="74">
        <f t="shared" si="9"/>
        <v>1400</v>
      </c>
      <c r="I183" s="204"/>
      <c r="J183" s="98"/>
      <c r="K183" s="98"/>
      <c r="L183" s="98"/>
    </row>
    <row r="184" spans="2:12" ht="14.25" customHeight="1">
      <c r="B184" s="114"/>
      <c r="C184" s="115"/>
      <c r="D184" s="139">
        <v>4370</v>
      </c>
      <c r="E184" s="70" t="s">
        <v>138</v>
      </c>
      <c r="F184" s="119">
        <v>5000</v>
      </c>
      <c r="G184" s="74"/>
      <c r="H184" s="74">
        <f t="shared" si="9"/>
        <v>5000</v>
      </c>
      <c r="I184" s="204"/>
      <c r="J184" s="98"/>
      <c r="K184" s="98"/>
      <c r="L184" s="98"/>
    </row>
    <row r="185" spans="2:12" ht="14.25" customHeight="1">
      <c r="B185" s="114"/>
      <c r="C185" s="115"/>
      <c r="D185" s="110" t="s">
        <v>123</v>
      </c>
      <c r="E185" s="70" t="s">
        <v>124</v>
      </c>
      <c r="F185" s="119">
        <v>2100</v>
      </c>
      <c r="G185" s="74"/>
      <c r="H185" s="74">
        <f t="shared" si="9"/>
        <v>2100</v>
      </c>
      <c r="I185" s="204"/>
      <c r="J185" s="98"/>
      <c r="K185" s="98"/>
      <c r="L185" s="98"/>
    </row>
    <row r="186" spans="2:12" ht="14.25" customHeight="1">
      <c r="B186" s="114"/>
      <c r="C186" s="115"/>
      <c r="D186" s="115">
        <v>4430</v>
      </c>
      <c r="E186" s="70" t="s">
        <v>99</v>
      </c>
      <c r="F186" s="119">
        <v>1510</v>
      </c>
      <c r="G186" s="74"/>
      <c r="H186" s="74">
        <f t="shared" si="9"/>
        <v>1510</v>
      </c>
      <c r="I186" s="403"/>
      <c r="J186" s="98"/>
      <c r="K186" s="98"/>
      <c r="L186" s="98"/>
    </row>
    <row r="187" spans="2:12" ht="14.25" customHeight="1">
      <c r="B187" s="114"/>
      <c r="C187" s="115"/>
      <c r="D187" s="110" t="s">
        <v>139</v>
      </c>
      <c r="E187" s="70" t="s">
        <v>140</v>
      </c>
      <c r="F187" s="119">
        <v>46300</v>
      </c>
      <c r="G187" s="74">
        <v>-1767</v>
      </c>
      <c r="H187" s="74">
        <f t="shared" si="9"/>
        <v>44533</v>
      </c>
      <c r="I187" s="403" t="s">
        <v>406</v>
      </c>
      <c r="J187" s="98"/>
      <c r="K187" s="98"/>
      <c r="L187" s="98"/>
    </row>
    <row r="188" spans="2:12" ht="14.25" customHeight="1">
      <c r="B188" s="114"/>
      <c r="C188" s="115"/>
      <c r="D188" s="158">
        <v>4480</v>
      </c>
      <c r="E188" s="70" t="s">
        <v>283</v>
      </c>
      <c r="F188" s="119">
        <v>93</v>
      </c>
      <c r="G188" s="126"/>
      <c r="H188" s="126">
        <f t="shared" si="9"/>
        <v>93</v>
      </c>
      <c r="I188" s="204"/>
      <c r="J188" s="98"/>
      <c r="K188" s="98"/>
      <c r="L188" s="98"/>
    </row>
    <row r="189" spans="2:12" ht="15" customHeight="1">
      <c r="B189" s="117"/>
      <c r="C189" s="268" t="s">
        <v>166</v>
      </c>
      <c r="D189" s="269"/>
      <c r="E189" s="270" t="s">
        <v>237</v>
      </c>
      <c r="F189" s="348">
        <f>SUM(F190:F209)</f>
        <v>2113504</v>
      </c>
      <c r="G189" s="348">
        <f>SUM(G190:G209)</f>
        <v>3274</v>
      </c>
      <c r="H189" s="348">
        <f>SUM(H190:H209)</f>
        <v>2116778</v>
      </c>
      <c r="I189" s="112"/>
      <c r="J189" s="98"/>
      <c r="K189" s="98"/>
      <c r="L189" s="98"/>
    </row>
    <row r="190" spans="2:12" ht="14.25" customHeight="1">
      <c r="B190" s="114"/>
      <c r="C190" s="115"/>
      <c r="D190" s="110" t="s">
        <v>151</v>
      </c>
      <c r="E190" s="70" t="s">
        <v>128</v>
      </c>
      <c r="F190" s="119">
        <v>84200</v>
      </c>
      <c r="G190" s="74"/>
      <c r="H190" s="74">
        <f aca="true" t="shared" si="10" ref="H190:H209">F190+G190</f>
        <v>84200</v>
      </c>
      <c r="I190" s="204"/>
      <c r="J190" s="98"/>
      <c r="K190" s="98"/>
      <c r="L190" s="98"/>
    </row>
    <row r="191" spans="2:12" ht="14.25" customHeight="1">
      <c r="B191" s="114"/>
      <c r="C191" s="115"/>
      <c r="D191" s="110" t="s">
        <v>116</v>
      </c>
      <c r="E191" s="70" t="s">
        <v>117</v>
      </c>
      <c r="F191" s="119">
        <v>1332200</v>
      </c>
      <c r="G191" s="120"/>
      <c r="H191" s="74">
        <f t="shared" si="10"/>
        <v>1332200</v>
      </c>
      <c r="I191" s="212"/>
      <c r="J191" s="98"/>
      <c r="K191" s="98"/>
      <c r="L191" s="98"/>
    </row>
    <row r="192" spans="2:12" ht="14.25" customHeight="1">
      <c r="B192" s="114"/>
      <c r="C192" s="115"/>
      <c r="D192" s="110" t="s">
        <v>129</v>
      </c>
      <c r="E192" s="70" t="s">
        <v>130</v>
      </c>
      <c r="F192" s="119">
        <v>101028</v>
      </c>
      <c r="G192" s="74"/>
      <c r="H192" s="74">
        <f t="shared" si="10"/>
        <v>101028</v>
      </c>
      <c r="I192" s="403"/>
      <c r="J192" s="98"/>
      <c r="K192" s="98"/>
      <c r="L192" s="98"/>
    </row>
    <row r="193" spans="2:12" ht="14.25" customHeight="1">
      <c r="B193" s="114"/>
      <c r="C193" s="115"/>
      <c r="D193" s="110" t="s">
        <v>118</v>
      </c>
      <c r="E193" s="70" t="s">
        <v>119</v>
      </c>
      <c r="F193" s="119">
        <v>260800</v>
      </c>
      <c r="G193" s="74"/>
      <c r="H193" s="74">
        <f t="shared" si="10"/>
        <v>260800</v>
      </c>
      <c r="I193" s="204"/>
      <c r="J193" s="98"/>
      <c r="K193" s="98"/>
      <c r="L193" s="98"/>
    </row>
    <row r="194" spans="2:12" ht="14.25" customHeight="1">
      <c r="B194" s="114"/>
      <c r="C194" s="115"/>
      <c r="D194" s="110" t="s">
        <v>120</v>
      </c>
      <c r="E194" s="70" t="s">
        <v>121</v>
      </c>
      <c r="F194" s="119">
        <v>37100</v>
      </c>
      <c r="G194" s="74"/>
      <c r="H194" s="74">
        <f t="shared" si="10"/>
        <v>37100</v>
      </c>
      <c r="I194" s="204"/>
      <c r="J194" s="98"/>
      <c r="K194" s="98"/>
      <c r="L194" s="98"/>
    </row>
    <row r="195" spans="2:12" ht="14.25" customHeight="1">
      <c r="B195" s="114"/>
      <c r="C195" s="115"/>
      <c r="D195" s="115">
        <v>4170</v>
      </c>
      <c r="E195" s="70" t="s">
        <v>131</v>
      </c>
      <c r="F195" s="119">
        <v>16000</v>
      </c>
      <c r="G195" s="74"/>
      <c r="H195" s="74">
        <f t="shared" si="10"/>
        <v>16000</v>
      </c>
      <c r="I195" s="204"/>
      <c r="J195" s="98"/>
      <c r="K195" s="98"/>
      <c r="L195" s="98"/>
    </row>
    <row r="196" spans="2:12" ht="14.25" customHeight="1">
      <c r="B196" s="114"/>
      <c r="C196" s="115"/>
      <c r="D196" s="110" t="s">
        <v>105</v>
      </c>
      <c r="E196" s="70" t="s">
        <v>106</v>
      </c>
      <c r="F196" s="119">
        <v>46200</v>
      </c>
      <c r="G196" s="74">
        <v>-11000</v>
      </c>
      <c r="H196" s="74">
        <f t="shared" si="10"/>
        <v>35200</v>
      </c>
      <c r="I196" s="403" t="s">
        <v>406</v>
      </c>
      <c r="J196" s="98"/>
      <c r="K196" s="98"/>
      <c r="L196" s="98"/>
    </row>
    <row r="197" spans="2:12" ht="14.25" customHeight="1">
      <c r="B197" s="114"/>
      <c r="C197" s="115"/>
      <c r="D197" s="110" t="s">
        <v>161</v>
      </c>
      <c r="E197" s="70" t="s">
        <v>162</v>
      </c>
      <c r="F197" s="119">
        <v>6000</v>
      </c>
      <c r="G197" s="74"/>
      <c r="H197" s="74">
        <f t="shared" si="10"/>
        <v>6000</v>
      </c>
      <c r="I197" s="204"/>
      <c r="J197" s="98"/>
      <c r="K197" s="98"/>
      <c r="L197" s="98"/>
    </row>
    <row r="198" spans="2:12" ht="14.25" customHeight="1">
      <c r="B198" s="114"/>
      <c r="C198" s="115"/>
      <c r="D198" s="110" t="s">
        <v>132</v>
      </c>
      <c r="E198" s="70" t="s">
        <v>133</v>
      </c>
      <c r="F198" s="119">
        <v>87930</v>
      </c>
      <c r="G198" s="74">
        <v>11566</v>
      </c>
      <c r="H198" s="74">
        <f t="shared" si="10"/>
        <v>99496</v>
      </c>
      <c r="I198" s="403" t="s">
        <v>406</v>
      </c>
      <c r="J198" s="98"/>
      <c r="K198" s="98"/>
      <c r="L198" s="98"/>
    </row>
    <row r="199" spans="2:12" ht="14.25" customHeight="1">
      <c r="B199" s="114"/>
      <c r="C199" s="115"/>
      <c r="D199" s="110" t="s">
        <v>134</v>
      </c>
      <c r="E199" s="70" t="s">
        <v>135</v>
      </c>
      <c r="F199" s="119">
        <v>10000</v>
      </c>
      <c r="G199" s="74"/>
      <c r="H199" s="74">
        <f t="shared" si="10"/>
        <v>10000</v>
      </c>
      <c r="I199" s="221"/>
      <c r="J199" s="98"/>
      <c r="K199" s="98"/>
      <c r="L199" s="98"/>
    </row>
    <row r="200" spans="2:12" ht="14.25" customHeight="1">
      <c r="B200" s="114"/>
      <c r="C200" s="115"/>
      <c r="D200" s="115" t="s">
        <v>179</v>
      </c>
      <c r="E200" s="70" t="s">
        <v>180</v>
      </c>
      <c r="F200" s="119">
        <v>2800</v>
      </c>
      <c r="G200" s="74">
        <v>-801</v>
      </c>
      <c r="H200" s="74">
        <f t="shared" si="10"/>
        <v>1999</v>
      </c>
      <c r="I200" s="403" t="s">
        <v>406</v>
      </c>
      <c r="J200" s="98"/>
      <c r="K200" s="98"/>
      <c r="L200" s="98"/>
    </row>
    <row r="201" spans="2:12" ht="14.25" customHeight="1">
      <c r="B201" s="114"/>
      <c r="C201" s="115"/>
      <c r="D201" s="110" t="s">
        <v>91</v>
      </c>
      <c r="E201" s="70" t="s">
        <v>92</v>
      </c>
      <c r="F201" s="119">
        <v>22546</v>
      </c>
      <c r="G201" s="74">
        <v>3274</v>
      </c>
      <c r="H201" s="74">
        <f t="shared" si="10"/>
        <v>25820</v>
      </c>
      <c r="I201" s="403" t="s">
        <v>406</v>
      </c>
      <c r="J201" s="98"/>
      <c r="K201" s="98"/>
      <c r="L201" s="98"/>
    </row>
    <row r="202" spans="2:12" ht="14.25" customHeight="1">
      <c r="B202" s="114"/>
      <c r="C202" s="115"/>
      <c r="D202" s="139">
        <v>4350</v>
      </c>
      <c r="E202" s="70" t="s">
        <v>136</v>
      </c>
      <c r="F202" s="119">
        <v>2100</v>
      </c>
      <c r="G202" s="74"/>
      <c r="H202" s="74">
        <f t="shared" si="10"/>
        <v>2100</v>
      </c>
      <c r="I202" s="204"/>
      <c r="J202" s="98"/>
      <c r="K202" s="98"/>
      <c r="L202" s="98"/>
    </row>
    <row r="203" spans="2:12" ht="14.25" customHeight="1">
      <c r="B203" s="114"/>
      <c r="C203" s="115"/>
      <c r="D203" s="139">
        <v>4360</v>
      </c>
      <c r="E203" s="70" t="s">
        <v>137</v>
      </c>
      <c r="F203" s="119">
        <v>1400</v>
      </c>
      <c r="G203" s="74"/>
      <c r="H203" s="74">
        <f t="shared" si="10"/>
        <v>1400</v>
      </c>
      <c r="I203" s="403"/>
      <c r="J203" s="98"/>
      <c r="K203" s="98"/>
      <c r="L203" s="98"/>
    </row>
    <row r="204" spans="2:12" ht="14.25" customHeight="1">
      <c r="B204" s="114"/>
      <c r="C204" s="115"/>
      <c r="D204" s="139">
        <v>4370</v>
      </c>
      <c r="E204" s="70" t="s">
        <v>138</v>
      </c>
      <c r="F204" s="119">
        <v>4200</v>
      </c>
      <c r="G204" s="74"/>
      <c r="H204" s="74">
        <f t="shared" si="10"/>
        <v>4200</v>
      </c>
      <c r="I204" s="204"/>
      <c r="J204" s="98"/>
      <c r="K204" s="98"/>
      <c r="L204" s="98"/>
    </row>
    <row r="205" spans="2:12" ht="14.25" customHeight="1">
      <c r="B205" s="114"/>
      <c r="C205" s="115"/>
      <c r="D205" s="110" t="s">
        <v>123</v>
      </c>
      <c r="E205" s="70" t="s">
        <v>124</v>
      </c>
      <c r="F205" s="119">
        <v>4866</v>
      </c>
      <c r="G205" s="74"/>
      <c r="H205" s="74">
        <f t="shared" si="10"/>
        <v>4866</v>
      </c>
      <c r="I205" s="403"/>
      <c r="J205" s="98"/>
      <c r="K205" s="98"/>
      <c r="L205" s="98"/>
    </row>
    <row r="206" spans="2:12" ht="14.25" customHeight="1">
      <c r="B206" s="114"/>
      <c r="C206" s="115"/>
      <c r="D206" s="139">
        <v>4420</v>
      </c>
      <c r="E206" s="70" t="s">
        <v>125</v>
      </c>
      <c r="F206" s="119">
        <v>2334</v>
      </c>
      <c r="G206" s="74"/>
      <c r="H206" s="74">
        <f t="shared" si="10"/>
        <v>2334</v>
      </c>
      <c r="I206" s="403"/>
      <c r="J206" s="98"/>
      <c r="K206" s="98"/>
      <c r="L206" s="98"/>
    </row>
    <row r="207" spans="2:12" ht="14.25" customHeight="1">
      <c r="B207" s="114"/>
      <c r="C207" s="115"/>
      <c r="D207" s="110" t="s">
        <v>98</v>
      </c>
      <c r="E207" s="70" t="s">
        <v>99</v>
      </c>
      <c r="F207" s="119">
        <v>3500</v>
      </c>
      <c r="G207" s="74">
        <v>-508</v>
      </c>
      <c r="H207" s="74">
        <f t="shared" si="10"/>
        <v>2992</v>
      </c>
      <c r="I207" s="403" t="s">
        <v>406</v>
      </c>
      <c r="J207" s="98"/>
      <c r="K207" s="98"/>
      <c r="L207" s="98"/>
    </row>
    <row r="208" spans="2:12" ht="14.25" customHeight="1">
      <c r="B208" s="114"/>
      <c r="C208" s="115"/>
      <c r="D208" s="110" t="s">
        <v>139</v>
      </c>
      <c r="E208" s="70" t="s">
        <v>140</v>
      </c>
      <c r="F208" s="119">
        <v>87700</v>
      </c>
      <c r="G208" s="74">
        <v>743</v>
      </c>
      <c r="H208" s="74">
        <f t="shared" si="10"/>
        <v>88443</v>
      </c>
      <c r="I208" s="403" t="s">
        <v>406</v>
      </c>
      <c r="J208" s="98"/>
      <c r="K208" s="98"/>
      <c r="L208" s="98"/>
    </row>
    <row r="209" spans="2:12" ht="14.25" customHeight="1">
      <c r="B209" s="114"/>
      <c r="C209" s="115"/>
      <c r="D209" s="139">
        <v>4700</v>
      </c>
      <c r="E209" s="70" t="s">
        <v>142</v>
      </c>
      <c r="F209" s="119">
        <v>600</v>
      </c>
      <c r="G209" s="74"/>
      <c r="H209" s="74">
        <f t="shared" si="10"/>
        <v>600</v>
      </c>
      <c r="I209" s="212"/>
      <c r="J209" s="98"/>
      <c r="K209" s="98"/>
      <c r="L209" s="98"/>
    </row>
    <row r="210" spans="2:12" ht="15" customHeight="1">
      <c r="B210" s="117"/>
      <c r="C210" s="268" t="s">
        <v>167</v>
      </c>
      <c r="D210" s="269"/>
      <c r="E210" s="270" t="s">
        <v>238</v>
      </c>
      <c r="F210" s="348">
        <f>SUM(F211:F223)</f>
        <v>476423</v>
      </c>
      <c r="G210" s="352">
        <f>SUM(G211:G223)</f>
        <v>0</v>
      </c>
      <c r="H210" s="348">
        <f>SUM(H211:H223)</f>
        <v>476423</v>
      </c>
      <c r="I210" s="112"/>
      <c r="J210" s="98"/>
      <c r="K210" s="98"/>
      <c r="L210" s="98"/>
    </row>
    <row r="211" spans="2:12" ht="14.25" customHeight="1">
      <c r="B211" s="117"/>
      <c r="C211" s="151"/>
      <c r="D211" s="110" t="s">
        <v>151</v>
      </c>
      <c r="E211" s="70" t="s">
        <v>128</v>
      </c>
      <c r="F211" s="133">
        <v>200</v>
      </c>
      <c r="G211" s="74"/>
      <c r="H211" s="74">
        <f aca="true" t="shared" si="11" ref="H211:H223">F211+G211</f>
        <v>200</v>
      </c>
      <c r="I211" s="204"/>
      <c r="J211" s="98"/>
      <c r="K211" s="98"/>
      <c r="L211" s="98"/>
    </row>
    <row r="212" spans="2:12" ht="14.25" customHeight="1">
      <c r="B212" s="117"/>
      <c r="C212" s="151"/>
      <c r="D212" s="110" t="s">
        <v>116</v>
      </c>
      <c r="E212" s="70" t="s">
        <v>117</v>
      </c>
      <c r="F212" s="133">
        <v>86800</v>
      </c>
      <c r="G212" s="74"/>
      <c r="H212" s="74">
        <f t="shared" si="11"/>
        <v>86800</v>
      </c>
      <c r="I212" s="204"/>
      <c r="J212" s="98"/>
      <c r="K212" s="98"/>
      <c r="L212" s="98"/>
    </row>
    <row r="213" spans="2:12" ht="14.25" customHeight="1">
      <c r="B213" s="117"/>
      <c r="C213" s="151"/>
      <c r="D213" s="110" t="s">
        <v>129</v>
      </c>
      <c r="E213" s="70" t="s">
        <v>130</v>
      </c>
      <c r="F213" s="133">
        <v>6500</v>
      </c>
      <c r="G213" s="74">
        <v>-58</v>
      </c>
      <c r="H213" s="74">
        <f t="shared" si="11"/>
        <v>6442</v>
      </c>
      <c r="I213" s="403" t="s">
        <v>406</v>
      </c>
      <c r="J213" s="98"/>
      <c r="K213" s="98"/>
      <c r="L213" s="98"/>
    </row>
    <row r="214" spans="2:12" ht="14.25" customHeight="1">
      <c r="B214" s="114"/>
      <c r="C214" s="115"/>
      <c r="D214" s="110" t="s">
        <v>118</v>
      </c>
      <c r="E214" s="70" t="s">
        <v>119</v>
      </c>
      <c r="F214" s="119">
        <v>16000</v>
      </c>
      <c r="G214" s="74"/>
      <c r="H214" s="74">
        <f t="shared" si="11"/>
        <v>16000</v>
      </c>
      <c r="I214" s="204"/>
      <c r="J214" s="98"/>
      <c r="K214" s="98"/>
      <c r="L214" s="98"/>
    </row>
    <row r="215" spans="2:12" ht="14.25" customHeight="1">
      <c r="B215" s="114"/>
      <c r="C215" s="115"/>
      <c r="D215" s="110" t="s">
        <v>120</v>
      </c>
      <c r="E215" s="70" t="s">
        <v>121</v>
      </c>
      <c r="F215" s="119">
        <v>2200</v>
      </c>
      <c r="G215" s="74">
        <v>-1500</v>
      </c>
      <c r="H215" s="74">
        <f t="shared" si="11"/>
        <v>700</v>
      </c>
      <c r="I215" s="403" t="s">
        <v>406</v>
      </c>
      <c r="J215" s="98"/>
      <c r="K215" s="98"/>
      <c r="L215" s="98"/>
    </row>
    <row r="216" spans="2:12" ht="14.25" customHeight="1">
      <c r="B216" s="114"/>
      <c r="C216" s="115"/>
      <c r="D216" s="115">
        <v>4170</v>
      </c>
      <c r="E216" s="70" t="s">
        <v>131</v>
      </c>
      <c r="F216" s="119">
        <v>3000</v>
      </c>
      <c r="G216" s="74">
        <v>-3000</v>
      </c>
      <c r="H216" s="74">
        <f t="shared" si="11"/>
        <v>0</v>
      </c>
      <c r="I216" s="403" t="s">
        <v>406</v>
      </c>
      <c r="J216" s="98"/>
      <c r="K216" s="98"/>
      <c r="L216" s="98"/>
    </row>
    <row r="217" spans="2:12" ht="14.25" customHeight="1">
      <c r="B217" s="114"/>
      <c r="C217" s="115"/>
      <c r="D217" s="115" t="s">
        <v>105</v>
      </c>
      <c r="E217" s="70" t="s">
        <v>106</v>
      </c>
      <c r="F217" s="119">
        <v>56000</v>
      </c>
      <c r="G217" s="74"/>
      <c r="H217" s="74">
        <f t="shared" si="11"/>
        <v>56000</v>
      </c>
      <c r="I217" s="403"/>
      <c r="J217" s="98"/>
      <c r="K217" s="98"/>
      <c r="L217" s="98"/>
    </row>
    <row r="218" spans="2:12" ht="14.25" customHeight="1">
      <c r="B218" s="114"/>
      <c r="C218" s="115"/>
      <c r="D218" s="110" t="s">
        <v>134</v>
      </c>
      <c r="E218" s="70" t="s">
        <v>135</v>
      </c>
      <c r="F218" s="119">
        <v>12870</v>
      </c>
      <c r="G218" s="74"/>
      <c r="H218" s="74">
        <f t="shared" si="11"/>
        <v>12870</v>
      </c>
      <c r="I218" s="204"/>
      <c r="J218" s="98"/>
      <c r="K218" s="98"/>
      <c r="L218" s="98"/>
    </row>
    <row r="219" spans="2:12" ht="14.25" customHeight="1">
      <c r="B219" s="114"/>
      <c r="C219" s="115"/>
      <c r="D219" s="115" t="s">
        <v>179</v>
      </c>
      <c r="E219" s="70" t="s">
        <v>180</v>
      </c>
      <c r="F219" s="119">
        <v>373</v>
      </c>
      <c r="G219" s="74">
        <v>-373</v>
      </c>
      <c r="H219" s="74">
        <f t="shared" si="11"/>
        <v>0</v>
      </c>
      <c r="I219" s="403" t="s">
        <v>406</v>
      </c>
      <c r="J219" s="98"/>
      <c r="K219" s="98"/>
      <c r="L219" s="98"/>
    </row>
    <row r="220" spans="2:12" ht="14.25" customHeight="1">
      <c r="B220" s="114"/>
      <c r="C220" s="115"/>
      <c r="D220" s="110" t="s">
        <v>91</v>
      </c>
      <c r="E220" s="70" t="s">
        <v>92</v>
      </c>
      <c r="F220" s="119">
        <v>280000</v>
      </c>
      <c r="G220" s="74">
        <v>6400</v>
      </c>
      <c r="H220" s="74">
        <f t="shared" si="11"/>
        <v>286400</v>
      </c>
      <c r="I220" s="403" t="s">
        <v>406</v>
      </c>
      <c r="J220" s="98"/>
      <c r="K220" s="98"/>
      <c r="L220" s="98"/>
    </row>
    <row r="221" spans="2:12" ht="14.25" customHeight="1">
      <c r="B221" s="114"/>
      <c r="C221" s="115"/>
      <c r="D221" s="110" t="s">
        <v>98</v>
      </c>
      <c r="E221" s="70" t="s">
        <v>99</v>
      </c>
      <c r="F221" s="119">
        <v>7000</v>
      </c>
      <c r="G221" s="74">
        <v>-1451</v>
      </c>
      <c r="H221" s="74">
        <f t="shared" si="11"/>
        <v>5549</v>
      </c>
      <c r="I221" s="403" t="s">
        <v>406</v>
      </c>
      <c r="J221" s="98"/>
      <c r="K221" s="98"/>
      <c r="L221" s="98"/>
    </row>
    <row r="222" spans="2:12" ht="14.25" customHeight="1">
      <c r="B222" s="114"/>
      <c r="C222" s="115"/>
      <c r="D222" s="110" t="s">
        <v>139</v>
      </c>
      <c r="E222" s="70" t="s">
        <v>140</v>
      </c>
      <c r="F222" s="119">
        <v>3300</v>
      </c>
      <c r="G222" s="74">
        <v>-18</v>
      </c>
      <c r="H222" s="74">
        <f t="shared" si="11"/>
        <v>3282</v>
      </c>
      <c r="I222" s="403" t="s">
        <v>406</v>
      </c>
      <c r="J222" s="98"/>
      <c r="K222" s="98"/>
      <c r="L222" s="98"/>
    </row>
    <row r="223" spans="2:12" ht="14.25" customHeight="1">
      <c r="B223" s="114"/>
      <c r="C223" s="115"/>
      <c r="D223" s="158">
        <v>4500</v>
      </c>
      <c r="E223" s="70" t="s">
        <v>216</v>
      </c>
      <c r="F223" s="119">
        <v>2180</v>
      </c>
      <c r="G223" s="74"/>
      <c r="H223" s="126">
        <f t="shared" si="11"/>
        <v>2180</v>
      </c>
      <c r="I223" s="140"/>
      <c r="J223" s="98"/>
      <c r="K223" s="98"/>
      <c r="L223" s="98"/>
    </row>
    <row r="224" spans="2:12" ht="27" customHeight="1">
      <c r="B224" s="117"/>
      <c r="C224" s="268" t="s">
        <v>168</v>
      </c>
      <c r="D224" s="269"/>
      <c r="E224" s="270" t="s">
        <v>239</v>
      </c>
      <c r="F224" s="348">
        <f>SUM(F225:F239)</f>
        <v>304550</v>
      </c>
      <c r="G224" s="352">
        <f>SUM(G225:G239)</f>
        <v>-5071</v>
      </c>
      <c r="H224" s="348">
        <f>SUM(H225:H239)</f>
        <v>299479</v>
      </c>
      <c r="I224" s="112"/>
      <c r="J224" s="98"/>
      <c r="K224" s="98"/>
      <c r="L224" s="98"/>
    </row>
    <row r="225" spans="2:12" ht="15.75" customHeight="1">
      <c r="B225" s="114"/>
      <c r="C225" s="115"/>
      <c r="D225" s="110" t="s">
        <v>151</v>
      </c>
      <c r="E225" s="70" t="s">
        <v>128</v>
      </c>
      <c r="F225" s="119">
        <v>2000</v>
      </c>
      <c r="G225" s="74">
        <v>-752</v>
      </c>
      <c r="H225" s="74">
        <f aca="true" t="shared" si="12" ref="H225:H239">F225+G225</f>
        <v>1248</v>
      </c>
      <c r="I225" s="403" t="s">
        <v>406</v>
      </c>
      <c r="J225" s="98"/>
      <c r="K225" s="98"/>
      <c r="L225" s="98"/>
    </row>
    <row r="226" spans="2:12" ht="15.75" customHeight="1">
      <c r="B226" s="114"/>
      <c r="C226" s="115"/>
      <c r="D226" s="110" t="s">
        <v>116</v>
      </c>
      <c r="E226" s="70" t="s">
        <v>117</v>
      </c>
      <c r="F226" s="119">
        <v>208941</v>
      </c>
      <c r="G226" s="74"/>
      <c r="H226" s="74">
        <f t="shared" si="12"/>
        <v>208941</v>
      </c>
      <c r="I226" s="212"/>
      <c r="J226" s="98"/>
      <c r="K226" s="98"/>
      <c r="L226" s="98"/>
    </row>
    <row r="227" spans="2:12" ht="15.75" customHeight="1">
      <c r="B227" s="114"/>
      <c r="C227" s="115"/>
      <c r="D227" s="110" t="s">
        <v>129</v>
      </c>
      <c r="E227" s="70" t="s">
        <v>130</v>
      </c>
      <c r="F227" s="119">
        <v>15709</v>
      </c>
      <c r="G227" s="74"/>
      <c r="H227" s="74">
        <f t="shared" si="12"/>
        <v>15709</v>
      </c>
      <c r="I227" s="204"/>
      <c r="J227" s="98"/>
      <c r="K227" s="98"/>
      <c r="L227" s="98"/>
    </row>
    <row r="228" spans="2:12" ht="15.75" customHeight="1">
      <c r="B228" s="114"/>
      <c r="C228" s="115"/>
      <c r="D228" s="110" t="s">
        <v>118</v>
      </c>
      <c r="E228" s="70" t="s">
        <v>119</v>
      </c>
      <c r="F228" s="119">
        <v>36200</v>
      </c>
      <c r="G228" s="74"/>
      <c r="H228" s="74">
        <f t="shared" si="12"/>
        <v>36200</v>
      </c>
      <c r="I228" s="204"/>
      <c r="J228" s="98"/>
      <c r="K228" s="98"/>
      <c r="L228" s="98"/>
    </row>
    <row r="229" spans="2:12" ht="15.75" customHeight="1">
      <c r="B229" s="114"/>
      <c r="C229" s="115"/>
      <c r="D229" s="110" t="s">
        <v>120</v>
      </c>
      <c r="E229" s="70" t="s">
        <v>121</v>
      </c>
      <c r="F229" s="119">
        <v>5200</v>
      </c>
      <c r="G229" s="74"/>
      <c r="H229" s="74">
        <f t="shared" si="12"/>
        <v>5200</v>
      </c>
      <c r="I229" s="204"/>
      <c r="J229" s="98"/>
      <c r="K229" s="98"/>
      <c r="L229" s="98"/>
    </row>
    <row r="230" spans="2:12" ht="15.75" customHeight="1">
      <c r="B230" s="114"/>
      <c r="C230" s="115"/>
      <c r="D230" s="115">
        <v>4170</v>
      </c>
      <c r="E230" s="70" t="s">
        <v>131</v>
      </c>
      <c r="F230" s="119">
        <v>500</v>
      </c>
      <c r="G230" s="74"/>
      <c r="H230" s="74">
        <f t="shared" si="12"/>
        <v>500</v>
      </c>
      <c r="I230" s="204"/>
      <c r="J230" s="98"/>
      <c r="K230" s="98"/>
      <c r="L230" s="98"/>
    </row>
    <row r="231" spans="2:12" ht="15.75" customHeight="1">
      <c r="B231" s="114"/>
      <c r="C231" s="115"/>
      <c r="D231" s="110" t="s">
        <v>105</v>
      </c>
      <c r="E231" s="70" t="s">
        <v>106</v>
      </c>
      <c r="F231" s="119">
        <v>12200</v>
      </c>
      <c r="G231" s="74">
        <v>-4000</v>
      </c>
      <c r="H231" s="74">
        <f t="shared" si="12"/>
        <v>8200</v>
      </c>
      <c r="I231" s="403" t="s">
        <v>406</v>
      </c>
      <c r="J231" s="98"/>
      <c r="K231" s="98"/>
      <c r="L231" s="98"/>
    </row>
    <row r="232" spans="2:12" ht="15.75" customHeight="1">
      <c r="B232" s="114"/>
      <c r="C232" s="115"/>
      <c r="D232" s="115" t="s">
        <v>179</v>
      </c>
      <c r="E232" s="70" t="s">
        <v>180</v>
      </c>
      <c r="F232" s="119">
        <v>400</v>
      </c>
      <c r="G232" s="74">
        <v>-295</v>
      </c>
      <c r="H232" s="74">
        <f t="shared" si="12"/>
        <v>105</v>
      </c>
      <c r="I232" s="403" t="s">
        <v>406</v>
      </c>
      <c r="J232" s="98"/>
      <c r="K232" s="98"/>
      <c r="L232" s="98"/>
    </row>
    <row r="233" spans="2:12" ht="15.75" customHeight="1">
      <c r="B233" s="114"/>
      <c r="C233" s="115"/>
      <c r="D233" s="110" t="s">
        <v>91</v>
      </c>
      <c r="E233" s="70" t="s">
        <v>92</v>
      </c>
      <c r="F233" s="119">
        <v>7000</v>
      </c>
      <c r="G233" s="74"/>
      <c r="H233" s="74">
        <f t="shared" si="12"/>
        <v>7000</v>
      </c>
      <c r="I233" s="204"/>
      <c r="J233" s="98"/>
      <c r="K233" s="98"/>
      <c r="L233" s="98"/>
    </row>
    <row r="234" spans="2:12" ht="15.75" customHeight="1">
      <c r="B234" s="114"/>
      <c r="C234" s="115"/>
      <c r="D234" s="139">
        <v>4360</v>
      </c>
      <c r="E234" s="70" t="s">
        <v>137</v>
      </c>
      <c r="F234" s="119">
        <v>1400</v>
      </c>
      <c r="G234" s="74"/>
      <c r="H234" s="74">
        <f t="shared" si="12"/>
        <v>1400</v>
      </c>
      <c r="I234" s="204"/>
      <c r="J234" s="98"/>
      <c r="K234" s="98"/>
      <c r="L234" s="98"/>
    </row>
    <row r="235" spans="2:12" ht="15.75" customHeight="1">
      <c r="B235" s="114"/>
      <c r="C235" s="115"/>
      <c r="D235" s="139">
        <v>4370</v>
      </c>
      <c r="E235" s="70" t="s">
        <v>138</v>
      </c>
      <c r="F235" s="119">
        <v>1300</v>
      </c>
      <c r="G235" s="74"/>
      <c r="H235" s="74">
        <f t="shared" si="12"/>
        <v>1300</v>
      </c>
      <c r="I235" s="204"/>
      <c r="J235" s="98"/>
      <c r="K235" s="98"/>
      <c r="L235" s="98"/>
    </row>
    <row r="236" spans="2:12" ht="15.75" customHeight="1">
      <c r="B236" s="114"/>
      <c r="C236" s="115"/>
      <c r="D236" s="110" t="s">
        <v>123</v>
      </c>
      <c r="E236" s="70" t="s">
        <v>124</v>
      </c>
      <c r="F236" s="119">
        <v>3800</v>
      </c>
      <c r="G236" s="74"/>
      <c r="H236" s="74">
        <f t="shared" si="12"/>
        <v>3800</v>
      </c>
      <c r="I236" s="212"/>
      <c r="J236" s="98"/>
      <c r="K236" s="98"/>
      <c r="L236" s="98"/>
    </row>
    <row r="237" spans="2:12" ht="15.75" customHeight="1">
      <c r="B237" s="114"/>
      <c r="C237" s="115"/>
      <c r="D237" s="115">
        <v>4430</v>
      </c>
      <c r="E237" s="70" t="s">
        <v>99</v>
      </c>
      <c r="F237" s="119">
        <v>500</v>
      </c>
      <c r="G237" s="74"/>
      <c r="H237" s="74">
        <f t="shared" si="12"/>
        <v>500</v>
      </c>
      <c r="I237" s="212"/>
      <c r="J237" s="98"/>
      <c r="K237" s="98"/>
      <c r="L237" s="98"/>
    </row>
    <row r="238" spans="2:12" ht="15.75" customHeight="1">
      <c r="B238" s="114"/>
      <c r="C238" s="115"/>
      <c r="D238" s="110" t="s">
        <v>139</v>
      </c>
      <c r="E238" s="70" t="s">
        <v>140</v>
      </c>
      <c r="F238" s="119">
        <v>4400</v>
      </c>
      <c r="G238" s="74">
        <v>-24</v>
      </c>
      <c r="H238" s="74">
        <f t="shared" si="12"/>
        <v>4376</v>
      </c>
      <c r="I238" s="403" t="s">
        <v>406</v>
      </c>
      <c r="J238" s="98"/>
      <c r="K238" s="98"/>
      <c r="L238" s="98"/>
    </row>
    <row r="239" spans="2:12" ht="15.75" customHeight="1">
      <c r="B239" s="114"/>
      <c r="C239" s="115"/>
      <c r="D239" s="139">
        <v>4700</v>
      </c>
      <c r="E239" s="70" t="s">
        <v>142</v>
      </c>
      <c r="F239" s="119">
        <v>5000</v>
      </c>
      <c r="G239" s="74"/>
      <c r="H239" s="74">
        <f t="shared" si="12"/>
        <v>5000</v>
      </c>
      <c r="I239" s="204"/>
      <c r="J239" s="98"/>
      <c r="K239" s="98"/>
      <c r="L239" s="98"/>
    </row>
    <row r="240" spans="2:12" ht="16.5" customHeight="1">
      <c r="B240" s="117"/>
      <c r="C240" s="268" t="s">
        <v>169</v>
      </c>
      <c r="D240" s="269"/>
      <c r="E240" s="270" t="s">
        <v>240</v>
      </c>
      <c r="F240" s="348">
        <f>SUM(F241:F241)</f>
        <v>43900</v>
      </c>
      <c r="G240" s="352">
        <f>SUM(G241:G241)</f>
        <v>0</v>
      </c>
      <c r="H240" s="348">
        <f>SUM(H241:H241)</f>
        <v>43900</v>
      </c>
      <c r="I240" s="112"/>
      <c r="J240" s="98"/>
      <c r="K240" s="98"/>
      <c r="L240" s="98"/>
    </row>
    <row r="241" spans="2:12" ht="16.5" customHeight="1">
      <c r="B241" s="114"/>
      <c r="C241" s="115"/>
      <c r="D241" s="139">
        <v>4700</v>
      </c>
      <c r="E241" s="70" t="s">
        <v>142</v>
      </c>
      <c r="F241" s="119">
        <v>43900</v>
      </c>
      <c r="G241" s="74"/>
      <c r="H241" s="74">
        <f>F241+G241</f>
        <v>43900</v>
      </c>
      <c r="I241" s="204"/>
      <c r="J241" s="98"/>
      <c r="K241" s="98"/>
      <c r="L241" s="98"/>
    </row>
    <row r="242" spans="2:12" ht="16.5" customHeight="1">
      <c r="B242" s="117"/>
      <c r="C242" s="268" t="s">
        <v>170</v>
      </c>
      <c r="D242" s="269"/>
      <c r="E242" s="270" t="s">
        <v>11</v>
      </c>
      <c r="F242" s="348">
        <f>SUM(F243:F244)</f>
        <v>61200</v>
      </c>
      <c r="G242" s="352">
        <f>SUM(G243:G244)</f>
        <v>0</v>
      </c>
      <c r="H242" s="348">
        <f>SUM(H243:H244)</f>
        <v>61200</v>
      </c>
      <c r="I242" s="112"/>
      <c r="J242" s="98"/>
      <c r="K242" s="98"/>
      <c r="L242" s="98"/>
    </row>
    <row r="243" spans="2:12" ht="16.5" customHeight="1">
      <c r="B243" s="114"/>
      <c r="C243" s="115"/>
      <c r="D243" s="110" t="s">
        <v>151</v>
      </c>
      <c r="E243" s="70" t="s">
        <v>128</v>
      </c>
      <c r="F243" s="119">
        <v>4200</v>
      </c>
      <c r="G243" s="74"/>
      <c r="H243" s="74">
        <f>F243+G243</f>
        <v>4200</v>
      </c>
      <c r="I243" s="112"/>
      <c r="J243" s="98"/>
      <c r="K243" s="98"/>
      <c r="L243" s="98"/>
    </row>
    <row r="244" spans="2:12" ht="16.5" customHeight="1" thickBot="1">
      <c r="B244" s="249"/>
      <c r="C244" s="250"/>
      <c r="D244" s="252" t="s">
        <v>139</v>
      </c>
      <c r="E244" s="253" t="s">
        <v>140</v>
      </c>
      <c r="F244" s="251">
        <v>57000</v>
      </c>
      <c r="G244" s="213"/>
      <c r="H244" s="213">
        <f>F244+G244</f>
        <v>57000</v>
      </c>
      <c r="I244" s="254"/>
      <c r="J244" s="98"/>
      <c r="K244" s="98"/>
      <c r="L244" s="98"/>
    </row>
    <row r="245" spans="2:12" ht="19.5" customHeight="1" thickBot="1">
      <c r="B245" s="291" t="s">
        <v>171</v>
      </c>
      <c r="C245" s="292"/>
      <c r="D245" s="292"/>
      <c r="E245" s="293" t="s">
        <v>172</v>
      </c>
      <c r="F245" s="326">
        <f>F246+F248+F262</f>
        <v>175000</v>
      </c>
      <c r="G245" s="326">
        <f>G246+G248+G262</f>
        <v>0</v>
      </c>
      <c r="H245" s="326">
        <f>H246+H248+H262</f>
        <v>175000</v>
      </c>
      <c r="I245" s="106"/>
      <c r="J245" s="98"/>
      <c r="K245" s="98"/>
      <c r="L245" s="98"/>
    </row>
    <row r="246" spans="2:12" ht="18.75" customHeight="1">
      <c r="B246" s="152"/>
      <c r="C246" s="317" t="s">
        <v>173</v>
      </c>
      <c r="D246" s="361"/>
      <c r="E246" s="362" t="s">
        <v>241</v>
      </c>
      <c r="F246" s="365">
        <f>F247</f>
        <v>8500</v>
      </c>
      <c r="G246" s="365">
        <f>G247</f>
        <v>0</v>
      </c>
      <c r="H246" s="365">
        <f>H247</f>
        <v>8500</v>
      </c>
      <c r="I246" s="153"/>
      <c r="J246" s="98"/>
      <c r="K246" s="98"/>
      <c r="L246" s="98"/>
    </row>
    <row r="247" spans="2:12" ht="18.75" customHeight="1">
      <c r="B247" s="108"/>
      <c r="C247" s="109"/>
      <c r="D247" s="110" t="s">
        <v>105</v>
      </c>
      <c r="E247" s="70" t="s">
        <v>106</v>
      </c>
      <c r="F247" s="154">
        <v>8500</v>
      </c>
      <c r="G247" s="74"/>
      <c r="H247" s="74">
        <f>F247+G247</f>
        <v>8500</v>
      </c>
      <c r="I247" s="501"/>
      <c r="J247" s="98"/>
      <c r="K247" s="98"/>
      <c r="L247" s="98"/>
    </row>
    <row r="248" spans="2:12" ht="15.75" customHeight="1">
      <c r="B248" s="117"/>
      <c r="C248" s="268" t="s">
        <v>174</v>
      </c>
      <c r="D248" s="269"/>
      <c r="E248" s="270" t="s">
        <v>242</v>
      </c>
      <c r="F248" s="348">
        <f>SUM(F249:F261)</f>
        <v>165500</v>
      </c>
      <c r="G248" s="352">
        <f>SUM(G249:G261)</f>
        <v>0</v>
      </c>
      <c r="H248" s="348">
        <f>SUM(H249:H261)</f>
        <v>165500</v>
      </c>
      <c r="I248" s="502"/>
      <c r="J248" s="98"/>
      <c r="K248" s="98"/>
      <c r="L248" s="98"/>
    </row>
    <row r="249" spans="2:12" ht="48">
      <c r="B249" s="117"/>
      <c r="C249" s="118"/>
      <c r="D249" s="115" t="s">
        <v>267</v>
      </c>
      <c r="E249" s="70" t="s">
        <v>269</v>
      </c>
      <c r="F249" s="133">
        <v>37000</v>
      </c>
      <c r="G249" s="243"/>
      <c r="H249" s="74">
        <f aca="true" t="shared" si="13" ref="H249:H263">F249+G249</f>
        <v>37000</v>
      </c>
      <c r="I249" s="503"/>
      <c r="J249" s="98"/>
      <c r="K249" s="98"/>
      <c r="L249" s="98"/>
    </row>
    <row r="250" spans="2:12" ht="16.5" customHeight="1">
      <c r="B250" s="117"/>
      <c r="C250" s="156"/>
      <c r="D250" s="110" t="s">
        <v>109</v>
      </c>
      <c r="E250" s="70" t="s">
        <v>110</v>
      </c>
      <c r="F250" s="133">
        <v>17500</v>
      </c>
      <c r="G250" s="120">
        <v>1780</v>
      </c>
      <c r="H250" s="120">
        <f t="shared" si="13"/>
        <v>19280</v>
      </c>
      <c r="I250" s="501"/>
      <c r="J250" s="98"/>
      <c r="K250" s="98"/>
      <c r="L250" s="98"/>
    </row>
    <row r="251" spans="2:12" ht="16.5" customHeight="1">
      <c r="B251" s="114"/>
      <c r="C251" s="115"/>
      <c r="D251" s="110" t="s">
        <v>118</v>
      </c>
      <c r="E251" s="70" t="s">
        <v>119</v>
      </c>
      <c r="F251" s="119">
        <v>500</v>
      </c>
      <c r="G251" s="74">
        <v>-259</v>
      </c>
      <c r="H251" s="74">
        <f t="shared" si="13"/>
        <v>241</v>
      </c>
      <c r="I251" s="504"/>
      <c r="J251" s="98"/>
      <c r="K251" s="98"/>
      <c r="L251" s="98"/>
    </row>
    <row r="252" spans="2:12" ht="16.5" customHeight="1">
      <c r="B252" s="114"/>
      <c r="C252" s="115"/>
      <c r="D252" s="115">
        <v>4170</v>
      </c>
      <c r="E252" s="70" t="s">
        <v>131</v>
      </c>
      <c r="F252" s="119">
        <v>17000</v>
      </c>
      <c r="G252" s="74">
        <v>-3831</v>
      </c>
      <c r="H252" s="74">
        <f t="shared" si="13"/>
        <v>13169</v>
      </c>
      <c r="I252" s="504"/>
      <c r="J252" s="98"/>
      <c r="K252" s="98"/>
      <c r="L252" s="98"/>
    </row>
    <row r="253" spans="2:12" ht="16.5" customHeight="1">
      <c r="B253" s="114"/>
      <c r="C253" s="115"/>
      <c r="D253" s="110" t="s">
        <v>105</v>
      </c>
      <c r="E253" s="70" t="s">
        <v>106</v>
      </c>
      <c r="F253" s="119">
        <v>43080</v>
      </c>
      <c r="G253" s="120">
        <v>5000</v>
      </c>
      <c r="H253" s="120">
        <f t="shared" si="13"/>
        <v>48080</v>
      </c>
      <c r="I253" s="503"/>
      <c r="J253" s="98"/>
      <c r="K253" s="98"/>
      <c r="L253" s="98"/>
    </row>
    <row r="254" spans="2:12" ht="16.5" customHeight="1">
      <c r="B254" s="114"/>
      <c r="C254" s="115"/>
      <c r="D254" s="139">
        <v>4220</v>
      </c>
      <c r="E254" s="70" t="s">
        <v>175</v>
      </c>
      <c r="F254" s="119">
        <v>3000</v>
      </c>
      <c r="G254" s="120">
        <v>-3000</v>
      </c>
      <c r="H254" s="74">
        <f t="shared" si="13"/>
        <v>0</v>
      </c>
      <c r="I254" s="504"/>
      <c r="J254" s="98"/>
      <c r="K254" s="98"/>
      <c r="L254" s="98"/>
    </row>
    <row r="255" spans="2:12" ht="16.5" customHeight="1">
      <c r="B255" s="114"/>
      <c r="C255" s="115"/>
      <c r="D255" s="110" t="s">
        <v>134</v>
      </c>
      <c r="E255" s="70" t="s">
        <v>135</v>
      </c>
      <c r="F255" s="119">
        <v>15000</v>
      </c>
      <c r="G255" s="120"/>
      <c r="H255" s="74">
        <f t="shared" si="13"/>
        <v>15000</v>
      </c>
      <c r="I255" s="501"/>
      <c r="J255" s="98"/>
      <c r="K255" s="98"/>
      <c r="L255" s="98"/>
    </row>
    <row r="256" spans="2:12" ht="16.5" customHeight="1">
      <c r="B256" s="114"/>
      <c r="C256" s="115"/>
      <c r="D256" s="110" t="s">
        <v>91</v>
      </c>
      <c r="E256" s="70" t="s">
        <v>92</v>
      </c>
      <c r="F256" s="119">
        <v>13820</v>
      </c>
      <c r="G256" s="74">
        <v>5245</v>
      </c>
      <c r="H256" s="74">
        <f t="shared" si="13"/>
        <v>19065</v>
      </c>
      <c r="I256" s="505"/>
      <c r="J256" s="98"/>
      <c r="K256" s="98"/>
      <c r="L256" s="98"/>
    </row>
    <row r="257" spans="2:12" ht="16.5" customHeight="1">
      <c r="B257" s="114"/>
      <c r="C257" s="115"/>
      <c r="D257" s="139">
        <v>4350</v>
      </c>
      <c r="E257" s="70" t="s">
        <v>136</v>
      </c>
      <c r="F257" s="119">
        <v>1500</v>
      </c>
      <c r="G257" s="74">
        <v>-806</v>
      </c>
      <c r="H257" s="74">
        <f t="shared" si="13"/>
        <v>694</v>
      </c>
      <c r="I257" s="501"/>
      <c r="J257" s="98"/>
      <c r="K257" s="98"/>
      <c r="L257" s="98"/>
    </row>
    <row r="258" spans="2:12" ht="16.5" customHeight="1">
      <c r="B258" s="114"/>
      <c r="C258" s="115"/>
      <c r="D258" s="139">
        <v>4370</v>
      </c>
      <c r="E258" s="70" t="s">
        <v>138</v>
      </c>
      <c r="F258" s="119">
        <v>1500</v>
      </c>
      <c r="G258" s="74">
        <v>-900</v>
      </c>
      <c r="H258" s="74">
        <f t="shared" si="13"/>
        <v>600</v>
      </c>
      <c r="I258" s="501"/>
      <c r="J258" s="98"/>
      <c r="K258" s="98"/>
      <c r="L258" s="98"/>
    </row>
    <row r="259" spans="2:12" ht="25.5">
      <c r="B259" s="114"/>
      <c r="C259" s="115"/>
      <c r="D259" s="139">
        <v>4400</v>
      </c>
      <c r="E259" s="225" t="s">
        <v>275</v>
      </c>
      <c r="F259" s="119">
        <v>13400</v>
      </c>
      <c r="G259" s="74">
        <v>-2009</v>
      </c>
      <c r="H259" s="74">
        <f t="shared" si="13"/>
        <v>11391</v>
      </c>
      <c r="I259" s="504"/>
      <c r="J259" s="98"/>
      <c r="K259" s="98"/>
      <c r="L259" s="98"/>
    </row>
    <row r="260" spans="2:12" ht="15.75" customHeight="1">
      <c r="B260" s="122"/>
      <c r="C260" s="130"/>
      <c r="D260" s="139">
        <v>4610</v>
      </c>
      <c r="E260" s="70" t="s">
        <v>141</v>
      </c>
      <c r="F260" s="123">
        <v>800</v>
      </c>
      <c r="G260" s="124">
        <v>-360</v>
      </c>
      <c r="H260" s="74">
        <f t="shared" si="13"/>
        <v>440</v>
      </c>
      <c r="I260" s="505"/>
      <c r="J260" s="98"/>
      <c r="K260" s="98"/>
      <c r="L260" s="98"/>
    </row>
    <row r="261" spans="2:12" ht="15.75" customHeight="1">
      <c r="B261" s="114"/>
      <c r="C261" s="115"/>
      <c r="D261" s="139">
        <v>4700</v>
      </c>
      <c r="E261" s="70" t="s">
        <v>142</v>
      </c>
      <c r="F261" s="119">
        <v>1400</v>
      </c>
      <c r="G261" s="74">
        <v>-860</v>
      </c>
      <c r="H261" s="74">
        <f t="shared" si="13"/>
        <v>540</v>
      </c>
      <c r="I261" s="501"/>
      <c r="J261" s="98"/>
      <c r="K261" s="98"/>
      <c r="L261" s="98"/>
    </row>
    <row r="262" spans="2:12" ht="14.25" customHeight="1">
      <c r="B262" s="114"/>
      <c r="C262" s="268" t="s">
        <v>260</v>
      </c>
      <c r="D262" s="269"/>
      <c r="E262" s="270" t="s">
        <v>11</v>
      </c>
      <c r="F262" s="348">
        <f>F263</f>
        <v>1000</v>
      </c>
      <c r="G262" s="352">
        <f>G263</f>
        <v>0</v>
      </c>
      <c r="H262" s="348">
        <f>H263</f>
        <v>1000</v>
      </c>
      <c r="I262" s="140"/>
      <c r="J262" s="98"/>
      <c r="K262" s="98"/>
      <c r="L262" s="98"/>
    </row>
    <row r="263" spans="2:16" ht="48.75" thickBot="1">
      <c r="B263" s="122"/>
      <c r="C263" s="393"/>
      <c r="D263" s="130" t="s">
        <v>267</v>
      </c>
      <c r="E263" s="39" t="s">
        <v>269</v>
      </c>
      <c r="F263" s="123">
        <v>1000</v>
      </c>
      <c r="G263" s="394"/>
      <c r="H263" s="124">
        <f t="shared" si="13"/>
        <v>1000</v>
      </c>
      <c r="I263" s="395"/>
      <c r="J263" s="98"/>
      <c r="K263" s="98"/>
      <c r="L263" s="98"/>
      <c r="N263" s="98"/>
      <c r="O263" s="98"/>
      <c r="P263" s="98"/>
    </row>
    <row r="264" spans="2:16" ht="15.75" customHeight="1" thickBot="1">
      <c r="B264" s="291" t="s">
        <v>176</v>
      </c>
      <c r="C264" s="292"/>
      <c r="D264" s="292"/>
      <c r="E264" s="276" t="s">
        <v>76</v>
      </c>
      <c r="F264" s="326">
        <f>F265+F271+F267+F275+F292+F294+F298+F302+F300+F321+F324</f>
        <v>3673697.35</v>
      </c>
      <c r="G264" s="326">
        <f>G265+G271+G267+G275+G292+G294+G298+G302+G300+G321+G324</f>
        <v>0</v>
      </c>
      <c r="H264" s="326">
        <f>H265+H271+H267+H275+H292+H294+H298+H302+H300+H321+H324</f>
        <v>3673697.35</v>
      </c>
      <c r="I264" s="106"/>
      <c r="J264" s="98"/>
      <c r="K264" s="98"/>
      <c r="L264" s="98"/>
      <c r="N264" s="98"/>
      <c r="O264" s="98"/>
      <c r="P264" s="98"/>
    </row>
    <row r="265" spans="2:16" ht="15.75" customHeight="1">
      <c r="B265" s="262"/>
      <c r="C265" s="319" t="s">
        <v>302</v>
      </c>
      <c r="D265" s="366"/>
      <c r="E265" s="266" t="s">
        <v>303</v>
      </c>
      <c r="F265" s="264">
        <f>F266</f>
        <v>5000</v>
      </c>
      <c r="G265" s="264">
        <f>G266</f>
        <v>0</v>
      </c>
      <c r="H265" s="264">
        <f>H266</f>
        <v>5000</v>
      </c>
      <c r="I265" s="263"/>
      <c r="J265" s="98"/>
      <c r="K265" s="98"/>
      <c r="L265" s="98"/>
      <c r="N265" s="98"/>
      <c r="O265" s="98"/>
      <c r="P265" s="98"/>
    </row>
    <row r="266" spans="2:16" ht="28.5" customHeight="1">
      <c r="B266" s="175"/>
      <c r="C266" s="174"/>
      <c r="D266" s="139">
        <v>4330</v>
      </c>
      <c r="E266" s="70" t="s">
        <v>183</v>
      </c>
      <c r="F266" s="186">
        <v>5000</v>
      </c>
      <c r="G266" s="186"/>
      <c r="H266" s="74">
        <f>F266+G266</f>
        <v>5000</v>
      </c>
      <c r="I266" s="112"/>
      <c r="J266" s="98"/>
      <c r="K266" s="98"/>
      <c r="L266" s="98"/>
      <c r="N266" s="98"/>
      <c r="O266" s="98"/>
      <c r="P266" s="98"/>
    </row>
    <row r="267" spans="2:16" ht="24" customHeight="1">
      <c r="B267" s="175"/>
      <c r="C267" s="268" t="s">
        <v>261</v>
      </c>
      <c r="D267" s="368"/>
      <c r="E267" s="270" t="s">
        <v>262</v>
      </c>
      <c r="F267" s="273">
        <f>F268+F269+F270</f>
        <v>2000</v>
      </c>
      <c r="G267" s="273">
        <f>G268+G269+G270</f>
        <v>0</v>
      </c>
      <c r="H267" s="273">
        <f>H268+H269+H270</f>
        <v>2000</v>
      </c>
      <c r="I267" s="112"/>
      <c r="J267" s="98"/>
      <c r="K267" s="98"/>
      <c r="L267" s="98"/>
      <c r="N267" s="98"/>
      <c r="O267" s="98"/>
      <c r="P267" s="98"/>
    </row>
    <row r="268" spans="2:16" ht="13.5" customHeight="1">
      <c r="B268" s="175"/>
      <c r="C268" s="174"/>
      <c r="D268" s="110" t="s">
        <v>105</v>
      </c>
      <c r="E268" s="70" t="s">
        <v>106</v>
      </c>
      <c r="F268" s="206">
        <v>1000</v>
      </c>
      <c r="G268" s="244"/>
      <c r="H268" s="74">
        <f>F268+G268</f>
        <v>1000</v>
      </c>
      <c r="I268" s="204"/>
      <c r="J268" s="98"/>
      <c r="K268" s="98"/>
      <c r="L268" s="98"/>
      <c r="N268" s="98"/>
      <c r="O268" s="98"/>
      <c r="P268" s="98"/>
    </row>
    <row r="269" spans="2:16" ht="13.5" customHeight="1">
      <c r="B269" s="175"/>
      <c r="C269" s="174"/>
      <c r="D269" s="110" t="s">
        <v>123</v>
      </c>
      <c r="E269" s="70" t="s">
        <v>124</v>
      </c>
      <c r="F269" s="186">
        <v>300</v>
      </c>
      <c r="G269" s="244"/>
      <c r="H269" s="74">
        <f>F269+G269</f>
        <v>300</v>
      </c>
      <c r="I269" s="204"/>
      <c r="J269" s="98"/>
      <c r="K269" s="98"/>
      <c r="L269" s="98"/>
      <c r="N269" s="98"/>
      <c r="O269" s="98"/>
      <c r="P269" s="98"/>
    </row>
    <row r="270" spans="2:16" ht="13.5" customHeight="1">
      <c r="B270" s="175"/>
      <c r="C270" s="174"/>
      <c r="D270" s="139">
        <v>4700</v>
      </c>
      <c r="E270" s="70" t="s">
        <v>142</v>
      </c>
      <c r="F270" s="186">
        <v>700</v>
      </c>
      <c r="G270" s="244"/>
      <c r="H270" s="74">
        <f>F270+G270</f>
        <v>700</v>
      </c>
      <c r="I270" s="403"/>
      <c r="J270" s="98"/>
      <c r="K270" s="98"/>
      <c r="L270" s="98"/>
      <c r="N270" s="98"/>
      <c r="O270" s="98"/>
      <c r="P270" s="98"/>
    </row>
    <row r="271" spans="2:16" ht="13.5" customHeight="1">
      <c r="B271" s="175"/>
      <c r="C271" s="265" t="s">
        <v>304</v>
      </c>
      <c r="D271" s="367"/>
      <c r="E271" s="266" t="s">
        <v>305</v>
      </c>
      <c r="F271" s="272">
        <f>SUM(F272:F274)</f>
        <v>20900</v>
      </c>
      <c r="G271" s="273">
        <f>SUM(G272:G274)</f>
        <v>0</v>
      </c>
      <c r="H271" s="273">
        <f>SUM(H272:H274)</f>
        <v>20900</v>
      </c>
      <c r="I271" s="204"/>
      <c r="J271" s="98"/>
      <c r="K271" s="98"/>
      <c r="L271" s="98"/>
      <c r="N271" s="98"/>
      <c r="O271" s="98"/>
      <c r="P271" s="98"/>
    </row>
    <row r="272" spans="2:16" ht="13.5" customHeight="1">
      <c r="B272" s="175"/>
      <c r="C272" s="202"/>
      <c r="D272" s="110" t="s">
        <v>118</v>
      </c>
      <c r="E272" s="70" t="s">
        <v>119</v>
      </c>
      <c r="F272" s="206">
        <v>4600</v>
      </c>
      <c r="G272" s="244"/>
      <c r="H272" s="74">
        <f aca="true" t="shared" si="14" ref="H272:H291">F272+G272</f>
        <v>4600</v>
      </c>
      <c r="I272" s="204"/>
      <c r="J272" s="98"/>
      <c r="K272" s="98"/>
      <c r="L272" s="98"/>
      <c r="N272" s="98"/>
      <c r="O272" s="98"/>
      <c r="P272" s="98"/>
    </row>
    <row r="273" spans="2:16" ht="13.5" customHeight="1">
      <c r="B273" s="175"/>
      <c r="C273" s="202"/>
      <c r="D273" s="115" t="s">
        <v>120</v>
      </c>
      <c r="E273" s="70" t="s">
        <v>325</v>
      </c>
      <c r="F273" s="206">
        <v>450</v>
      </c>
      <c r="G273" s="244"/>
      <c r="H273" s="74">
        <f t="shared" si="14"/>
        <v>450</v>
      </c>
      <c r="I273" s="403"/>
      <c r="J273" s="98"/>
      <c r="K273" s="98"/>
      <c r="L273" s="98"/>
      <c r="N273" s="98"/>
      <c r="O273" s="98"/>
      <c r="P273" s="98"/>
    </row>
    <row r="274" spans="2:16" ht="13.5" customHeight="1">
      <c r="B274" s="175"/>
      <c r="C274" s="202"/>
      <c r="D274" s="115">
        <v>4170</v>
      </c>
      <c r="E274" s="70" t="s">
        <v>131</v>
      </c>
      <c r="F274" s="206">
        <v>15850</v>
      </c>
      <c r="G274" s="244"/>
      <c r="H274" s="74">
        <f t="shared" si="14"/>
        <v>15850</v>
      </c>
      <c r="I274" s="403"/>
      <c r="J274" s="98"/>
      <c r="K274" s="98"/>
      <c r="L274" s="98"/>
      <c r="N274" s="98"/>
      <c r="O274" s="98"/>
      <c r="P274" s="98"/>
    </row>
    <row r="275" spans="2:12" ht="40.5" customHeight="1">
      <c r="B275" s="117"/>
      <c r="C275" s="268" t="s">
        <v>177</v>
      </c>
      <c r="D275" s="368"/>
      <c r="E275" s="305" t="s">
        <v>287</v>
      </c>
      <c r="F275" s="348">
        <f>SUM(F276:F291)</f>
        <v>2390160</v>
      </c>
      <c r="G275" s="352">
        <f>SUM(G276:G291)</f>
        <v>0</v>
      </c>
      <c r="H275" s="348">
        <f>SUM(H276:H291)</f>
        <v>2390160</v>
      </c>
      <c r="I275" s="112"/>
      <c r="J275" s="98"/>
      <c r="K275" s="98"/>
      <c r="L275" s="98"/>
    </row>
    <row r="276" spans="2:12" ht="14.25" customHeight="1">
      <c r="B276" s="114"/>
      <c r="C276" s="115"/>
      <c r="D276" s="115" t="s">
        <v>178</v>
      </c>
      <c r="E276" s="70" t="s">
        <v>321</v>
      </c>
      <c r="F276" s="119">
        <v>2219710</v>
      </c>
      <c r="G276" s="120"/>
      <c r="H276" s="120">
        <f t="shared" si="14"/>
        <v>2219710</v>
      </c>
      <c r="I276" s="403"/>
      <c r="J276" s="98"/>
      <c r="K276" s="98"/>
      <c r="L276" s="98"/>
    </row>
    <row r="277" spans="2:12" ht="14.25" customHeight="1">
      <c r="B277" s="114"/>
      <c r="C277" s="115"/>
      <c r="D277" s="115" t="s">
        <v>116</v>
      </c>
      <c r="E277" s="70" t="s">
        <v>322</v>
      </c>
      <c r="F277" s="119">
        <v>60050</v>
      </c>
      <c r="G277" s="74"/>
      <c r="H277" s="74">
        <f t="shared" si="14"/>
        <v>60050</v>
      </c>
      <c r="I277" s="221"/>
      <c r="J277" s="98"/>
      <c r="K277" s="98"/>
      <c r="L277" s="98"/>
    </row>
    <row r="278" spans="2:12" ht="14.25" customHeight="1">
      <c r="B278" s="114"/>
      <c r="C278" s="115"/>
      <c r="D278" s="110" t="s">
        <v>129</v>
      </c>
      <c r="E278" s="70" t="s">
        <v>323</v>
      </c>
      <c r="F278" s="119">
        <v>3397</v>
      </c>
      <c r="G278" s="74"/>
      <c r="H278" s="74">
        <f t="shared" si="14"/>
        <v>3397</v>
      </c>
      <c r="I278" s="221"/>
      <c r="J278" s="98"/>
      <c r="K278" s="98"/>
      <c r="L278" s="98"/>
    </row>
    <row r="279" spans="2:14" ht="14.25" customHeight="1">
      <c r="B279" s="114"/>
      <c r="C279" s="115"/>
      <c r="D279" s="115" t="s">
        <v>118</v>
      </c>
      <c r="E279" s="70" t="s">
        <v>324</v>
      </c>
      <c r="F279" s="119">
        <v>86000</v>
      </c>
      <c r="G279" s="74"/>
      <c r="H279" s="74">
        <f t="shared" si="14"/>
        <v>86000</v>
      </c>
      <c r="I279" s="204"/>
      <c r="J279" s="98"/>
      <c r="K279" s="98"/>
      <c r="L279" s="98"/>
      <c r="N279" s="98"/>
    </row>
    <row r="280" spans="2:12" ht="14.25" customHeight="1">
      <c r="B280" s="114"/>
      <c r="C280" s="115"/>
      <c r="D280" s="115" t="s">
        <v>120</v>
      </c>
      <c r="E280" s="70" t="s">
        <v>325</v>
      </c>
      <c r="F280" s="119">
        <v>1350</v>
      </c>
      <c r="G280" s="74"/>
      <c r="H280" s="74">
        <f t="shared" si="14"/>
        <v>1350</v>
      </c>
      <c r="I280" s="140"/>
      <c r="J280" s="98"/>
      <c r="K280" s="98"/>
      <c r="L280" s="98"/>
    </row>
    <row r="281" spans="2:12" ht="14.25" customHeight="1">
      <c r="B281" s="114"/>
      <c r="C281" s="115"/>
      <c r="D281" s="115">
        <v>4170</v>
      </c>
      <c r="E281" s="70" t="s">
        <v>326</v>
      </c>
      <c r="F281" s="119">
        <v>1000</v>
      </c>
      <c r="G281" s="74"/>
      <c r="H281" s="74">
        <f t="shared" si="14"/>
        <v>1000</v>
      </c>
      <c r="I281" s="140"/>
      <c r="J281" s="98"/>
      <c r="K281" s="98"/>
      <c r="L281" s="98"/>
    </row>
    <row r="282" spans="2:12" ht="14.25" customHeight="1">
      <c r="B282" s="114"/>
      <c r="C282" s="115"/>
      <c r="D282" s="115" t="s">
        <v>105</v>
      </c>
      <c r="E282" s="70" t="s">
        <v>327</v>
      </c>
      <c r="F282" s="119">
        <v>2200</v>
      </c>
      <c r="G282" s="74"/>
      <c r="H282" s="74">
        <f t="shared" si="14"/>
        <v>2200</v>
      </c>
      <c r="I282" s="221"/>
      <c r="J282" s="98"/>
      <c r="K282" s="98"/>
      <c r="L282" s="98"/>
    </row>
    <row r="283" spans="2:12" ht="14.25" customHeight="1">
      <c r="B283" s="114"/>
      <c r="C283" s="115"/>
      <c r="D283" s="110" t="s">
        <v>132</v>
      </c>
      <c r="E283" s="70" t="s">
        <v>328</v>
      </c>
      <c r="F283" s="119">
        <v>600</v>
      </c>
      <c r="G283" s="74"/>
      <c r="H283" s="74">
        <f t="shared" si="14"/>
        <v>600</v>
      </c>
      <c r="I283" s="140"/>
      <c r="J283" s="98"/>
      <c r="K283" s="98"/>
      <c r="L283" s="98"/>
    </row>
    <row r="284" spans="2:12" ht="14.25" customHeight="1">
      <c r="B284" s="114"/>
      <c r="C284" s="115"/>
      <c r="D284" s="110" t="s">
        <v>134</v>
      </c>
      <c r="E284" s="70" t="s">
        <v>135</v>
      </c>
      <c r="F284" s="119">
        <v>500</v>
      </c>
      <c r="G284" s="120"/>
      <c r="H284" s="120">
        <f t="shared" si="14"/>
        <v>500</v>
      </c>
      <c r="I284" s="204"/>
      <c r="J284" s="98"/>
      <c r="K284" s="98"/>
      <c r="L284" s="98"/>
    </row>
    <row r="285" spans="2:12" ht="14.25" customHeight="1">
      <c r="B285" s="114"/>
      <c r="C285" s="115"/>
      <c r="D285" s="115" t="s">
        <v>179</v>
      </c>
      <c r="E285" s="70" t="s">
        <v>180</v>
      </c>
      <c r="F285" s="119">
        <v>550</v>
      </c>
      <c r="G285" s="74"/>
      <c r="H285" s="74">
        <f t="shared" si="14"/>
        <v>550</v>
      </c>
      <c r="I285" s="204"/>
      <c r="J285" s="98"/>
      <c r="K285" s="98"/>
      <c r="L285" s="98"/>
    </row>
    <row r="286" spans="2:12" ht="14.25" customHeight="1">
      <c r="B286" s="114"/>
      <c r="C286" s="115"/>
      <c r="D286" s="115" t="s">
        <v>91</v>
      </c>
      <c r="E286" s="70" t="s">
        <v>329</v>
      </c>
      <c r="F286" s="119">
        <v>10000</v>
      </c>
      <c r="G286" s="74"/>
      <c r="H286" s="74">
        <f t="shared" si="14"/>
        <v>10000</v>
      </c>
      <c r="I286" s="212"/>
      <c r="J286" s="98"/>
      <c r="K286" s="98"/>
      <c r="L286" s="98"/>
    </row>
    <row r="287" spans="2:12" ht="25.5">
      <c r="B287" s="114"/>
      <c r="C287" s="115"/>
      <c r="D287" s="139">
        <v>4400</v>
      </c>
      <c r="E287" s="225" t="s">
        <v>275</v>
      </c>
      <c r="F287" s="119">
        <v>1300</v>
      </c>
      <c r="G287" s="74"/>
      <c r="H287" s="74">
        <f t="shared" si="14"/>
        <v>1300</v>
      </c>
      <c r="I287" s="221"/>
      <c r="J287" s="98"/>
      <c r="K287" s="98"/>
      <c r="L287" s="98"/>
    </row>
    <row r="288" spans="2:12" ht="14.25" customHeight="1">
      <c r="B288" s="114"/>
      <c r="C288" s="115"/>
      <c r="D288" s="115" t="s">
        <v>123</v>
      </c>
      <c r="E288" s="70" t="s">
        <v>330</v>
      </c>
      <c r="F288" s="119">
        <v>500</v>
      </c>
      <c r="G288" s="74"/>
      <c r="H288" s="74">
        <f t="shared" si="14"/>
        <v>500</v>
      </c>
      <c r="I288" s="204"/>
      <c r="J288" s="98"/>
      <c r="K288" s="98"/>
      <c r="L288" s="98"/>
    </row>
    <row r="289" spans="2:12" ht="14.25" customHeight="1">
      <c r="B289" s="114"/>
      <c r="C289" s="115"/>
      <c r="D289" s="115">
        <v>4430</v>
      </c>
      <c r="E289" s="70" t="s">
        <v>331</v>
      </c>
      <c r="F289" s="119">
        <v>150</v>
      </c>
      <c r="G289" s="74"/>
      <c r="H289" s="74">
        <f t="shared" si="14"/>
        <v>150</v>
      </c>
      <c r="I289" s="212"/>
      <c r="J289" s="98"/>
      <c r="K289" s="98"/>
      <c r="L289" s="98"/>
    </row>
    <row r="290" spans="2:12" ht="14.25">
      <c r="B290" s="114"/>
      <c r="C290" s="115"/>
      <c r="D290" s="115" t="s">
        <v>139</v>
      </c>
      <c r="E290" s="70" t="s">
        <v>332</v>
      </c>
      <c r="F290" s="119">
        <v>1094</v>
      </c>
      <c r="G290" s="74"/>
      <c r="H290" s="74">
        <f t="shared" si="14"/>
        <v>1094</v>
      </c>
      <c r="I290" s="403"/>
      <c r="J290" s="98"/>
      <c r="K290" s="98"/>
      <c r="L290" s="98"/>
    </row>
    <row r="291" spans="2:12" ht="14.25" customHeight="1">
      <c r="B291" s="114"/>
      <c r="C291" s="115"/>
      <c r="D291" s="139">
        <v>4700</v>
      </c>
      <c r="E291" s="70" t="s">
        <v>333</v>
      </c>
      <c r="F291" s="119">
        <v>1759</v>
      </c>
      <c r="G291" s="74"/>
      <c r="H291" s="74">
        <f t="shared" si="14"/>
        <v>1759</v>
      </c>
      <c r="I291" s="403"/>
      <c r="J291" s="98"/>
      <c r="K291" s="98"/>
      <c r="L291" s="98"/>
    </row>
    <row r="292" spans="2:12" ht="67.5" customHeight="1">
      <c r="B292" s="117"/>
      <c r="C292" s="268" t="s">
        <v>181</v>
      </c>
      <c r="D292" s="269"/>
      <c r="E292" s="309" t="s">
        <v>288</v>
      </c>
      <c r="F292" s="348">
        <f>F293</f>
        <v>17800</v>
      </c>
      <c r="G292" s="352">
        <f>G293</f>
        <v>0</v>
      </c>
      <c r="H292" s="348">
        <f>H293</f>
        <v>17800</v>
      </c>
      <c r="I292" s="112"/>
      <c r="J292" s="98"/>
      <c r="K292" s="98"/>
      <c r="L292" s="98"/>
    </row>
    <row r="293" spans="2:12" ht="15" customHeight="1">
      <c r="B293" s="114"/>
      <c r="C293" s="115"/>
      <c r="D293" s="115">
        <v>4130</v>
      </c>
      <c r="E293" s="70" t="s">
        <v>212</v>
      </c>
      <c r="F293" s="119">
        <v>17800</v>
      </c>
      <c r="G293" s="120"/>
      <c r="H293" s="120">
        <f>F293+G293</f>
        <v>17800</v>
      </c>
      <c r="I293" s="403"/>
      <c r="J293" s="98"/>
      <c r="K293" s="98"/>
      <c r="L293" s="98"/>
    </row>
    <row r="294" spans="2:12" ht="26.25" customHeight="1">
      <c r="B294" s="117"/>
      <c r="C294" s="268" t="s">
        <v>182</v>
      </c>
      <c r="D294" s="269"/>
      <c r="E294" s="309" t="s">
        <v>78</v>
      </c>
      <c r="F294" s="348">
        <f>SUM(F295:F297)</f>
        <v>248733.5</v>
      </c>
      <c r="G294" s="352">
        <f>SUM(G295:G297)</f>
        <v>0</v>
      </c>
      <c r="H294" s="348">
        <f>SUM(H295:H297)</f>
        <v>248733.5</v>
      </c>
      <c r="I294" s="112"/>
      <c r="J294" s="98"/>
      <c r="K294" s="98"/>
      <c r="L294" s="98"/>
    </row>
    <row r="295" spans="2:12" ht="16.5" customHeight="1">
      <c r="B295" s="114"/>
      <c r="C295" s="115"/>
      <c r="D295" s="110" t="s">
        <v>178</v>
      </c>
      <c r="E295" s="70" t="s">
        <v>185</v>
      </c>
      <c r="F295" s="119">
        <v>237333.5</v>
      </c>
      <c r="G295" s="120"/>
      <c r="H295" s="120">
        <f>F295+G295</f>
        <v>237333.5</v>
      </c>
      <c r="I295" s="403"/>
      <c r="J295" s="98"/>
      <c r="K295" s="464"/>
      <c r="L295" s="98"/>
    </row>
    <row r="296" spans="2:12" ht="15" customHeight="1">
      <c r="B296" s="114"/>
      <c r="C296" s="115"/>
      <c r="D296" s="115" t="s">
        <v>118</v>
      </c>
      <c r="E296" s="70" t="s">
        <v>119</v>
      </c>
      <c r="F296" s="119">
        <v>3000</v>
      </c>
      <c r="G296" s="74"/>
      <c r="H296" s="74">
        <f>F296+G296</f>
        <v>3000</v>
      </c>
      <c r="I296" s="221"/>
      <c r="J296" s="98"/>
      <c r="K296" s="98"/>
      <c r="L296" s="98"/>
    </row>
    <row r="297" spans="2:12" ht="24" customHeight="1">
      <c r="B297" s="114"/>
      <c r="C297" s="115"/>
      <c r="D297" s="139">
        <v>4330</v>
      </c>
      <c r="E297" s="70" t="s">
        <v>183</v>
      </c>
      <c r="F297" s="119">
        <v>8400</v>
      </c>
      <c r="G297" s="74"/>
      <c r="H297" s="74">
        <f>F297+G297</f>
        <v>8400</v>
      </c>
      <c r="I297" s="403"/>
      <c r="J297" s="98"/>
      <c r="K297" s="98"/>
      <c r="L297" s="98"/>
    </row>
    <row r="298" spans="2:12" ht="15.75" customHeight="1">
      <c r="B298" s="117"/>
      <c r="C298" s="268" t="s">
        <v>184</v>
      </c>
      <c r="D298" s="269"/>
      <c r="E298" s="270" t="s">
        <v>243</v>
      </c>
      <c r="F298" s="348">
        <f>F299</f>
        <v>49000</v>
      </c>
      <c r="G298" s="352">
        <f>G299</f>
        <v>0</v>
      </c>
      <c r="H298" s="348">
        <f>H299</f>
        <v>49000</v>
      </c>
      <c r="I298" s="112"/>
      <c r="J298" s="98"/>
      <c r="K298" s="98"/>
      <c r="L298" s="98"/>
    </row>
    <row r="299" spans="2:12" ht="15" customHeight="1">
      <c r="B299" s="114"/>
      <c r="C299" s="115"/>
      <c r="D299" s="110" t="s">
        <v>178</v>
      </c>
      <c r="E299" s="70" t="s">
        <v>185</v>
      </c>
      <c r="F299" s="119">
        <v>49000</v>
      </c>
      <c r="G299" s="74"/>
      <c r="H299" s="74">
        <f>F299+G299</f>
        <v>49000</v>
      </c>
      <c r="I299" s="403"/>
      <c r="J299" s="98"/>
      <c r="K299" s="98"/>
      <c r="L299" s="98"/>
    </row>
    <row r="300" spans="2:12" ht="15" customHeight="1">
      <c r="B300" s="114"/>
      <c r="C300" s="301">
        <v>85216</v>
      </c>
      <c r="D300" s="313"/>
      <c r="E300" s="314" t="s">
        <v>211</v>
      </c>
      <c r="F300" s="348">
        <f>F301</f>
        <v>134874</v>
      </c>
      <c r="G300" s="352">
        <f>G301</f>
        <v>0</v>
      </c>
      <c r="H300" s="348">
        <f>H301</f>
        <v>134874</v>
      </c>
      <c r="I300" s="140"/>
      <c r="J300" s="98"/>
      <c r="K300" s="98"/>
      <c r="L300" s="98"/>
    </row>
    <row r="301" spans="2:12" ht="15" customHeight="1">
      <c r="B301" s="114"/>
      <c r="C301" s="38"/>
      <c r="D301" s="110" t="s">
        <v>178</v>
      </c>
      <c r="E301" s="70" t="s">
        <v>185</v>
      </c>
      <c r="F301" s="119">
        <v>134874</v>
      </c>
      <c r="G301" s="243"/>
      <c r="H301" s="74">
        <f>F301+G301</f>
        <v>134874</v>
      </c>
      <c r="I301" s="403"/>
      <c r="J301" s="98"/>
      <c r="K301" s="98"/>
      <c r="L301" s="98"/>
    </row>
    <row r="302" spans="2:12" ht="16.5" customHeight="1">
      <c r="B302" s="117"/>
      <c r="C302" s="268" t="s">
        <v>186</v>
      </c>
      <c r="D302" s="269"/>
      <c r="E302" s="270" t="s">
        <v>79</v>
      </c>
      <c r="F302" s="348">
        <f>SUM(F303:F320)</f>
        <v>590149.8500000001</v>
      </c>
      <c r="G302" s="348">
        <f>SUM(G303:G320)</f>
        <v>0</v>
      </c>
      <c r="H302" s="348">
        <f>SUM(H303:H320)</f>
        <v>590149.8500000001</v>
      </c>
      <c r="I302" s="112"/>
      <c r="J302" s="98"/>
      <c r="K302" s="98"/>
      <c r="L302" s="98"/>
    </row>
    <row r="303" spans="2:12" ht="15.75" customHeight="1">
      <c r="B303" s="114"/>
      <c r="C303" s="115"/>
      <c r="D303" s="110" t="s">
        <v>116</v>
      </c>
      <c r="E303" s="70" t="s">
        <v>117</v>
      </c>
      <c r="F303" s="119">
        <v>385831</v>
      </c>
      <c r="G303" s="120"/>
      <c r="H303" s="74">
        <f aca="true" t="shared" si="15" ref="H303:H320">F303+G303</f>
        <v>385831</v>
      </c>
      <c r="I303" s="403"/>
      <c r="J303" s="98"/>
      <c r="K303" s="98"/>
      <c r="L303" s="98"/>
    </row>
    <row r="304" spans="2:12" ht="15.75" customHeight="1">
      <c r="B304" s="114"/>
      <c r="C304" s="115"/>
      <c r="D304" s="110" t="s">
        <v>129</v>
      </c>
      <c r="E304" s="70" t="s">
        <v>130</v>
      </c>
      <c r="F304" s="119">
        <v>24278</v>
      </c>
      <c r="G304" s="74"/>
      <c r="H304" s="74">
        <f t="shared" si="15"/>
        <v>24278</v>
      </c>
      <c r="I304" s="212"/>
      <c r="J304" s="98"/>
      <c r="K304" s="98"/>
      <c r="L304" s="98"/>
    </row>
    <row r="305" spans="2:12" ht="15.75" customHeight="1">
      <c r="B305" s="114"/>
      <c r="C305" s="115"/>
      <c r="D305" s="110" t="s">
        <v>118</v>
      </c>
      <c r="E305" s="70" t="s">
        <v>119</v>
      </c>
      <c r="F305" s="119">
        <v>66200</v>
      </c>
      <c r="G305" s="74"/>
      <c r="H305" s="74">
        <f t="shared" si="15"/>
        <v>66200</v>
      </c>
      <c r="I305" s="221"/>
      <c r="J305" s="98"/>
      <c r="K305" s="98"/>
      <c r="L305" s="98"/>
    </row>
    <row r="306" spans="2:12" ht="15.75" customHeight="1">
      <c r="B306" s="114"/>
      <c r="C306" s="115"/>
      <c r="D306" s="110" t="s">
        <v>120</v>
      </c>
      <c r="E306" s="70" t="s">
        <v>121</v>
      </c>
      <c r="F306" s="119">
        <v>9500</v>
      </c>
      <c r="G306" s="74"/>
      <c r="H306" s="74">
        <f t="shared" si="15"/>
        <v>9500</v>
      </c>
      <c r="I306" s="212"/>
      <c r="J306" s="98"/>
      <c r="K306" s="98"/>
      <c r="L306" s="98"/>
    </row>
    <row r="307" spans="2:12" ht="15.75" customHeight="1">
      <c r="B307" s="114"/>
      <c r="C307" s="115"/>
      <c r="D307" s="115">
        <v>4170</v>
      </c>
      <c r="E307" s="70" t="s">
        <v>131</v>
      </c>
      <c r="F307" s="119">
        <v>8000</v>
      </c>
      <c r="G307" s="74"/>
      <c r="H307" s="74">
        <f t="shared" si="15"/>
        <v>8000</v>
      </c>
      <c r="I307" s="403"/>
      <c r="J307" s="98"/>
      <c r="K307" s="98"/>
      <c r="L307" s="98"/>
    </row>
    <row r="308" spans="2:12" ht="15.75" customHeight="1">
      <c r="B308" s="114"/>
      <c r="C308" s="115"/>
      <c r="D308" s="110" t="s">
        <v>105</v>
      </c>
      <c r="E308" s="70" t="s">
        <v>106</v>
      </c>
      <c r="F308" s="119">
        <v>24740.06</v>
      </c>
      <c r="G308" s="74"/>
      <c r="H308" s="74">
        <f t="shared" si="15"/>
        <v>24740.06</v>
      </c>
      <c r="I308" s="403"/>
      <c r="J308" s="98"/>
      <c r="K308" s="98"/>
      <c r="L308" s="98"/>
    </row>
    <row r="309" spans="2:12" ht="15.75" customHeight="1">
      <c r="B309" s="114"/>
      <c r="C309" s="115"/>
      <c r="D309" s="110" t="s">
        <v>132</v>
      </c>
      <c r="E309" s="70" t="s">
        <v>133</v>
      </c>
      <c r="F309" s="119">
        <v>7100</v>
      </c>
      <c r="G309" s="74"/>
      <c r="H309" s="74">
        <f t="shared" si="15"/>
        <v>7100</v>
      </c>
      <c r="I309" s="212"/>
      <c r="J309" s="98"/>
      <c r="K309" s="98"/>
      <c r="L309" s="98"/>
    </row>
    <row r="310" spans="2:12" ht="15.75" customHeight="1">
      <c r="B310" s="114"/>
      <c r="C310" s="115"/>
      <c r="D310" s="110" t="s">
        <v>134</v>
      </c>
      <c r="E310" s="70" t="s">
        <v>135</v>
      </c>
      <c r="F310" s="119">
        <v>5000</v>
      </c>
      <c r="G310" s="74"/>
      <c r="H310" s="74">
        <f t="shared" si="15"/>
        <v>5000</v>
      </c>
      <c r="I310" s="403"/>
      <c r="J310" s="98"/>
      <c r="K310" s="98"/>
      <c r="L310" s="98"/>
    </row>
    <row r="311" spans="2:12" ht="15.75" customHeight="1">
      <c r="B311" s="114"/>
      <c r="C311" s="115"/>
      <c r="D311" s="115" t="s">
        <v>179</v>
      </c>
      <c r="E311" s="70" t="s">
        <v>180</v>
      </c>
      <c r="F311" s="119">
        <v>500</v>
      </c>
      <c r="G311" s="74"/>
      <c r="H311" s="74">
        <f t="shared" si="15"/>
        <v>500</v>
      </c>
      <c r="I311" s="204"/>
      <c r="J311" s="98"/>
      <c r="K311" s="98"/>
      <c r="L311" s="98"/>
    </row>
    <row r="312" spans="2:12" ht="15.75" customHeight="1">
      <c r="B312" s="114"/>
      <c r="C312" s="115"/>
      <c r="D312" s="110" t="s">
        <v>91</v>
      </c>
      <c r="E312" s="70" t="s">
        <v>92</v>
      </c>
      <c r="F312" s="119">
        <v>22212.79</v>
      </c>
      <c r="G312" s="74"/>
      <c r="H312" s="74">
        <f t="shared" si="15"/>
        <v>22212.79</v>
      </c>
      <c r="I312" s="204"/>
      <c r="J312" s="98"/>
      <c r="K312" s="98"/>
      <c r="L312" s="98"/>
    </row>
    <row r="313" spans="2:12" ht="15.75" customHeight="1">
      <c r="B313" s="114"/>
      <c r="C313" s="115"/>
      <c r="D313" s="139">
        <v>4350</v>
      </c>
      <c r="E313" s="70" t="s">
        <v>136</v>
      </c>
      <c r="F313" s="119">
        <v>1000</v>
      </c>
      <c r="G313" s="74"/>
      <c r="H313" s="74">
        <f t="shared" si="15"/>
        <v>1000</v>
      </c>
      <c r="I313" s="221"/>
      <c r="J313" s="98"/>
      <c r="K313" s="98"/>
      <c r="L313" s="98"/>
    </row>
    <row r="314" spans="2:12" ht="15.75" customHeight="1">
      <c r="B314" s="114"/>
      <c r="C314" s="115"/>
      <c r="D314" s="139">
        <v>4360</v>
      </c>
      <c r="E314" s="70" t="s">
        <v>137</v>
      </c>
      <c r="F314" s="119">
        <v>3600</v>
      </c>
      <c r="G314" s="74"/>
      <c r="H314" s="74">
        <f t="shared" si="15"/>
        <v>3600</v>
      </c>
      <c r="I314" s="212"/>
      <c r="J314" s="98"/>
      <c r="K314" s="98"/>
      <c r="L314" s="98"/>
    </row>
    <row r="315" spans="2:12" ht="15.75" customHeight="1">
      <c r="B315" s="114"/>
      <c r="C315" s="115"/>
      <c r="D315" s="139">
        <v>4370</v>
      </c>
      <c r="E315" s="70" t="s">
        <v>138</v>
      </c>
      <c r="F315" s="119">
        <v>4400</v>
      </c>
      <c r="G315" s="74"/>
      <c r="H315" s="74">
        <f t="shared" si="15"/>
        <v>4400</v>
      </c>
      <c r="I315" s="204"/>
      <c r="J315" s="98"/>
      <c r="K315" s="98"/>
      <c r="L315" s="98"/>
    </row>
    <row r="316" spans="2:12" ht="25.5">
      <c r="B316" s="114"/>
      <c r="C316" s="115"/>
      <c r="D316" s="139">
        <v>4400</v>
      </c>
      <c r="E316" s="225" t="s">
        <v>275</v>
      </c>
      <c r="F316" s="119">
        <v>12700</v>
      </c>
      <c r="G316" s="74"/>
      <c r="H316" s="74">
        <f t="shared" si="15"/>
        <v>12700</v>
      </c>
      <c r="I316" s="212"/>
      <c r="J316" s="98"/>
      <c r="K316" s="98"/>
      <c r="L316" s="98"/>
    </row>
    <row r="317" spans="2:12" ht="15" customHeight="1">
      <c r="B317" s="114"/>
      <c r="C317" s="115"/>
      <c r="D317" s="110" t="s">
        <v>123</v>
      </c>
      <c r="E317" s="70" t="s">
        <v>124</v>
      </c>
      <c r="F317" s="119">
        <v>1000</v>
      </c>
      <c r="G317" s="74"/>
      <c r="H317" s="74">
        <f t="shared" si="15"/>
        <v>1000</v>
      </c>
      <c r="I317" s="212"/>
      <c r="J317" s="98"/>
      <c r="K317" s="98"/>
      <c r="L317" s="98"/>
    </row>
    <row r="318" spans="2:12" ht="15" customHeight="1">
      <c r="B318" s="114"/>
      <c r="C318" s="115"/>
      <c r="D318" s="110" t="s">
        <v>98</v>
      </c>
      <c r="E318" s="70" t="s">
        <v>99</v>
      </c>
      <c r="F318" s="119">
        <v>2100</v>
      </c>
      <c r="G318" s="74"/>
      <c r="H318" s="74">
        <f t="shared" si="15"/>
        <v>2100</v>
      </c>
      <c r="I318" s="221"/>
      <c r="J318" s="98"/>
      <c r="K318" s="98"/>
      <c r="L318" s="98"/>
    </row>
    <row r="319" spans="2:12" ht="15" customHeight="1">
      <c r="B319" s="114"/>
      <c r="C319" s="115"/>
      <c r="D319" s="110" t="s">
        <v>139</v>
      </c>
      <c r="E319" s="70" t="s">
        <v>140</v>
      </c>
      <c r="F319" s="119">
        <v>8488</v>
      </c>
      <c r="G319" s="74"/>
      <c r="H319" s="74">
        <f t="shared" si="15"/>
        <v>8488</v>
      </c>
      <c r="I319" s="204"/>
      <c r="J319" s="98"/>
      <c r="K319" s="98"/>
      <c r="L319" s="98"/>
    </row>
    <row r="320" spans="2:12" ht="15" customHeight="1">
      <c r="B320" s="114"/>
      <c r="C320" s="115"/>
      <c r="D320" s="139">
        <v>4700</v>
      </c>
      <c r="E320" s="70" t="s">
        <v>142</v>
      </c>
      <c r="F320" s="119">
        <v>3500</v>
      </c>
      <c r="G320" s="74"/>
      <c r="H320" s="74">
        <f t="shared" si="15"/>
        <v>3500</v>
      </c>
      <c r="I320" s="212"/>
      <c r="J320" s="98"/>
      <c r="K320" s="98"/>
      <c r="L320" s="98"/>
    </row>
    <row r="321" spans="2:12" ht="24.75" customHeight="1">
      <c r="B321" s="117"/>
      <c r="C321" s="268" t="s">
        <v>187</v>
      </c>
      <c r="D321" s="269"/>
      <c r="E321" s="270" t="s">
        <v>244</v>
      </c>
      <c r="F321" s="348">
        <f>SUM(F322:F323)</f>
        <v>35400</v>
      </c>
      <c r="G321" s="352">
        <f>SUM(G322:G323)</f>
        <v>0</v>
      </c>
      <c r="H321" s="348">
        <f>SUM(H322:H323)</f>
        <v>35400</v>
      </c>
      <c r="I321" s="112"/>
      <c r="J321" s="98"/>
      <c r="K321" s="98"/>
      <c r="L321" s="98"/>
    </row>
    <row r="322" spans="2:12" ht="18.75" customHeight="1">
      <c r="B322" s="114"/>
      <c r="C322" s="115"/>
      <c r="D322" s="110" t="s">
        <v>118</v>
      </c>
      <c r="E322" s="70" t="s">
        <v>119</v>
      </c>
      <c r="F322" s="119">
        <v>5400</v>
      </c>
      <c r="G322" s="74"/>
      <c r="H322" s="74">
        <f>F322+G322</f>
        <v>5400</v>
      </c>
      <c r="I322" s="121"/>
      <c r="J322" s="98"/>
      <c r="K322" s="98"/>
      <c r="L322" s="98"/>
    </row>
    <row r="323" spans="2:12" ht="18.75" customHeight="1">
      <c r="B323" s="114"/>
      <c r="C323" s="115"/>
      <c r="D323" s="115">
        <v>4170</v>
      </c>
      <c r="E323" s="70" t="s">
        <v>131</v>
      </c>
      <c r="F323" s="119">
        <v>30000</v>
      </c>
      <c r="G323" s="74"/>
      <c r="H323" s="74">
        <f>F323+G323</f>
        <v>30000</v>
      </c>
      <c r="I323" s="121"/>
      <c r="J323" s="98"/>
      <c r="K323" s="98"/>
      <c r="L323" s="98"/>
    </row>
    <row r="324" spans="2:12" ht="18.75" customHeight="1">
      <c r="B324" s="117"/>
      <c r="C324" s="268" t="s">
        <v>188</v>
      </c>
      <c r="D324" s="268"/>
      <c r="E324" s="270" t="s">
        <v>11</v>
      </c>
      <c r="F324" s="348">
        <f>F325+F326+F327</f>
        <v>179680</v>
      </c>
      <c r="G324" s="348">
        <f>G325+G326+G327</f>
        <v>0</v>
      </c>
      <c r="H324" s="348">
        <f>H325+H326+H327</f>
        <v>179680</v>
      </c>
      <c r="I324" s="112"/>
      <c r="J324" s="98"/>
      <c r="K324" s="98"/>
      <c r="L324" s="98"/>
    </row>
    <row r="325" spans="2:12" ht="18.75" customHeight="1">
      <c r="B325" s="114"/>
      <c r="C325" s="115"/>
      <c r="D325" s="115" t="s">
        <v>178</v>
      </c>
      <c r="E325" s="70" t="s">
        <v>282</v>
      </c>
      <c r="F325" s="119">
        <v>168002</v>
      </c>
      <c r="G325" s="120"/>
      <c r="H325" s="120">
        <f>F325+G325</f>
        <v>168002</v>
      </c>
      <c r="I325" s="403"/>
      <c r="J325" s="98"/>
      <c r="K325" s="98"/>
      <c r="L325" s="98"/>
    </row>
    <row r="326" spans="2:12" ht="18.75" customHeight="1">
      <c r="B326" s="122"/>
      <c r="C326" s="130"/>
      <c r="D326" s="110" t="s">
        <v>105</v>
      </c>
      <c r="E326" s="70" t="s">
        <v>106</v>
      </c>
      <c r="F326" s="123">
        <v>4016</v>
      </c>
      <c r="G326" s="137"/>
      <c r="H326" s="120">
        <f>F326+G326</f>
        <v>4016</v>
      </c>
      <c r="I326" s="403"/>
      <c r="J326" s="98"/>
      <c r="K326" s="98"/>
      <c r="L326" s="98"/>
    </row>
    <row r="327" spans="2:12" ht="18.75" customHeight="1" thickBot="1">
      <c r="B327" s="122"/>
      <c r="C327" s="130"/>
      <c r="D327" s="134" t="s">
        <v>91</v>
      </c>
      <c r="E327" s="39" t="s">
        <v>92</v>
      </c>
      <c r="F327" s="123">
        <v>7662</v>
      </c>
      <c r="G327" s="137"/>
      <c r="H327" s="124">
        <f>F327+G327</f>
        <v>7662</v>
      </c>
      <c r="I327" s="403"/>
      <c r="J327" s="98"/>
      <c r="K327" s="98"/>
      <c r="L327" s="98"/>
    </row>
    <row r="328" spans="2:12" ht="30.75" customHeight="1" thickBot="1">
      <c r="B328" s="334" t="s">
        <v>189</v>
      </c>
      <c r="C328" s="335"/>
      <c r="D328" s="335"/>
      <c r="E328" s="284" t="s">
        <v>80</v>
      </c>
      <c r="F328" s="336">
        <f>F329+F333</f>
        <v>1245256.32</v>
      </c>
      <c r="G328" s="336">
        <f>G329+G333</f>
        <v>2000</v>
      </c>
      <c r="H328" s="336">
        <f>H329+H333</f>
        <v>1247256.32</v>
      </c>
      <c r="I328" s="106"/>
      <c r="J328" s="98"/>
      <c r="K328" s="98"/>
      <c r="L328" s="98"/>
    </row>
    <row r="329" spans="2:12" ht="27" customHeight="1">
      <c r="B329" s="381"/>
      <c r="C329" s="491">
        <v>85311</v>
      </c>
      <c r="D329" s="379"/>
      <c r="E329" s="490" t="s">
        <v>334</v>
      </c>
      <c r="F329" s="363">
        <f>F330+F331+F332</f>
        <v>222100</v>
      </c>
      <c r="G329" s="363">
        <f>G330+G331+G332</f>
        <v>2000</v>
      </c>
      <c r="H329" s="363">
        <f>H330+H331+H332</f>
        <v>224100</v>
      </c>
      <c r="I329" s="153"/>
      <c r="J329" s="98"/>
      <c r="K329" s="98"/>
      <c r="L329" s="98"/>
    </row>
    <row r="330" spans="2:12" ht="15" customHeight="1">
      <c r="B330" s="387"/>
      <c r="C330" s="491"/>
      <c r="D330" s="110" t="s">
        <v>105</v>
      </c>
      <c r="E330" s="70" t="s">
        <v>106</v>
      </c>
      <c r="F330" s="144">
        <v>0</v>
      </c>
      <c r="G330" s="144">
        <v>2000</v>
      </c>
      <c r="H330" s="74">
        <f aca="true" t="shared" si="16" ref="H330:H367">F330+G330</f>
        <v>2000</v>
      </c>
      <c r="I330" s="107"/>
      <c r="J330" s="98"/>
      <c r="K330" s="98"/>
      <c r="L330" s="98"/>
    </row>
    <row r="331" spans="2:12" ht="14.25">
      <c r="B331" s="387"/>
      <c r="C331" s="378"/>
      <c r="D331" s="110" t="s">
        <v>91</v>
      </c>
      <c r="E331" s="70" t="s">
        <v>92</v>
      </c>
      <c r="F331" s="144">
        <v>41100</v>
      </c>
      <c r="G331" s="144"/>
      <c r="H331" s="74">
        <f t="shared" si="16"/>
        <v>41100</v>
      </c>
      <c r="I331" s="204"/>
      <c r="J331" s="98"/>
      <c r="K331" s="98"/>
      <c r="L331" s="98"/>
    </row>
    <row r="332" spans="2:12" ht="18" customHeight="1">
      <c r="B332" s="382"/>
      <c r="C332" s="228"/>
      <c r="D332" s="383">
        <v>6050</v>
      </c>
      <c r="E332" s="404" t="s">
        <v>279</v>
      </c>
      <c r="F332" s="119">
        <v>181000</v>
      </c>
      <c r="G332" s="119"/>
      <c r="H332" s="74">
        <f t="shared" si="16"/>
        <v>181000</v>
      </c>
      <c r="I332" s="232"/>
      <c r="J332" s="98"/>
      <c r="K332" s="98"/>
      <c r="L332" s="98"/>
    </row>
    <row r="333" spans="2:12" ht="15" customHeight="1">
      <c r="B333" s="135"/>
      <c r="C333" s="319" t="s">
        <v>190</v>
      </c>
      <c r="D333" s="319"/>
      <c r="E333" s="266" t="s">
        <v>11</v>
      </c>
      <c r="F333" s="351">
        <f>SUM(F334:F367)</f>
        <v>1023156.3200000001</v>
      </c>
      <c r="G333" s="351">
        <f>SUM(G334:G367)</f>
        <v>0</v>
      </c>
      <c r="H333" s="351">
        <f>SUM(H334:H367)</f>
        <v>1023156.3200000001</v>
      </c>
      <c r="I333" s="107"/>
      <c r="J333" s="98"/>
      <c r="K333" s="98"/>
      <c r="L333" s="98"/>
    </row>
    <row r="334" spans="2:12" ht="45">
      <c r="B334" s="114"/>
      <c r="C334" s="118"/>
      <c r="D334" s="115" t="s">
        <v>267</v>
      </c>
      <c r="E334" s="248" t="s">
        <v>269</v>
      </c>
      <c r="F334" s="119">
        <v>6000</v>
      </c>
      <c r="G334" s="243"/>
      <c r="H334" s="74">
        <f t="shared" si="16"/>
        <v>6000</v>
      </c>
      <c r="I334" s="204"/>
      <c r="J334" s="98"/>
      <c r="K334" s="98"/>
      <c r="L334" s="98"/>
    </row>
    <row r="335" spans="2:12" ht="24">
      <c r="B335" s="114"/>
      <c r="C335" s="115"/>
      <c r="D335" s="155" t="s">
        <v>306</v>
      </c>
      <c r="E335" s="70" t="s">
        <v>307</v>
      </c>
      <c r="F335" s="119">
        <v>27281.85</v>
      </c>
      <c r="G335" s="120"/>
      <c r="H335" s="120">
        <f t="shared" si="16"/>
        <v>27281.85</v>
      </c>
      <c r="I335" s="214" t="s">
        <v>285</v>
      </c>
      <c r="J335" s="98"/>
      <c r="K335" s="98"/>
      <c r="L335" s="98"/>
    </row>
    <row r="336" spans="2:12" ht="24">
      <c r="B336" s="114"/>
      <c r="C336" s="115"/>
      <c r="D336" s="155" t="s">
        <v>308</v>
      </c>
      <c r="E336" s="70" t="s">
        <v>307</v>
      </c>
      <c r="F336" s="119">
        <v>4814.44</v>
      </c>
      <c r="G336" s="120"/>
      <c r="H336" s="120">
        <f t="shared" si="16"/>
        <v>4814.44</v>
      </c>
      <c r="I336" s="214" t="s">
        <v>285</v>
      </c>
      <c r="J336" s="98"/>
      <c r="K336" s="98"/>
      <c r="L336" s="98"/>
    </row>
    <row r="337" spans="2:12" ht="24">
      <c r="B337" s="114"/>
      <c r="C337" s="115"/>
      <c r="D337" s="158">
        <v>4117</v>
      </c>
      <c r="E337" s="70" t="s">
        <v>309</v>
      </c>
      <c r="F337" s="119">
        <v>9379.5</v>
      </c>
      <c r="G337" s="120"/>
      <c r="H337" s="157">
        <f t="shared" si="16"/>
        <v>9379.5</v>
      </c>
      <c r="I337" s="214" t="s">
        <v>285</v>
      </c>
      <c r="J337" s="98"/>
      <c r="K337" s="98"/>
      <c r="L337" s="98"/>
    </row>
    <row r="338" spans="2:12" ht="24">
      <c r="B338" s="114"/>
      <c r="C338" s="115"/>
      <c r="D338" s="158">
        <v>4119</v>
      </c>
      <c r="E338" s="70" t="s">
        <v>309</v>
      </c>
      <c r="F338" s="119">
        <v>1655.2</v>
      </c>
      <c r="G338" s="120"/>
      <c r="H338" s="157">
        <f t="shared" si="16"/>
        <v>1655.2</v>
      </c>
      <c r="I338" s="214" t="s">
        <v>285</v>
      </c>
      <c r="J338" s="98"/>
      <c r="K338" s="98"/>
      <c r="L338" s="98"/>
    </row>
    <row r="339" spans="2:12" ht="15" customHeight="1">
      <c r="B339" s="114"/>
      <c r="C339" s="115"/>
      <c r="D339" s="158">
        <v>4127</v>
      </c>
      <c r="E339" s="70" t="s">
        <v>310</v>
      </c>
      <c r="F339" s="119">
        <v>1336.81</v>
      </c>
      <c r="G339" s="120"/>
      <c r="H339" s="157">
        <f t="shared" si="16"/>
        <v>1336.81</v>
      </c>
      <c r="I339" s="214" t="s">
        <v>285</v>
      </c>
      <c r="J339" s="98"/>
      <c r="K339" s="98"/>
      <c r="L339" s="98"/>
    </row>
    <row r="340" spans="2:12" ht="15" customHeight="1">
      <c r="B340" s="114"/>
      <c r="C340" s="115"/>
      <c r="D340" s="158">
        <v>4129</v>
      </c>
      <c r="E340" s="70" t="s">
        <v>310</v>
      </c>
      <c r="F340" s="119">
        <v>235.91</v>
      </c>
      <c r="G340" s="120"/>
      <c r="H340" s="157">
        <f t="shared" si="16"/>
        <v>235.91</v>
      </c>
      <c r="I340" s="214" t="s">
        <v>285</v>
      </c>
      <c r="J340" s="98"/>
      <c r="K340" s="98"/>
      <c r="L340" s="98"/>
    </row>
    <row r="341" spans="2:12" ht="15" customHeight="1">
      <c r="B341" s="114"/>
      <c r="C341" s="115"/>
      <c r="D341" s="115" t="s">
        <v>311</v>
      </c>
      <c r="E341" s="70" t="s">
        <v>312</v>
      </c>
      <c r="F341" s="119">
        <v>72906.57</v>
      </c>
      <c r="G341" s="120"/>
      <c r="H341" s="157">
        <f t="shared" si="16"/>
        <v>72906.57</v>
      </c>
      <c r="I341" s="214" t="s">
        <v>285</v>
      </c>
      <c r="J341" s="98"/>
      <c r="K341" s="98"/>
      <c r="L341" s="98"/>
    </row>
    <row r="342" spans="2:12" ht="15" customHeight="1">
      <c r="B342" s="114"/>
      <c r="C342" s="115"/>
      <c r="D342" s="115" t="s">
        <v>313</v>
      </c>
      <c r="E342" s="70" t="s">
        <v>312</v>
      </c>
      <c r="F342" s="119">
        <v>12865.86</v>
      </c>
      <c r="G342" s="120"/>
      <c r="H342" s="157">
        <f t="shared" si="16"/>
        <v>12865.86</v>
      </c>
      <c r="I342" s="214" t="s">
        <v>285</v>
      </c>
      <c r="J342" s="98"/>
      <c r="K342" s="98"/>
      <c r="L342" s="98"/>
    </row>
    <row r="343" spans="2:12" ht="15" customHeight="1">
      <c r="B343" s="114"/>
      <c r="C343" s="115"/>
      <c r="D343" s="158">
        <v>4217</v>
      </c>
      <c r="E343" s="70" t="s">
        <v>314</v>
      </c>
      <c r="F343" s="119">
        <v>8556.1</v>
      </c>
      <c r="G343" s="120"/>
      <c r="H343" s="157">
        <f t="shared" si="16"/>
        <v>8556.1</v>
      </c>
      <c r="I343" s="214" t="s">
        <v>285</v>
      </c>
      <c r="J343" s="98"/>
      <c r="K343" s="98"/>
      <c r="L343" s="98"/>
    </row>
    <row r="344" spans="2:12" ht="15" customHeight="1">
      <c r="B344" s="114"/>
      <c r="C344" s="115"/>
      <c r="D344" s="158">
        <v>4219</v>
      </c>
      <c r="E344" s="70" t="s">
        <v>314</v>
      </c>
      <c r="F344" s="119">
        <v>1509.9</v>
      </c>
      <c r="G344" s="120"/>
      <c r="H344" s="157">
        <f t="shared" si="16"/>
        <v>1509.9</v>
      </c>
      <c r="I344" s="214" t="s">
        <v>285</v>
      </c>
      <c r="J344" s="98"/>
      <c r="K344" s="98"/>
      <c r="L344" s="98"/>
    </row>
    <row r="345" spans="2:12" ht="20.25" customHeight="1">
      <c r="B345" s="114"/>
      <c r="C345" s="115"/>
      <c r="D345" s="158">
        <v>4247</v>
      </c>
      <c r="E345" s="267" t="s">
        <v>315</v>
      </c>
      <c r="F345" s="119">
        <v>11050</v>
      </c>
      <c r="G345" s="120"/>
      <c r="H345" s="157">
        <f t="shared" si="16"/>
        <v>11050</v>
      </c>
      <c r="I345" s="214" t="s">
        <v>285</v>
      </c>
      <c r="J345" s="98"/>
      <c r="K345" s="98"/>
      <c r="L345" s="98"/>
    </row>
    <row r="346" spans="2:12" ht="20.25" customHeight="1">
      <c r="B346" s="114"/>
      <c r="C346" s="115"/>
      <c r="D346" s="158">
        <v>4249</v>
      </c>
      <c r="E346" s="267" t="s">
        <v>315</v>
      </c>
      <c r="F346" s="119">
        <v>1950</v>
      </c>
      <c r="G346" s="120"/>
      <c r="H346" s="157">
        <f t="shared" si="16"/>
        <v>1950</v>
      </c>
      <c r="I346" s="214" t="s">
        <v>285</v>
      </c>
      <c r="J346" s="98"/>
      <c r="K346" s="98"/>
      <c r="L346" s="98"/>
    </row>
    <row r="347" spans="2:12" ht="15" customHeight="1">
      <c r="B347" s="114"/>
      <c r="C347" s="115"/>
      <c r="D347" s="155" t="s">
        <v>316</v>
      </c>
      <c r="E347" s="148" t="s">
        <v>317</v>
      </c>
      <c r="F347" s="119">
        <v>567950.39</v>
      </c>
      <c r="G347" s="120"/>
      <c r="H347" s="157">
        <f t="shared" si="16"/>
        <v>567950.39</v>
      </c>
      <c r="I347" s="214" t="s">
        <v>285</v>
      </c>
      <c r="J347" s="98"/>
      <c r="K347" s="98"/>
      <c r="L347" s="98"/>
    </row>
    <row r="348" spans="2:12" ht="15" customHeight="1">
      <c r="B348" s="114"/>
      <c r="C348" s="115"/>
      <c r="D348" s="155" t="s">
        <v>318</v>
      </c>
      <c r="E348" s="148" t="s">
        <v>317</v>
      </c>
      <c r="F348" s="119">
        <v>137300.47</v>
      </c>
      <c r="G348" s="137"/>
      <c r="H348" s="157">
        <f t="shared" si="16"/>
        <v>137300.47</v>
      </c>
      <c r="I348" s="214" t="s">
        <v>285</v>
      </c>
      <c r="J348" s="98"/>
      <c r="K348" s="98"/>
      <c r="L348" s="98"/>
    </row>
    <row r="349" spans="2:12" ht="15" customHeight="1">
      <c r="B349" s="114"/>
      <c r="C349" s="115"/>
      <c r="D349" s="158">
        <v>3119</v>
      </c>
      <c r="E349" s="70" t="s">
        <v>185</v>
      </c>
      <c r="F349" s="120">
        <v>12648</v>
      </c>
      <c r="G349" s="120"/>
      <c r="H349" s="157">
        <f t="shared" si="16"/>
        <v>12648</v>
      </c>
      <c r="I349" s="214" t="s">
        <v>353</v>
      </c>
      <c r="J349" s="98"/>
      <c r="K349" s="98"/>
      <c r="L349" s="98"/>
    </row>
    <row r="350" spans="2:12" ht="15" customHeight="1">
      <c r="B350" s="114"/>
      <c r="C350" s="115"/>
      <c r="D350" s="158">
        <v>4017</v>
      </c>
      <c r="E350" s="70" t="s">
        <v>117</v>
      </c>
      <c r="F350" s="137">
        <v>70037.47</v>
      </c>
      <c r="G350" s="137"/>
      <c r="H350" s="157">
        <f t="shared" si="16"/>
        <v>70037.47</v>
      </c>
      <c r="I350" s="214" t="s">
        <v>353</v>
      </c>
      <c r="J350" s="98"/>
      <c r="K350" s="98"/>
      <c r="L350" s="98"/>
    </row>
    <row r="351" spans="2:12" ht="15" customHeight="1">
      <c r="B351" s="114"/>
      <c r="C351" s="115"/>
      <c r="D351" s="158">
        <v>4019</v>
      </c>
      <c r="E351" s="70" t="s">
        <v>117</v>
      </c>
      <c r="F351" s="137">
        <v>3707.87</v>
      </c>
      <c r="G351" s="137"/>
      <c r="H351" s="157">
        <f t="shared" si="16"/>
        <v>3707.87</v>
      </c>
      <c r="I351" s="214" t="s">
        <v>353</v>
      </c>
      <c r="J351" s="98"/>
      <c r="K351" s="98"/>
      <c r="L351" s="98"/>
    </row>
    <row r="352" spans="2:12" ht="15" customHeight="1">
      <c r="B352" s="114"/>
      <c r="C352" s="115"/>
      <c r="D352" s="158">
        <v>4047</v>
      </c>
      <c r="E352" s="70" t="s">
        <v>130</v>
      </c>
      <c r="F352" s="137">
        <v>4306.03</v>
      </c>
      <c r="G352" s="137"/>
      <c r="H352" s="157">
        <f t="shared" si="16"/>
        <v>4306.03</v>
      </c>
      <c r="I352" s="214" t="s">
        <v>353</v>
      </c>
      <c r="J352" s="98"/>
      <c r="K352" s="98"/>
      <c r="L352" s="98"/>
    </row>
    <row r="353" spans="2:12" ht="15" customHeight="1">
      <c r="B353" s="114"/>
      <c r="C353" s="115"/>
      <c r="D353" s="158">
        <v>4049</v>
      </c>
      <c r="E353" s="70" t="s">
        <v>130</v>
      </c>
      <c r="F353" s="137">
        <v>227.97</v>
      </c>
      <c r="G353" s="137"/>
      <c r="H353" s="157">
        <f t="shared" si="16"/>
        <v>227.97</v>
      </c>
      <c r="I353" s="214" t="s">
        <v>353</v>
      </c>
      <c r="J353" s="98"/>
      <c r="K353" s="98"/>
      <c r="L353" s="98"/>
    </row>
    <row r="354" spans="2:12" ht="15" customHeight="1">
      <c r="B354" s="114"/>
      <c r="C354" s="115"/>
      <c r="D354" s="158">
        <v>4117</v>
      </c>
      <c r="E354" s="70" t="s">
        <v>119</v>
      </c>
      <c r="F354" s="137">
        <v>14923.21</v>
      </c>
      <c r="G354" s="137"/>
      <c r="H354" s="157">
        <f t="shared" si="16"/>
        <v>14923.21</v>
      </c>
      <c r="I354" s="214" t="s">
        <v>353</v>
      </c>
      <c r="J354" s="98"/>
      <c r="K354" s="98"/>
      <c r="L354" s="98"/>
    </row>
    <row r="355" spans="2:12" ht="15" customHeight="1">
      <c r="B355" s="114"/>
      <c r="C355" s="115"/>
      <c r="D355" s="158">
        <v>4119</v>
      </c>
      <c r="E355" s="70" t="s">
        <v>119</v>
      </c>
      <c r="F355" s="137">
        <v>790.05</v>
      </c>
      <c r="G355" s="137"/>
      <c r="H355" s="157">
        <f t="shared" si="16"/>
        <v>790.05</v>
      </c>
      <c r="I355" s="214" t="s">
        <v>353</v>
      </c>
      <c r="J355" s="98"/>
      <c r="K355" s="98"/>
      <c r="L355" s="98"/>
    </row>
    <row r="356" spans="2:12" ht="15" customHeight="1">
      <c r="B356" s="114"/>
      <c r="C356" s="115"/>
      <c r="D356" s="158">
        <v>4127</v>
      </c>
      <c r="E356" s="70" t="s">
        <v>121</v>
      </c>
      <c r="F356" s="137">
        <v>2080.06</v>
      </c>
      <c r="G356" s="137"/>
      <c r="H356" s="157">
        <f t="shared" si="16"/>
        <v>2080.06</v>
      </c>
      <c r="I356" s="214" t="s">
        <v>353</v>
      </c>
      <c r="J356" s="98"/>
      <c r="K356" s="98"/>
      <c r="L356" s="98"/>
    </row>
    <row r="357" spans="2:12" ht="15" customHeight="1">
      <c r="B357" s="114"/>
      <c r="C357" s="115"/>
      <c r="D357" s="158">
        <v>4129</v>
      </c>
      <c r="E357" s="70" t="s">
        <v>121</v>
      </c>
      <c r="F357" s="137">
        <v>110.12</v>
      </c>
      <c r="G357" s="137"/>
      <c r="H357" s="157">
        <f t="shared" si="16"/>
        <v>110.12</v>
      </c>
      <c r="I357" s="214" t="s">
        <v>353</v>
      </c>
      <c r="J357" s="98"/>
      <c r="K357" s="98"/>
      <c r="L357" s="98"/>
    </row>
    <row r="358" spans="2:12" ht="15" customHeight="1">
      <c r="B358" s="114"/>
      <c r="C358" s="115"/>
      <c r="D358" s="115" t="s">
        <v>354</v>
      </c>
      <c r="E358" s="70" t="s">
        <v>212</v>
      </c>
      <c r="F358" s="137">
        <v>813.89</v>
      </c>
      <c r="G358" s="137"/>
      <c r="H358" s="157">
        <f t="shared" si="16"/>
        <v>813.89</v>
      </c>
      <c r="I358" s="214" t="s">
        <v>353</v>
      </c>
      <c r="J358" s="98"/>
      <c r="K358" s="98"/>
      <c r="L358" s="98"/>
    </row>
    <row r="359" spans="2:12" ht="15" customHeight="1">
      <c r="B359" s="114"/>
      <c r="C359" s="115"/>
      <c r="D359" s="115" t="s">
        <v>355</v>
      </c>
      <c r="E359" s="70" t="s">
        <v>212</v>
      </c>
      <c r="F359" s="137">
        <v>43.09</v>
      </c>
      <c r="G359" s="137"/>
      <c r="H359" s="157">
        <f t="shared" si="16"/>
        <v>43.09</v>
      </c>
      <c r="I359" s="214" t="s">
        <v>353</v>
      </c>
      <c r="J359" s="98"/>
      <c r="K359" s="98"/>
      <c r="L359" s="98"/>
    </row>
    <row r="360" spans="2:12" ht="15" customHeight="1">
      <c r="B360" s="114"/>
      <c r="C360" s="115"/>
      <c r="D360" s="115" t="s">
        <v>311</v>
      </c>
      <c r="E360" s="70" t="s">
        <v>131</v>
      </c>
      <c r="F360" s="137">
        <v>10473.52</v>
      </c>
      <c r="G360" s="137"/>
      <c r="H360" s="157">
        <f t="shared" si="16"/>
        <v>10473.52</v>
      </c>
      <c r="I360" s="214" t="s">
        <v>353</v>
      </c>
      <c r="J360" s="98"/>
      <c r="K360" s="98"/>
      <c r="L360" s="98"/>
    </row>
    <row r="361" spans="2:12" ht="15" customHeight="1">
      <c r="B361" s="114"/>
      <c r="C361" s="115"/>
      <c r="D361" s="115" t="s">
        <v>313</v>
      </c>
      <c r="E361" s="70" t="s">
        <v>131</v>
      </c>
      <c r="F361" s="137">
        <v>554.48</v>
      </c>
      <c r="G361" s="137"/>
      <c r="H361" s="157">
        <f t="shared" si="16"/>
        <v>554.48</v>
      </c>
      <c r="I361" s="214" t="s">
        <v>353</v>
      </c>
      <c r="J361" s="98"/>
      <c r="K361" s="98"/>
      <c r="L361" s="98"/>
    </row>
    <row r="362" spans="2:12" ht="15" customHeight="1">
      <c r="B362" s="114"/>
      <c r="C362" s="115"/>
      <c r="D362" s="155" t="s">
        <v>356</v>
      </c>
      <c r="E362" s="70" t="s">
        <v>106</v>
      </c>
      <c r="F362" s="120">
        <v>821.28</v>
      </c>
      <c r="G362" s="120"/>
      <c r="H362" s="157">
        <f t="shared" si="16"/>
        <v>821.28</v>
      </c>
      <c r="I362" s="214" t="s">
        <v>353</v>
      </c>
      <c r="J362" s="98"/>
      <c r="K362" s="98"/>
      <c r="L362" s="98"/>
    </row>
    <row r="363" spans="2:12" ht="15" customHeight="1">
      <c r="B363" s="114"/>
      <c r="C363" s="115"/>
      <c r="D363" s="155" t="s">
        <v>357</v>
      </c>
      <c r="E363" s="70" t="s">
        <v>106</v>
      </c>
      <c r="F363" s="120">
        <v>452.42</v>
      </c>
      <c r="G363" s="120"/>
      <c r="H363" s="157">
        <f t="shared" si="16"/>
        <v>452.42</v>
      </c>
      <c r="I363" s="214" t="s">
        <v>353</v>
      </c>
      <c r="J363" s="98"/>
      <c r="K363" s="98"/>
      <c r="L363" s="98"/>
    </row>
    <row r="364" spans="2:12" ht="15" customHeight="1">
      <c r="B364" s="114"/>
      <c r="C364" s="115"/>
      <c r="D364" s="158">
        <v>4307</v>
      </c>
      <c r="E364" s="70" t="s">
        <v>92</v>
      </c>
      <c r="F364" s="120">
        <v>29075.5</v>
      </c>
      <c r="G364" s="120"/>
      <c r="H364" s="157">
        <f t="shared" si="16"/>
        <v>29075.5</v>
      </c>
      <c r="I364" s="214" t="s">
        <v>353</v>
      </c>
      <c r="J364" s="98"/>
      <c r="K364" s="98"/>
      <c r="L364" s="98"/>
    </row>
    <row r="365" spans="2:12" ht="15" customHeight="1">
      <c r="B365" s="114"/>
      <c r="C365" s="115"/>
      <c r="D365" s="158">
        <v>4309</v>
      </c>
      <c r="E365" s="70" t="s">
        <v>92</v>
      </c>
      <c r="F365" s="120">
        <v>5110.5</v>
      </c>
      <c r="G365" s="120"/>
      <c r="H365" s="157">
        <f t="shared" si="16"/>
        <v>5110.5</v>
      </c>
      <c r="I365" s="214" t="s">
        <v>353</v>
      </c>
      <c r="J365" s="98"/>
      <c r="K365" s="98"/>
      <c r="L365" s="98"/>
    </row>
    <row r="366" spans="2:12" ht="15" customHeight="1">
      <c r="B366" s="114"/>
      <c r="C366" s="115"/>
      <c r="D366" s="158">
        <v>4447</v>
      </c>
      <c r="E366" s="70" t="s">
        <v>140</v>
      </c>
      <c r="F366" s="120">
        <v>2077.86</v>
      </c>
      <c r="G366" s="120"/>
      <c r="H366" s="157">
        <f t="shared" si="16"/>
        <v>2077.86</v>
      </c>
      <c r="I366" s="214" t="s">
        <v>353</v>
      </c>
      <c r="J366" s="98"/>
      <c r="K366" s="98"/>
      <c r="L366" s="98"/>
    </row>
    <row r="367" spans="2:12" ht="15" customHeight="1" thickBot="1">
      <c r="B367" s="127"/>
      <c r="C367" s="128"/>
      <c r="D367" s="158">
        <v>4449</v>
      </c>
      <c r="E367" s="70" t="s">
        <v>140</v>
      </c>
      <c r="F367" s="435">
        <v>110</v>
      </c>
      <c r="G367" s="435"/>
      <c r="H367" s="149">
        <f t="shared" si="16"/>
        <v>110</v>
      </c>
      <c r="I367" s="214" t="s">
        <v>353</v>
      </c>
      <c r="J367" s="98"/>
      <c r="K367" s="98"/>
      <c r="L367" s="98"/>
    </row>
    <row r="368" spans="2:12" ht="15.75" customHeight="1" thickBot="1">
      <c r="B368" s="286" t="s">
        <v>81</v>
      </c>
      <c r="C368" s="287"/>
      <c r="D368" s="287"/>
      <c r="E368" s="288" t="s">
        <v>82</v>
      </c>
      <c r="F368" s="337">
        <f>F369+F377</f>
        <v>122612</v>
      </c>
      <c r="G368" s="337">
        <f>G369+G377</f>
        <v>-3120</v>
      </c>
      <c r="H368" s="337">
        <f>H369+H377</f>
        <v>119492</v>
      </c>
      <c r="I368" s="106"/>
      <c r="J368" s="98"/>
      <c r="K368" s="98"/>
      <c r="L368" s="98"/>
    </row>
    <row r="369" spans="2:12" ht="16.5" customHeight="1">
      <c r="B369" s="113"/>
      <c r="C369" s="319" t="s">
        <v>191</v>
      </c>
      <c r="D369" s="318"/>
      <c r="E369" s="266" t="s">
        <v>245</v>
      </c>
      <c r="F369" s="351">
        <f>SUM(F370:F376)</f>
        <v>73039</v>
      </c>
      <c r="G369" s="351">
        <f>SUM(G370:G376)</f>
        <v>-3120</v>
      </c>
      <c r="H369" s="351">
        <f>SUM(H370:H376)</f>
        <v>69919</v>
      </c>
      <c r="I369" s="107"/>
      <c r="J369" s="98"/>
      <c r="K369" s="98"/>
      <c r="L369" s="98"/>
    </row>
    <row r="370" spans="2:12" ht="15" customHeight="1">
      <c r="B370" s="114"/>
      <c r="C370" s="115"/>
      <c r="D370" s="110" t="s">
        <v>151</v>
      </c>
      <c r="E370" s="70" t="s">
        <v>128</v>
      </c>
      <c r="F370" s="119">
        <v>3590</v>
      </c>
      <c r="G370" s="74"/>
      <c r="H370" s="74">
        <f aca="true" t="shared" si="17" ref="H370:H379">F370+G370</f>
        <v>3590</v>
      </c>
      <c r="I370" s="212"/>
      <c r="J370" s="98"/>
      <c r="K370" s="98"/>
      <c r="L370" s="98"/>
    </row>
    <row r="371" spans="2:12" ht="15" customHeight="1">
      <c r="B371" s="114"/>
      <c r="C371" s="115"/>
      <c r="D371" s="110" t="s">
        <v>116</v>
      </c>
      <c r="E371" s="70" t="s">
        <v>117</v>
      </c>
      <c r="F371" s="119">
        <v>52000</v>
      </c>
      <c r="G371" s="74">
        <v>-3100</v>
      </c>
      <c r="H371" s="74">
        <f t="shared" si="17"/>
        <v>48900</v>
      </c>
      <c r="I371" s="403" t="s">
        <v>406</v>
      </c>
      <c r="J371" s="98"/>
      <c r="K371" s="98"/>
      <c r="L371" s="98"/>
    </row>
    <row r="372" spans="2:12" ht="15" customHeight="1">
      <c r="B372" s="114"/>
      <c r="C372" s="115"/>
      <c r="D372" s="110" t="s">
        <v>129</v>
      </c>
      <c r="E372" s="70" t="s">
        <v>130</v>
      </c>
      <c r="F372" s="119">
        <v>3926</v>
      </c>
      <c r="G372" s="74"/>
      <c r="H372" s="74">
        <f t="shared" si="17"/>
        <v>3926</v>
      </c>
      <c r="I372" s="212"/>
      <c r="J372" s="98"/>
      <c r="K372" s="98"/>
      <c r="L372" s="98"/>
    </row>
    <row r="373" spans="2:12" ht="15" customHeight="1">
      <c r="B373" s="114"/>
      <c r="C373" s="115"/>
      <c r="D373" s="110" t="s">
        <v>118</v>
      </c>
      <c r="E373" s="70" t="s">
        <v>119</v>
      </c>
      <c r="F373" s="119">
        <v>9300</v>
      </c>
      <c r="G373" s="74"/>
      <c r="H373" s="74">
        <f t="shared" si="17"/>
        <v>9300</v>
      </c>
      <c r="I373" s="212"/>
      <c r="J373" s="98"/>
      <c r="K373" s="98"/>
      <c r="L373" s="98"/>
    </row>
    <row r="374" spans="2:12" ht="15" customHeight="1">
      <c r="B374" s="114"/>
      <c r="C374" s="115"/>
      <c r="D374" s="110" t="s">
        <v>120</v>
      </c>
      <c r="E374" s="70" t="s">
        <v>121</v>
      </c>
      <c r="F374" s="119">
        <v>1323</v>
      </c>
      <c r="G374" s="74"/>
      <c r="H374" s="74">
        <f t="shared" si="17"/>
        <v>1323</v>
      </c>
      <c r="I374" s="221"/>
      <c r="J374" s="98"/>
      <c r="K374" s="98"/>
      <c r="L374" s="98"/>
    </row>
    <row r="375" spans="2:12" ht="15" customHeight="1">
      <c r="B375" s="114"/>
      <c r="C375" s="115"/>
      <c r="D375" s="115" t="s">
        <v>179</v>
      </c>
      <c r="E375" s="70" t="s">
        <v>180</v>
      </c>
      <c r="F375" s="119">
        <v>0</v>
      </c>
      <c r="G375" s="74"/>
      <c r="H375" s="74">
        <f t="shared" si="17"/>
        <v>0</v>
      </c>
      <c r="I375" s="221"/>
      <c r="J375" s="98"/>
      <c r="K375" s="98"/>
      <c r="L375" s="98"/>
    </row>
    <row r="376" spans="2:12" ht="15" customHeight="1">
      <c r="B376" s="114"/>
      <c r="C376" s="115"/>
      <c r="D376" s="110" t="s">
        <v>139</v>
      </c>
      <c r="E376" s="70" t="s">
        <v>140</v>
      </c>
      <c r="F376" s="119">
        <v>2900</v>
      </c>
      <c r="G376" s="74">
        <v>-20</v>
      </c>
      <c r="H376" s="74">
        <f t="shared" si="17"/>
        <v>2880</v>
      </c>
      <c r="I376" s="403" t="s">
        <v>406</v>
      </c>
      <c r="J376" s="98"/>
      <c r="K376" s="98"/>
      <c r="L376" s="98"/>
    </row>
    <row r="377" spans="2:12" ht="15" customHeight="1">
      <c r="B377" s="114"/>
      <c r="C377" s="369" t="s">
        <v>217</v>
      </c>
      <c r="D377" s="313"/>
      <c r="E377" s="270" t="s">
        <v>218</v>
      </c>
      <c r="F377" s="271">
        <f>F378+F379</f>
        <v>49573</v>
      </c>
      <c r="G377" s="271">
        <f>G378+G379</f>
        <v>0</v>
      </c>
      <c r="H377" s="271">
        <f>H378+H379</f>
        <v>49573</v>
      </c>
      <c r="I377" s="140"/>
      <c r="J377" s="98"/>
      <c r="K377" s="98"/>
      <c r="L377" s="98"/>
    </row>
    <row r="378" spans="2:12" ht="15" customHeight="1">
      <c r="B378" s="114"/>
      <c r="C378" s="115"/>
      <c r="D378" s="467" t="s">
        <v>254</v>
      </c>
      <c r="E378" s="468" t="s">
        <v>255</v>
      </c>
      <c r="F378" s="119">
        <v>30528</v>
      </c>
      <c r="G378" s="157"/>
      <c r="H378" s="74">
        <f t="shared" si="17"/>
        <v>30528</v>
      </c>
      <c r="I378" s="204"/>
      <c r="J378" s="98"/>
      <c r="K378" s="98"/>
      <c r="L378" s="98"/>
    </row>
    <row r="379" spans="2:12" ht="15" customHeight="1" thickBot="1">
      <c r="B379" s="249"/>
      <c r="C379" s="250"/>
      <c r="D379" s="476" t="s">
        <v>373</v>
      </c>
      <c r="E379" s="477" t="s">
        <v>374</v>
      </c>
      <c r="F379" s="251">
        <v>19045</v>
      </c>
      <c r="G379" s="424"/>
      <c r="H379" s="199">
        <f t="shared" si="17"/>
        <v>19045</v>
      </c>
      <c r="I379" s="254"/>
      <c r="J379" s="98"/>
      <c r="K379" s="98"/>
      <c r="L379" s="98"/>
    </row>
    <row r="380" spans="2:12" ht="27" customHeight="1" thickBot="1">
      <c r="B380" s="286" t="s">
        <v>192</v>
      </c>
      <c r="C380" s="287"/>
      <c r="D380" s="287"/>
      <c r="E380" s="338" t="s">
        <v>83</v>
      </c>
      <c r="F380" s="337">
        <f>F381+F385+F392+F395+F400+F402+F407</f>
        <v>1490119</v>
      </c>
      <c r="G380" s="337">
        <f>G381+G385+G392+G395+G400+G402+G407</f>
        <v>0</v>
      </c>
      <c r="H380" s="337">
        <f>H381+H385+H392+H395+H400+H402+H407</f>
        <v>1490119</v>
      </c>
      <c r="I380" s="106"/>
      <c r="J380" s="98"/>
      <c r="K380" s="98"/>
      <c r="L380" s="98"/>
    </row>
    <row r="381" spans="2:12" ht="16.5" customHeight="1">
      <c r="B381" s="429"/>
      <c r="C381" s="319" t="s">
        <v>340</v>
      </c>
      <c r="D381" s="430"/>
      <c r="E381" s="266" t="s">
        <v>341</v>
      </c>
      <c r="F381" s="272">
        <f>F382+F383+F384</f>
        <v>105000</v>
      </c>
      <c r="G381" s="272">
        <f>G382+G383+G384</f>
        <v>0</v>
      </c>
      <c r="H381" s="272">
        <f>H382+H383+H384</f>
        <v>105000</v>
      </c>
      <c r="I381" s="107"/>
      <c r="J381" s="98"/>
      <c r="K381" s="98"/>
      <c r="L381" s="98"/>
    </row>
    <row r="382" spans="2:12" ht="16.5" customHeight="1">
      <c r="B382" s="385"/>
      <c r="C382" s="386"/>
      <c r="D382" s="110" t="s">
        <v>91</v>
      </c>
      <c r="E382" s="70" t="s">
        <v>92</v>
      </c>
      <c r="F382" s="186">
        <v>9500</v>
      </c>
      <c r="G382" s="186"/>
      <c r="H382" s="74">
        <f>F382+G382</f>
        <v>9500</v>
      </c>
      <c r="I382" s="204"/>
      <c r="J382" s="98"/>
      <c r="K382" s="98"/>
      <c r="L382" s="98"/>
    </row>
    <row r="383" spans="2:12" ht="16.5" customHeight="1">
      <c r="B383" s="385"/>
      <c r="C383" s="386"/>
      <c r="D383" s="139">
        <v>4610</v>
      </c>
      <c r="E383" s="70" t="s">
        <v>141</v>
      </c>
      <c r="F383" s="186">
        <v>15500</v>
      </c>
      <c r="G383" s="186"/>
      <c r="H383" s="74">
        <f>F383+G383</f>
        <v>15500</v>
      </c>
      <c r="I383" s="204"/>
      <c r="J383" s="98"/>
      <c r="K383" s="98"/>
      <c r="L383" s="98"/>
    </row>
    <row r="384" spans="2:12" ht="48">
      <c r="B384" s="385"/>
      <c r="C384" s="386"/>
      <c r="D384" s="139">
        <v>6210</v>
      </c>
      <c r="E384" s="148" t="s">
        <v>376</v>
      </c>
      <c r="F384" s="186">
        <v>80000</v>
      </c>
      <c r="G384" s="186"/>
      <c r="H384" s="74">
        <f>F384+G384</f>
        <v>80000</v>
      </c>
      <c r="I384" s="221"/>
      <c r="J384" s="98"/>
      <c r="K384" s="98"/>
      <c r="L384" s="98"/>
    </row>
    <row r="385" spans="2:12" ht="15" customHeight="1">
      <c r="B385" s="108"/>
      <c r="C385" s="268" t="s">
        <v>194</v>
      </c>
      <c r="D385" s="269"/>
      <c r="E385" s="270" t="s">
        <v>246</v>
      </c>
      <c r="F385" s="273">
        <f>SUM(F386:F391)</f>
        <v>534000</v>
      </c>
      <c r="G385" s="273">
        <f>SUM(G386:G391)</f>
        <v>0</v>
      </c>
      <c r="H385" s="273">
        <f>SUM(H386:H391)</f>
        <v>534000</v>
      </c>
      <c r="I385" s="107"/>
      <c r="J385" s="98"/>
      <c r="K385" s="98"/>
      <c r="L385" s="98"/>
    </row>
    <row r="386" spans="2:12" ht="15" customHeight="1">
      <c r="B386" s="159"/>
      <c r="C386" s="319"/>
      <c r="D386" s="110" t="s">
        <v>116</v>
      </c>
      <c r="E386" s="70" t="s">
        <v>117</v>
      </c>
      <c r="F386" s="206">
        <v>24000</v>
      </c>
      <c r="G386" s="244"/>
      <c r="H386" s="74">
        <f aca="true" t="shared" si="18" ref="H386:H391">F386+G386</f>
        <v>24000</v>
      </c>
      <c r="I386" s="403"/>
      <c r="J386" s="98"/>
      <c r="K386" s="98"/>
      <c r="L386" s="98"/>
    </row>
    <row r="387" spans="2:12" ht="15" customHeight="1">
      <c r="B387" s="159"/>
      <c r="C387" s="319"/>
      <c r="D387" s="110" t="s">
        <v>118</v>
      </c>
      <c r="E387" s="70" t="s">
        <v>119</v>
      </c>
      <c r="F387" s="206">
        <v>4000</v>
      </c>
      <c r="G387" s="244"/>
      <c r="H387" s="74">
        <f t="shared" si="18"/>
        <v>4000</v>
      </c>
      <c r="I387" s="403"/>
      <c r="J387" s="98"/>
      <c r="K387" s="98"/>
      <c r="L387" s="98"/>
    </row>
    <row r="388" spans="2:12" ht="15" customHeight="1">
      <c r="B388" s="159"/>
      <c r="C388" s="319"/>
      <c r="D388" s="110" t="s">
        <v>120</v>
      </c>
      <c r="E388" s="70" t="s">
        <v>121</v>
      </c>
      <c r="F388" s="206">
        <v>600</v>
      </c>
      <c r="G388" s="244"/>
      <c r="H388" s="74">
        <f t="shared" si="18"/>
        <v>600</v>
      </c>
      <c r="I388" s="403"/>
      <c r="J388" s="98"/>
      <c r="K388" s="98"/>
      <c r="L388" s="98"/>
    </row>
    <row r="389" spans="2:12" ht="15" customHeight="1">
      <c r="B389" s="159"/>
      <c r="C389" s="80"/>
      <c r="D389" s="110" t="s">
        <v>105</v>
      </c>
      <c r="E389" s="70" t="s">
        <v>106</v>
      </c>
      <c r="F389" s="206">
        <v>43000</v>
      </c>
      <c r="G389" s="244"/>
      <c r="H389" s="74">
        <f t="shared" si="18"/>
        <v>43000</v>
      </c>
      <c r="I389" s="221"/>
      <c r="J389" s="98"/>
      <c r="K389" s="98"/>
      <c r="L389" s="98"/>
    </row>
    <row r="390" spans="2:12" ht="15" customHeight="1">
      <c r="B390" s="108"/>
      <c r="C390" s="109"/>
      <c r="D390" s="110" t="s">
        <v>91</v>
      </c>
      <c r="E390" s="70" t="s">
        <v>92</v>
      </c>
      <c r="F390" s="154">
        <v>369400</v>
      </c>
      <c r="G390" s="120"/>
      <c r="H390" s="74">
        <f t="shared" si="18"/>
        <v>369400</v>
      </c>
      <c r="I390" s="403"/>
      <c r="J390" s="98"/>
      <c r="K390" s="98"/>
      <c r="L390" s="98"/>
    </row>
    <row r="391" spans="2:12" ht="15" customHeight="1">
      <c r="B391" s="108"/>
      <c r="C391" s="109"/>
      <c r="D391" s="383">
        <v>6050</v>
      </c>
      <c r="E391" s="404" t="s">
        <v>279</v>
      </c>
      <c r="F391" s="154">
        <v>93000</v>
      </c>
      <c r="G391" s="120"/>
      <c r="H391" s="126">
        <f t="shared" si="18"/>
        <v>93000</v>
      </c>
      <c r="I391" s="221"/>
      <c r="J391" s="98"/>
      <c r="K391" s="98"/>
      <c r="L391" s="98"/>
    </row>
    <row r="392" spans="2:12" ht="15" customHeight="1">
      <c r="B392" s="117"/>
      <c r="C392" s="268" t="s">
        <v>195</v>
      </c>
      <c r="D392" s="269"/>
      <c r="E392" s="270" t="s">
        <v>247</v>
      </c>
      <c r="F392" s="348">
        <f>F393+F394</f>
        <v>52000</v>
      </c>
      <c r="G392" s="352">
        <f>G393+G394</f>
        <v>0</v>
      </c>
      <c r="H392" s="348">
        <f>H393+H394</f>
        <v>52000</v>
      </c>
      <c r="I392" s="112"/>
      <c r="J392" s="98"/>
      <c r="K392" s="98"/>
      <c r="L392" s="98"/>
    </row>
    <row r="393" spans="2:12" ht="24">
      <c r="B393" s="117"/>
      <c r="C393" s="160"/>
      <c r="D393" s="150">
        <v>2650</v>
      </c>
      <c r="E393" s="70" t="s">
        <v>193</v>
      </c>
      <c r="F393" s="133">
        <v>42000</v>
      </c>
      <c r="G393" s="120"/>
      <c r="H393" s="74">
        <f>F393+G393</f>
        <v>42000</v>
      </c>
      <c r="I393" s="112"/>
      <c r="J393" s="98"/>
      <c r="K393" s="98"/>
      <c r="L393" s="98"/>
    </row>
    <row r="394" spans="2:12" ht="15" customHeight="1">
      <c r="B394" s="117"/>
      <c r="C394" s="151"/>
      <c r="D394" s="110" t="s">
        <v>105</v>
      </c>
      <c r="E394" s="70" t="s">
        <v>106</v>
      </c>
      <c r="F394" s="133">
        <v>10000</v>
      </c>
      <c r="G394" s="120"/>
      <c r="H394" s="74">
        <f>F394+G394</f>
        <v>10000</v>
      </c>
      <c r="I394" s="221"/>
      <c r="J394" s="98"/>
      <c r="K394" s="98"/>
      <c r="L394" s="98"/>
    </row>
    <row r="395" spans="2:12" ht="15" customHeight="1">
      <c r="B395" s="117"/>
      <c r="C395" s="268" t="s">
        <v>196</v>
      </c>
      <c r="D395" s="269"/>
      <c r="E395" s="270" t="s">
        <v>248</v>
      </c>
      <c r="F395" s="348">
        <f>F396+F397+F398+F399</f>
        <v>266000</v>
      </c>
      <c r="G395" s="348">
        <f>G396+G397+G398+G399</f>
        <v>0</v>
      </c>
      <c r="H395" s="348">
        <f>H396+H397+H398+H399</f>
        <v>266000</v>
      </c>
      <c r="I395" s="112"/>
      <c r="J395" s="98"/>
      <c r="K395" s="98"/>
      <c r="L395" s="98"/>
    </row>
    <row r="396" spans="2:12" ht="15" customHeight="1">
      <c r="B396" s="117"/>
      <c r="C396" s="268"/>
      <c r="D396" s="115">
        <v>4170</v>
      </c>
      <c r="E396" s="70" t="s">
        <v>131</v>
      </c>
      <c r="F396" s="119">
        <v>4000</v>
      </c>
      <c r="G396" s="119"/>
      <c r="H396" s="74">
        <f>F396+G396</f>
        <v>4000</v>
      </c>
      <c r="I396" s="204"/>
      <c r="J396" s="98"/>
      <c r="K396" s="98"/>
      <c r="L396" s="98"/>
    </row>
    <row r="397" spans="2:12" ht="15" customHeight="1">
      <c r="B397" s="114"/>
      <c r="C397" s="115"/>
      <c r="D397" s="110" t="s">
        <v>105</v>
      </c>
      <c r="E397" s="70" t="s">
        <v>106</v>
      </c>
      <c r="F397" s="119">
        <v>11000</v>
      </c>
      <c r="G397" s="74">
        <v>10000</v>
      </c>
      <c r="H397" s="74">
        <f>F397+G397</f>
        <v>21000</v>
      </c>
      <c r="I397" s="403" t="s">
        <v>406</v>
      </c>
      <c r="J397" s="98"/>
      <c r="K397" s="98"/>
      <c r="L397" s="98"/>
    </row>
    <row r="398" spans="2:12" ht="15" customHeight="1">
      <c r="B398" s="114"/>
      <c r="C398" s="115"/>
      <c r="D398" s="110" t="s">
        <v>91</v>
      </c>
      <c r="E398" s="70" t="s">
        <v>92</v>
      </c>
      <c r="F398" s="119">
        <v>31000</v>
      </c>
      <c r="G398" s="74">
        <v>-10000</v>
      </c>
      <c r="H398" s="74">
        <f>F398+G398</f>
        <v>21000</v>
      </c>
      <c r="I398" s="403" t="s">
        <v>406</v>
      </c>
      <c r="J398" s="98"/>
      <c r="K398" s="98"/>
      <c r="L398" s="98"/>
    </row>
    <row r="399" spans="2:12" ht="15" customHeight="1">
      <c r="B399" s="114"/>
      <c r="C399" s="115"/>
      <c r="D399" s="383">
        <v>6050</v>
      </c>
      <c r="E399" s="404" t="s">
        <v>279</v>
      </c>
      <c r="F399" s="119">
        <v>220000</v>
      </c>
      <c r="G399" s="74"/>
      <c r="H399" s="126">
        <f>F399+G399</f>
        <v>220000</v>
      </c>
      <c r="I399" s="403"/>
      <c r="J399" s="98"/>
      <c r="K399" s="98"/>
      <c r="L399" s="98"/>
    </row>
    <row r="400" spans="2:12" ht="15" customHeight="1">
      <c r="B400" s="114"/>
      <c r="C400" s="268" t="s">
        <v>197</v>
      </c>
      <c r="D400" s="360"/>
      <c r="E400" s="270" t="s">
        <v>249</v>
      </c>
      <c r="F400" s="348">
        <f>F401</f>
        <v>33000</v>
      </c>
      <c r="G400" s="352">
        <f>G401</f>
        <v>0</v>
      </c>
      <c r="H400" s="348">
        <f>H401</f>
        <v>33000</v>
      </c>
      <c r="I400" s="112"/>
      <c r="J400" s="98"/>
      <c r="K400" s="98"/>
      <c r="L400" s="98"/>
    </row>
    <row r="401" spans="2:12" ht="15" customHeight="1">
      <c r="B401" s="114"/>
      <c r="C401" s="115"/>
      <c r="D401" s="110" t="s">
        <v>91</v>
      </c>
      <c r="E401" s="70" t="s">
        <v>92</v>
      </c>
      <c r="F401" s="119">
        <v>33000</v>
      </c>
      <c r="G401" s="74"/>
      <c r="H401" s="74">
        <f>F401+G401</f>
        <v>33000</v>
      </c>
      <c r="I401" s="221"/>
      <c r="J401" s="98"/>
      <c r="K401" s="98"/>
      <c r="L401" s="98"/>
    </row>
    <row r="402" spans="2:12" ht="15" customHeight="1">
      <c r="B402" s="114"/>
      <c r="C402" s="268" t="s">
        <v>198</v>
      </c>
      <c r="D402" s="269"/>
      <c r="E402" s="270" t="s">
        <v>250</v>
      </c>
      <c r="F402" s="271">
        <f>F403+F404+F405+F406</f>
        <v>465119</v>
      </c>
      <c r="G402" s="271">
        <f>G403+G404+G405+G406</f>
        <v>0</v>
      </c>
      <c r="H402" s="271">
        <f>H403+H404+H405+H406</f>
        <v>465119</v>
      </c>
      <c r="I402" s="107"/>
      <c r="J402" s="98"/>
      <c r="K402" s="98"/>
      <c r="L402" s="98"/>
    </row>
    <row r="403" spans="2:12" ht="15" customHeight="1">
      <c r="B403" s="114"/>
      <c r="C403" s="268"/>
      <c r="D403" s="110" t="s">
        <v>105</v>
      </c>
      <c r="E403" s="70" t="s">
        <v>106</v>
      </c>
      <c r="F403" s="119">
        <v>10000</v>
      </c>
      <c r="G403" s="119"/>
      <c r="H403" s="74">
        <f>F403+G403</f>
        <v>10000</v>
      </c>
      <c r="I403" s="107"/>
      <c r="J403" s="98"/>
      <c r="K403" s="98"/>
      <c r="L403" s="98"/>
    </row>
    <row r="404" spans="2:12" ht="15" customHeight="1">
      <c r="B404" s="114"/>
      <c r="C404" s="115"/>
      <c r="D404" s="110" t="s">
        <v>132</v>
      </c>
      <c r="E404" s="70" t="s">
        <v>133</v>
      </c>
      <c r="F404" s="119">
        <v>180000</v>
      </c>
      <c r="G404" s="74"/>
      <c r="H404" s="74">
        <f>F404+G404</f>
        <v>180000</v>
      </c>
      <c r="I404" s="140"/>
      <c r="J404" s="98"/>
      <c r="K404" s="98"/>
      <c r="L404" s="98"/>
    </row>
    <row r="405" spans="2:12" ht="15" customHeight="1">
      <c r="B405" s="114"/>
      <c r="C405" s="115"/>
      <c r="D405" s="110" t="s">
        <v>134</v>
      </c>
      <c r="E405" s="70" t="s">
        <v>135</v>
      </c>
      <c r="F405" s="119">
        <v>110000</v>
      </c>
      <c r="G405" s="74"/>
      <c r="H405" s="120">
        <f>F405+G405</f>
        <v>110000</v>
      </c>
      <c r="I405" s="221"/>
      <c r="J405" s="98"/>
      <c r="K405" s="98"/>
      <c r="L405" s="98"/>
    </row>
    <row r="406" spans="2:12" ht="24">
      <c r="B406" s="114"/>
      <c r="C406" s="115"/>
      <c r="D406" s="110" t="s">
        <v>94</v>
      </c>
      <c r="E406" s="70" t="s">
        <v>336</v>
      </c>
      <c r="F406" s="119">
        <v>165119</v>
      </c>
      <c r="G406" s="126"/>
      <c r="H406" s="120">
        <f>F406+G406</f>
        <v>165119</v>
      </c>
      <c r="I406" s="212"/>
      <c r="J406" s="98"/>
      <c r="K406" s="98"/>
      <c r="L406" s="98"/>
    </row>
    <row r="407" spans="2:12" ht="15" customHeight="1">
      <c r="B407" s="114"/>
      <c r="C407" s="370" t="s">
        <v>199</v>
      </c>
      <c r="D407" s="371"/>
      <c r="E407" s="372" t="s">
        <v>11</v>
      </c>
      <c r="F407" s="373">
        <f>F408</f>
        <v>35000</v>
      </c>
      <c r="G407" s="373">
        <f>G408</f>
        <v>0</v>
      </c>
      <c r="H407" s="373">
        <f>H408</f>
        <v>35000</v>
      </c>
      <c r="I407" s="112"/>
      <c r="J407" s="98"/>
      <c r="K407" s="98"/>
      <c r="L407" s="98"/>
    </row>
    <row r="408" spans="2:12" ht="15" customHeight="1" thickBot="1">
      <c r="B408" s="114"/>
      <c r="C408" s="115"/>
      <c r="D408" s="110" t="s">
        <v>105</v>
      </c>
      <c r="E408" s="70" t="s">
        <v>106</v>
      </c>
      <c r="F408" s="119">
        <v>35000</v>
      </c>
      <c r="G408" s="74"/>
      <c r="H408" s="74">
        <f>F408+G408</f>
        <v>35000</v>
      </c>
      <c r="I408" s="212"/>
      <c r="J408" s="98"/>
      <c r="K408" s="98"/>
      <c r="L408" s="98"/>
    </row>
    <row r="409" spans="2:12" ht="30" customHeight="1" thickBot="1">
      <c r="B409" s="286" t="s">
        <v>200</v>
      </c>
      <c r="C409" s="287"/>
      <c r="D409" s="289"/>
      <c r="E409" s="288" t="s">
        <v>201</v>
      </c>
      <c r="F409" s="337">
        <f>F410+F413+F415+F417+F419</f>
        <v>2337255.9299999997</v>
      </c>
      <c r="G409" s="337">
        <f>G410+G413+G415+G417+G419</f>
        <v>0</v>
      </c>
      <c r="H409" s="337">
        <f>H410+H413+H415+H417+H419</f>
        <v>2337255.9299999997</v>
      </c>
      <c r="I409" s="106"/>
      <c r="J409" s="98"/>
      <c r="K409" s="98"/>
      <c r="L409" s="98"/>
    </row>
    <row r="410" spans="2:12" ht="15" customHeight="1">
      <c r="B410" s="201"/>
      <c r="C410" s="317" t="s">
        <v>202</v>
      </c>
      <c r="D410" s="361"/>
      <c r="E410" s="362" t="s">
        <v>251</v>
      </c>
      <c r="F410" s="363">
        <f>F411+F412</f>
        <v>76000</v>
      </c>
      <c r="G410" s="363">
        <f>G411+G412</f>
        <v>0</v>
      </c>
      <c r="H410" s="363">
        <f>H411+H412</f>
        <v>76000</v>
      </c>
      <c r="I410" s="153"/>
      <c r="J410" s="98"/>
      <c r="K410" s="98"/>
      <c r="L410" s="98"/>
    </row>
    <row r="411" spans="2:12" ht="45">
      <c r="B411" s="117"/>
      <c r="C411" s="118"/>
      <c r="D411" s="115" t="s">
        <v>267</v>
      </c>
      <c r="E411" s="248" t="s">
        <v>269</v>
      </c>
      <c r="F411" s="119">
        <v>26000</v>
      </c>
      <c r="G411" s="119"/>
      <c r="H411" s="74">
        <f>F411+G411</f>
        <v>26000</v>
      </c>
      <c r="I411" s="204"/>
      <c r="J411" s="98"/>
      <c r="K411" s="98"/>
      <c r="L411" s="98"/>
    </row>
    <row r="412" spans="2:12" ht="14.25">
      <c r="B412" s="117"/>
      <c r="C412" s="118"/>
      <c r="D412" s="110" t="s">
        <v>94</v>
      </c>
      <c r="E412" s="70" t="s">
        <v>284</v>
      </c>
      <c r="F412" s="119">
        <v>50000</v>
      </c>
      <c r="G412" s="119"/>
      <c r="H412" s="74">
        <f>F412+G412</f>
        <v>50000</v>
      </c>
      <c r="I412" s="403"/>
      <c r="J412" s="98"/>
      <c r="K412" s="98"/>
      <c r="L412" s="98"/>
    </row>
    <row r="413" spans="2:12" ht="15" customHeight="1">
      <c r="B413" s="117"/>
      <c r="C413" s="268" t="s">
        <v>203</v>
      </c>
      <c r="D413" s="374"/>
      <c r="E413" s="270" t="s">
        <v>252</v>
      </c>
      <c r="F413" s="348">
        <f>SUM(F414:F414)</f>
        <v>747000</v>
      </c>
      <c r="G413" s="348">
        <f>SUM(G414:G414)</f>
        <v>0</v>
      </c>
      <c r="H413" s="348">
        <f>SUM(H414:H414)</f>
        <v>747000</v>
      </c>
      <c r="I413" s="112"/>
      <c r="J413" s="98"/>
      <c r="K413" s="98"/>
      <c r="L413" s="98"/>
    </row>
    <row r="414" spans="2:12" ht="24" customHeight="1">
      <c r="B414" s="114"/>
      <c r="C414" s="115"/>
      <c r="D414" s="155">
        <v>2480</v>
      </c>
      <c r="E414" s="70" t="s">
        <v>204</v>
      </c>
      <c r="F414" s="119">
        <v>747000</v>
      </c>
      <c r="G414" s="74"/>
      <c r="H414" s="74">
        <f>F414+G414</f>
        <v>747000</v>
      </c>
      <c r="I414" s="221"/>
      <c r="J414" s="98"/>
      <c r="K414" s="98"/>
      <c r="L414" s="98"/>
    </row>
    <row r="415" spans="2:12" ht="15" customHeight="1">
      <c r="B415" s="117"/>
      <c r="C415" s="268" t="s">
        <v>205</v>
      </c>
      <c r="D415" s="374"/>
      <c r="E415" s="270" t="s">
        <v>253</v>
      </c>
      <c r="F415" s="348">
        <f>F416</f>
        <v>302000</v>
      </c>
      <c r="G415" s="352">
        <f>G416</f>
        <v>0</v>
      </c>
      <c r="H415" s="348">
        <f>H416</f>
        <v>302000</v>
      </c>
      <c r="I415" s="107"/>
      <c r="J415" s="98"/>
      <c r="K415" s="98"/>
      <c r="L415" s="98"/>
    </row>
    <row r="416" spans="2:12" ht="24" customHeight="1">
      <c r="B416" s="114"/>
      <c r="C416" s="115"/>
      <c r="D416" s="155">
        <v>2480</v>
      </c>
      <c r="E416" s="70" t="s">
        <v>204</v>
      </c>
      <c r="F416" s="119">
        <v>302000</v>
      </c>
      <c r="G416" s="74"/>
      <c r="H416" s="74">
        <f>F416+G416</f>
        <v>302000</v>
      </c>
      <c r="I416" s="112"/>
      <c r="J416" s="98"/>
      <c r="K416" s="98"/>
      <c r="L416" s="98"/>
    </row>
    <row r="417" spans="2:12" ht="15" customHeight="1">
      <c r="B417" s="117"/>
      <c r="C417" s="268" t="s">
        <v>206</v>
      </c>
      <c r="D417" s="268"/>
      <c r="E417" s="270" t="s">
        <v>270</v>
      </c>
      <c r="F417" s="348">
        <f>F418</f>
        <v>1500</v>
      </c>
      <c r="G417" s="352">
        <f>G418</f>
        <v>0</v>
      </c>
      <c r="H417" s="348">
        <f>H418</f>
        <v>1500</v>
      </c>
      <c r="I417" s="112"/>
      <c r="J417" s="98"/>
      <c r="K417" s="98"/>
      <c r="L417" s="98"/>
    </row>
    <row r="418" spans="2:12" ht="13.5" customHeight="1">
      <c r="B418" s="117"/>
      <c r="C418" s="151"/>
      <c r="D418" s="110" t="s">
        <v>132</v>
      </c>
      <c r="E418" s="70" t="s">
        <v>133</v>
      </c>
      <c r="F418" s="133">
        <v>1500</v>
      </c>
      <c r="G418" s="74"/>
      <c r="H418" s="74">
        <f>F418+G418</f>
        <v>1500</v>
      </c>
      <c r="I418" s="112"/>
      <c r="J418" s="98"/>
      <c r="K418" s="98"/>
      <c r="L418" s="98"/>
    </row>
    <row r="419" spans="2:12" ht="15" customHeight="1">
      <c r="B419" s="117"/>
      <c r="C419" s="268" t="s">
        <v>207</v>
      </c>
      <c r="D419" s="269"/>
      <c r="E419" s="270" t="s">
        <v>11</v>
      </c>
      <c r="F419" s="348">
        <f>SUM(F420:F430)</f>
        <v>1210755.93</v>
      </c>
      <c r="G419" s="348">
        <f>SUM(G420:G430)</f>
        <v>0</v>
      </c>
      <c r="H419" s="348">
        <f>SUM(H420:H430)</f>
        <v>1210755.93</v>
      </c>
      <c r="I419" s="112"/>
      <c r="J419" s="98"/>
      <c r="K419" s="98"/>
      <c r="L419" s="98"/>
    </row>
    <row r="420" spans="2:12" ht="45">
      <c r="B420" s="117"/>
      <c r="C420" s="118"/>
      <c r="D420" s="115" t="s">
        <v>267</v>
      </c>
      <c r="E420" s="248" t="s">
        <v>269</v>
      </c>
      <c r="F420" s="119">
        <v>1500</v>
      </c>
      <c r="G420" s="243"/>
      <c r="H420" s="74">
        <f aca="true" t="shared" si="19" ref="H420:H430">F420+G420</f>
        <v>1500</v>
      </c>
      <c r="I420" s="112"/>
      <c r="J420" s="98"/>
      <c r="K420" s="98"/>
      <c r="L420" s="98"/>
    </row>
    <row r="421" spans="2:12" ht="14.25">
      <c r="B421" s="117"/>
      <c r="C421" s="118"/>
      <c r="D421" s="115">
        <v>4170</v>
      </c>
      <c r="E421" s="70" t="s">
        <v>131</v>
      </c>
      <c r="F421" s="119">
        <v>4000</v>
      </c>
      <c r="G421" s="243"/>
      <c r="H421" s="74">
        <f t="shared" si="19"/>
        <v>4000</v>
      </c>
      <c r="I421" s="204"/>
      <c r="J421" s="98"/>
      <c r="K421" s="98"/>
      <c r="L421" s="98"/>
    </row>
    <row r="422" spans="2:12" ht="23.25" customHeight="1">
      <c r="B422" s="114"/>
      <c r="C422" s="115"/>
      <c r="D422" s="110" t="s">
        <v>105</v>
      </c>
      <c r="E422" s="70" t="s">
        <v>386</v>
      </c>
      <c r="F422" s="119">
        <v>87816.3</v>
      </c>
      <c r="G422" s="74"/>
      <c r="H422" s="74">
        <f t="shared" si="19"/>
        <v>87816.3</v>
      </c>
      <c r="I422" s="403"/>
      <c r="J422" s="98"/>
      <c r="K422" s="98"/>
      <c r="L422" s="98"/>
    </row>
    <row r="423" spans="2:12" ht="15" customHeight="1">
      <c r="B423" s="114"/>
      <c r="C423" s="115"/>
      <c r="D423" s="110" t="s">
        <v>132</v>
      </c>
      <c r="E423" s="70" t="s">
        <v>133</v>
      </c>
      <c r="F423" s="119">
        <v>80000</v>
      </c>
      <c r="G423" s="120"/>
      <c r="H423" s="74">
        <f t="shared" si="19"/>
        <v>80000</v>
      </c>
      <c r="I423" s="212"/>
      <c r="J423" s="98"/>
      <c r="K423" s="98"/>
      <c r="L423" s="98"/>
    </row>
    <row r="424" spans="2:12" ht="24">
      <c r="B424" s="114"/>
      <c r="C424" s="115"/>
      <c r="D424" s="110" t="s">
        <v>134</v>
      </c>
      <c r="E424" s="70" t="s">
        <v>367</v>
      </c>
      <c r="F424" s="119">
        <v>91308.2</v>
      </c>
      <c r="G424" s="74"/>
      <c r="H424" s="74">
        <f t="shared" si="19"/>
        <v>91308.2</v>
      </c>
      <c r="I424" s="204"/>
      <c r="J424" s="98"/>
      <c r="K424" s="98"/>
      <c r="L424" s="98"/>
    </row>
    <row r="425" spans="2:12" ht="22.5" customHeight="1">
      <c r="B425" s="114"/>
      <c r="C425" s="115"/>
      <c r="D425" s="110" t="s">
        <v>91</v>
      </c>
      <c r="E425" s="70" t="s">
        <v>387</v>
      </c>
      <c r="F425" s="119">
        <v>50232</v>
      </c>
      <c r="G425" s="74"/>
      <c r="H425" s="74">
        <f t="shared" si="19"/>
        <v>50232</v>
      </c>
      <c r="I425" s="403"/>
      <c r="J425" s="98"/>
      <c r="K425" s="98"/>
      <c r="L425" s="98"/>
    </row>
    <row r="426" spans="2:12" ht="15.75" customHeight="1">
      <c r="B426" s="114"/>
      <c r="C426" s="115"/>
      <c r="D426" s="139">
        <v>4370</v>
      </c>
      <c r="E426" s="70" t="s">
        <v>138</v>
      </c>
      <c r="F426" s="119">
        <v>1000</v>
      </c>
      <c r="G426" s="74"/>
      <c r="H426" s="74">
        <f t="shared" si="19"/>
        <v>1000</v>
      </c>
      <c r="I426" s="112"/>
      <c r="J426" s="98"/>
      <c r="K426" s="98"/>
      <c r="L426" s="98"/>
    </row>
    <row r="427" spans="2:12" ht="25.5">
      <c r="B427" s="114"/>
      <c r="C427" s="115"/>
      <c r="D427" s="139">
        <v>4400</v>
      </c>
      <c r="E427" s="225" t="s">
        <v>275</v>
      </c>
      <c r="F427" s="119">
        <v>7999.43</v>
      </c>
      <c r="G427" s="74"/>
      <c r="H427" s="74">
        <f t="shared" si="19"/>
        <v>7999.43</v>
      </c>
      <c r="I427" s="204"/>
      <c r="J427" s="98"/>
      <c r="K427" s="98"/>
      <c r="L427" s="98"/>
    </row>
    <row r="428" spans="2:12" ht="15.75" customHeight="1">
      <c r="B428" s="122"/>
      <c r="C428" s="130"/>
      <c r="D428" s="142">
        <v>4480</v>
      </c>
      <c r="E428" s="143" t="s">
        <v>283</v>
      </c>
      <c r="F428" s="119">
        <v>21900</v>
      </c>
      <c r="G428" s="124"/>
      <c r="H428" s="74">
        <f t="shared" si="19"/>
        <v>21900</v>
      </c>
      <c r="I428" s="212"/>
      <c r="J428" s="98"/>
      <c r="K428" s="98"/>
      <c r="L428" s="98"/>
    </row>
    <row r="429" spans="2:12" ht="16.5" customHeight="1">
      <c r="B429" s="114"/>
      <c r="C429" s="115"/>
      <c r="D429" s="110" t="s">
        <v>94</v>
      </c>
      <c r="E429" s="70" t="s">
        <v>284</v>
      </c>
      <c r="F429" s="119">
        <v>855000</v>
      </c>
      <c r="G429" s="120"/>
      <c r="H429" s="74">
        <f t="shared" si="19"/>
        <v>855000</v>
      </c>
      <c r="I429" s="403"/>
      <c r="J429" s="98"/>
      <c r="K429" s="98"/>
      <c r="L429" s="98"/>
    </row>
    <row r="430" spans="2:12" ht="24.75" thickBot="1">
      <c r="B430" s="249"/>
      <c r="C430" s="250"/>
      <c r="D430" s="423">
        <v>6060</v>
      </c>
      <c r="E430" s="253" t="s">
        <v>143</v>
      </c>
      <c r="F430" s="251">
        <v>10000</v>
      </c>
      <c r="G430" s="424"/>
      <c r="H430" s="199">
        <f t="shared" si="19"/>
        <v>10000</v>
      </c>
      <c r="I430" s="425"/>
      <c r="J430" s="98"/>
      <c r="K430" s="98"/>
      <c r="L430" s="98"/>
    </row>
    <row r="431" spans="2:12" ht="15.75" customHeight="1" thickBot="1">
      <c r="B431" s="291" t="s">
        <v>87</v>
      </c>
      <c r="C431" s="292"/>
      <c r="D431" s="292"/>
      <c r="E431" s="293" t="s">
        <v>263</v>
      </c>
      <c r="F431" s="326">
        <f>F432+F443+F457</f>
        <v>5364460</v>
      </c>
      <c r="G431" s="326">
        <f>G432+G443+G457</f>
        <v>0</v>
      </c>
      <c r="H431" s="326">
        <f>H432+H443+H457</f>
        <v>5364460</v>
      </c>
      <c r="I431" s="106"/>
      <c r="J431" s="98"/>
      <c r="K431" s="98"/>
      <c r="L431" s="98"/>
    </row>
    <row r="432" spans="2:12" ht="15.75" customHeight="1">
      <c r="B432" s="185"/>
      <c r="C432" s="268" t="s">
        <v>273</v>
      </c>
      <c r="D432" s="375"/>
      <c r="E432" s="376" t="s">
        <v>272</v>
      </c>
      <c r="F432" s="365">
        <f>SUM(F433:F442)</f>
        <v>5114000</v>
      </c>
      <c r="G432" s="365">
        <f>SUM(G433:G442)</f>
        <v>0</v>
      </c>
      <c r="H432" s="365">
        <f>SUM(H433:H442)</f>
        <v>5114000</v>
      </c>
      <c r="I432" s="153"/>
      <c r="J432" s="98"/>
      <c r="K432" s="98"/>
      <c r="L432" s="98"/>
    </row>
    <row r="433" spans="2:12" ht="15.75" customHeight="1">
      <c r="B433" s="259"/>
      <c r="C433" s="268"/>
      <c r="D433" s="110" t="s">
        <v>118</v>
      </c>
      <c r="E433" s="70" t="s">
        <v>119</v>
      </c>
      <c r="F433" s="206">
        <v>3000</v>
      </c>
      <c r="G433" s="206"/>
      <c r="H433" s="74">
        <f aca="true" t="shared" si="20" ref="H433:H456">F433+G433</f>
        <v>3000</v>
      </c>
      <c r="I433" s="204"/>
      <c r="J433" s="98"/>
      <c r="K433" s="98"/>
      <c r="L433" s="98"/>
    </row>
    <row r="434" spans="2:12" ht="15.75" customHeight="1">
      <c r="B434" s="259"/>
      <c r="C434" s="268"/>
      <c r="D434" s="110" t="s">
        <v>120</v>
      </c>
      <c r="E434" s="70" t="s">
        <v>121</v>
      </c>
      <c r="F434" s="206">
        <v>360</v>
      </c>
      <c r="G434" s="206"/>
      <c r="H434" s="74">
        <f t="shared" si="20"/>
        <v>360</v>
      </c>
      <c r="I434" s="204"/>
      <c r="J434" s="98"/>
      <c r="K434" s="98"/>
      <c r="L434" s="98"/>
    </row>
    <row r="435" spans="2:12" ht="15.75" customHeight="1">
      <c r="B435" s="175"/>
      <c r="C435" s="268"/>
      <c r="D435" s="115">
        <v>4170</v>
      </c>
      <c r="E435" s="70" t="s">
        <v>131</v>
      </c>
      <c r="F435" s="186">
        <v>14640</v>
      </c>
      <c r="G435" s="244"/>
      <c r="H435" s="74">
        <f t="shared" si="20"/>
        <v>14640</v>
      </c>
      <c r="I435" s="204"/>
      <c r="J435" s="98"/>
      <c r="K435" s="98"/>
      <c r="L435" s="98"/>
    </row>
    <row r="436" spans="2:12" ht="15.75" customHeight="1">
      <c r="B436" s="259"/>
      <c r="C436" s="319"/>
      <c r="D436" s="110" t="s">
        <v>105</v>
      </c>
      <c r="E436" s="70" t="s">
        <v>106</v>
      </c>
      <c r="F436" s="206">
        <v>2000</v>
      </c>
      <c r="G436" s="390"/>
      <c r="H436" s="74">
        <f t="shared" si="20"/>
        <v>2000</v>
      </c>
      <c r="I436" s="212"/>
      <c r="J436" s="98"/>
      <c r="K436" s="98"/>
      <c r="L436" s="98"/>
    </row>
    <row r="437" spans="2:12" ht="15.75" customHeight="1">
      <c r="B437" s="175"/>
      <c r="C437" s="268"/>
      <c r="D437" s="110" t="s">
        <v>132</v>
      </c>
      <c r="E437" s="70" t="s">
        <v>344</v>
      </c>
      <c r="F437" s="186">
        <v>8000</v>
      </c>
      <c r="G437" s="186"/>
      <c r="H437" s="74">
        <f t="shared" si="20"/>
        <v>8000</v>
      </c>
      <c r="I437" s="221"/>
      <c r="J437" s="98"/>
      <c r="K437" s="98"/>
      <c r="L437" s="98"/>
    </row>
    <row r="438" spans="2:12" ht="15.75" customHeight="1">
      <c r="B438" s="223"/>
      <c r="C438" s="355"/>
      <c r="D438" s="110" t="s">
        <v>132</v>
      </c>
      <c r="E438" s="70" t="s">
        <v>345</v>
      </c>
      <c r="F438" s="389">
        <v>30000</v>
      </c>
      <c r="G438" s="389"/>
      <c r="H438" s="74">
        <f t="shared" si="20"/>
        <v>30000</v>
      </c>
      <c r="I438" s="403"/>
      <c r="J438" s="98"/>
      <c r="K438" s="98"/>
      <c r="L438" s="98"/>
    </row>
    <row r="439" spans="2:12" ht="15.75" customHeight="1">
      <c r="B439" s="175"/>
      <c r="C439" s="268"/>
      <c r="D439" s="110" t="s">
        <v>91</v>
      </c>
      <c r="E439" s="70" t="s">
        <v>92</v>
      </c>
      <c r="F439" s="186">
        <v>2000</v>
      </c>
      <c r="G439" s="244"/>
      <c r="H439" s="74">
        <f t="shared" si="20"/>
        <v>2000</v>
      </c>
      <c r="I439" s="212"/>
      <c r="J439" s="98"/>
      <c r="K439" s="98"/>
      <c r="L439" s="98"/>
    </row>
    <row r="440" spans="2:12" ht="13.5" customHeight="1">
      <c r="B440" s="175"/>
      <c r="C440" s="174"/>
      <c r="D440" s="110" t="s">
        <v>94</v>
      </c>
      <c r="E440" s="70" t="s">
        <v>95</v>
      </c>
      <c r="F440" s="119">
        <v>5025000</v>
      </c>
      <c r="G440" s="244"/>
      <c r="H440" s="74">
        <f t="shared" si="20"/>
        <v>5025000</v>
      </c>
      <c r="I440" s="212"/>
      <c r="J440" s="98"/>
      <c r="K440" s="98"/>
      <c r="L440" s="98"/>
    </row>
    <row r="441" spans="2:12" ht="24">
      <c r="B441" s="175"/>
      <c r="C441" s="202"/>
      <c r="D441" s="139">
        <v>6060</v>
      </c>
      <c r="E441" s="70" t="s">
        <v>143</v>
      </c>
      <c r="F441" s="119">
        <v>20000</v>
      </c>
      <c r="G441" s="186"/>
      <c r="H441" s="126">
        <f t="shared" si="20"/>
        <v>20000</v>
      </c>
      <c r="I441" s="204"/>
      <c r="J441" s="98"/>
      <c r="K441" s="98"/>
      <c r="L441" s="98"/>
    </row>
    <row r="442" spans="2:12" ht="36">
      <c r="B442" s="175"/>
      <c r="C442" s="174"/>
      <c r="D442" s="158">
        <v>6660</v>
      </c>
      <c r="E442" s="70" t="s">
        <v>363</v>
      </c>
      <c r="F442" s="119">
        <v>9000</v>
      </c>
      <c r="G442" s="186"/>
      <c r="H442" s="126">
        <f t="shared" si="20"/>
        <v>9000</v>
      </c>
      <c r="I442" s="221"/>
      <c r="J442" s="98"/>
      <c r="K442" s="98"/>
      <c r="L442" s="98"/>
    </row>
    <row r="443" spans="2:12" ht="13.5" customHeight="1">
      <c r="B443" s="175"/>
      <c r="C443" s="268" t="s">
        <v>368</v>
      </c>
      <c r="D443" s="498"/>
      <c r="E443" s="499" t="s">
        <v>369</v>
      </c>
      <c r="F443" s="348">
        <f>SUM(F444:F456)</f>
        <v>120460</v>
      </c>
      <c r="G443" s="348">
        <f>SUM(G444:G456)</f>
        <v>0</v>
      </c>
      <c r="H443" s="348">
        <f>SUM(H444:H456)</f>
        <v>120460</v>
      </c>
      <c r="I443" s="221"/>
      <c r="J443" s="98"/>
      <c r="K443" s="98"/>
      <c r="L443" s="98"/>
    </row>
    <row r="444" spans="2:12" ht="13.5" customHeight="1">
      <c r="B444" s="175"/>
      <c r="C444" s="174"/>
      <c r="D444" s="110" t="s">
        <v>116</v>
      </c>
      <c r="E444" s="70" t="s">
        <v>117</v>
      </c>
      <c r="F444" s="119">
        <v>38500</v>
      </c>
      <c r="G444" s="244"/>
      <c r="H444" s="74">
        <f t="shared" si="20"/>
        <v>38500</v>
      </c>
      <c r="I444" s="204"/>
      <c r="J444" s="98"/>
      <c r="K444" s="98"/>
      <c r="L444" s="98"/>
    </row>
    <row r="445" spans="2:12" ht="13.5" customHeight="1">
      <c r="B445" s="175"/>
      <c r="C445" s="174"/>
      <c r="D445" s="110" t="s">
        <v>118</v>
      </c>
      <c r="E445" s="70" t="s">
        <v>119</v>
      </c>
      <c r="F445" s="119">
        <v>7200</v>
      </c>
      <c r="G445" s="244"/>
      <c r="H445" s="74">
        <f t="shared" si="20"/>
        <v>7200</v>
      </c>
      <c r="I445" s="204"/>
      <c r="J445" s="98"/>
      <c r="K445" s="98"/>
      <c r="L445" s="98"/>
    </row>
    <row r="446" spans="2:12" ht="13.5" customHeight="1">
      <c r="B446" s="175"/>
      <c r="C446" s="174"/>
      <c r="D446" s="110" t="s">
        <v>120</v>
      </c>
      <c r="E446" s="70" t="s">
        <v>121</v>
      </c>
      <c r="F446" s="119">
        <v>950</v>
      </c>
      <c r="G446" s="244"/>
      <c r="H446" s="74">
        <f t="shared" si="20"/>
        <v>950</v>
      </c>
      <c r="I446" s="204"/>
      <c r="J446" s="98"/>
      <c r="K446" s="98"/>
      <c r="L446" s="98"/>
    </row>
    <row r="447" spans="2:12" ht="13.5" customHeight="1">
      <c r="B447" s="175"/>
      <c r="C447" s="174"/>
      <c r="D447" s="110" t="s">
        <v>105</v>
      </c>
      <c r="E447" s="70" t="s">
        <v>106</v>
      </c>
      <c r="F447" s="119">
        <v>46500</v>
      </c>
      <c r="G447" s="244"/>
      <c r="H447" s="74">
        <f t="shared" si="20"/>
        <v>46500</v>
      </c>
      <c r="I447" s="204"/>
      <c r="J447" s="98"/>
      <c r="K447" s="98"/>
      <c r="L447" s="98"/>
    </row>
    <row r="448" spans="2:12" ht="13.5" customHeight="1">
      <c r="B448" s="175"/>
      <c r="C448" s="174"/>
      <c r="D448" s="110" t="s">
        <v>132</v>
      </c>
      <c r="E448" s="70" t="s">
        <v>133</v>
      </c>
      <c r="F448" s="119">
        <v>20000</v>
      </c>
      <c r="G448" s="244"/>
      <c r="H448" s="74">
        <f t="shared" si="20"/>
        <v>20000</v>
      </c>
      <c r="I448" s="204"/>
      <c r="J448" s="98"/>
      <c r="K448" s="98"/>
      <c r="L448" s="98"/>
    </row>
    <row r="449" spans="2:12" ht="13.5" customHeight="1">
      <c r="B449" s="175"/>
      <c r="C449" s="174"/>
      <c r="D449" s="115" t="s">
        <v>179</v>
      </c>
      <c r="E449" s="70" t="s">
        <v>180</v>
      </c>
      <c r="F449" s="119">
        <v>210</v>
      </c>
      <c r="G449" s="244"/>
      <c r="H449" s="74">
        <f t="shared" si="20"/>
        <v>210</v>
      </c>
      <c r="I449" s="204"/>
      <c r="J449" s="98"/>
      <c r="K449" s="98"/>
      <c r="L449" s="98"/>
    </row>
    <row r="450" spans="2:12" ht="13.5" customHeight="1">
      <c r="B450" s="175"/>
      <c r="C450" s="174"/>
      <c r="D450" s="110" t="s">
        <v>91</v>
      </c>
      <c r="E450" s="70" t="s">
        <v>92</v>
      </c>
      <c r="F450" s="119">
        <v>4000</v>
      </c>
      <c r="G450" s="244"/>
      <c r="H450" s="74">
        <f t="shared" si="20"/>
        <v>4000</v>
      </c>
      <c r="I450" s="204"/>
      <c r="J450" s="98"/>
      <c r="K450" s="98"/>
      <c r="L450" s="98"/>
    </row>
    <row r="451" spans="2:12" ht="13.5" customHeight="1">
      <c r="B451" s="259"/>
      <c r="C451" s="202"/>
      <c r="D451" s="139">
        <v>4360</v>
      </c>
      <c r="E451" s="70" t="s">
        <v>137</v>
      </c>
      <c r="F451" s="144">
        <v>1000</v>
      </c>
      <c r="G451" s="390"/>
      <c r="H451" s="74">
        <f t="shared" si="20"/>
        <v>1000</v>
      </c>
      <c r="I451" s="204"/>
      <c r="J451" s="98"/>
      <c r="K451" s="98"/>
      <c r="L451" s="98"/>
    </row>
    <row r="452" spans="2:12" ht="13.5" customHeight="1">
      <c r="B452" s="259"/>
      <c r="C452" s="202"/>
      <c r="D452" s="139">
        <v>4370</v>
      </c>
      <c r="E452" s="70" t="s">
        <v>138</v>
      </c>
      <c r="F452" s="144">
        <v>0</v>
      </c>
      <c r="G452" s="390"/>
      <c r="H452" s="74">
        <f t="shared" si="20"/>
        <v>0</v>
      </c>
      <c r="I452" s="204"/>
      <c r="J452" s="98"/>
      <c r="K452" s="98"/>
      <c r="L452" s="98"/>
    </row>
    <row r="453" spans="2:12" ht="13.5" customHeight="1">
      <c r="B453" s="259"/>
      <c r="C453" s="202"/>
      <c r="D453" s="110" t="s">
        <v>123</v>
      </c>
      <c r="E453" s="70" t="s">
        <v>124</v>
      </c>
      <c r="F453" s="144">
        <v>550</v>
      </c>
      <c r="G453" s="390"/>
      <c r="H453" s="74">
        <f t="shared" si="20"/>
        <v>550</v>
      </c>
      <c r="I453" s="204"/>
      <c r="J453" s="98"/>
      <c r="K453" s="98"/>
      <c r="L453" s="98"/>
    </row>
    <row r="454" spans="2:12" ht="13.5" customHeight="1">
      <c r="B454" s="175"/>
      <c r="C454" s="174"/>
      <c r="D454" s="110" t="s">
        <v>98</v>
      </c>
      <c r="E454" s="70" t="s">
        <v>99</v>
      </c>
      <c r="F454" s="119">
        <v>0</v>
      </c>
      <c r="G454" s="244"/>
      <c r="H454" s="74">
        <f t="shared" si="20"/>
        <v>0</v>
      </c>
      <c r="I454" s="403"/>
      <c r="J454" s="98"/>
      <c r="K454" s="98"/>
      <c r="L454" s="98"/>
    </row>
    <row r="455" spans="2:12" ht="13.5" customHeight="1">
      <c r="B455" s="175"/>
      <c r="C455" s="174"/>
      <c r="D455" s="110" t="s">
        <v>139</v>
      </c>
      <c r="E455" s="70" t="s">
        <v>140</v>
      </c>
      <c r="F455" s="119">
        <v>1050</v>
      </c>
      <c r="G455" s="244"/>
      <c r="H455" s="74">
        <f t="shared" si="20"/>
        <v>1050</v>
      </c>
      <c r="I455" s="204"/>
      <c r="J455" s="98"/>
      <c r="K455" s="98"/>
      <c r="L455" s="98"/>
    </row>
    <row r="456" spans="2:12" ht="13.5" customHeight="1">
      <c r="B456" s="223"/>
      <c r="C456" s="224"/>
      <c r="D456" s="142">
        <v>4700</v>
      </c>
      <c r="E456" s="143" t="s">
        <v>142</v>
      </c>
      <c r="F456" s="144">
        <v>500</v>
      </c>
      <c r="G456" s="388"/>
      <c r="H456" s="126">
        <f t="shared" si="20"/>
        <v>500</v>
      </c>
      <c r="I456" s="403"/>
      <c r="J456" s="98"/>
      <c r="K456" s="98"/>
      <c r="L456" s="98"/>
    </row>
    <row r="457" spans="2:12" ht="14.25" customHeight="1">
      <c r="B457" s="114"/>
      <c r="C457" s="268" t="s">
        <v>208</v>
      </c>
      <c r="D457" s="374"/>
      <c r="E457" s="270" t="s">
        <v>264</v>
      </c>
      <c r="F457" s="348">
        <f>F458</f>
        <v>130000</v>
      </c>
      <c r="G457" s="352">
        <f>G458</f>
        <v>0</v>
      </c>
      <c r="H457" s="348">
        <f>H458</f>
        <v>130000</v>
      </c>
      <c r="I457" s="112"/>
      <c r="J457" s="98"/>
      <c r="K457" s="98"/>
      <c r="L457" s="98"/>
    </row>
    <row r="458" spans="2:12" ht="45">
      <c r="B458" s="114"/>
      <c r="C458" s="118"/>
      <c r="D458" s="115" t="s">
        <v>267</v>
      </c>
      <c r="E458" s="248" t="s">
        <v>269</v>
      </c>
      <c r="F458" s="119">
        <v>130000</v>
      </c>
      <c r="G458" s="243"/>
      <c r="H458" s="74">
        <f>F458+G458</f>
        <v>130000</v>
      </c>
      <c r="I458" s="204"/>
      <c r="J458" s="98"/>
      <c r="K458" s="98"/>
      <c r="L458" s="98"/>
    </row>
    <row r="459" spans="2:12" s="168" customFormat="1" ht="4.5" customHeight="1" thickBot="1">
      <c r="B459" s="161"/>
      <c r="C459" s="162"/>
      <c r="D459" s="162"/>
      <c r="E459" s="163"/>
      <c r="F459" s="164"/>
      <c r="G459" s="165"/>
      <c r="H459" s="165"/>
      <c r="I459" s="166"/>
      <c r="J459" s="167"/>
      <c r="K459" s="167"/>
      <c r="L459" s="167"/>
    </row>
    <row r="460" spans="2:12" ht="17.25" customHeight="1" thickBot="1">
      <c r="B460" s="339"/>
      <c r="C460" s="340"/>
      <c r="D460" s="341"/>
      <c r="E460" s="342" t="s">
        <v>209</v>
      </c>
      <c r="F460" s="343">
        <f>F10+F28+F44+F49+F52+F94+F103+F122+F125+F129+F245+F264+F328+F368+F380+F409+F431</f>
        <v>31487394.32</v>
      </c>
      <c r="G460" s="328">
        <f>G10+G28+G44+G49+G52+G94+G103+G122+G125+G129+G245+G264+G328+G368+G380+G409+G431</f>
        <v>-203491</v>
      </c>
      <c r="H460" s="343">
        <f>H10+H28+H44+H49+H52+H94+H103+H122+H125+H129+H245+H264+H328+H368+H380+H409+H431</f>
        <v>31283903.32</v>
      </c>
      <c r="I460" s="106"/>
      <c r="J460" s="98"/>
      <c r="K460" s="98"/>
      <c r="L460" s="98"/>
    </row>
    <row r="461" spans="2:12" ht="26.25" customHeight="1">
      <c r="B461" s="169"/>
      <c r="C461" s="169"/>
      <c r="D461" s="170"/>
      <c r="E461" s="171"/>
      <c r="F461" s="172"/>
      <c r="G461" s="98"/>
      <c r="I461" s="98"/>
      <c r="J461" s="98"/>
      <c r="K461" s="98"/>
      <c r="L461" s="98"/>
    </row>
    <row r="462" spans="2:12" ht="26.25" customHeight="1">
      <c r="B462" s="169"/>
      <c r="C462" s="169"/>
      <c r="D462" s="170"/>
      <c r="E462" s="171"/>
      <c r="F462" s="172"/>
      <c r="G462" s="98"/>
      <c r="I462" s="98"/>
      <c r="J462" s="98"/>
      <c r="K462" s="98"/>
      <c r="L462" s="98"/>
    </row>
    <row r="463" spans="2:12" ht="26.25" customHeight="1">
      <c r="B463" s="169"/>
      <c r="C463" s="169"/>
      <c r="D463" s="170"/>
      <c r="E463" s="171"/>
      <c r="F463" s="172"/>
      <c r="G463" s="173"/>
      <c r="I463" s="98"/>
      <c r="J463" s="98"/>
      <c r="K463" s="98"/>
      <c r="L463" s="98"/>
    </row>
    <row r="464" spans="2:12" ht="26.25" customHeight="1">
      <c r="B464" s="169"/>
      <c r="C464" s="169"/>
      <c r="D464" s="170"/>
      <c r="E464" s="171"/>
      <c r="F464" s="172"/>
      <c r="G464" s="98"/>
      <c r="I464" s="98"/>
      <c r="J464" s="98"/>
      <c r="K464" s="98"/>
      <c r="L464" s="98"/>
    </row>
    <row r="465" spans="2:12" ht="26.25" customHeight="1">
      <c r="B465" s="169"/>
      <c r="C465" s="169"/>
      <c r="D465" s="170"/>
      <c r="E465" s="171"/>
      <c r="F465" s="172"/>
      <c r="G465" s="98"/>
      <c r="I465" s="98"/>
      <c r="J465" s="98"/>
      <c r="K465" s="98"/>
      <c r="L465" s="98"/>
    </row>
    <row r="466" spans="2:12" ht="14.25">
      <c r="B466" s="169"/>
      <c r="C466" s="169"/>
      <c r="D466" s="170"/>
      <c r="E466" s="171"/>
      <c r="F466" s="172"/>
      <c r="G466" s="98"/>
      <c r="I466" s="98"/>
      <c r="J466" s="98"/>
      <c r="K466" s="98"/>
      <c r="L466" s="98"/>
    </row>
    <row r="467" spans="2:12" ht="27" customHeight="1">
      <c r="B467" s="169"/>
      <c r="C467" s="169"/>
      <c r="D467" s="170"/>
      <c r="E467" s="171"/>
      <c r="F467" s="172"/>
      <c r="G467" s="98"/>
      <c r="H467" s="98"/>
      <c r="I467" s="98"/>
      <c r="J467" s="98"/>
      <c r="K467" s="98"/>
      <c r="L467" s="98"/>
    </row>
    <row r="468" spans="2:12" ht="25.5" customHeight="1">
      <c r="B468" s="169"/>
      <c r="C468" s="169"/>
      <c r="D468" s="170"/>
      <c r="E468" s="171"/>
      <c r="F468" s="172"/>
      <c r="G468" s="98"/>
      <c r="H468" s="98"/>
      <c r="I468" s="98"/>
      <c r="J468" s="98"/>
      <c r="K468" s="98"/>
      <c r="L468" s="98"/>
    </row>
    <row r="469" spans="2:12" ht="14.25">
      <c r="B469" s="169"/>
      <c r="C469" s="169"/>
      <c r="D469" s="170"/>
      <c r="E469" s="171"/>
      <c r="F469" s="172"/>
      <c r="G469" s="98"/>
      <c r="H469" s="98"/>
      <c r="I469" s="98"/>
      <c r="J469" s="98"/>
      <c r="K469" s="98"/>
      <c r="L469" s="98"/>
    </row>
    <row r="470" spans="2:12" ht="14.25"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</row>
    <row r="471" spans="2:12" ht="14.25"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</row>
    <row r="472" spans="2:12" ht="14.25">
      <c r="B472" s="98"/>
      <c r="C472" s="98"/>
      <c r="D472" s="98"/>
      <c r="E472" s="98"/>
      <c r="F472" s="98"/>
      <c r="G472" s="98"/>
      <c r="I472" s="98"/>
      <c r="J472" s="98"/>
      <c r="K472" s="98"/>
      <c r="L472" s="98"/>
    </row>
    <row r="473" spans="2:12" ht="14.25">
      <c r="B473" s="98"/>
      <c r="C473" s="98"/>
      <c r="D473" s="98"/>
      <c r="E473" s="98"/>
      <c r="F473" s="98"/>
      <c r="G473" s="98"/>
      <c r="I473" s="98"/>
      <c r="J473" s="98"/>
      <c r="K473" s="98"/>
      <c r="L473" s="98"/>
    </row>
    <row r="474" spans="2:12" ht="14.25"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</row>
    <row r="475" spans="2:12" ht="14.25"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</row>
    <row r="476" spans="2:12" ht="14.25">
      <c r="B476" s="98"/>
      <c r="C476" s="98"/>
      <c r="D476" s="98"/>
      <c r="E476" s="98"/>
      <c r="F476" s="98"/>
      <c r="G476" s="98"/>
      <c r="I476" s="98"/>
      <c r="J476" s="98"/>
      <c r="K476" s="98"/>
      <c r="L476" s="98"/>
    </row>
    <row r="477" spans="2:12" ht="14.25">
      <c r="B477" s="98"/>
      <c r="C477" s="98"/>
      <c r="D477" s="98"/>
      <c r="E477" s="98"/>
      <c r="F477" s="98"/>
      <c r="G477" s="98"/>
      <c r="I477" s="98"/>
      <c r="J477" s="98"/>
      <c r="K477" s="98"/>
      <c r="L477" s="98"/>
    </row>
    <row r="478" spans="2:12" ht="14.25">
      <c r="B478" s="98"/>
      <c r="C478" s="98"/>
      <c r="D478" s="98"/>
      <c r="E478" s="98"/>
      <c r="F478" s="98"/>
      <c r="G478" s="98"/>
      <c r="I478" s="98"/>
      <c r="J478" s="98"/>
      <c r="K478" s="98"/>
      <c r="L478" s="98"/>
    </row>
    <row r="479" spans="2:12" ht="14.25">
      <c r="B479" s="98"/>
      <c r="C479" s="98"/>
      <c r="D479" s="98"/>
      <c r="E479" s="98"/>
      <c r="F479" s="98"/>
      <c r="G479" s="98"/>
      <c r="I479" s="98"/>
      <c r="J479" s="98"/>
      <c r="K479" s="98"/>
      <c r="L479" s="98"/>
    </row>
    <row r="480" spans="2:12" ht="14.25">
      <c r="B480" s="98"/>
      <c r="C480" s="98"/>
      <c r="D480" s="98"/>
      <c r="E480" s="98"/>
      <c r="F480" s="98"/>
      <c r="G480" s="98"/>
      <c r="H480" s="222"/>
      <c r="I480" s="98"/>
      <c r="J480" s="98"/>
      <c r="K480" s="98"/>
      <c r="L480" s="98"/>
    </row>
    <row r="481" spans="2:12" ht="14.25">
      <c r="B481" s="98"/>
      <c r="C481" s="98"/>
      <c r="D481" s="98"/>
      <c r="E481" s="98"/>
      <c r="F481" s="98"/>
      <c r="G481" s="98"/>
      <c r="H481" s="377"/>
      <c r="I481" s="98"/>
      <c r="J481" s="98"/>
      <c r="K481" s="98"/>
      <c r="L481" s="98"/>
    </row>
    <row r="482" spans="2:12" ht="14.25">
      <c r="B482" s="98"/>
      <c r="C482" s="98"/>
      <c r="D482" s="98"/>
      <c r="E482" s="98"/>
      <c r="F482" s="98"/>
      <c r="G482" s="98"/>
      <c r="H482" s="405"/>
      <c r="I482" s="98"/>
      <c r="J482" s="98"/>
      <c r="K482" s="98"/>
      <c r="L482" s="98"/>
    </row>
    <row r="483" spans="2:12" ht="14.25">
      <c r="B483" s="98"/>
      <c r="C483" s="98"/>
      <c r="D483" s="98"/>
      <c r="E483" s="98"/>
      <c r="F483" s="98"/>
      <c r="G483" s="98"/>
      <c r="H483" s="377"/>
      <c r="I483" s="98"/>
      <c r="J483" s="98"/>
      <c r="K483" s="98"/>
      <c r="L483" s="98"/>
    </row>
    <row r="484" spans="2:12" ht="14.25">
      <c r="B484" s="98"/>
      <c r="C484" s="98"/>
      <c r="D484" s="98"/>
      <c r="E484" s="98"/>
      <c r="F484" s="98"/>
      <c r="G484" s="98"/>
      <c r="I484" s="98"/>
      <c r="J484" s="98"/>
      <c r="K484" s="98"/>
      <c r="L484" s="98"/>
    </row>
    <row r="485" spans="2:12" ht="14.25">
      <c r="B485" s="98"/>
      <c r="C485" s="98"/>
      <c r="D485" s="98"/>
      <c r="E485" s="98"/>
      <c r="F485" s="98"/>
      <c r="G485" s="98"/>
      <c r="I485" s="98"/>
      <c r="J485" s="98"/>
      <c r="K485" s="98"/>
      <c r="L485" s="98"/>
    </row>
    <row r="486" spans="2:12" ht="14.25">
      <c r="B486" s="98"/>
      <c r="C486" s="98"/>
      <c r="D486" s="98"/>
      <c r="E486" s="98"/>
      <c r="F486" s="98"/>
      <c r="G486" s="98"/>
      <c r="I486" s="98"/>
      <c r="J486" s="98"/>
      <c r="K486" s="98"/>
      <c r="L486" s="98"/>
    </row>
    <row r="487" spans="2:12" ht="14.25"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</row>
    <row r="488" spans="2:10" ht="14.25">
      <c r="B488" s="98"/>
      <c r="C488" s="98"/>
      <c r="D488" s="98"/>
      <c r="E488" s="98"/>
      <c r="F488" s="98"/>
      <c r="G488" s="98"/>
      <c r="H488" s="98"/>
      <c r="I488" s="98"/>
      <c r="J488" s="98"/>
    </row>
    <row r="489" spans="2:10" ht="14.25">
      <c r="B489" s="98"/>
      <c r="C489" s="98"/>
      <c r="D489" s="98"/>
      <c r="E489" s="98"/>
      <c r="F489" s="98"/>
      <c r="G489" s="98"/>
      <c r="I489" s="98"/>
      <c r="J489" s="98"/>
    </row>
    <row r="490" spans="2:10" ht="14.25">
      <c r="B490" s="98"/>
      <c r="C490" s="98"/>
      <c r="D490" s="98"/>
      <c r="E490" s="98"/>
      <c r="F490" s="98"/>
      <c r="G490" s="98"/>
      <c r="I490" s="98"/>
      <c r="J490" s="98"/>
    </row>
    <row r="491" spans="2:10" ht="14.25">
      <c r="B491" s="98"/>
      <c r="C491" s="98"/>
      <c r="D491" s="98"/>
      <c r="E491" s="98"/>
      <c r="F491" s="98"/>
      <c r="G491" s="98"/>
      <c r="H491" s="98"/>
      <c r="I491" s="98"/>
      <c r="J491" s="98"/>
    </row>
    <row r="492" spans="2:10" ht="14.25">
      <c r="B492" s="98"/>
      <c r="C492" s="98"/>
      <c r="D492" s="98"/>
      <c r="E492" s="98"/>
      <c r="F492" s="98"/>
      <c r="G492" s="98"/>
      <c r="H492" s="98"/>
      <c r="I492" s="98"/>
      <c r="J492" s="98"/>
    </row>
    <row r="493" spans="2:10" ht="14.25">
      <c r="B493" s="98"/>
      <c r="C493" s="98"/>
      <c r="D493" s="98"/>
      <c r="E493" s="98"/>
      <c r="F493" s="98"/>
      <c r="G493" s="98"/>
      <c r="H493" s="98"/>
      <c r="I493" s="98"/>
      <c r="J493" s="98"/>
    </row>
    <row r="494" spans="2:10" ht="14.25">
      <c r="B494" s="98"/>
      <c r="C494" s="98"/>
      <c r="D494" s="98"/>
      <c r="E494" s="98"/>
      <c r="F494" s="98"/>
      <c r="G494" s="98"/>
      <c r="H494" s="98"/>
      <c r="I494" s="98"/>
      <c r="J494" s="98"/>
    </row>
    <row r="495" spans="2:10" ht="14.25">
      <c r="B495" s="98"/>
      <c r="C495" s="98"/>
      <c r="D495" s="98"/>
      <c r="E495" s="98"/>
      <c r="F495" s="98"/>
      <c r="G495" s="98"/>
      <c r="H495" s="98"/>
      <c r="I495" s="98"/>
      <c r="J495" s="98"/>
    </row>
    <row r="496" spans="2:10" ht="14.25">
      <c r="B496" s="98"/>
      <c r="C496" s="98"/>
      <c r="D496" s="98"/>
      <c r="E496" s="98"/>
      <c r="F496" s="98"/>
      <c r="G496" s="98"/>
      <c r="H496" s="98"/>
      <c r="I496" s="98"/>
      <c r="J496" s="98"/>
    </row>
    <row r="497" spans="2:10" ht="14.25">
      <c r="B497" s="98"/>
      <c r="C497" s="98"/>
      <c r="D497" s="98"/>
      <c r="E497" s="98"/>
      <c r="F497" s="98"/>
      <c r="G497" s="98"/>
      <c r="H497" s="98"/>
      <c r="I497" s="98"/>
      <c r="J497" s="98"/>
    </row>
    <row r="498" spans="2:10" ht="14.25">
      <c r="B498" s="98"/>
      <c r="C498" s="98"/>
      <c r="D498" s="98"/>
      <c r="E498" s="98"/>
      <c r="F498" s="98"/>
      <c r="G498" s="98"/>
      <c r="H498" s="98"/>
      <c r="I498" s="98"/>
      <c r="J498" s="98"/>
    </row>
    <row r="499" spans="2:10" ht="14.25">
      <c r="B499" s="98"/>
      <c r="C499" s="98"/>
      <c r="D499" s="98"/>
      <c r="E499" s="98"/>
      <c r="F499" s="98"/>
      <c r="G499" s="98"/>
      <c r="H499" s="98"/>
      <c r="I499" s="98"/>
      <c r="J499" s="98"/>
    </row>
    <row r="500" spans="2:10" ht="14.25">
      <c r="B500" s="98"/>
      <c r="C500" s="98"/>
      <c r="D500" s="98"/>
      <c r="E500" s="98"/>
      <c r="F500" s="98"/>
      <c r="G500" s="98"/>
      <c r="H500" s="98"/>
      <c r="I500" s="98"/>
      <c r="J500" s="98"/>
    </row>
    <row r="501" spans="2:10" ht="14.25">
      <c r="B501" s="98"/>
      <c r="C501" s="98"/>
      <c r="D501" s="98"/>
      <c r="E501" s="98"/>
      <c r="F501" s="98"/>
      <c r="G501" s="98"/>
      <c r="I501" s="98"/>
      <c r="J501" s="98"/>
    </row>
    <row r="502" spans="2:10" ht="14.25">
      <c r="B502" s="98"/>
      <c r="C502" s="98"/>
      <c r="D502" s="98"/>
      <c r="E502" s="98"/>
      <c r="F502" s="98"/>
      <c r="G502" s="98"/>
      <c r="I502" s="98"/>
      <c r="J502" s="98"/>
    </row>
    <row r="503" spans="2:10" ht="14.25">
      <c r="B503" s="98"/>
      <c r="C503" s="98"/>
      <c r="D503" s="98"/>
      <c r="E503" s="98"/>
      <c r="F503" s="98"/>
      <c r="G503" s="98"/>
      <c r="I503" s="98"/>
      <c r="J503" s="98"/>
    </row>
    <row r="504" spans="2:10" ht="14.25">
      <c r="B504" s="98"/>
      <c r="C504" s="98"/>
      <c r="D504" s="98"/>
      <c r="E504" s="98"/>
      <c r="F504" s="98"/>
      <c r="G504" s="98"/>
      <c r="H504" s="98"/>
      <c r="I504" s="98"/>
      <c r="J504" s="98"/>
    </row>
    <row r="505" spans="2:10" ht="14.25">
      <c r="B505" s="98"/>
      <c r="C505" s="98"/>
      <c r="D505" s="98"/>
      <c r="E505" s="98"/>
      <c r="F505" s="98"/>
      <c r="G505" s="98"/>
      <c r="H505" s="98"/>
      <c r="I505" s="98"/>
      <c r="J505" s="98"/>
    </row>
    <row r="506" spans="2:10" ht="14.25">
      <c r="B506" s="98"/>
      <c r="C506" s="98"/>
      <c r="D506" s="98"/>
      <c r="E506" s="98"/>
      <c r="F506" s="98"/>
      <c r="G506" s="98"/>
      <c r="H506" s="98"/>
      <c r="I506" s="98"/>
      <c r="J506" s="98"/>
    </row>
    <row r="507" spans="2:10" ht="14.25">
      <c r="B507" s="98"/>
      <c r="C507" s="98"/>
      <c r="D507" s="98"/>
      <c r="E507" s="98"/>
      <c r="F507" s="98"/>
      <c r="G507" s="98"/>
      <c r="H507" s="98"/>
      <c r="I507" s="98"/>
      <c r="J507" s="98"/>
    </row>
    <row r="508" spans="2:10" ht="14.25">
      <c r="B508" s="98"/>
      <c r="C508" s="98"/>
      <c r="D508" s="98"/>
      <c r="E508" s="98"/>
      <c r="F508" s="98"/>
      <c r="G508" s="98"/>
      <c r="H508" s="98"/>
      <c r="I508" s="98"/>
      <c r="J508" s="98"/>
    </row>
    <row r="509" spans="2:10" ht="14.25">
      <c r="B509" s="98"/>
      <c r="C509" s="98"/>
      <c r="D509" s="98"/>
      <c r="E509" s="98"/>
      <c r="F509" s="98"/>
      <c r="G509" s="98"/>
      <c r="H509" s="98"/>
      <c r="I509" s="98"/>
      <c r="J509" s="98"/>
    </row>
    <row r="510" spans="2:10" ht="14.25">
      <c r="B510" s="98"/>
      <c r="C510" s="98"/>
      <c r="D510" s="98"/>
      <c r="E510" s="98"/>
      <c r="F510" s="98"/>
      <c r="G510" s="98"/>
      <c r="H510" s="98"/>
      <c r="I510" s="98"/>
      <c r="J510" s="98"/>
    </row>
    <row r="511" spans="2:10" ht="14.25">
      <c r="B511" s="98"/>
      <c r="C511" s="98"/>
      <c r="D511" s="98"/>
      <c r="E511" s="98"/>
      <c r="F511" s="98"/>
      <c r="G511" s="98"/>
      <c r="H511" s="98"/>
      <c r="I511" s="98"/>
      <c r="J511" s="98"/>
    </row>
    <row r="512" spans="2:10" ht="14.25">
      <c r="B512" s="98"/>
      <c r="C512" s="98"/>
      <c r="D512" s="98"/>
      <c r="E512" s="98"/>
      <c r="F512" s="98"/>
      <c r="G512" s="98"/>
      <c r="H512" s="98"/>
      <c r="I512" s="98"/>
      <c r="J512" s="98"/>
    </row>
    <row r="513" spans="2:10" ht="14.25">
      <c r="B513" s="98"/>
      <c r="C513" s="98"/>
      <c r="D513" s="98"/>
      <c r="E513" s="98"/>
      <c r="F513" s="98"/>
      <c r="G513" s="98"/>
      <c r="H513" s="98"/>
      <c r="I513" s="98"/>
      <c r="J513" s="98"/>
    </row>
    <row r="514" spans="2:10" ht="14.25">
      <c r="B514" s="98"/>
      <c r="C514" s="98"/>
      <c r="D514" s="98"/>
      <c r="E514" s="98"/>
      <c r="F514" s="98"/>
      <c r="G514" s="98"/>
      <c r="H514" s="98"/>
      <c r="I514" s="98"/>
      <c r="J514" s="98"/>
    </row>
    <row r="515" spans="2:10" ht="14.25">
      <c r="B515" s="98"/>
      <c r="C515" s="98"/>
      <c r="D515" s="98"/>
      <c r="E515" s="98"/>
      <c r="F515" s="98"/>
      <c r="G515" s="98"/>
      <c r="H515" s="98"/>
      <c r="I515" s="98"/>
      <c r="J515" s="98"/>
    </row>
    <row r="516" spans="2:10" ht="14.25">
      <c r="B516" s="98"/>
      <c r="C516" s="98"/>
      <c r="D516" s="98"/>
      <c r="E516" s="98"/>
      <c r="F516" s="98"/>
      <c r="G516" s="98"/>
      <c r="H516" s="98"/>
      <c r="I516" s="98"/>
      <c r="J516" s="98"/>
    </row>
    <row r="517" spans="2:10" ht="14.25">
      <c r="B517" s="98"/>
      <c r="C517" s="98"/>
      <c r="D517" s="98"/>
      <c r="E517" s="98"/>
      <c r="F517" s="98"/>
      <c r="G517" s="98"/>
      <c r="H517" s="98"/>
      <c r="I517" s="98"/>
      <c r="J517" s="98"/>
    </row>
    <row r="518" spans="2:10" ht="14.25">
      <c r="B518" s="98"/>
      <c r="C518" s="98"/>
      <c r="D518" s="98"/>
      <c r="E518" s="98"/>
      <c r="F518" s="98"/>
      <c r="G518" s="98"/>
      <c r="I518" s="98"/>
      <c r="J518" s="98"/>
    </row>
    <row r="519" spans="2:10" ht="14.25">
      <c r="B519" s="98"/>
      <c r="C519" s="98"/>
      <c r="D519" s="98"/>
      <c r="E519" s="98"/>
      <c r="F519" s="98"/>
      <c r="G519" s="98"/>
      <c r="I519" s="98"/>
      <c r="J519" s="98"/>
    </row>
    <row r="520" spans="2:10" ht="14.25">
      <c r="B520" s="98"/>
      <c r="C520" s="98"/>
      <c r="D520" s="98"/>
      <c r="E520" s="98"/>
      <c r="F520" s="98"/>
      <c r="G520" s="98"/>
      <c r="H520" s="98"/>
      <c r="I520" s="98"/>
      <c r="J520" s="98"/>
    </row>
    <row r="521" spans="2:10" ht="14.25">
      <c r="B521" s="98"/>
      <c r="C521" s="98"/>
      <c r="D521" s="98"/>
      <c r="E521" s="98"/>
      <c r="F521" s="98"/>
      <c r="G521" s="98"/>
      <c r="H521" s="98"/>
      <c r="I521" s="98"/>
      <c r="J521" s="98"/>
    </row>
    <row r="522" spans="2:10" ht="14.25">
      <c r="B522" s="98"/>
      <c r="C522" s="98"/>
      <c r="D522" s="98"/>
      <c r="E522" s="98"/>
      <c r="F522" s="98"/>
      <c r="G522" s="98"/>
      <c r="H522" s="98"/>
      <c r="I522" s="98"/>
      <c r="J522" s="98"/>
    </row>
    <row r="523" spans="2:10" ht="14.25">
      <c r="B523" s="98"/>
      <c r="C523" s="98"/>
      <c r="D523" s="98"/>
      <c r="E523" s="98"/>
      <c r="F523" s="98"/>
      <c r="G523" s="98"/>
      <c r="H523" s="98"/>
      <c r="I523" s="98"/>
      <c r="J523" s="98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F18" sqref="F18"/>
    </sheetView>
  </sheetViews>
  <sheetFormatPr defaultColWidth="8.796875" defaultRowHeight="14.25"/>
  <cols>
    <col min="1" max="1" width="3.3984375" style="88" customWidth="1"/>
    <col min="2" max="2" width="4.09765625" style="88" bestFit="1" customWidth="1"/>
    <col min="3" max="3" width="31.69921875" style="88" customWidth="1"/>
    <col min="4" max="4" width="10.3984375" style="88" customWidth="1"/>
    <col min="5" max="5" width="11.5" style="88" customWidth="1"/>
    <col min="6" max="6" width="10.5" style="88" customWidth="1"/>
    <col min="7" max="7" width="11.5" style="88" customWidth="1"/>
    <col min="8" max="8" width="1.203125" style="88" customWidth="1"/>
    <col min="9" max="16384" width="9" style="88" customWidth="1"/>
  </cols>
  <sheetData>
    <row r="3" ht="14.25">
      <c r="D3" s="2" t="s">
        <v>495</v>
      </c>
    </row>
    <row r="4" spans="2:4" ht="18.75">
      <c r="B4" s="92"/>
      <c r="C4" s="506"/>
      <c r="D4" t="s">
        <v>402</v>
      </c>
    </row>
    <row r="5" ht="14.25">
      <c r="D5" t="s">
        <v>403</v>
      </c>
    </row>
    <row r="7" ht="18.75">
      <c r="C7" s="507"/>
    </row>
    <row r="9" spans="2:5" ht="15" customHeight="1">
      <c r="B9" s="508" t="s">
        <v>409</v>
      </c>
      <c r="C9" s="508"/>
      <c r="D9" s="508"/>
      <c r="E9" s="508"/>
    </row>
    <row r="10" ht="6.75" customHeight="1">
      <c r="B10" s="509"/>
    </row>
    <row r="11" ht="14.25">
      <c r="G11" s="427" t="s">
        <v>1</v>
      </c>
    </row>
    <row r="12" spans="2:7" ht="15" customHeight="1">
      <c r="B12" s="663" t="s">
        <v>410</v>
      </c>
      <c r="C12" s="663" t="s">
        <v>89</v>
      </c>
      <c r="D12" s="664" t="s">
        <v>411</v>
      </c>
      <c r="E12" s="664" t="s">
        <v>294</v>
      </c>
      <c r="F12" s="659" t="s">
        <v>6</v>
      </c>
      <c r="G12" s="660" t="s">
        <v>210</v>
      </c>
    </row>
    <row r="13" spans="2:7" ht="15" customHeight="1">
      <c r="B13" s="663"/>
      <c r="C13" s="663"/>
      <c r="D13" s="663"/>
      <c r="E13" s="664"/>
      <c r="F13" s="659"/>
      <c r="G13" s="660"/>
    </row>
    <row r="14" spans="2:7" ht="15.75" customHeight="1">
      <c r="B14" s="663"/>
      <c r="C14" s="663"/>
      <c r="D14" s="663"/>
      <c r="E14" s="664"/>
      <c r="F14" s="659"/>
      <c r="G14" s="660"/>
    </row>
    <row r="15" spans="2:7" s="510" customFormat="1" ht="8.25" customHeight="1" thickBot="1">
      <c r="B15" s="511">
        <v>1</v>
      </c>
      <c r="C15" s="511">
        <v>2</v>
      </c>
      <c r="D15" s="511">
        <v>3</v>
      </c>
      <c r="E15" s="511">
        <v>4</v>
      </c>
      <c r="F15" s="511">
        <v>5</v>
      </c>
      <c r="G15" s="511">
        <v>6</v>
      </c>
    </row>
    <row r="16" spans="2:7" ht="18.75" customHeight="1" thickBot="1">
      <c r="B16" s="661" t="s">
        <v>412</v>
      </c>
      <c r="C16" s="662"/>
      <c r="D16" s="512"/>
      <c r="E16" s="513">
        <f>E17+E18+E19+E20+E21+E22+E23+E24</f>
        <v>5149036</v>
      </c>
      <c r="F16" s="513">
        <f>F17+F18+F19+F20+F21+F22+F23+F24</f>
        <v>-220000</v>
      </c>
      <c r="G16" s="513">
        <f>G17+G18+G19+G20+G21+G22+G23+G24</f>
        <v>4929036</v>
      </c>
    </row>
    <row r="17" spans="2:7" ht="27" customHeight="1">
      <c r="B17" s="514" t="s">
        <v>413</v>
      </c>
      <c r="C17" s="515" t="s">
        <v>414</v>
      </c>
      <c r="D17" s="514" t="s">
        <v>415</v>
      </c>
      <c r="E17" s="516">
        <v>5149036</v>
      </c>
      <c r="F17" s="517">
        <v>-220000</v>
      </c>
      <c r="G17" s="518">
        <f>E17+F17</f>
        <v>4929036</v>
      </c>
    </row>
    <row r="18" spans="2:7" ht="27" customHeight="1">
      <c r="B18" s="514" t="s">
        <v>416</v>
      </c>
      <c r="C18" s="515" t="s">
        <v>417</v>
      </c>
      <c r="D18" s="519" t="s">
        <v>418</v>
      </c>
      <c r="E18" s="520"/>
      <c r="F18" s="521"/>
      <c r="G18" s="518"/>
    </row>
    <row r="19" spans="2:7" ht="54" customHeight="1">
      <c r="B19" s="514" t="s">
        <v>419</v>
      </c>
      <c r="C19" s="522" t="s">
        <v>420</v>
      </c>
      <c r="D19" s="519" t="s">
        <v>421</v>
      </c>
      <c r="E19" s="523"/>
      <c r="F19" s="524"/>
      <c r="G19" s="525"/>
    </row>
    <row r="20" spans="2:7" ht="25.5">
      <c r="B20" s="514" t="s">
        <v>422</v>
      </c>
      <c r="C20" s="522" t="s">
        <v>423</v>
      </c>
      <c r="D20" s="519" t="s">
        <v>424</v>
      </c>
      <c r="E20" s="520"/>
      <c r="F20" s="526"/>
      <c r="G20" s="518"/>
    </row>
    <row r="21" spans="2:7" ht="14.25">
      <c r="B21" s="514" t="s">
        <v>425</v>
      </c>
      <c r="C21" s="522" t="s">
        <v>426</v>
      </c>
      <c r="D21" s="527" t="s">
        <v>427</v>
      </c>
      <c r="E21" s="527"/>
      <c r="F21" s="524"/>
      <c r="G21" s="525"/>
    </row>
    <row r="22" spans="2:7" ht="14.25">
      <c r="B22" s="514" t="s">
        <v>428</v>
      </c>
      <c r="C22" s="522" t="s">
        <v>429</v>
      </c>
      <c r="D22" s="519" t="s">
        <v>430</v>
      </c>
      <c r="E22" s="527"/>
      <c r="F22" s="524"/>
      <c r="G22" s="525"/>
    </row>
    <row r="23" spans="2:7" ht="27" customHeight="1">
      <c r="B23" s="514" t="s">
        <v>431</v>
      </c>
      <c r="C23" s="522" t="s">
        <v>432</v>
      </c>
      <c r="D23" s="519" t="s">
        <v>433</v>
      </c>
      <c r="E23" s="527"/>
      <c r="F23" s="524"/>
      <c r="G23" s="525"/>
    </row>
    <row r="24" spans="2:7" ht="27" customHeight="1" thickBot="1">
      <c r="B24" s="514" t="s">
        <v>434</v>
      </c>
      <c r="C24" s="528" t="s">
        <v>435</v>
      </c>
      <c r="D24" s="529" t="s">
        <v>436</v>
      </c>
      <c r="E24" s="527"/>
      <c r="F24" s="524"/>
      <c r="G24" s="525"/>
    </row>
    <row r="25" spans="2:7" ht="18.75" customHeight="1" thickBot="1">
      <c r="B25" s="661" t="s">
        <v>437</v>
      </c>
      <c r="C25" s="662"/>
      <c r="D25" s="512"/>
      <c r="E25" s="513">
        <f>E26+E28</f>
        <v>2711250</v>
      </c>
      <c r="F25" s="513">
        <f>F26+F28</f>
        <v>0</v>
      </c>
      <c r="G25" s="513">
        <f>G26+G28</f>
        <v>2711250</v>
      </c>
    </row>
    <row r="26" spans="2:7" ht="27" customHeight="1">
      <c r="B26" s="514" t="s">
        <v>413</v>
      </c>
      <c r="C26" s="515" t="s">
        <v>438</v>
      </c>
      <c r="D26" s="514" t="s">
        <v>439</v>
      </c>
      <c r="E26" s="516">
        <v>2711250</v>
      </c>
      <c r="F26" s="530"/>
      <c r="G26" s="531">
        <f>E26+F26</f>
        <v>2711250</v>
      </c>
    </row>
    <row r="27" spans="2:7" ht="27" customHeight="1">
      <c r="B27" s="514" t="s">
        <v>416</v>
      </c>
      <c r="C27" s="515" t="s">
        <v>440</v>
      </c>
      <c r="D27" s="514" t="s">
        <v>441</v>
      </c>
      <c r="E27" s="520"/>
      <c r="F27" s="532"/>
      <c r="G27" s="532"/>
    </row>
    <row r="28" spans="2:7" ht="51.75" customHeight="1">
      <c r="B28" s="514" t="s">
        <v>419</v>
      </c>
      <c r="C28" s="522" t="s">
        <v>442</v>
      </c>
      <c r="D28" s="519" t="s">
        <v>443</v>
      </c>
      <c r="E28" s="520"/>
      <c r="F28" s="533"/>
      <c r="G28" s="531"/>
    </row>
    <row r="29" spans="2:7" ht="14.25">
      <c r="B29" s="514" t="s">
        <v>422</v>
      </c>
      <c r="C29" s="522" t="s">
        <v>444</v>
      </c>
      <c r="D29" s="519" t="s">
        <v>445</v>
      </c>
      <c r="E29" s="527"/>
      <c r="F29" s="524"/>
      <c r="G29" s="524"/>
    </row>
    <row r="30" spans="2:7" ht="14.25">
      <c r="B30" s="514" t="s">
        <v>425</v>
      </c>
      <c r="C30" s="522" t="s">
        <v>446</v>
      </c>
      <c r="D30" s="519" t="s">
        <v>447</v>
      </c>
      <c r="E30" s="527"/>
      <c r="F30" s="524"/>
      <c r="G30" s="524"/>
    </row>
    <row r="31" spans="2:7" ht="14.25">
      <c r="B31" s="514" t="s">
        <v>428</v>
      </c>
      <c r="C31" s="522" t="s">
        <v>448</v>
      </c>
      <c r="D31" s="519" t="s">
        <v>449</v>
      </c>
      <c r="E31" s="527"/>
      <c r="F31" s="524"/>
      <c r="G31" s="524"/>
    </row>
    <row r="32" spans="2:7" ht="25.5">
      <c r="B32" s="514" t="s">
        <v>431</v>
      </c>
      <c r="C32" s="522" t="s">
        <v>450</v>
      </c>
      <c r="D32" s="519" t="s">
        <v>451</v>
      </c>
      <c r="E32" s="527"/>
      <c r="F32" s="524"/>
      <c r="G32" s="524"/>
    </row>
    <row r="33" spans="2:5" ht="7.5" customHeight="1">
      <c r="B33" s="534"/>
      <c r="C33" s="98"/>
      <c r="D33" s="98"/>
      <c r="E33" s="98"/>
    </row>
    <row r="34" spans="2:5" ht="14.25">
      <c r="B34" s="535"/>
      <c r="C34" s="536"/>
      <c r="D34" s="536"/>
      <c r="E34" s="536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6"/>
  <sheetViews>
    <sheetView tabSelected="1" zoomScalePageLayoutView="0" workbookViewId="0" topLeftCell="A1">
      <selection activeCell="G13" sqref="G13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4.69921875" style="0" customWidth="1"/>
    <col min="6" max="6" width="12.19921875" style="0" customWidth="1"/>
    <col min="7" max="7" width="11" style="0" customWidth="1"/>
    <col min="8" max="8" width="12.19921875" style="0" customWidth="1"/>
    <col min="9" max="9" width="32.3984375" style="0" customWidth="1"/>
    <col min="10" max="10" width="11.19921875" style="0" customWidth="1"/>
    <col min="11" max="11" width="0.8984375" style="0" customWidth="1"/>
  </cols>
  <sheetData>
    <row r="1" spans="2:18" ht="14.25" customHeight="1">
      <c r="B1" s="88"/>
      <c r="C1" s="88"/>
      <c r="D1" s="88"/>
      <c r="E1" s="88"/>
      <c r="F1" s="88"/>
      <c r="G1" s="88"/>
      <c r="H1" s="88"/>
      <c r="I1" s="88" t="s">
        <v>408</v>
      </c>
      <c r="J1" s="88"/>
      <c r="K1" s="88"/>
      <c r="L1" s="88"/>
      <c r="M1" s="88"/>
      <c r="N1" s="88"/>
      <c r="P1" s="88"/>
      <c r="Q1" s="88"/>
      <c r="R1" s="88"/>
    </row>
    <row r="2" spans="2:18" ht="15" customHeight="1">
      <c r="B2" s="88"/>
      <c r="C2" s="92"/>
      <c r="D2" s="88"/>
      <c r="E2" s="507"/>
      <c r="F2" s="88"/>
      <c r="G2" s="88"/>
      <c r="H2" s="88"/>
      <c r="I2" t="s">
        <v>402</v>
      </c>
      <c r="J2" s="88"/>
      <c r="K2" s="88"/>
      <c r="L2" s="88"/>
      <c r="M2" s="88"/>
      <c r="N2" s="88"/>
      <c r="P2" s="88"/>
      <c r="Q2" s="88"/>
      <c r="R2" s="88"/>
    </row>
    <row r="3" spans="2:18" ht="14.25" customHeight="1">
      <c r="B3" s="88"/>
      <c r="C3" s="92"/>
      <c r="D3" s="88"/>
      <c r="E3" s="88"/>
      <c r="F3" s="88"/>
      <c r="G3" s="88"/>
      <c r="H3" s="88"/>
      <c r="I3" t="s">
        <v>403</v>
      </c>
      <c r="J3" s="88"/>
      <c r="K3" s="88"/>
      <c r="L3" s="88"/>
      <c r="M3" s="88"/>
      <c r="N3" s="88"/>
      <c r="P3" s="88"/>
      <c r="Q3" s="88"/>
      <c r="R3" s="88"/>
    </row>
    <row r="4" spans="3:18" ht="18" customHeight="1">
      <c r="C4" s="537"/>
      <c r="D4" s="665" t="s">
        <v>496</v>
      </c>
      <c r="E4" s="665"/>
      <c r="F4" s="665"/>
      <c r="G4" s="665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</row>
    <row r="5" spans="2:17" ht="12" customHeight="1" thickBot="1">
      <c r="B5" s="537"/>
      <c r="C5" s="537"/>
      <c r="D5" s="537"/>
      <c r="E5" s="537"/>
      <c r="F5" s="537"/>
      <c r="G5" s="537"/>
      <c r="H5" s="537"/>
      <c r="I5" s="537"/>
      <c r="J5" s="538" t="s">
        <v>1</v>
      </c>
      <c r="K5" s="537"/>
      <c r="L5" s="537"/>
      <c r="M5" s="537"/>
      <c r="N5" s="537"/>
      <c r="O5" s="537"/>
      <c r="P5" s="537"/>
      <c r="Q5" s="537"/>
    </row>
    <row r="6" spans="2:10" ht="90" customHeight="1" thickBot="1">
      <c r="B6" s="539" t="s">
        <v>2</v>
      </c>
      <c r="C6" s="540" t="s">
        <v>3</v>
      </c>
      <c r="D6" s="95" t="s">
        <v>4</v>
      </c>
      <c r="E6" s="540" t="s">
        <v>89</v>
      </c>
      <c r="F6" s="541" t="s">
        <v>452</v>
      </c>
      <c r="G6" s="541" t="s">
        <v>6</v>
      </c>
      <c r="H6" s="541" t="s">
        <v>453</v>
      </c>
      <c r="I6" s="542" t="s">
        <v>454</v>
      </c>
      <c r="J6" s="543" t="s">
        <v>455</v>
      </c>
    </row>
    <row r="7" spans="2:10" ht="9.75" customHeight="1">
      <c r="B7" s="544">
        <v>1</v>
      </c>
      <c r="C7" s="545">
        <v>2</v>
      </c>
      <c r="D7" s="545">
        <v>3</v>
      </c>
      <c r="E7" s="545">
        <v>4</v>
      </c>
      <c r="F7" s="545">
        <v>5</v>
      </c>
      <c r="G7" s="545">
        <v>6</v>
      </c>
      <c r="H7" s="545">
        <v>7</v>
      </c>
      <c r="I7" s="546">
        <v>8</v>
      </c>
      <c r="J7" s="547">
        <v>9</v>
      </c>
    </row>
    <row r="8" spans="2:10" ht="15" customHeight="1">
      <c r="B8" s="548" t="s">
        <v>8</v>
      </c>
      <c r="C8" s="549"/>
      <c r="D8" s="549"/>
      <c r="E8" s="550" t="s">
        <v>9</v>
      </c>
      <c r="F8" s="551">
        <f>F9</f>
        <v>1126000</v>
      </c>
      <c r="G8" s="551">
        <f>G9</f>
        <v>0</v>
      </c>
      <c r="H8" s="551">
        <f>H9</f>
        <v>1126000</v>
      </c>
      <c r="I8" s="552"/>
      <c r="J8" s="51"/>
    </row>
    <row r="9" spans="2:10" ht="13.5" customHeight="1">
      <c r="B9" s="553"/>
      <c r="C9" s="554" t="s">
        <v>10</v>
      </c>
      <c r="D9" s="378"/>
      <c r="E9" s="555" t="s">
        <v>456</v>
      </c>
      <c r="F9" s="556">
        <f>SUM(F10:F15)</f>
        <v>1126000</v>
      </c>
      <c r="G9" s="556">
        <f>SUM(G10:G15)</f>
        <v>0</v>
      </c>
      <c r="H9" s="556">
        <f>SUM(H10:H15)</f>
        <v>1126000</v>
      </c>
      <c r="I9" s="557"/>
      <c r="J9" s="51"/>
    </row>
    <row r="10" spans="2:10" ht="39" customHeight="1">
      <c r="B10" s="553"/>
      <c r="C10" s="558"/>
      <c r="D10" s="559">
        <v>6050</v>
      </c>
      <c r="E10" s="560" t="s">
        <v>279</v>
      </c>
      <c r="F10" s="561">
        <v>902000</v>
      </c>
      <c r="G10" s="561"/>
      <c r="H10" s="561">
        <f aca="true" t="shared" si="0" ref="H10:H15">F10+G10</f>
        <v>902000</v>
      </c>
      <c r="I10" s="562" t="s">
        <v>457</v>
      </c>
      <c r="J10" s="563" t="s">
        <v>458</v>
      </c>
    </row>
    <row r="11" spans="2:10" ht="24">
      <c r="B11" s="553"/>
      <c r="C11" s="558"/>
      <c r="D11" s="559">
        <v>6050</v>
      </c>
      <c r="E11" s="560" t="s">
        <v>279</v>
      </c>
      <c r="F11" s="561">
        <v>60000</v>
      </c>
      <c r="G11" s="561"/>
      <c r="H11" s="561">
        <f t="shared" si="0"/>
        <v>60000</v>
      </c>
      <c r="I11" s="564" t="s">
        <v>459</v>
      </c>
      <c r="J11" s="563" t="s">
        <v>458</v>
      </c>
    </row>
    <row r="12" spans="2:10" ht="24">
      <c r="B12" s="553"/>
      <c r="C12" s="558"/>
      <c r="D12" s="559">
        <v>6050</v>
      </c>
      <c r="E12" s="560" t="s">
        <v>279</v>
      </c>
      <c r="F12" s="561">
        <v>20000</v>
      </c>
      <c r="G12" s="561">
        <v>-2000</v>
      </c>
      <c r="H12" s="561">
        <f t="shared" si="0"/>
        <v>18000</v>
      </c>
      <c r="I12" s="564" t="s">
        <v>460</v>
      </c>
      <c r="J12" s="563" t="s">
        <v>458</v>
      </c>
    </row>
    <row r="13" spans="2:10" ht="24">
      <c r="B13" s="553"/>
      <c r="C13" s="558"/>
      <c r="D13" s="559">
        <v>6050</v>
      </c>
      <c r="E13" s="560" t="s">
        <v>279</v>
      </c>
      <c r="F13" s="561">
        <v>40000</v>
      </c>
      <c r="G13" s="561"/>
      <c r="H13" s="561">
        <f t="shared" si="0"/>
        <v>40000</v>
      </c>
      <c r="I13" s="564" t="s">
        <v>461</v>
      </c>
      <c r="J13" s="563" t="s">
        <v>458</v>
      </c>
    </row>
    <row r="14" spans="2:10" ht="24">
      <c r="B14" s="553"/>
      <c r="C14" s="558"/>
      <c r="D14" s="559">
        <v>6050</v>
      </c>
      <c r="E14" s="560" t="s">
        <v>279</v>
      </c>
      <c r="F14" s="561">
        <v>90000</v>
      </c>
      <c r="G14" s="561"/>
      <c r="H14" s="561">
        <f t="shared" si="0"/>
        <v>90000</v>
      </c>
      <c r="I14" s="564" t="s">
        <v>462</v>
      </c>
      <c r="J14" s="563" t="s">
        <v>458</v>
      </c>
    </row>
    <row r="15" spans="2:10" ht="24">
      <c r="B15" s="553"/>
      <c r="C15" s="558"/>
      <c r="D15" s="559">
        <v>6050</v>
      </c>
      <c r="E15" s="560" t="s">
        <v>279</v>
      </c>
      <c r="F15" s="561">
        <v>14000</v>
      </c>
      <c r="G15" s="561">
        <v>2000</v>
      </c>
      <c r="H15" s="561">
        <f t="shared" si="0"/>
        <v>16000</v>
      </c>
      <c r="I15" s="564" t="s">
        <v>463</v>
      </c>
      <c r="J15" s="563" t="s">
        <v>458</v>
      </c>
    </row>
    <row r="16" spans="2:10" ht="14.25" customHeight="1">
      <c r="B16" s="565">
        <v>600</v>
      </c>
      <c r="C16" s="566"/>
      <c r="D16" s="566"/>
      <c r="E16" s="550" t="s">
        <v>101</v>
      </c>
      <c r="F16" s="567">
        <f>F17+F24</f>
        <v>1074150</v>
      </c>
      <c r="G16" s="567">
        <f>G17+G24</f>
        <v>0</v>
      </c>
      <c r="H16" s="567">
        <f>H17+H24</f>
        <v>1074150</v>
      </c>
      <c r="I16" s="568"/>
      <c r="J16" s="51"/>
    </row>
    <row r="17" spans="2:10" ht="14.25" customHeight="1">
      <c r="B17" s="569"/>
      <c r="C17" s="378">
        <v>60016</v>
      </c>
      <c r="D17" s="378"/>
      <c r="E17" s="555" t="s">
        <v>225</v>
      </c>
      <c r="F17" s="556">
        <f>SUM(F18:F23)</f>
        <v>1004150</v>
      </c>
      <c r="G17" s="556">
        <f>SUM(G18:G23)</f>
        <v>0</v>
      </c>
      <c r="H17" s="556">
        <f>SUM(H18:H23)</f>
        <v>1004150</v>
      </c>
      <c r="I17" s="570"/>
      <c r="J17" s="563"/>
    </row>
    <row r="18" spans="2:10" ht="14.25">
      <c r="B18" s="569"/>
      <c r="C18" s="571"/>
      <c r="D18" s="572">
        <v>6050</v>
      </c>
      <c r="E18" s="560" t="s">
        <v>279</v>
      </c>
      <c r="F18" s="561">
        <v>157000</v>
      </c>
      <c r="G18" s="573"/>
      <c r="H18" s="561">
        <f aca="true" t="shared" si="1" ref="H18:H23">F18+G18</f>
        <v>157000</v>
      </c>
      <c r="I18" s="570" t="s">
        <v>464</v>
      </c>
      <c r="J18" s="563" t="s">
        <v>458</v>
      </c>
    </row>
    <row r="19" spans="2:10" ht="21.75">
      <c r="B19" s="569"/>
      <c r="C19" s="571"/>
      <c r="D19" s="572">
        <v>6050</v>
      </c>
      <c r="E19" s="560" t="s">
        <v>465</v>
      </c>
      <c r="F19" s="561">
        <v>20000</v>
      </c>
      <c r="G19" s="573"/>
      <c r="H19" s="561">
        <f t="shared" si="1"/>
        <v>20000</v>
      </c>
      <c r="I19" s="570" t="s">
        <v>466</v>
      </c>
      <c r="J19" s="563" t="s">
        <v>458</v>
      </c>
    </row>
    <row r="20" spans="2:10" ht="14.25">
      <c r="B20" s="569"/>
      <c r="C20" s="571"/>
      <c r="D20" s="572">
        <v>6050</v>
      </c>
      <c r="E20" s="560" t="s">
        <v>279</v>
      </c>
      <c r="F20" s="561">
        <v>259000</v>
      </c>
      <c r="G20" s="573"/>
      <c r="H20" s="561">
        <f t="shared" si="1"/>
        <v>259000</v>
      </c>
      <c r="I20" s="570" t="s">
        <v>467</v>
      </c>
      <c r="J20" s="563" t="s">
        <v>458</v>
      </c>
    </row>
    <row r="21" spans="2:10" ht="36">
      <c r="B21" s="569"/>
      <c r="C21" s="571"/>
      <c r="D21" s="572">
        <v>6050</v>
      </c>
      <c r="E21" s="560" t="s">
        <v>279</v>
      </c>
      <c r="F21" s="561">
        <v>495000</v>
      </c>
      <c r="G21" s="573"/>
      <c r="H21" s="561">
        <f t="shared" si="1"/>
        <v>495000</v>
      </c>
      <c r="I21" s="570" t="s">
        <v>468</v>
      </c>
      <c r="J21" s="563" t="s">
        <v>458</v>
      </c>
    </row>
    <row r="22" spans="2:10" ht="14.25">
      <c r="B22" s="569"/>
      <c r="C22" s="571"/>
      <c r="D22" s="572">
        <v>6050</v>
      </c>
      <c r="E22" s="560" t="s">
        <v>279</v>
      </c>
      <c r="F22" s="561">
        <v>50000</v>
      </c>
      <c r="G22" s="573"/>
      <c r="H22" s="561">
        <f t="shared" si="1"/>
        <v>50000</v>
      </c>
      <c r="I22" s="570" t="s">
        <v>469</v>
      </c>
      <c r="J22" s="563" t="s">
        <v>458</v>
      </c>
    </row>
    <row r="23" spans="2:10" ht="33.75">
      <c r="B23" s="569"/>
      <c r="C23" s="571"/>
      <c r="D23" s="574">
        <v>6660</v>
      </c>
      <c r="E23" s="575" t="s">
        <v>363</v>
      </c>
      <c r="F23" s="576">
        <v>23150</v>
      </c>
      <c r="G23" s="577"/>
      <c r="H23" s="576">
        <f t="shared" si="1"/>
        <v>23150</v>
      </c>
      <c r="I23" s="578" t="s">
        <v>470</v>
      </c>
      <c r="J23" s="563" t="s">
        <v>458</v>
      </c>
    </row>
    <row r="24" spans="2:10" ht="16.5" customHeight="1">
      <c r="B24" s="569"/>
      <c r="C24" s="378">
        <v>60095</v>
      </c>
      <c r="D24" s="378"/>
      <c r="E24" s="555" t="s">
        <v>11</v>
      </c>
      <c r="F24" s="556">
        <f>F25</f>
        <v>70000</v>
      </c>
      <c r="G24" s="556">
        <f>G25</f>
        <v>0</v>
      </c>
      <c r="H24" s="556">
        <f>H25</f>
        <v>70000</v>
      </c>
      <c r="I24" s="570"/>
      <c r="J24" s="563"/>
    </row>
    <row r="25" spans="2:10" ht="16.5" customHeight="1">
      <c r="B25" s="569"/>
      <c r="C25" s="571"/>
      <c r="D25" s="572">
        <v>6050</v>
      </c>
      <c r="E25" s="560" t="s">
        <v>279</v>
      </c>
      <c r="F25" s="576">
        <v>70000</v>
      </c>
      <c r="G25" s="579"/>
      <c r="H25" s="576">
        <f>F25+G25</f>
        <v>70000</v>
      </c>
      <c r="I25" s="578" t="s">
        <v>471</v>
      </c>
      <c r="J25" s="563" t="s">
        <v>458</v>
      </c>
    </row>
    <row r="26" spans="2:10" ht="16.5" customHeight="1">
      <c r="B26" s="565">
        <v>750</v>
      </c>
      <c r="C26" s="566"/>
      <c r="D26" s="566"/>
      <c r="E26" s="580" t="s">
        <v>23</v>
      </c>
      <c r="F26" s="567">
        <f aca="true" t="shared" si="2" ref="F26:H27">F27</f>
        <v>60000</v>
      </c>
      <c r="G26" s="567">
        <f t="shared" si="2"/>
        <v>0</v>
      </c>
      <c r="H26" s="567">
        <f t="shared" si="2"/>
        <v>60000</v>
      </c>
      <c r="I26" s="581"/>
      <c r="J26" s="51"/>
    </row>
    <row r="27" spans="2:10" ht="16.5" customHeight="1">
      <c r="B27" s="553"/>
      <c r="C27" s="378">
        <v>75023</v>
      </c>
      <c r="D27" s="378"/>
      <c r="E27" s="555" t="s">
        <v>229</v>
      </c>
      <c r="F27" s="556">
        <f t="shared" si="2"/>
        <v>60000</v>
      </c>
      <c r="G27" s="556">
        <f t="shared" si="2"/>
        <v>0</v>
      </c>
      <c r="H27" s="556">
        <f t="shared" si="2"/>
        <v>60000</v>
      </c>
      <c r="I27" s="557"/>
      <c r="J27" s="51"/>
    </row>
    <row r="28" spans="2:10" ht="24">
      <c r="B28" s="553"/>
      <c r="C28" s="582"/>
      <c r="D28" s="559">
        <v>6060</v>
      </c>
      <c r="E28" s="560" t="s">
        <v>472</v>
      </c>
      <c r="F28" s="561">
        <v>60000</v>
      </c>
      <c r="G28" s="573"/>
      <c r="H28" s="561">
        <f>F28+G28</f>
        <v>60000</v>
      </c>
      <c r="I28" s="562" t="s">
        <v>473</v>
      </c>
      <c r="J28" s="563" t="s">
        <v>458</v>
      </c>
    </row>
    <row r="29" spans="2:10" ht="28.5" customHeight="1">
      <c r="B29" s="565">
        <v>754</v>
      </c>
      <c r="C29" s="566"/>
      <c r="D29" s="566"/>
      <c r="E29" s="583" t="s">
        <v>149</v>
      </c>
      <c r="F29" s="567">
        <f aca="true" t="shared" si="3" ref="F29:H30">F30</f>
        <v>220000</v>
      </c>
      <c r="G29" s="567">
        <f t="shared" si="3"/>
        <v>0</v>
      </c>
      <c r="H29" s="567">
        <f t="shared" si="3"/>
        <v>220000</v>
      </c>
      <c r="I29" s="562"/>
      <c r="J29" s="563"/>
    </row>
    <row r="30" spans="2:10" ht="14.25">
      <c r="B30" s="553"/>
      <c r="C30" s="584">
        <v>75495</v>
      </c>
      <c r="D30" s="110"/>
      <c r="E30" s="585" t="s">
        <v>11</v>
      </c>
      <c r="F30" s="556">
        <f t="shared" si="3"/>
        <v>220000</v>
      </c>
      <c r="G30" s="556">
        <f t="shared" si="3"/>
        <v>0</v>
      </c>
      <c r="H30" s="556">
        <f t="shared" si="3"/>
        <v>220000</v>
      </c>
      <c r="I30" s="562"/>
      <c r="J30" s="563"/>
    </row>
    <row r="31" spans="2:10" ht="24">
      <c r="B31" s="553"/>
      <c r="C31" s="228"/>
      <c r="D31" s="559">
        <v>6050</v>
      </c>
      <c r="E31" s="560" t="s">
        <v>279</v>
      </c>
      <c r="F31" s="573">
        <v>220000</v>
      </c>
      <c r="G31" s="573"/>
      <c r="H31" s="561">
        <f>F31+G31</f>
        <v>220000</v>
      </c>
      <c r="I31" s="562" t="s">
        <v>474</v>
      </c>
      <c r="J31" s="563" t="s">
        <v>458</v>
      </c>
    </row>
    <row r="32" spans="2:10" ht="25.5">
      <c r="B32" s="565">
        <v>853</v>
      </c>
      <c r="C32" s="566"/>
      <c r="D32" s="566"/>
      <c r="E32" s="583" t="s">
        <v>80</v>
      </c>
      <c r="F32" s="567">
        <f aca="true" t="shared" si="4" ref="F32:H33">F33</f>
        <v>181000</v>
      </c>
      <c r="G32" s="567">
        <f t="shared" si="4"/>
        <v>0</v>
      </c>
      <c r="H32" s="567">
        <f t="shared" si="4"/>
        <v>181000</v>
      </c>
      <c r="I32" s="562"/>
      <c r="J32" s="563"/>
    </row>
    <row r="33" spans="2:10" ht="24">
      <c r="B33" s="553"/>
      <c r="C33" s="378">
        <v>85311</v>
      </c>
      <c r="D33" s="379"/>
      <c r="E33" s="586" t="s">
        <v>334</v>
      </c>
      <c r="F33" s="556">
        <f t="shared" si="4"/>
        <v>181000</v>
      </c>
      <c r="G33" s="556">
        <f t="shared" si="4"/>
        <v>0</v>
      </c>
      <c r="H33" s="556">
        <f t="shared" si="4"/>
        <v>181000</v>
      </c>
      <c r="I33" s="562"/>
      <c r="J33" s="563"/>
    </row>
    <row r="34" spans="2:10" ht="24">
      <c r="B34" s="553"/>
      <c r="C34" s="228"/>
      <c r="D34" s="559">
        <v>6050</v>
      </c>
      <c r="E34" s="560" t="s">
        <v>279</v>
      </c>
      <c r="F34" s="573">
        <v>181000</v>
      </c>
      <c r="G34" s="573"/>
      <c r="H34" s="561">
        <f>F34+G34</f>
        <v>181000</v>
      </c>
      <c r="I34" s="562" t="s">
        <v>475</v>
      </c>
      <c r="J34" s="563" t="s">
        <v>458</v>
      </c>
    </row>
    <row r="35" spans="2:10" ht="25.5">
      <c r="B35" s="429" t="s">
        <v>192</v>
      </c>
      <c r="C35" s="430"/>
      <c r="D35" s="386"/>
      <c r="E35" s="587" t="s">
        <v>83</v>
      </c>
      <c r="F35" s="567">
        <f>F36+F38+F40+F42</f>
        <v>558119</v>
      </c>
      <c r="G35" s="567">
        <f>G36+G38+G40+G42</f>
        <v>-220000</v>
      </c>
      <c r="H35" s="567">
        <f>H36+H38+H40+H42</f>
        <v>338119</v>
      </c>
      <c r="I35" s="562"/>
      <c r="J35" s="563"/>
    </row>
    <row r="36" spans="2:10" ht="14.25">
      <c r="B36" s="429"/>
      <c r="C36" s="319" t="s">
        <v>340</v>
      </c>
      <c r="D36" s="430"/>
      <c r="E36" s="266" t="s">
        <v>341</v>
      </c>
      <c r="F36" s="556">
        <f>F37</f>
        <v>80000</v>
      </c>
      <c r="G36" s="556">
        <f>G37</f>
        <v>0</v>
      </c>
      <c r="H36" s="556">
        <f>H37</f>
        <v>80000</v>
      </c>
      <c r="I36" s="562"/>
      <c r="J36" s="563"/>
    </row>
    <row r="37" spans="2:10" ht="45">
      <c r="B37" s="429"/>
      <c r="C37" s="430"/>
      <c r="D37" s="139">
        <v>6210</v>
      </c>
      <c r="E37" s="588" t="s">
        <v>376</v>
      </c>
      <c r="F37" s="573">
        <v>80000</v>
      </c>
      <c r="G37" s="573"/>
      <c r="H37" s="561">
        <f>F37+G37</f>
        <v>80000</v>
      </c>
      <c r="I37" s="562" t="s">
        <v>476</v>
      </c>
      <c r="J37" s="563" t="s">
        <v>458</v>
      </c>
    </row>
    <row r="38" spans="2:10" ht="14.25">
      <c r="B38" s="429"/>
      <c r="C38" s="268" t="s">
        <v>194</v>
      </c>
      <c r="D38" s="269"/>
      <c r="E38" s="270" t="s">
        <v>246</v>
      </c>
      <c r="F38" s="556">
        <f>F39</f>
        <v>93000</v>
      </c>
      <c r="G38" s="556">
        <f>G39</f>
        <v>0</v>
      </c>
      <c r="H38" s="556">
        <f>H39</f>
        <v>93000</v>
      </c>
      <c r="I38" s="562"/>
      <c r="J38" s="563"/>
    </row>
    <row r="39" spans="2:10" ht="36">
      <c r="B39" s="429"/>
      <c r="C39" s="430"/>
      <c r="D39" s="559">
        <v>6050</v>
      </c>
      <c r="E39" s="560" t="s">
        <v>279</v>
      </c>
      <c r="F39" s="573">
        <v>93000</v>
      </c>
      <c r="G39" s="573"/>
      <c r="H39" s="561">
        <f>F39+G39</f>
        <v>93000</v>
      </c>
      <c r="I39" s="562" t="s">
        <v>477</v>
      </c>
      <c r="J39" s="563" t="s">
        <v>458</v>
      </c>
    </row>
    <row r="40" spans="2:10" ht="14.25">
      <c r="B40" s="429"/>
      <c r="C40" s="589" t="s">
        <v>196</v>
      </c>
      <c r="D40" s="590"/>
      <c r="E40" s="585" t="s">
        <v>248</v>
      </c>
      <c r="F40" s="556">
        <f>F41</f>
        <v>220000</v>
      </c>
      <c r="G40" s="556">
        <f>G41</f>
        <v>-220000</v>
      </c>
      <c r="H40" s="556">
        <f>H41</f>
        <v>0</v>
      </c>
      <c r="I40" s="562"/>
      <c r="J40" s="563"/>
    </row>
    <row r="41" spans="2:10" ht="36">
      <c r="B41" s="429"/>
      <c r="C41" s="430"/>
      <c r="D41" s="559">
        <v>6050</v>
      </c>
      <c r="E41" s="560" t="s">
        <v>279</v>
      </c>
      <c r="F41" s="573">
        <v>220000</v>
      </c>
      <c r="G41" s="573">
        <v>-220000</v>
      </c>
      <c r="H41" s="561">
        <f>F41+G41</f>
        <v>0</v>
      </c>
      <c r="I41" s="562" t="s">
        <v>478</v>
      </c>
      <c r="J41" s="563" t="s">
        <v>458</v>
      </c>
    </row>
    <row r="42" spans="2:10" ht="14.25">
      <c r="B42" s="591"/>
      <c r="C42" s="268" t="s">
        <v>198</v>
      </c>
      <c r="D42" s="269"/>
      <c r="E42" s="270" t="s">
        <v>250</v>
      </c>
      <c r="F42" s="556">
        <f>SUM(F43:F48)</f>
        <v>165119</v>
      </c>
      <c r="G42" s="556">
        <f>SUM(G43:G48)</f>
        <v>0</v>
      </c>
      <c r="H42" s="556">
        <f>SUM(H43:H48)</f>
        <v>165119</v>
      </c>
      <c r="I42" s="562"/>
      <c r="J42" s="563"/>
    </row>
    <row r="43" spans="2:10" ht="24.75" customHeight="1">
      <c r="B43" s="591"/>
      <c r="C43" s="268"/>
      <c r="D43" s="572">
        <v>6050</v>
      </c>
      <c r="E43" s="560" t="s">
        <v>465</v>
      </c>
      <c r="F43" s="573">
        <v>5000</v>
      </c>
      <c r="G43" s="573"/>
      <c r="H43" s="561">
        <f aca="true" t="shared" si="5" ref="H43:H48">F43+G43</f>
        <v>5000</v>
      </c>
      <c r="I43" s="570" t="s">
        <v>479</v>
      </c>
      <c r="J43" s="563" t="s">
        <v>458</v>
      </c>
    </row>
    <row r="44" spans="2:10" ht="24.75" customHeight="1">
      <c r="B44" s="591"/>
      <c r="C44" s="268"/>
      <c r="D44" s="572">
        <v>6050</v>
      </c>
      <c r="E44" s="560" t="s">
        <v>465</v>
      </c>
      <c r="F44" s="573">
        <v>2500</v>
      </c>
      <c r="G44" s="573"/>
      <c r="H44" s="561">
        <f t="shared" si="5"/>
        <v>2500</v>
      </c>
      <c r="I44" s="570" t="s">
        <v>480</v>
      </c>
      <c r="J44" s="563" t="s">
        <v>458</v>
      </c>
    </row>
    <row r="45" spans="2:10" ht="24.75" customHeight="1">
      <c r="B45" s="591"/>
      <c r="C45" s="268"/>
      <c r="D45" s="559">
        <v>6050</v>
      </c>
      <c r="E45" s="560" t="s">
        <v>465</v>
      </c>
      <c r="F45" s="573">
        <v>7753</v>
      </c>
      <c r="G45" s="573"/>
      <c r="H45" s="561">
        <f t="shared" si="5"/>
        <v>7753</v>
      </c>
      <c r="I45" s="570" t="s">
        <v>481</v>
      </c>
      <c r="J45" s="563" t="s">
        <v>458</v>
      </c>
    </row>
    <row r="46" spans="2:10" ht="24.75" customHeight="1">
      <c r="B46" s="591"/>
      <c r="C46" s="268"/>
      <c r="D46" s="572">
        <v>6050</v>
      </c>
      <c r="E46" s="560" t="s">
        <v>465</v>
      </c>
      <c r="F46" s="573">
        <v>9866</v>
      </c>
      <c r="G46" s="573"/>
      <c r="H46" s="561">
        <f t="shared" si="5"/>
        <v>9866</v>
      </c>
      <c r="I46" s="570" t="s">
        <v>482</v>
      </c>
      <c r="J46" s="563" t="s">
        <v>458</v>
      </c>
    </row>
    <row r="47" spans="2:10" ht="21" customHeight="1">
      <c r="B47" s="553"/>
      <c r="C47" s="228"/>
      <c r="D47" s="559">
        <v>6050</v>
      </c>
      <c r="E47" s="560" t="s">
        <v>279</v>
      </c>
      <c r="F47" s="573">
        <v>130000</v>
      </c>
      <c r="G47" s="573"/>
      <c r="H47" s="561">
        <f t="shared" si="5"/>
        <v>130000</v>
      </c>
      <c r="I47" s="562" t="s">
        <v>483</v>
      </c>
      <c r="J47" s="563" t="s">
        <v>458</v>
      </c>
    </row>
    <row r="48" spans="2:10" ht="21" customHeight="1">
      <c r="B48" s="553"/>
      <c r="C48" s="228"/>
      <c r="D48" s="559">
        <v>6050</v>
      </c>
      <c r="E48" s="560" t="s">
        <v>279</v>
      </c>
      <c r="F48" s="573">
        <v>10000</v>
      </c>
      <c r="G48" s="573"/>
      <c r="H48" s="561">
        <f t="shared" si="5"/>
        <v>10000</v>
      </c>
      <c r="I48" s="562" t="s">
        <v>484</v>
      </c>
      <c r="J48" s="563" t="s">
        <v>458</v>
      </c>
    </row>
    <row r="49" spans="2:10" ht="25.5">
      <c r="B49" s="592" t="s">
        <v>200</v>
      </c>
      <c r="C49" s="593"/>
      <c r="D49" s="593"/>
      <c r="E49" s="550" t="s">
        <v>201</v>
      </c>
      <c r="F49" s="567">
        <f>F50+F52</f>
        <v>915000</v>
      </c>
      <c r="G49" s="567">
        <f>G50+G52</f>
        <v>0</v>
      </c>
      <c r="H49" s="567">
        <f>H50+H52</f>
        <v>915000</v>
      </c>
      <c r="I49" s="568"/>
      <c r="J49" s="51"/>
    </row>
    <row r="50" spans="2:10" ht="14.25">
      <c r="B50" s="592"/>
      <c r="C50" s="594" t="s">
        <v>202</v>
      </c>
      <c r="D50" s="595"/>
      <c r="E50" s="596" t="s">
        <v>251</v>
      </c>
      <c r="F50" s="556">
        <f>F51</f>
        <v>50000</v>
      </c>
      <c r="G50" s="556">
        <f>G51</f>
        <v>0</v>
      </c>
      <c r="H50" s="556">
        <f>H51</f>
        <v>50000</v>
      </c>
      <c r="I50" s="568"/>
      <c r="J50" s="51"/>
    </row>
    <row r="51" spans="2:10" ht="36">
      <c r="B51" s="592"/>
      <c r="C51" s="593"/>
      <c r="D51" s="572">
        <v>6050</v>
      </c>
      <c r="E51" s="597" t="s">
        <v>279</v>
      </c>
      <c r="F51" s="573">
        <v>50000</v>
      </c>
      <c r="G51" s="573"/>
      <c r="H51" s="561">
        <f aca="true" t="shared" si="6" ref="H51:H57">F51+G51</f>
        <v>50000</v>
      </c>
      <c r="I51" s="562" t="s">
        <v>485</v>
      </c>
      <c r="J51" s="563" t="s">
        <v>458</v>
      </c>
    </row>
    <row r="52" spans="2:10" ht="12.75" customHeight="1">
      <c r="B52" s="553"/>
      <c r="C52" s="589" t="s">
        <v>207</v>
      </c>
      <c r="D52" s="590"/>
      <c r="E52" s="585" t="s">
        <v>11</v>
      </c>
      <c r="F52" s="556">
        <f>SUM(F53:F57)</f>
        <v>865000</v>
      </c>
      <c r="G52" s="556">
        <f>SUM(G53:G57)</f>
        <v>0</v>
      </c>
      <c r="H52" s="556">
        <f>SUM(H53:H57)</f>
        <v>865000</v>
      </c>
      <c r="I52" s="557"/>
      <c r="J52" s="51"/>
    </row>
    <row r="53" spans="2:10" ht="24">
      <c r="B53" s="553"/>
      <c r="C53" s="228"/>
      <c r="D53" s="572">
        <v>6050</v>
      </c>
      <c r="E53" s="597" t="s">
        <v>279</v>
      </c>
      <c r="F53" s="598">
        <v>173000</v>
      </c>
      <c r="G53" s="573"/>
      <c r="H53" s="561">
        <f t="shared" si="6"/>
        <v>173000</v>
      </c>
      <c r="I53" s="564" t="s">
        <v>486</v>
      </c>
      <c r="J53" s="599" t="s">
        <v>458</v>
      </c>
    </row>
    <row r="54" spans="2:10" ht="24">
      <c r="B54" s="553"/>
      <c r="C54" s="228"/>
      <c r="D54" s="559">
        <v>6050</v>
      </c>
      <c r="E54" s="560" t="s">
        <v>279</v>
      </c>
      <c r="F54" s="561">
        <v>190000</v>
      </c>
      <c r="G54" s="573"/>
      <c r="H54" s="561">
        <f t="shared" si="6"/>
        <v>190000</v>
      </c>
      <c r="I54" s="564" t="s">
        <v>487</v>
      </c>
      <c r="J54" s="563" t="s">
        <v>458</v>
      </c>
    </row>
    <row r="55" spans="2:10" ht="24">
      <c r="B55" s="553"/>
      <c r="C55" s="228"/>
      <c r="D55" s="559">
        <v>6050</v>
      </c>
      <c r="E55" s="560" t="s">
        <v>279</v>
      </c>
      <c r="F55" s="561">
        <v>220000</v>
      </c>
      <c r="G55" s="573"/>
      <c r="H55" s="561">
        <f t="shared" si="6"/>
        <v>220000</v>
      </c>
      <c r="I55" s="564" t="s">
        <v>488</v>
      </c>
      <c r="J55" s="563" t="s">
        <v>458</v>
      </c>
    </row>
    <row r="56" spans="2:10" ht="41.25" customHeight="1">
      <c r="B56" s="553"/>
      <c r="C56" s="228"/>
      <c r="D56" s="559">
        <v>6050</v>
      </c>
      <c r="E56" s="560" t="s">
        <v>279</v>
      </c>
      <c r="F56" s="561">
        <v>272000</v>
      </c>
      <c r="G56" s="573"/>
      <c r="H56" s="561">
        <f t="shared" si="6"/>
        <v>272000</v>
      </c>
      <c r="I56" s="564" t="s">
        <v>489</v>
      </c>
      <c r="J56" s="563" t="s">
        <v>458</v>
      </c>
    </row>
    <row r="57" spans="2:10" ht="24">
      <c r="B57" s="553"/>
      <c r="C57" s="228"/>
      <c r="D57" s="559">
        <v>6060</v>
      </c>
      <c r="E57" s="560" t="s">
        <v>472</v>
      </c>
      <c r="F57" s="561">
        <v>10000</v>
      </c>
      <c r="G57" s="573"/>
      <c r="H57" s="561">
        <f t="shared" si="6"/>
        <v>10000</v>
      </c>
      <c r="I57" s="564" t="s">
        <v>490</v>
      </c>
      <c r="J57" s="563" t="s">
        <v>458</v>
      </c>
    </row>
    <row r="58" spans="2:10" ht="15.75" customHeight="1">
      <c r="B58" s="592" t="s">
        <v>87</v>
      </c>
      <c r="C58" s="593"/>
      <c r="D58" s="593"/>
      <c r="E58" s="550" t="s">
        <v>263</v>
      </c>
      <c r="F58" s="567">
        <f>F59</f>
        <v>5054000</v>
      </c>
      <c r="G58" s="567">
        <f>G59</f>
        <v>0</v>
      </c>
      <c r="H58" s="567">
        <f>H59</f>
        <v>5054000</v>
      </c>
      <c r="I58" s="564"/>
      <c r="J58" s="563"/>
    </row>
    <row r="59" spans="2:10" ht="15.75" customHeight="1">
      <c r="B59" s="591"/>
      <c r="C59" s="600">
        <v>92601</v>
      </c>
      <c r="D59" s="601"/>
      <c r="E59" s="586" t="s">
        <v>272</v>
      </c>
      <c r="F59" s="602">
        <f>F60+F61+F62</f>
        <v>5054000</v>
      </c>
      <c r="G59" s="602">
        <f>G60+G61+G62</f>
        <v>0</v>
      </c>
      <c r="H59" s="602">
        <f>H60+H61+H62</f>
        <v>5054000</v>
      </c>
      <c r="I59" s="603"/>
      <c r="J59" s="604"/>
    </row>
    <row r="60" spans="2:10" ht="24">
      <c r="B60" s="553"/>
      <c r="C60" s="228"/>
      <c r="D60" s="559">
        <v>6050</v>
      </c>
      <c r="E60" s="560" t="s">
        <v>279</v>
      </c>
      <c r="F60" s="561">
        <v>5025000</v>
      </c>
      <c r="G60" s="573"/>
      <c r="H60" s="561">
        <f>F60+G60</f>
        <v>5025000</v>
      </c>
      <c r="I60" s="605" t="s">
        <v>491</v>
      </c>
      <c r="J60" s="563" t="s">
        <v>458</v>
      </c>
    </row>
    <row r="61" spans="2:10" ht="24">
      <c r="B61" s="553"/>
      <c r="C61" s="228"/>
      <c r="D61" s="559">
        <v>6060</v>
      </c>
      <c r="E61" s="560" t="s">
        <v>472</v>
      </c>
      <c r="F61" s="561">
        <v>20000</v>
      </c>
      <c r="G61" s="573"/>
      <c r="H61" s="561">
        <f>F61+G61</f>
        <v>20000</v>
      </c>
      <c r="I61" s="605" t="s">
        <v>492</v>
      </c>
      <c r="J61" s="563" t="s">
        <v>458</v>
      </c>
    </row>
    <row r="62" spans="2:10" ht="34.5" thickBot="1">
      <c r="B62" s="606"/>
      <c r="C62" s="607"/>
      <c r="D62" s="574">
        <v>6660</v>
      </c>
      <c r="E62" s="575" t="s">
        <v>363</v>
      </c>
      <c r="F62" s="576">
        <v>9000</v>
      </c>
      <c r="G62" s="577"/>
      <c r="H62" s="561">
        <f>F62+G62</f>
        <v>9000</v>
      </c>
      <c r="I62" s="578" t="s">
        <v>493</v>
      </c>
      <c r="J62" s="563" t="s">
        <v>458</v>
      </c>
    </row>
    <row r="63" spans="2:10" ht="5.25" customHeight="1" thickBot="1">
      <c r="B63" s="608"/>
      <c r="C63" s="609"/>
      <c r="D63" s="610"/>
      <c r="E63" s="611"/>
      <c r="F63" s="612"/>
      <c r="G63" s="612"/>
      <c r="H63" s="612"/>
      <c r="I63" s="613"/>
      <c r="J63" s="40"/>
    </row>
    <row r="64" spans="2:10" ht="22.5" customHeight="1" thickBot="1">
      <c r="B64" s="614"/>
      <c r="C64" s="615"/>
      <c r="D64" s="615"/>
      <c r="E64" s="616" t="s">
        <v>494</v>
      </c>
      <c r="F64" s="617">
        <f>F8+F16+F26+F29+F32+F35+F49+F58</f>
        <v>9188269</v>
      </c>
      <c r="G64" s="617">
        <f>G8+G16+G26+G29+G32+G35+G49+G58</f>
        <v>-220000</v>
      </c>
      <c r="H64" s="617">
        <f>H8+H16+H26+H29+H32+H35+H49+H58</f>
        <v>8968269</v>
      </c>
      <c r="I64" s="618"/>
      <c r="J64" s="40"/>
    </row>
    <row r="65" spans="2:9" ht="14.25">
      <c r="B65" s="619"/>
      <c r="C65" s="619"/>
      <c r="D65" s="619"/>
      <c r="E65" s="619"/>
      <c r="F65" s="620"/>
      <c r="G65" s="620"/>
      <c r="H65" s="620"/>
      <c r="I65" s="621"/>
    </row>
    <row r="66" spans="2:9" ht="15.75">
      <c r="B66" s="619"/>
      <c r="C66" s="619"/>
      <c r="D66" s="619"/>
      <c r="E66" s="622"/>
      <c r="F66" s="623"/>
      <c r="G66" s="623"/>
      <c r="H66" s="623"/>
      <c r="I66" s="621"/>
    </row>
    <row r="67" spans="2:9" ht="14.25">
      <c r="B67" s="619"/>
      <c r="C67" s="619"/>
      <c r="D67" s="624"/>
      <c r="E67" s="625"/>
      <c r="F67" s="619"/>
      <c r="G67" s="619"/>
      <c r="H67" s="619"/>
      <c r="I67" s="626"/>
    </row>
    <row r="68" spans="2:9" ht="14.25">
      <c r="B68" s="619"/>
      <c r="C68" s="619"/>
      <c r="D68" s="619"/>
      <c r="E68" s="627"/>
      <c r="F68" s="619"/>
      <c r="G68" s="619"/>
      <c r="H68" s="619"/>
      <c r="I68" s="626"/>
    </row>
    <row r="69" spans="5:9" ht="14.25">
      <c r="E69" s="628"/>
      <c r="F69" s="625"/>
      <c r="G69" s="625"/>
      <c r="H69" s="625"/>
      <c r="I69" s="626"/>
    </row>
    <row r="70" spans="5:9" ht="14.25">
      <c r="E70" s="628"/>
      <c r="F70" s="625"/>
      <c r="G70" s="625"/>
      <c r="H70" s="625"/>
      <c r="I70" s="626"/>
    </row>
    <row r="71" spans="5:9" ht="14.25">
      <c r="E71" s="628"/>
      <c r="F71" s="625"/>
      <c r="G71" s="625"/>
      <c r="H71" s="625"/>
      <c r="I71" s="626"/>
    </row>
    <row r="72" spans="5:9" ht="14.25">
      <c r="E72" s="628"/>
      <c r="F72" s="625"/>
      <c r="G72" s="625"/>
      <c r="H72" s="625"/>
      <c r="I72" s="626"/>
    </row>
    <row r="73" spans="5:9" ht="14.25">
      <c r="E73" s="629"/>
      <c r="F73" s="625"/>
      <c r="G73" s="625"/>
      <c r="H73" s="625"/>
      <c r="I73" s="626"/>
    </row>
    <row r="74" spans="5:9" ht="14.25">
      <c r="E74" s="629"/>
      <c r="F74" s="625"/>
      <c r="G74" s="625"/>
      <c r="H74" s="625"/>
      <c r="I74" s="626"/>
    </row>
    <row r="75" spans="5:9" ht="14.25">
      <c r="E75" s="629"/>
      <c r="F75" s="619"/>
      <c r="G75" s="619"/>
      <c r="H75" s="619"/>
      <c r="I75" s="626"/>
    </row>
    <row r="76" ht="14.25">
      <c r="E76" s="627"/>
    </row>
    <row r="77" ht="14.25">
      <c r="E77" s="627"/>
    </row>
    <row r="78" ht="29.25" customHeight="1">
      <c r="E78" s="627"/>
    </row>
    <row r="79" ht="14.25">
      <c r="E79" s="627"/>
    </row>
    <row r="80" ht="14.25">
      <c r="E80" s="627"/>
    </row>
    <row r="81" ht="14.25">
      <c r="E81" s="627"/>
    </row>
    <row r="82" ht="14.25">
      <c r="E82" s="627"/>
    </row>
    <row r="83" ht="14.25">
      <c r="E83" s="629"/>
    </row>
    <row r="84" ht="14.25">
      <c r="E84" s="630"/>
    </row>
    <row r="85" spans="3:10" ht="14.25">
      <c r="C85" s="631"/>
      <c r="D85" s="631"/>
      <c r="E85" s="632"/>
      <c r="F85" s="631"/>
      <c r="G85" s="631"/>
      <c r="H85" s="631"/>
      <c r="I85" s="631"/>
      <c r="J85" s="631"/>
    </row>
    <row r="86" spans="3:10" ht="14.25">
      <c r="C86" s="631"/>
      <c r="D86" s="631"/>
      <c r="E86" s="627"/>
      <c r="F86" s="631"/>
      <c r="G86" s="631"/>
      <c r="H86" s="631"/>
      <c r="I86" s="631"/>
      <c r="J86" s="631"/>
    </row>
    <row r="87" ht="14.25">
      <c r="E87" s="633"/>
    </row>
    <row r="88" ht="14.25">
      <c r="E88" s="633"/>
    </row>
    <row r="89" ht="14.25">
      <c r="E89" s="633"/>
    </row>
    <row r="90" ht="14.25">
      <c r="E90" s="632"/>
    </row>
    <row r="91" ht="14.25">
      <c r="E91" s="627"/>
    </row>
    <row r="92" ht="14.25">
      <c r="E92" s="632"/>
    </row>
    <row r="93" ht="14.25">
      <c r="E93" s="634"/>
    </row>
    <row r="94" ht="14.25">
      <c r="E94" s="631"/>
    </row>
    <row r="95" ht="14.25">
      <c r="E95" s="631"/>
    </row>
    <row r="96" ht="14.25">
      <c r="E96" s="631"/>
    </row>
  </sheetData>
  <sheetProtection/>
  <mergeCells count="1">
    <mergeCell ref="D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2013-12-16T10:50:34Z</cp:lastPrinted>
  <dcterms:created xsi:type="dcterms:W3CDTF">2009-10-19T14:38:27Z</dcterms:created>
  <dcterms:modified xsi:type="dcterms:W3CDTF">2013-12-17T11:10:42Z</dcterms:modified>
  <cp:category/>
  <cp:version/>
  <cp:contentType/>
  <cp:contentStatus/>
</cp:coreProperties>
</file>