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1"/>
  </bookViews>
  <sheets>
    <sheet name="dochody" sheetId="1" r:id="rId1"/>
    <sheet name="wydatki" sheetId="2" r:id="rId2"/>
    <sheet name="zad.inwest." sheetId="3" r:id="rId3"/>
    <sheet name="dot.cel." sheetId="4" r:id="rId4"/>
    <sheet name="dotacje sfp" sheetId="5" r:id="rId5"/>
    <sheet name="f.sołecki" sheetId="6" r:id="rId6"/>
  </sheets>
  <definedNames/>
  <calcPr fullCalcOnLoad="1"/>
</workbook>
</file>

<file path=xl/sharedStrings.xml><?xml version="1.0" encoding="utf-8"?>
<sst xmlns="http://schemas.openxmlformats.org/spreadsheetml/2006/main" count="1295" uniqueCount="468">
  <si>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</si>
  <si>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</si>
  <si>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</si>
  <si>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</si>
  <si>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</si>
  <si>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</si>
  <si>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</si>
  <si>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</si>
  <si>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</si>
  <si>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</si>
  <si>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</si>
  <si>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0470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</si>
  <si>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</si>
  <si>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</si>
  <si>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</si>
  <si>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</si>
  <si>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</si>
  <si>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</si>
  <si>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</si>
  <si>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</si>
  <si>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</si>
  <si>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</si>
  <si>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</si>
  <si>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</si>
  <si>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</si>
  <si>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</si>
  <si>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</si>
  <si>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</si>
  <si>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</si>
  <si>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</si>
  <si>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</si>
  <si>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</si>
  <si>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</si>
  <si>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</si>
  <si>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</si>
  <si>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</si>
  <si>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</si>
  <si>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</si>
  <si>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</si>
  <si>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</si>
  <si>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</si>
  <si>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</si>
  <si>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</si>
  <si>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</si>
  <si>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</si>
  <si>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</si>
  <si>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</si>
  <si>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</si>
  <si>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</si>
  <si>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</si>
  <si>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</si>
  <si>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</si>
  <si>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</si>
  <si>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85212</t>
  </si>
  <si>
    <t>85213</t>
  </si>
  <si>
    <t>85214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</si>
  <si>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</si>
  <si>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</si>
  <si>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</si>
  <si>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</si>
  <si>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</si>
  <si>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</si>
  <si>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</si>
  <si>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</si>
  <si>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</si>
  <si>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</si>
  <si>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</si>
  <si>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</si>
  <si>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</si>
  <si>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</si>
  <si>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</si>
  <si>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</si>
  <si>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</si>
  <si>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</si>
  <si>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</si>
  <si>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</si>
  <si>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</si>
  <si>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</si>
  <si>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</si>
  <si>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</si>
  <si>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</si>
  <si>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</si>
  <si>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</si>
  <si>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</si>
  <si>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</si>
  <si>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</si>
  <si>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</si>
  <si>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</si>
  <si>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</si>
  <si>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</si>
  <si>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</si>
  <si>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</si>
  <si>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</si>
  <si>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</si>
  <si>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</si>
  <si>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</si>
  <si>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</si>
  <si>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</si>
  <si>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</si>
  <si>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</si>
  <si>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</si>
  <si>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</si>
  <si>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</si>
  <si>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</si>
  <si>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</si>
  <si>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</si>
  <si>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</si>
  <si>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</si>
  <si>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</si>
  <si>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</si>
  <si>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</si>
  <si>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</si>
  <si>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</si>
  <si>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</si>
  <si>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</si>
  <si>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</si>
  <si>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</si>
  <si>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</si>
  <si>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</si>
  <si>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</si>
  <si>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</si>
  <si>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</si>
  <si>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</si>
  <si>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</si>
  <si>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</si>
  <si>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</si>
  <si>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</si>
  <si>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</si>
  <si>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</si>
  <si>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</si>
  <si>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</si>
  <si>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</si>
  <si>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</si>
  <si>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</si>
  <si>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</si>
  <si>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</si>
  <si>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</si>
  <si>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</si>
  <si>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</si>
  <si>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</si>
  <si>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</si>
  <si>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</si>
  <si>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</si>
  <si>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</si>
  <si>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</si>
  <si>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</si>
  <si>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</si>
  <si>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</si>
  <si>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</si>
  <si>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</si>
  <si>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</si>
  <si>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</si>
  <si>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</si>
  <si>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</si>
  <si>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</si>
  <si>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</si>
  <si>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</si>
  <si>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</si>
  <si>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</si>
  <si>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</si>
  <si>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</si>
  <si>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</si>
  <si>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</si>
  <si>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</si>
  <si>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</si>
  <si>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</si>
  <si>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</si>
  <si>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</si>
  <si>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</si>
  <si>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</si>
  <si>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</si>
  <si>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</si>
  <si>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</si>
  <si>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</si>
  <si>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</si>
  <si>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</si>
  <si>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</si>
  <si>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</si>
  <si>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</si>
  <si>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</si>
  <si>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</si>
  <si>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</si>
  <si>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</si>
  <si>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</si>
  <si>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</si>
  <si>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</si>
  <si>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</si>
  <si>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</si>
  <si>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</si>
  <si>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</si>
  <si>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</si>
  <si>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</si>
  <si>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</si>
  <si>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</si>
  <si>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</si>
  <si>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</si>
  <si>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</si>
  <si>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</si>
  <si>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</si>
  <si>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</si>
  <si>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</si>
  <si>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Obiekty sportowe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</si>
  <si>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</si>
  <si>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</si>
  <si>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</si>
  <si>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</si>
  <si>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</si>
  <si>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</si>
  <si>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</si>
  <si>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</si>
  <si>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</si>
  <si>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</si>
  <si>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</si>
  <si>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 xml:space="preserve">wydatki inwestycyjne jednostek budżetowych </t>
  </si>
  <si>
    <t>podatek od nieruchomości</t>
  </si>
  <si>
    <t>Wpływy z podatku dochodowego od osób fizycznych</t>
  </si>
  <si>
    <t>Różne rozliczenia finansowe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</si>
  <si>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</si>
  <si>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</si>
  <si>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</si>
  <si>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</si>
  <si>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</si>
  <si>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</si>
  <si>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</si>
  <si>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</si>
  <si>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</si>
  <si>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</si>
  <si>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</si>
  <si>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</si>
  <si>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</si>
  <si>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</si>
  <si>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</si>
  <si>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</si>
  <si>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</si>
  <si>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</si>
  <si>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</si>
  <si>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</si>
  <si>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</si>
  <si>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</si>
  <si>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</si>
  <si>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</si>
  <si>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</si>
  <si>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</si>
  <si>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</si>
  <si>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</si>
  <si>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</si>
  <si>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</si>
  <si>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</si>
  <si>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</si>
  <si>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</si>
  <si>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</si>
  <si>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dochody z najmu i dzierżawy składników majątkowych gminy Duszniki (dzierżawa za obwody łowieckie)</t>
  </si>
  <si>
    <t>wpływy z opłat za zarząd, użytkowanie i użytkowanie wieczyste nieruchomości</t>
  </si>
  <si>
    <t>wpłaty z tytułu odpłatnego nabycia prawa własności oraz prawa użtkowania wieczystego nieruchomości</t>
  </si>
  <si>
    <t>dochody z najmu i dzierżawy składników majątkowych gminy Duszniki (dzierżawa gruntów i obiektów mienia komunalnego)</t>
  </si>
  <si>
    <t>dotacje celowe otrzymane z bp na realizację zadań bieżących z zakresu administracji rządowej oraz innych zadań zleconych gminie ustawami (wynagr.admin.publ.)</t>
  </si>
  <si>
    <t>grzywny, mandaty i inne kary pieniężne od osób fizycznych (kara pieniężna D.Kurek Duszniki)</t>
  </si>
  <si>
    <t>wpływy z różnych opłat - opłaty lokalne pobierane przez Urząd Gminy</t>
  </si>
  <si>
    <t>pozostałe odsetki</t>
  </si>
  <si>
    <t>dotacje celowe otrzymane z bp na realizację zadań bieżących z zakresu administracji rządowej oraz innych zadań zleconych gminie ustawami (rejestry wyborców)</t>
  </si>
  <si>
    <t>podatek od działalności gospodarczej osób fizycznych, opłacany w formie karty podatkowej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</si>
  <si>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</si>
  <si>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</si>
  <si>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</si>
  <si>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</si>
  <si>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</si>
  <si>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</si>
  <si>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</si>
  <si>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</si>
  <si>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opłaty eksploatacyjnej - wydobycie kopalin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</si>
  <si>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</si>
  <si>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</si>
  <si>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</si>
  <si>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</si>
  <si>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</si>
  <si>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</si>
  <si>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podatek dochodowy od osób prawnych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</si>
  <si>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</si>
  <si>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</si>
  <si>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</si>
  <si>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dochody z najmu i dzierżawy składników majątkowych gminy Duszniki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</si>
  <si>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</si>
  <si>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</si>
  <si>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</si>
  <si>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>środki na dofinansowanie własnych inwestycji gmin, powiatów, samorządów województw, pozyskane z innych źródeł</t>
  </si>
  <si>
    <t xml:space="preserve">wpływy z różnych opłat </t>
  </si>
  <si>
    <t>otrzymane spadki, zapisy i darowizny w postaci pieniężnej</t>
  </si>
  <si>
    <t>wpływy z różnych dochodów</t>
  </si>
  <si>
    <t>Plan 2015r.</t>
  </si>
  <si>
    <t>TURYSTYKA</t>
  </si>
  <si>
    <t>6300</t>
  </si>
  <si>
    <t>dotacja celowa na pomoc finansową  udzielaną między jednostkami samorządu terytorialnego na dofinansowanie własnych zadań inwestycyjnych i zakupów inwestycyjnych</t>
  </si>
  <si>
    <r>
      <t xml:space="preserve">zakup usług remontowych </t>
    </r>
    <r>
      <rPr>
        <b/>
        <sz val="8"/>
        <rFont val="Arial CE"/>
        <family val="0"/>
      </rPr>
      <t>(w tym fundusz sołecki 13.000,00zł)</t>
    </r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</si>
  <si>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</si>
  <si>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9.619,90zł)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</si>
  <si>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10.714,88zł)</t>
    </r>
  </si>
  <si>
    <r>
      <t xml:space="preserve">zakup usług remontowych </t>
    </r>
    <r>
      <rPr>
        <b/>
        <sz val="8"/>
        <rFont val="Arial CE"/>
        <family val="0"/>
      </rPr>
      <t>(w tym fundusz sołecki 2.000,00zł)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</si>
  <si>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17.000,00zł)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</si>
  <si>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28.000,00zł)</t>
    </r>
    <r>
      <rPr>
        <sz val="9"/>
        <rFont val="Arial CE"/>
        <family val="0"/>
      </rPr>
      <t xml:space="preserve"> </t>
    </r>
  </si>
  <si>
    <t>92109</t>
  </si>
  <si>
    <t>świadczenia społeczne (w tym dożywianie 45.000,00zł)</t>
  </si>
  <si>
    <t>wpłaty na PFRON</t>
  </si>
  <si>
    <t>dotacje celowe przekazane gminie na zadania bieżące realizowane na podstawie porozumień między jst</t>
  </si>
  <si>
    <t>Domy i ośrodki kultury, świetlice i kluby</t>
  </si>
  <si>
    <t>Zmiany</t>
  </si>
  <si>
    <t>Plan po zmianach</t>
  </si>
  <si>
    <t>Uzasadnienie</t>
  </si>
  <si>
    <t>Załącznik Nr 1 do</t>
  </si>
  <si>
    <t>Załącznik Nr 2 do</t>
  </si>
  <si>
    <t>Dotacja celowa na wychowanie przedszkolne</t>
  </si>
  <si>
    <t>opłaty z tyt.zakupu usług telekomunikacyjnych</t>
  </si>
  <si>
    <t>Dotacja celowa na wypłatę zryczałtowanych dodatków energetycznych - pismo Woj.Wielkop. Nr FB-I.3111.11.2015.8 z dnia 27.01.2015r.</t>
  </si>
  <si>
    <t>zwrot dotacji oraz płatności, pobranych nienależnie lub w nadmiernej wysokości</t>
  </si>
  <si>
    <t>85415</t>
  </si>
  <si>
    <t>Pomoc materialna dla uczniów</t>
  </si>
  <si>
    <t>3240</t>
  </si>
  <si>
    <t>stypendia dla uczniów</t>
  </si>
  <si>
    <t>90001</t>
  </si>
  <si>
    <t>Gospodarka ściekowa i ochrona wód</t>
  </si>
  <si>
    <t>dotacja celowa z budżetu na finansowanie lub dofinansowanie kosztów realizacji inwestycji i zakupów inwestycyjnych samorządowych zakładów budżetowych</t>
  </si>
  <si>
    <t>Załącznik Nr 3 do</t>
  </si>
  <si>
    <t>zmiana klasyfikacji budżetowej (z rozdziału 75618)</t>
  </si>
  <si>
    <t>80149</t>
  </si>
  <si>
    <t>80150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</si>
  <si>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</si>
  <si>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</si>
  <si>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celowa otrzymana z tyt. pomocy finansowej udzielanej między jst na dofinansowanie własnych zadań bieżących</t>
  </si>
  <si>
    <t>Umowa z dnia 18.03.2015r. z Gminą Opalenica o pomocy finansowej na dofinansowanie remontu mostu w ciągu ulicy Topolowej w m. Sędziny, na granicy Gmin: Duszniki i Opalenica</t>
  </si>
  <si>
    <t>Wybory Prezydenta RP</t>
  </si>
  <si>
    <t>dotacje celowe otrzymane z bp na realizację zadań bieżących z zakresu administracji rządowej oraz innych zadań zleconych gminie ustawami</t>
  </si>
  <si>
    <t>szkolenia pracowników - UG</t>
  </si>
  <si>
    <t xml:space="preserve">zakup materiałów i wyposażenia - UG </t>
  </si>
  <si>
    <t>Dotacja celowa na splatę dodatku do świadczenia pielęgnacyjnego - pismo Woj.Wielkop. Nr FB-I.3111.87.2015.4 z dnia 26.03.2015r.</t>
  </si>
  <si>
    <t>Dotacja celowa na realizację zadań związanych z KDR - pismo Woj.Wielkop. Nr FB-I.3111.72.2015.2 z dnia 18.03.2015r.</t>
  </si>
  <si>
    <t>Dotacja celowa na dofinansowanie świadczeń pomocy materialnej o charakterze socjalnym - pismo Woj.Wielkop. Nr FB-I.3111.85.2015.8 z dnia 26.03.2015r.</t>
  </si>
  <si>
    <t>Dotacja celowa na zwrot części podatku akcyzowego za pierwszy okres płatniczy - pismo Woj.Wielkop. Nr FB-I.3111.123.2015.3 z dnia 23.04.2015r.</t>
  </si>
  <si>
    <t>dotacja celowa otrzymana z tyt.pomocy finansowej udzielanej między jst na dofinansowanie własnych zadań inwestycjnych i zakupów inwestycyjnych</t>
  </si>
  <si>
    <t>Dotacja celowa na wypłatę zasiłków stałych - pismo Woj.Wielkop. Nr FB-I.3111.121.2015.3 z dnia 24.04.2015r.</t>
  </si>
  <si>
    <t>Umowa nr 128/2015 z dnia 2.04.2015r. o pomocy finansowej na dofinansowanie przebudowy dróg dojazdowych do gruntów rolnych</t>
  </si>
  <si>
    <t>Dotacja celowa na przygotowanie i przeprowadzenie wyborów Prezydenta RP - pismo KBW Nr DPL 3101-13/15 z dnia 18.05.2015r.</t>
  </si>
  <si>
    <t>Załącznik Nr 5 do</t>
  </si>
  <si>
    <t>w złotych</t>
  </si>
  <si>
    <t>Plan wydatków majątkowych na 2015r.</t>
  </si>
  <si>
    <t>Plan wydatków majątkowych na 2015r.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</si>
  <si>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</si>
  <si>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</si>
  <si>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</si>
  <si>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</si>
  <si>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rozbudowy oczyszczalni ścieków                                             w Grzebienisku</t>
  </si>
  <si>
    <t>UG Duszniki</t>
  </si>
  <si>
    <t>Budowa kanalizacji sanitarnej i sieci wodociągowej                             w Sękowie</t>
  </si>
  <si>
    <t>Budowa kanalizacji sanitarnej i sieci wodociągowej                                    w Podrzewiu</t>
  </si>
  <si>
    <t>Pozyskiwanie materiałów do zgłoszenia robót budowlanych</t>
  </si>
  <si>
    <t>Pomoc finansowa na dofinansowanie przebudowy drogi powiatowej Podrzewie</t>
  </si>
  <si>
    <t>Starostwo Powiatowe Szamotuły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</si>
  <si>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</si>
  <si>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 i dokumentacja budowy chodnika                                              w Niewierzu, ul. Leśna</t>
  </si>
  <si>
    <t>Wydatki na zakupy inwestycyjne jednostek budżetowych</t>
  </si>
  <si>
    <t>Zakup sprzętu komputerowego z oprogramowaniem dla Urzędu Gminy</t>
  </si>
  <si>
    <t>Rozbudowa magazynu przy budynku OSP Duszniki</t>
  </si>
  <si>
    <t>Budowa Przedszkola w Dusznikach</t>
  </si>
  <si>
    <t>Zakup wyposażenia dla Przedszkola w Dusznikach</t>
  </si>
  <si>
    <t>GZO Duszniki</t>
  </si>
  <si>
    <t>Dotacja celowa na zakup 3 studni kanalizacyjnych do kanalizacji podciśnieniowej dla KZB Duszniki</t>
  </si>
  <si>
    <t>KZB Duszniki</t>
  </si>
  <si>
    <t>Dotacja celowa na zakup posypywarki soli i piasku dla KZB Duszniki</t>
  </si>
  <si>
    <t>Budowa oświetlenia ulicznego w Dusznikach,                                           ul. Stawna</t>
  </si>
  <si>
    <t>Dokumentacja oświetlenia ulicznego w Grzebienisku, ul. Miodowa i Kwiatowa</t>
  </si>
  <si>
    <t>Dokumentacja oświetlenia ulicznego w Sękowie,                          ul. Polna</t>
  </si>
  <si>
    <t>Postawienie lampy w Wilczynie, ul. Na Wzgórzu</t>
  </si>
  <si>
    <t>Dokumentacja oświetlenia ulicznego w Wilkowie,                                          ul. Bukowska</t>
  </si>
  <si>
    <t>OGÓŁEM</t>
  </si>
  <si>
    <t xml:space="preserve">              Wydatki jednostek pomocniczych na rok 2015</t>
  </si>
  <si>
    <t>Lp.</t>
  </si>
  <si>
    <t>Nazwa jednostki pomocniczej</t>
  </si>
  <si>
    <t xml:space="preserve">Kwota </t>
  </si>
  <si>
    <t>Kwota po zmianach</t>
  </si>
  <si>
    <t>1.</t>
  </si>
  <si>
    <t>Brzoza-Grodziszczko</t>
  </si>
  <si>
    <t>Razem:     Brzoza - Grodziszczko</t>
  </si>
  <si>
    <t>2.</t>
  </si>
  <si>
    <t>Ceradz Dolny</t>
  </si>
  <si>
    <t>Razem:     Ceradz Dolny</t>
  </si>
  <si>
    <t>3.</t>
  </si>
  <si>
    <t>Chełminko</t>
  </si>
  <si>
    <t>Razem:     Chełminko</t>
  </si>
  <si>
    <t>4.</t>
  </si>
  <si>
    <t>Duszniki</t>
  </si>
  <si>
    <t>Razem:     Duszniki</t>
  </si>
  <si>
    <t>5.</t>
  </si>
  <si>
    <t>Grzebienisko</t>
  </si>
  <si>
    <t>Razem:     Grzebienisko</t>
  </si>
  <si>
    <t>6.</t>
  </si>
  <si>
    <t>Kunowo</t>
  </si>
  <si>
    <t>Razem:     Kunowo</t>
  </si>
  <si>
    <t>7.</t>
  </si>
  <si>
    <t>Mieściska-Sarbia</t>
  </si>
  <si>
    <t>Razem:     Mieściska - Sarbia</t>
  </si>
  <si>
    <t>8.</t>
  </si>
  <si>
    <t>Młynkowo</t>
  </si>
  <si>
    <t>Razem:     Młynkowo</t>
  </si>
  <si>
    <t>9.</t>
  </si>
  <si>
    <t>Niewierz</t>
  </si>
  <si>
    <t>Razem:     Niewierz</t>
  </si>
  <si>
    <t>10.</t>
  </si>
  <si>
    <t>Podrzewie</t>
  </si>
  <si>
    <t>Razem:     Podrzewie</t>
  </si>
  <si>
    <t>11.</t>
  </si>
  <si>
    <t>Sędzinko-Zalesie</t>
  </si>
  <si>
    <t>Razem:     Sędzinko - Zalesie</t>
  </si>
  <si>
    <t>12.</t>
  </si>
  <si>
    <t>Sędziny</t>
  </si>
  <si>
    <t>Razem:     Sędziny</t>
  </si>
  <si>
    <t>13.</t>
  </si>
  <si>
    <t>Sękowo</t>
  </si>
  <si>
    <t>Razem:     Sękowo</t>
  </si>
  <si>
    <t>14.</t>
  </si>
  <si>
    <t>Wierzeja</t>
  </si>
  <si>
    <t>Razem:     Wierzeja</t>
  </si>
  <si>
    <t>15.</t>
  </si>
  <si>
    <t>Wilczyna</t>
  </si>
  <si>
    <t>Razem:     Wilczyna</t>
  </si>
  <si>
    <t>16.</t>
  </si>
  <si>
    <t>Wilkowo</t>
  </si>
  <si>
    <t>Razem:     Wilkowo</t>
  </si>
  <si>
    <t>17.</t>
  </si>
  <si>
    <t>Zakrzewko</t>
  </si>
  <si>
    <t>Razem:     Zakrzewko</t>
  </si>
  <si>
    <t>Ogółem</t>
  </si>
  <si>
    <t>Przebudowa dróg dojazdowych do gruntów rolnych</t>
  </si>
  <si>
    <t>80148</t>
  </si>
  <si>
    <t>Stołówki szkolne i przedszkolne</t>
  </si>
  <si>
    <t>Dotacja celowa na dofinansowanie realizacji programu "Pomoc państwa w zakresie dożywiania" - pismo Woj.Wielkop. Nr FB-I.3111.182.2015.8 z dnia 10.06.2015r.</t>
  </si>
  <si>
    <t>Załącznik Nr 4 do</t>
  </si>
  <si>
    <t>Załącznik Nr 6 do</t>
  </si>
  <si>
    <r>
      <t xml:space="preserve">zakup usług remontowych </t>
    </r>
    <r>
      <rPr>
        <b/>
        <sz val="8"/>
        <rFont val="Arial CE"/>
        <family val="0"/>
      </rPr>
      <t>(w tym fundusz sołecki 22.969,50zł)</t>
    </r>
  </si>
  <si>
    <t>Dotacje celowe na zadania własne gminy realizowane przez podmioty nienależące do sektora finansów publicznych w 2015r.</t>
  </si>
  <si>
    <t>Nazwa zadania</t>
  </si>
  <si>
    <t>Kwota dotacji</t>
  </si>
  <si>
    <t>Zmiana</t>
  </si>
  <si>
    <t>Uchwały Rady Gminy Duszniki Nr ………..</t>
  </si>
  <si>
    <t>z dnia 28 lipca 2015r.</t>
  </si>
  <si>
    <t>Dochody budżetu gminy na 2015r. - X zmiana</t>
  </si>
  <si>
    <t>Wydatki budżetu gminy na 2015r. - X zmiana</t>
  </si>
  <si>
    <t>przesunięcie</t>
  </si>
  <si>
    <t>Wpłata środków finansowych z niewykorzystanych w terminie wydatków, które nie wygasają z upływem roku budżetowego</t>
  </si>
  <si>
    <t>Środki z niewykorzystanych wydatków niewygasających</t>
  </si>
  <si>
    <t>90005</t>
  </si>
  <si>
    <t>Ochrona powietrza atmosferycznego i klimatu</t>
  </si>
  <si>
    <t>Jednostki terenowe Policji</t>
  </si>
  <si>
    <t>Dotacja celowa na wypłatę zasiłków okresowych - pismo Woj.Wielkop. Nr FB-I.3111.243.2015.8 z dnia 14.07.2015r.</t>
  </si>
  <si>
    <t>zwiększenie</t>
  </si>
  <si>
    <t>Zakup kopiarki i sprzętu komputerowego dla GZO</t>
  </si>
  <si>
    <t xml:space="preserve">                                       Zadania inwestycyjne w 2015r. - X zmiana</t>
  </si>
  <si>
    <t>Uchwały Rady Gminy Duszniki Nr …</t>
  </si>
  <si>
    <t>zmiana</t>
  </si>
  <si>
    <t>Dotacja po zmianie</t>
  </si>
  <si>
    <t>2310</t>
  </si>
  <si>
    <t>dotacja celowa przekazana gminie na zadania bieżące realizowane na podstawie porozumień między jst</t>
  </si>
  <si>
    <t>Dotacje przedmiotowe, podmiotowe i celowe na zadania własne gminy realizowane przez podmioty należące do sektora finansów publicznych                                                    w 2015r. - X zmiana</t>
  </si>
  <si>
    <t>dotacja celowa na pomoc finansową udzielaną między jst na dofinansowanie własnych zadań bieżących</t>
  </si>
  <si>
    <t xml:space="preserve">zakup usług pozostałych </t>
  </si>
  <si>
    <r>
      <t xml:space="preserve">zakup materiałów i wyposażenia </t>
    </r>
    <r>
      <rPr>
        <b/>
        <sz val="9"/>
        <rFont val="Arial CE"/>
        <family val="0"/>
      </rPr>
      <t>(w tym fundusz sołecki 1.000,00zł)</t>
    </r>
  </si>
  <si>
    <t>zwiększenie i przesunięcie</t>
  </si>
  <si>
    <r>
      <t xml:space="preserve">zakup materiałów i wyposażenia </t>
    </r>
    <r>
      <rPr>
        <b/>
        <sz val="8"/>
        <rFont val="Arial CE"/>
        <family val="0"/>
      </rPr>
      <t>(w tym fundusz sołecki 53.806,18zł)</t>
    </r>
  </si>
  <si>
    <r>
      <t xml:space="preserve">zakup usług pozostałych </t>
    </r>
    <r>
      <rPr>
        <b/>
        <sz val="8"/>
        <rFont val="Arial CE"/>
        <family val="0"/>
      </rPr>
      <t>(w tym fundusz sołecki 26.484,11zł)</t>
    </r>
  </si>
  <si>
    <r>
      <t xml:space="preserve">zakup usług remontowych </t>
    </r>
    <r>
      <rPr>
        <b/>
        <sz val="8"/>
        <rFont val="Arial CE"/>
        <family val="0"/>
      </rPr>
      <t>(w tym fundusz sołecki 104.218,24zł)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</si>
  <si>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250,00zł)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</si>
</sst>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  <numFmt numFmtId="171" formatCode="#,##0.0\ &quot;zł&quot;"/>
  </numFmts>
  <fonts count="12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i/>
      <sz val="8"/>
      <name val="Arial CE"/>
      <family val="0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i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>
        <color indexed="63"/>
      </left>
      <right style="thin"/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>
        <color indexed="63"/>
      </left>
      <right style="thin"/>
      <top style="thin"/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thin"/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/>
      <right style="thin"/>
      <top style="thin"/>
      <bottom style="thin">
        <color theme="3" tint="0.3999800086021423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0" fillId="0" borderId="12" xfId="0" applyNumberFormat="1" applyFont="1" applyBorder="1" applyAlignment="1">
      <alignment horizontal="center" vertical="center"/>
    </xf>
    <xf numFmtId="8" fontId="22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00" fillId="0" borderId="20" xfId="0" applyFont="1" applyBorder="1" applyAlignment="1" quotePrefix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100" fillId="0" borderId="20" xfId="0" applyFont="1" applyBorder="1" applyAlignment="1">
      <alignment vertical="center"/>
    </xf>
    <xf numFmtId="0" fontId="100" fillId="0" borderId="20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/>
    </xf>
    <xf numFmtId="0" fontId="100" fillId="0" borderId="20" xfId="0" applyFont="1" applyBorder="1" applyAlignment="1">
      <alignment vertical="center" wrapText="1"/>
    </xf>
    <xf numFmtId="0" fontId="100" fillId="0" borderId="12" xfId="0" applyFont="1" applyBorder="1" applyAlignment="1">
      <alignment vertical="center" wrapText="1"/>
    </xf>
    <xf numFmtId="0" fontId="10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2" xfId="0" applyFont="1" applyBorder="1" applyAlignment="1" quotePrefix="1">
      <alignment horizontal="center" vertical="center"/>
    </xf>
    <xf numFmtId="0" fontId="100" fillId="0" borderId="12" xfId="0" applyFont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 wrapText="1"/>
    </xf>
    <xf numFmtId="0" fontId="100" fillId="0" borderId="22" xfId="0" applyFont="1" applyBorder="1" applyAlignment="1">
      <alignment horizontal="left" vertical="center" wrapText="1"/>
    </xf>
    <xf numFmtId="49" fontId="100" fillId="0" borderId="20" xfId="0" applyNumberFormat="1" applyFont="1" applyBorder="1" applyAlignment="1">
      <alignment horizontal="center" vertical="center"/>
    </xf>
    <xf numFmtId="8" fontId="100" fillId="0" borderId="20" xfId="0" applyNumberFormat="1" applyFont="1" applyBorder="1" applyAlignment="1">
      <alignment horizontal="center" vertical="center"/>
    </xf>
    <xf numFmtId="0" fontId="100" fillId="0" borderId="20" xfId="0" applyFont="1" applyBorder="1" applyAlignment="1">
      <alignment horizontal="left" vertical="center" wrapText="1"/>
    </xf>
    <xf numFmtId="0" fontId="100" fillId="0" borderId="20" xfId="0" applyFont="1" applyBorder="1" applyAlignment="1">
      <alignment horizontal="left" vertical="center" wrapText="1"/>
    </xf>
    <xf numFmtId="0" fontId="104" fillId="0" borderId="24" xfId="0" applyFont="1" applyBorder="1" applyAlignment="1" quotePrefix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24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 wrapText="1"/>
    </xf>
    <xf numFmtId="49" fontId="104" fillId="0" borderId="24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0" fontId="105" fillId="0" borderId="25" xfId="0" applyFont="1" applyBorder="1" applyAlignment="1">
      <alignment vertical="center"/>
    </xf>
    <xf numFmtId="0" fontId="106" fillId="0" borderId="26" xfId="0" applyFont="1" applyBorder="1" applyAlignment="1">
      <alignment vertical="center"/>
    </xf>
    <xf numFmtId="49" fontId="104" fillId="0" borderId="24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24" xfId="0" applyNumberFormat="1" applyFont="1" applyBorder="1" applyAlignment="1">
      <alignment horizontal="center" vertical="center"/>
    </xf>
    <xf numFmtId="49" fontId="107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8" fillId="0" borderId="26" xfId="0" applyNumberFormat="1" applyFont="1" applyBorder="1" applyAlignment="1">
      <alignment horizontal="center" vertical="center" wrapText="1"/>
    </xf>
    <xf numFmtId="0" fontId="108" fillId="0" borderId="14" xfId="0" applyNumberFormat="1" applyFont="1" applyBorder="1" applyAlignment="1">
      <alignment horizontal="center" vertical="center" wrapText="1"/>
    </xf>
    <xf numFmtId="7" fontId="108" fillId="0" borderId="14" xfId="0" applyNumberFormat="1" applyFont="1" applyBorder="1" applyAlignment="1">
      <alignment horizontal="center" vertical="center" wrapText="1"/>
    </xf>
    <xf numFmtId="0" fontId="108" fillId="0" borderId="25" xfId="0" applyNumberFormat="1" applyFont="1" applyBorder="1" applyAlignment="1">
      <alignment horizontal="left" vertical="center" wrapText="1"/>
    </xf>
    <xf numFmtId="49" fontId="100" fillId="0" borderId="20" xfId="0" applyNumberFormat="1" applyFont="1" applyBorder="1" applyAlignment="1">
      <alignment horizontal="center" vertical="center" wrapText="1"/>
    </xf>
    <xf numFmtId="8" fontId="100" fillId="0" borderId="20" xfId="0" applyNumberFormat="1" applyFont="1" applyBorder="1" applyAlignment="1" quotePrefix="1">
      <alignment horizontal="center" vertical="center"/>
    </xf>
    <xf numFmtId="8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 quotePrefix="1">
      <alignment horizontal="center" vertical="center"/>
    </xf>
    <xf numFmtId="165" fontId="103" fillId="0" borderId="12" xfId="0" applyNumberFormat="1" applyFont="1" applyBorder="1" applyAlignment="1">
      <alignment horizontal="center" vertical="center"/>
    </xf>
    <xf numFmtId="0" fontId="100" fillId="0" borderId="20" xfId="0" applyNumberFormat="1" applyFont="1" applyBorder="1" applyAlignment="1">
      <alignment horizontal="center" vertical="center"/>
    </xf>
    <xf numFmtId="8" fontId="103" fillId="0" borderId="12" xfId="0" applyNumberFormat="1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8" fontId="100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8" fontId="109" fillId="0" borderId="20" xfId="0" applyNumberFormat="1" applyFont="1" applyBorder="1" applyAlignment="1">
      <alignment horizontal="center" vertical="center"/>
    </xf>
    <xf numFmtId="8" fontId="103" fillId="0" borderId="27" xfId="0" applyNumberFormat="1" applyFont="1" applyBorder="1" applyAlignment="1">
      <alignment horizontal="center" vertical="center"/>
    </xf>
    <xf numFmtId="8" fontId="100" fillId="0" borderId="12" xfId="0" applyNumberFormat="1" applyFont="1" applyFill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/>
    </xf>
    <xf numFmtId="0" fontId="14" fillId="0" borderId="16" xfId="0" applyFont="1" applyBorder="1" applyAlignment="1" quotePrefix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9" fontId="109" fillId="0" borderId="20" xfId="0" applyNumberFormat="1" applyFont="1" applyBorder="1" applyAlignment="1">
      <alignment horizontal="center" vertical="center" wrapText="1"/>
    </xf>
    <xf numFmtId="7" fontId="100" fillId="0" borderId="20" xfId="0" applyNumberFormat="1" applyFont="1" applyBorder="1" applyAlignment="1">
      <alignment vertical="center" wrapText="1"/>
    </xf>
    <xf numFmtId="49" fontId="100" fillId="0" borderId="2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04" fillId="0" borderId="17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0" fontId="110" fillId="0" borderId="20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4" fillId="0" borderId="26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04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0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104" fillId="0" borderId="28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4" fillId="0" borderId="28" xfId="0" applyNumberFormat="1" applyFont="1" applyFill="1" applyBorder="1" applyAlignment="1">
      <alignment vertical="center"/>
    </xf>
    <xf numFmtId="164" fontId="100" fillId="0" borderId="33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0" fillId="0" borderId="34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0" fillId="0" borderId="34" xfId="0" applyNumberFormat="1" applyFont="1" applyBorder="1" applyAlignment="1">
      <alignment vertical="center"/>
    </xf>
    <xf numFmtId="164" fontId="101" fillId="0" borderId="34" xfId="0" applyNumberFormat="1" applyFont="1" applyFill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0" fillId="0" borderId="34" xfId="0" applyNumberFormat="1" applyFont="1" applyFill="1" applyBorder="1" applyAlignment="1">
      <alignment vertical="center"/>
    </xf>
    <xf numFmtId="164" fontId="104" fillId="0" borderId="28" xfId="0" applyNumberFormat="1" applyFont="1" applyFill="1" applyBorder="1" applyAlignment="1">
      <alignment vertical="center"/>
    </xf>
    <xf numFmtId="164" fontId="111" fillId="0" borderId="28" xfId="0" applyNumberFormat="1" applyFont="1" applyFill="1" applyBorder="1" applyAlignment="1">
      <alignment vertical="center"/>
    </xf>
    <xf numFmtId="164" fontId="110" fillId="0" borderId="33" xfId="0" applyNumberFormat="1" applyFont="1" applyFill="1" applyBorder="1" applyAlignment="1">
      <alignment vertical="center"/>
    </xf>
    <xf numFmtId="164" fontId="24" fillId="0" borderId="34" xfId="0" applyNumberFormat="1" applyFont="1" applyFill="1" applyBorder="1" applyAlignment="1">
      <alignment vertical="center"/>
    </xf>
    <xf numFmtId="164" fontId="111" fillId="0" borderId="28" xfId="0" applyNumberFormat="1" applyFont="1" applyFill="1" applyBorder="1" applyAlignment="1">
      <alignment vertical="center"/>
    </xf>
    <xf numFmtId="164" fontId="24" fillId="0" borderId="34" xfId="0" applyNumberFormat="1" applyFont="1" applyFill="1" applyBorder="1" applyAlignment="1">
      <alignment vertical="center"/>
    </xf>
    <xf numFmtId="164" fontId="110" fillId="0" borderId="33" xfId="0" applyNumberFormat="1" applyFont="1" applyFill="1" applyBorder="1" applyAlignment="1">
      <alignment vertical="center"/>
    </xf>
    <xf numFmtId="164" fontId="24" fillId="0" borderId="33" xfId="0" applyNumberFormat="1" applyFont="1" applyFill="1" applyBorder="1" applyAlignment="1">
      <alignment vertical="center"/>
    </xf>
    <xf numFmtId="164" fontId="24" fillId="0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164" fontId="1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164" fontId="24" fillId="0" borderId="32" xfId="0" applyNumberFormat="1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00" fillId="0" borderId="22" xfId="0" applyFont="1" applyBorder="1" applyAlignment="1" quotePrefix="1">
      <alignment horizontal="center" vertical="center"/>
    </xf>
    <xf numFmtId="164" fontId="100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7" fontId="104" fillId="0" borderId="28" xfId="0" applyNumberFormat="1" applyFont="1" applyBorder="1" applyAlignment="1">
      <alignment vertical="center" wrapText="1"/>
    </xf>
    <xf numFmtId="7" fontId="100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00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1" xfId="0" applyNumberFormat="1" applyFont="1" applyFill="1" applyBorder="1" applyAlignment="1">
      <alignment horizontal="right" vertical="center"/>
    </xf>
    <xf numFmtId="7" fontId="104" fillId="0" borderId="28" xfId="0" applyNumberFormat="1" applyFont="1" applyFill="1" applyBorder="1" applyAlignment="1">
      <alignment vertical="center" wrapText="1"/>
    </xf>
    <xf numFmtId="7" fontId="100" fillId="0" borderId="33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00" fillId="0" borderId="31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vertical="center" wrapText="1"/>
    </xf>
    <xf numFmtId="7" fontId="100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4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3" fillId="0" borderId="20" xfId="0" applyNumberFormat="1" applyFont="1" applyBorder="1" applyAlignment="1">
      <alignment horizontal="center" vertical="center"/>
    </xf>
    <xf numFmtId="49" fontId="104" fillId="0" borderId="17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0" fontId="114" fillId="0" borderId="20" xfId="0" applyFont="1" applyFill="1" applyBorder="1" applyAlignment="1">
      <alignment horizontal="center" vertical="center" wrapText="1"/>
    </xf>
    <xf numFmtId="8" fontId="100" fillId="0" borderId="22" xfId="0" applyNumberFormat="1" applyFont="1" applyBorder="1" applyAlignment="1" quotePrefix="1">
      <alignment horizontal="center" vertical="center"/>
    </xf>
    <xf numFmtId="7" fontId="100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64" fontId="24" fillId="0" borderId="12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164" fontId="24" fillId="0" borderId="11" xfId="0" applyNumberFormat="1" applyFon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7" fontId="106" fillId="0" borderId="28" xfId="0" applyNumberFormat="1" applyFont="1" applyBorder="1" applyAlignment="1">
      <alignment vertical="center" wrapText="1"/>
    </xf>
    <xf numFmtId="164" fontId="24" fillId="0" borderId="34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3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7" fontId="24" fillId="0" borderId="12" xfId="0" applyNumberFormat="1" applyFont="1" applyBorder="1" applyAlignment="1">
      <alignment vertical="center"/>
    </xf>
    <xf numFmtId="7" fontId="24" fillId="0" borderId="11" xfId="0" applyNumberFormat="1" applyFont="1" applyBorder="1" applyAlignment="1">
      <alignment vertical="center"/>
    </xf>
    <xf numFmtId="7" fontId="24" fillId="0" borderId="34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49" fontId="100" fillId="0" borderId="27" xfId="0" applyNumberFormat="1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7" fontId="100" fillId="0" borderId="39" xfId="0" applyNumberFormat="1" applyFont="1" applyFill="1" applyBorder="1" applyAlignment="1">
      <alignment vertical="center" wrapText="1"/>
    </xf>
    <xf numFmtId="0" fontId="100" fillId="0" borderId="11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04" fillId="0" borderId="21" xfId="0" applyFont="1" applyBorder="1" applyAlignment="1">
      <alignment horizontal="center" vertical="center"/>
    </xf>
    <xf numFmtId="8" fontId="100" fillId="0" borderId="2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04" fillId="0" borderId="19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164" fontId="100" fillId="0" borderId="39" xfId="0" applyNumberFormat="1" applyFont="1" applyFill="1" applyBorder="1" applyAlignment="1">
      <alignment vertical="center"/>
    </xf>
    <xf numFmtId="7" fontId="0" fillId="0" borderId="0" xfId="0" applyNumberFormat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0" fillId="0" borderId="22" xfId="0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7" fontId="1" fillId="0" borderId="46" xfId="0" applyNumberFormat="1" applyFont="1" applyFill="1" applyBorder="1" applyAlignment="1">
      <alignment horizontal="right" vertical="center"/>
    </xf>
    <xf numFmtId="164" fontId="24" fillId="0" borderId="46" xfId="0" applyNumberFormat="1" applyFont="1" applyBorder="1" applyAlignment="1">
      <alignment vertical="center"/>
    </xf>
    <xf numFmtId="7" fontId="24" fillId="0" borderId="46" xfId="0" applyNumberFormat="1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49" fontId="100" fillId="0" borderId="12" xfId="0" applyNumberFormat="1" applyFont="1" applyBorder="1" applyAlignment="1">
      <alignment horizontal="center" vertical="center" wrapText="1"/>
    </xf>
    <xf numFmtId="7" fontId="100" fillId="0" borderId="34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7" fontId="24" fillId="0" borderId="23" xfId="0" applyNumberFormat="1" applyFont="1" applyBorder="1" applyAlignment="1">
      <alignment vertical="center"/>
    </xf>
    <xf numFmtId="7" fontId="1" fillId="0" borderId="12" xfId="0" applyNumberFormat="1" applyFont="1" applyFill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center" vertical="center"/>
    </xf>
    <xf numFmtId="7" fontId="100" fillId="0" borderId="39" xfId="0" applyNumberFormat="1" applyFont="1" applyFill="1" applyBorder="1" applyAlignment="1">
      <alignment horizontal="right" vertical="center"/>
    </xf>
    <xf numFmtId="7" fontId="100" fillId="0" borderId="12" xfId="0" applyNumberFormat="1" applyFont="1" applyFill="1" applyBorder="1" applyAlignment="1">
      <alignment horizontal="right" vertical="center" wrapText="1"/>
    </xf>
    <xf numFmtId="7" fontId="1" fillId="0" borderId="11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31" xfId="0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3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164" fontId="100" fillId="0" borderId="22" xfId="0" applyNumberFormat="1" applyFont="1" applyFill="1" applyBorder="1" applyAlignment="1">
      <alignment vertical="center"/>
    </xf>
    <xf numFmtId="164" fontId="104" fillId="0" borderId="15" xfId="0" applyNumberFormat="1" applyFont="1" applyFill="1" applyBorder="1" applyAlignment="1">
      <alignment vertical="center"/>
    </xf>
    <xf numFmtId="164" fontId="106" fillId="0" borderId="28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4" fontId="1" fillId="0" borderId="3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115" fillId="0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center" vertical="center"/>
    </xf>
    <xf numFmtId="8" fontId="11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164" fontId="1" fillId="0" borderId="32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 wrapText="1"/>
    </xf>
    <xf numFmtId="7" fontId="24" fillId="0" borderId="3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11" fillId="0" borderId="19" xfId="0" applyFont="1" applyFill="1" applyBorder="1" applyAlignment="1" quotePrefix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7" fontId="104" fillId="0" borderId="12" xfId="0" applyNumberFormat="1" applyFont="1" applyBorder="1" applyAlignment="1">
      <alignment vertical="center" wrapText="1"/>
    </xf>
    <xf numFmtId="4" fontId="111" fillId="0" borderId="12" xfId="0" applyNumberFormat="1" applyFont="1" applyFill="1" applyBorder="1" applyAlignment="1">
      <alignment horizontal="right" vertical="center"/>
    </xf>
    <xf numFmtId="4" fontId="35" fillId="0" borderId="1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 quotePrefix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left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4" fontId="111" fillId="0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vertical="center"/>
    </xf>
    <xf numFmtId="4" fontId="41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vertical="center" wrapText="1"/>
    </xf>
    <xf numFmtId="49" fontId="104" fillId="0" borderId="27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0" fontId="104" fillId="0" borderId="20" xfId="0" applyFont="1" applyBorder="1" applyAlignment="1">
      <alignment vertical="center" wrapText="1"/>
    </xf>
    <xf numFmtId="49" fontId="104" fillId="0" borderId="16" xfId="0" applyNumberFormat="1" applyFont="1" applyBorder="1" applyAlignment="1">
      <alignment horizontal="center" vertical="center" wrapText="1"/>
    </xf>
    <xf numFmtId="165" fontId="38" fillId="0" borderId="12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left" vertical="center" wrapText="1"/>
    </xf>
    <xf numFmtId="4" fontId="117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center" vertical="center" wrapText="1"/>
    </xf>
    <xf numFmtId="4" fontId="44" fillId="0" borderId="0" xfId="0" applyNumberFormat="1" applyFont="1" applyFill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2" fillId="0" borderId="0" xfId="0" applyFont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18" fillId="0" borderId="49" xfId="0" applyFont="1" applyBorder="1" applyAlignment="1">
      <alignment vertical="center"/>
    </xf>
    <xf numFmtId="4" fontId="118" fillId="0" borderId="50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24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52" xfId="5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vertical="center"/>
    </xf>
    <xf numFmtId="4" fontId="24" fillId="0" borderId="52" xfId="0" applyNumberFormat="1" applyFont="1" applyBorder="1" applyAlignment="1">
      <alignment vertical="center"/>
    </xf>
    <xf numFmtId="0" fontId="119" fillId="0" borderId="0" xfId="0" applyFont="1" applyBorder="1" applyAlignment="1">
      <alignment horizontal="center" vertical="center"/>
    </xf>
    <xf numFmtId="0" fontId="24" fillId="0" borderId="53" xfId="52" applyFont="1" applyBorder="1" applyAlignment="1">
      <alignment horizontal="center" vertical="center"/>
      <protection/>
    </xf>
    <xf numFmtId="0" fontId="1" fillId="0" borderId="53" xfId="52" applyFont="1" applyBorder="1" applyAlignment="1">
      <alignment horizontal="center" vertical="center"/>
      <protection/>
    </xf>
    <xf numFmtId="0" fontId="1" fillId="0" borderId="53" xfId="52" applyFont="1" applyBorder="1" applyAlignment="1">
      <alignment horizontal="left" vertical="center" wrapText="1"/>
      <protection/>
    </xf>
    <xf numFmtId="4" fontId="1" fillId="0" borderId="54" xfId="52" applyNumberFormat="1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4" fontId="24" fillId="0" borderId="54" xfId="0" applyNumberFormat="1" applyFont="1" applyBorder="1" applyAlignment="1">
      <alignment vertical="center"/>
    </xf>
    <xf numFmtId="4" fontId="118" fillId="0" borderId="49" xfId="0" applyNumberFormat="1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4" fontId="1" fillId="0" borderId="34" xfId="52" applyNumberFormat="1" applyFont="1" applyBorder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1" fillId="0" borderId="32" xfId="52" applyNumberFormat="1" applyFont="1" applyBorder="1" applyAlignment="1">
      <alignment vertical="center"/>
      <protection/>
    </xf>
    <xf numFmtId="4" fontId="24" fillId="0" borderId="57" xfId="0" applyNumberFormat="1" applyFont="1" applyBorder="1" applyAlignment="1">
      <alignment vertical="center"/>
    </xf>
    <xf numFmtId="4" fontId="118" fillId="0" borderId="49" xfId="52" applyNumberFormat="1" applyFont="1" applyBorder="1" applyAlignment="1">
      <alignment vertical="center"/>
      <protection/>
    </xf>
    <xf numFmtId="4" fontId="118" fillId="0" borderId="50" xfId="52" applyNumberFormat="1" applyFont="1" applyBorder="1" applyAlignment="1">
      <alignment vertical="center"/>
      <protection/>
    </xf>
    <xf numFmtId="0" fontId="24" fillId="0" borderId="58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left" vertical="center" wrapText="1"/>
      <protection/>
    </xf>
    <xf numFmtId="4" fontId="1" fillId="0" borderId="59" xfId="52" applyNumberFormat="1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4" fontId="118" fillId="0" borderId="60" xfId="52" applyNumberFormat="1" applyFont="1" applyBorder="1" applyAlignment="1">
      <alignment vertical="center"/>
      <protection/>
    </xf>
    <xf numFmtId="4" fontId="118" fillId="0" borderId="61" xfId="52" applyNumberFormat="1" applyFont="1" applyBorder="1" applyAlignment="1">
      <alignment vertical="center"/>
      <protection/>
    </xf>
    <xf numFmtId="0" fontId="24" fillId="0" borderId="20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19" fillId="0" borderId="62" xfId="0" applyFont="1" applyBorder="1" applyAlignment="1">
      <alignment horizontal="center" vertical="center"/>
    </xf>
    <xf numFmtId="4" fontId="1" fillId="0" borderId="63" xfId="52" applyNumberFormat="1" applyFont="1" applyBorder="1" applyAlignment="1">
      <alignment vertical="center"/>
      <protection/>
    </xf>
    <xf numFmtId="0" fontId="24" fillId="0" borderId="64" xfId="52" applyFont="1" applyBorder="1" applyAlignment="1" quotePrefix="1">
      <alignment horizontal="center" vertical="center"/>
      <protection/>
    </xf>
    <xf numFmtId="0" fontId="1" fillId="0" borderId="64" xfId="52" applyFont="1" applyBorder="1" applyAlignment="1" quotePrefix="1">
      <alignment horizontal="center" vertical="center"/>
      <protection/>
    </xf>
    <xf numFmtId="0" fontId="119" fillId="0" borderId="65" xfId="0" applyFont="1" applyBorder="1" applyAlignment="1">
      <alignment horizontal="center" vertical="center"/>
    </xf>
    <xf numFmtId="0" fontId="1" fillId="0" borderId="66" xfId="52" applyFont="1" applyBorder="1" applyAlignment="1">
      <alignment horizontal="left" vertical="center" wrapText="1"/>
      <protection/>
    </xf>
    <xf numFmtId="4" fontId="1" fillId="0" borderId="31" xfId="52" applyNumberFormat="1" applyFont="1" applyBorder="1" applyAlignment="1">
      <alignment vertical="center"/>
      <protection/>
    </xf>
    <xf numFmtId="4" fontId="1" fillId="0" borderId="34" xfId="52" applyNumberFormat="1" applyFont="1" applyFill="1" applyBorder="1" applyAlignment="1">
      <alignment vertical="center"/>
      <protection/>
    </xf>
    <xf numFmtId="0" fontId="0" fillId="0" borderId="34" xfId="0" applyBorder="1" applyAlignment="1">
      <alignment horizontal="center" vertical="center"/>
    </xf>
    <xf numFmtId="4" fontId="1" fillId="0" borderId="43" xfId="52" applyNumberFormat="1" applyFont="1" applyFill="1" applyBorder="1" applyAlignment="1">
      <alignment vertical="center"/>
      <protection/>
    </xf>
    <xf numFmtId="0" fontId="1" fillId="0" borderId="20" xfId="52" applyFont="1" applyBorder="1" applyAlignment="1">
      <alignment horizontal="left" vertical="center" wrapText="1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18" fillId="0" borderId="49" xfId="52" applyNumberFormat="1" applyFont="1" applyFill="1" applyBorder="1" applyAlignment="1">
      <alignment vertical="center"/>
      <protection/>
    </xf>
    <xf numFmtId="4" fontId="118" fillId="0" borderId="50" xfId="52" applyNumberFormat="1" applyFont="1" applyFill="1" applyBorder="1" applyAlignment="1">
      <alignment vertical="center"/>
      <protection/>
    </xf>
    <xf numFmtId="0" fontId="24" fillId="0" borderId="66" xfId="52" applyFont="1" applyBorder="1" applyAlignment="1" quotePrefix="1">
      <alignment horizontal="center" vertical="center"/>
      <protection/>
    </xf>
    <xf numFmtId="0" fontId="1" fillId="0" borderId="66" xfId="52" applyFont="1" applyBorder="1" applyAlignment="1" quotePrefix="1">
      <alignment horizontal="center" vertical="center"/>
      <protection/>
    </xf>
    <xf numFmtId="4" fontId="1" fillId="0" borderId="33" xfId="52" applyNumberFormat="1" applyFont="1" applyBorder="1" applyAlignment="1">
      <alignment vertical="center"/>
      <protection/>
    </xf>
    <xf numFmtId="8" fontId="1" fillId="0" borderId="53" xfId="52" applyNumberFormat="1" applyFont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2" fontId="24" fillId="0" borderId="11" xfId="0" applyNumberFormat="1" applyFont="1" applyBorder="1" applyAlignment="1">
      <alignment vertical="center"/>
    </xf>
    <xf numFmtId="0" fontId="4" fillId="0" borderId="31" xfId="52" applyFont="1" applyBorder="1" applyAlignment="1">
      <alignment horizontal="center" vertical="center"/>
      <protection/>
    </xf>
    <xf numFmtId="49" fontId="4" fillId="0" borderId="0" xfId="52" applyNumberFormat="1" applyFont="1" applyBorder="1" applyAlignment="1">
      <alignment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/>
      <protection/>
    </xf>
    <xf numFmtId="0" fontId="120" fillId="0" borderId="25" xfId="52" applyFont="1" applyBorder="1" applyAlignment="1">
      <alignment horizontal="center" vertical="center"/>
      <protection/>
    </xf>
    <xf numFmtId="4" fontId="118" fillId="0" borderId="67" xfId="52" applyNumberFormat="1" applyFont="1" applyBorder="1" applyAlignment="1">
      <alignment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4" fontId="24" fillId="0" borderId="53" xfId="0" applyNumberFormat="1" applyFont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33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104" fillId="0" borderId="46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104" fillId="0" borderId="47" xfId="0" applyNumberFormat="1" applyFont="1" applyBorder="1" applyAlignment="1">
      <alignment vertical="center"/>
    </xf>
    <xf numFmtId="164" fontId="1" fillId="0" borderId="12" xfId="0" applyNumberFormat="1" applyFont="1" applyFill="1" applyBorder="1" applyAlignment="1">
      <alignment/>
    </xf>
    <xf numFmtId="0" fontId="100" fillId="0" borderId="1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" fontId="1" fillId="0" borderId="32" xfId="52" applyNumberFormat="1" applyFont="1" applyFill="1" applyBorder="1" applyAlignment="1">
      <alignment vertical="center"/>
      <protection/>
    </xf>
    <xf numFmtId="0" fontId="23" fillId="34" borderId="22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1" fillId="0" borderId="34" xfId="0" applyNumberFormat="1" applyFont="1" applyBorder="1" applyAlignment="1">
      <alignment horizontal="right" vertical="center"/>
    </xf>
    <xf numFmtId="7" fontId="24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49" fontId="100" fillId="0" borderId="45" xfId="0" applyNumberFormat="1" applyFont="1" applyBorder="1" applyAlignment="1">
      <alignment horizontal="center" vertical="center"/>
    </xf>
    <xf numFmtId="8" fontId="1" fillId="0" borderId="45" xfId="0" applyNumberFormat="1" applyFont="1" applyBorder="1" applyAlignment="1">
      <alignment horizontal="center" vertical="center"/>
    </xf>
    <xf numFmtId="164" fontId="24" fillId="0" borderId="45" xfId="0" applyNumberFormat="1" applyFont="1" applyBorder="1" applyAlignment="1">
      <alignment vertical="center"/>
    </xf>
    <xf numFmtId="7" fontId="24" fillId="0" borderId="45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4" fillId="0" borderId="72" xfId="0" applyFont="1" applyBorder="1" applyAlignment="1">
      <alignment horizontal="center" vertical="center"/>
    </xf>
    <xf numFmtId="0" fontId="104" fillId="0" borderId="73" xfId="0" applyFont="1" applyBorder="1" applyAlignment="1">
      <alignment horizontal="center" vertical="center"/>
    </xf>
    <xf numFmtId="0" fontId="104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75" xfId="52" applyFont="1" applyBorder="1" applyAlignment="1">
      <alignment horizontal="center" vertical="center"/>
      <protection/>
    </xf>
    <xf numFmtId="0" fontId="4" fillId="0" borderId="76" xfId="52" applyFont="1" applyBorder="1" applyAlignment="1">
      <alignment horizontal="center" vertical="center"/>
      <protection/>
    </xf>
    <xf numFmtId="0" fontId="4" fillId="0" borderId="77" xfId="52" applyFont="1" applyBorder="1" applyAlignment="1">
      <alignment horizontal="center" vertical="center"/>
      <protection/>
    </xf>
    <xf numFmtId="49" fontId="4" fillId="0" borderId="78" xfId="52" applyNumberFormat="1" applyFont="1" applyBorder="1" applyAlignment="1">
      <alignment horizontal="left" vertical="center" wrapText="1"/>
      <protection/>
    </xf>
    <xf numFmtId="49" fontId="4" fillId="0" borderId="30" xfId="52" applyNumberFormat="1" applyFont="1" applyBorder="1" applyAlignment="1">
      <alignment horizontal="left" vertical="center" wrapText="1"/>
      <protection/>
    </xf>
    <xf numFmtId="49" fontId="4" fillId="0" borderId="79" xfId="52" applyNumberFormat="1" applyFont="1" applyBorder="1" applyAlignment="1">
      <alignment horizontal="left" vertical="center" wrapText="1"/>
      <protection/>
    </xf>
    <xf numFmtId="0" fontId="0" fillId="0" borderId="4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81" xfId="52" applyFont="1" applyBorder="1" applyAlignment="1">
      <alignment horizontal="center" vertical="center"/>
      <protection/>
    </xf>
    <xf numFmtId="0" fontId="4" fillId="0" borderId="82" xfId="52" applyFont="1" applyBorder="1" applyAlignment="1">
      <alignment horizontal="center" vertical="center"/>
      <protection/>
    </xf>
    <xf numFmtId="49" fontId="4" fillId="0" borderId="83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0" fontId="4" fillId="0" borderId="84" xfId="52" applyFont="1" applyBorder="1" applyAlignment="1">
      <alignment horizontal="center" vertical="center"/>
      <protection/>
    </xf>
    <xf numFmtId="49" fontId="4" fillId="0" borderId="58" xfId="52" applyNumberFormat="1" applyFont="1" applyBorder="1" applyAlignment="1">
      <alignment horizontal="left" vertical="center"/>
      <protection/>
    </xf>
    <xf numFmtId="49" fontId="4" fillId="0" borderId="31" xfId="52" applyNumberFormat="1" applyFont="1" applyBorder="1" applyAlignment="1">
      <alignment horizontal="left" vertical="center"/>
      <protection/>
    </xf>
    <xf numFmtId="49" fontId="4" fillId="0" borderId="83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58" xfId="52" applyNumberFormat="1" applyFont="1" applyBorder="1" applyAlignment="1">
      <alignment horizontal="left" vertical="center" wrapText="1"/>
      <protection/>
    </xf>
    <xf numFmtId="49" fontId="4" fillId="0" borderId="83" xfId="52" applyNumberFormat="1" applyFont="1" applyBorder="1" applyAlignment="1">
      <alignment vertical="center"/>
      <protection/>
    </xf>
    <xf numFmtId="49" fontId="4" fillId="0" borderId="58" xfId="52" applyNumberFormat="1" applyFont="1" applyBorder="1" applyAlignment="1">
      <alignment vertical="center"/>
      <protection/>
    </xf>
    <xf numFmtId="0" fontId="120" fillId="0" borderId="26" xfId="52" applyFont="1" applyBorder="1" applyAlignment="1">
      <alignment horizontal="center" vertical="center"/>
      <protection/>
    </xf>
    <xf numFmtId="0" fontId="120" fillId="0" borderId="14" xfId="52" applyFont="1" applyBorder="1" applyAlignment="1">
      <alignment horizontal="center" vertical="center"/>
      <protection/>
    </xf>
    <xf numFmtId="49" fontId="4" fillId="0" borderId="60" xfId="52" applyNumberFormat="1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9"/>
  <sheetViews>
    <sheetView zoomScalePageLayoutView="0" workbookViewId="0" topLeftCell="A106">
      <selection activeCell="I100" sqref="I100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7.140625" style="0" customWidth="1"/>
    <col min="7" max="7" width="14.28125" style="0" customWidth="1"/>
    <col min="8" max="8" width="16.421875" style="0" customWidth="1"/>
    <col min="9" max="9" width="38.57421875" style="0" customWidth="1"/>
    <col min="10" max="10" width="0.5625" style="0" customWidth="1"/>
  </cols>
  <sheetData>
    <row r="1" ht="12.75">
      <c r="H1" t="s">
        <v>307</v>
      </c>
    </row>
    <row r="2" spans="2:8" ht="15.75" customHeight="1">
      <c r="B2" s="95"/>
      <c r="E2" s="99"/>
      <c r="H2" s="398" t="s">
        <v>440</v>
      </c>
    </row>
    <row r="3" spans="5:8" ht="12.75">
      <c r="E3" s="99"/>
      <c r="H3" s="99" t="s">
        <v>441</v>
      </c>
    </row>
    <row r="4" ht="18.75">
      <c r="E4" s="94"/>
    </row>
    <row r="5" spans="3:5" ht="18.75" customHeight="1">
      <c r="C5" s="2"/>
      <c r="E5" s="68" t="s">
        <v>442</v>
      </c>
    </row>
    <row r="6" spans="5:9" ht="12" customHeight="1" thickBot="1">
      <c r="E6" s="3"/>
      <c r="F6" s="67"/>
      <c r="I6" s="4"/>
    </row>
    <row r="7" spans="2:9" s="5" customFormat="1" ht="15" customHeight="1">
      <c r="B7" s="615" t="s">
        <v>0</v>
      </c>
      <c r="C7" s="617" t="s">
        <v>1</v>
      </c>
      <c r="D7" s="619" t="s">
        <v>2</v>
      </c>
      <c r="E7" s="621" t="s">
        <v>3</v>
      </c>
      <c r="F7" s="613" t="s">
        <v>288</v>
      </c>
      <c r="G7" s="623" t="s">
        <v>304</v>
      </c>
      <c r="H7" s="609" t="s">
        <v>305</v>
      </c>
      <c r="I7" s="611" t="s">
        <v>306</v>
      </c>
    </row>
    <row r="8" spans="2:9" s="5" customFormat="1" ht="15" customHeight="1" thickBot="1">
      <c r="B8" s="616"/>
      <c r="C8" s="618"/>
      <c r="D8" s="620"/>
      <c r="E8" s="622"/>
      <c r="F8" s="614"/>
      <c r="G8" s="624"/>
      <c r="H8" s="610"/>
      <c r="I8" s="612"/>
    </row>
    <row r="9" spans="2:9" s="7" customFormat="1" ht="9.75" customHeight="1" thickBot="1">
      <c r="B9" s="58">
        <v>1</v>
      </c>
      <c r="C9" s="6">
        <v>2</v>
      </c>
      <c r="D9" s="6">
        <v>3</v>
      </c>
      <c r="E9" s="6">
        <v>4</v>
      </c>
      <c r="F9" s="205">
        <v>5</v>
      </c>
      <c r="G9" s="228">
        <v>6</v>
      </c>
      <c r="H9" s="228">
        <v>7</v>
      </c>
      <c r="I9" s="229">
        <v>8</v>
      </c>
    </row>
    <row r="10" spans="2:9" s="7" customFormat="1" ht="15" customHeight="1" thickBot="1">
      <c r="B10" s="126" t="s">
        <v>69</v>
      </c>
      <c r="C10" s="166"/>
      <c r="D10" s="166"/>
      <c r="E10" s="167" t="s">
        <v>70</v>
      </c>
      <c r="F10" s="206">
        <f>F11+F13</f>
        <v>702600.04</v>
      </c>
      <c r="G10" s="206">
        <f>G11+G13</f>
        <v>0</v>
      </c>
      <c r="H10" s="206">
        <f>H11+H13</f>
        <v>702600.04</v>
      </c>
      <c r="I10" s="204"/>
    </row>
    <row r="11" spans="2:9" s="7" customFormat="1" ht="15" customHeight="1">
      <c r="B11" s="87"/>
      <c r="C11" s="263" t="s">
        <v>71</v>
      </c>
      <c r="D11" s="88"/>
      <c r="E11" s="121" t="s">
        <v>175</v>
      </c>
      <c r="F11" s="264">
        <f>F12</f>
        <v>200000</v>
      </c>
      <c r="G11" s="264">
        <f>G12</f>
        <v>0</v>
      </c>
      <c r="H11" s="264">
        <f>H12</f>
        <v>200000</v>
      </c>
      <c r="I11" s="265"/>
    </row>
    <row r="12" spans="2:9" s="7" customFormat="1" ht="15" customHeight="1">
      <c r="B12" s="400"/>
      <c r="C12" s="230"/>
      <c r="D12" s="15" t="s">
        <v>243</v>
      </c>
      <c r="E12" s="30" t="s">
        <v>287</v>
      </c>
      <c r="F12" s="211">
        <v>200000</v>
      </c>
      <c r="G12" s="230"/>
      <c r="H12" s="234">
        <f>F12+G12</f>
        <v>200000</v>
      </c>
      <c r="I12" s="266"/>
    </row>
    <row r="13" spans="2:9" s="7" customFormat="1" ht="15" customHeight="1">
      <c r="B13" s="400"/>
      <c r="C13" s="107" t="s">
        <v>211</v>
      </c>
      <c r="D13" s="402"/>
      <c r="E13" s="401" t="s">
        <v>43</v>
      </c>
      <c r="F13" s="212">
        <f>F14</f>
        <v>502600.04</v>
      </c>
      <c r="G13" s="212">
        <f>G14</f>
        <v>0</v>
      </c>
      <c r="H13" s="212">
        <f>H14</f>
        <v>502600.04</v>
      </c>
      <c r="I13" s="266"/>
    </row>
    <row r="14" spans="2:9" s="7" customFormat="1" ht="41.25" customHeight="1" thickBot="1">
      <c r="B14" s="58"/>
      <c r="C14" s="6"/>
      <c r="D14" s="17">
        <v>2010</v>
      </c>
      <c r="E14" s="337" t="s">
        <v>282</v>
      </c>
      <c r="F14" s="210">
        <v>502600.04</v>
      </c>
      <c r="G14" s="399"/>
      <c r="H14" s="234">
        <f>F14+G14</f>
        <v>502600.04</v>
      </c>
      <c r="I14" s="397" t="s">
        <v>335</v>
      </c>
    </row>
    <row r="15" spans="2:9" s="7" customFormat="1" ht="14.25" customHeight="1" thickBot="1">
      <c r="B15" s="126" t="s">
        <v>4</v>
      </c>
      <c r="C15" s="127"/>
      <c r="D15" s="127"/>
      <c r="E15" s="128" t="s">
        <v>5</v>
      </c>
      <c r="F15" s="208">
        <f aca="true" t="shared" si="0" ref="F15:H16">F16</f>
        <v>8000</v>
      </c>
      <c r="G15" s="208">
        <f t="shared" si="0"/>
        <v>0</v>
      </c>
      <c r="H15" s="208">
        <f t="shared" si="0"/>
        <v>8000</v>
      </c>
      <c r="I15" s="247"/>
    </row>
    <row r="16" spans="2:11" s="7" customFormat="1" ht="15" customHeight="1">
      <c r="B16" s="59"/>
      <c r="C16" s="107" t="s">
        <v>6</v>
      </c>
      <c r="D16" s="108"/>
      <c r="E16" s="109" t="s">
        <v>7</v>
      </c>
      <c r="F16" s="209">
        <f t="shared" si="0"/>
        <v>8000</v>
      </c>
      <c r="G16" s="209">
        <f t="shared" si="0"/>
        <v>0</v>
      </c>
      <c r="H16" s="209">
        <f t="shared" si="0"/>
        <v>8000</v>
      </c>
      <c r="I16" s="267"/>
      <c r="K16" s="8"/>
    </row>
    <row r="17" spans="2:11" s="7" customFormat="1" ht="27.75" customHeight="1" thickBot="1">
      <c r="B17" s="60"/>
      <c r="C17" s="10"/>
      <c r="D17" s="11" t="s">
        <v>8</v>
      </c>
      <c r="E17" s="12" t="s">
        <v>251</v>
      </c>
      <c r="F17" s="207">
        <v>8000</v>
      </c>
      <c r="G17" s="14"/>
      <c r="H17" s="234">
        <f>F17+G17</f>
        <v>8000</v>
      </c>
      <c r="I17" s="268"/>
      <c r="K17" s="13"/>
    </row>
    <row r="18" spans="2:11" s="7" customFormat="1" ht="15" customHeight="1" thickBot="1">
      <c r="B18" s="139" t="s">
        <v>86</v>
      </c>
      <c r="C18" s="135"/>
      <c r="D18" s="135"/>
      <c r="E18" s="136" t="s">
        <v>72</v>
      </c>
      <c r="F18" s="208">
        <f>F19</f>
        <v>300000</v>
      </c>
      <c r="G18" s="208">
        <f>G19</f>
        <v>0</v>
      </c>
      <c r="H18" s="208">
        <f>H19</f>
        <v>300000</v>
      </c>
      <c r="I18" s="247"/>
      <c r="K18" s="13"/>
    </row>
    <row r="19" spans="2:11" s="7" customFormat="1" ht="15" customHeight="1">
      <c r="B19" s="59"/>
      <c r="C19" s="123" t="s">
        <v>89</v>
      </c>
      <c r="D19" s="122"/>
      <c r="E19" s="125" t="s">
        <v>170</v>
      </c>
      <c r="F19" s="209">
        <f>F20+F21</f>
        <v>300000</v>
      </c>
      <c r="G19" s="209">
        <f>G20+G21</f>
        <v>0</v>
      </c>
      <c r="H19" s="209">
        <f>H20+H21</f>
        <v>300000</v>
      </c>
      <c r="I19" s="267"/>
      <c r="K19" s="13"/>
    </row>
    <row r="20" spans="2:11" s="7" customFormat="1" ht="47.25" customHeight="1">
      <c r="B20" s="404"/>
      <c r="C20" s="405"/>
      <c r="D20" s="98">
        <v>2710</v>
      </c>
      <c r="E20" s="89" t="s">
        <v>326</v>
      </c>
      <c r="F20" s="211">
        <v>200000</v>
      </c>
      <c r="G20" s="388"/>
      <c r="H20" s="234">
        <f>F20+G20</f>
        <v>200000</v>
      </c>
      <c r="I20" s="375" t="s">
        <v>327</v>
      </c>
      <c r="K20" s="13"/>
    </row>
    <row r="21" spans="2:11" s="7" customFormat="1" ht="39" customHeight="1" thickBot="1">
      <c r="B21" s="168"/>
      <c r="C21" s="169"/>
      <c r="D21" s="20">
        <v>6300</v>
      </c>
      <c r="E21" s="21" t="s">
        <v>336</v>
      </c>
      <c r="F21" s="210">
        <v>100000</v>
      </c>
      <c r="G21" s="403"/>
      <c r="H21" s="234">
        <f>F21+G21</f>
        <v>100000</v>
      </c>
      <c r="I21" s="375" t="s">
        <v>338</v>
      </c>
      <c r="K21" s="13"/>
    </row>
    <row r="22" spans="2:11" s="7" customFormat="1" ht="15" customHeight="1" thickBot="1">
      <c r="B22" s="188">
        <v>630</v>
      </c>
      <c r="C22" s="189"/>
      <c r="D22" s="189"/>
      <c r="E22" s="128" t="s">
        <v>289</v>
      </c>
      <c r="F22" s="208">
        <f aca="true" t="shared" si="1" ref="F22:H23">F23</f>
        <v>25000</v>
      </c>
      <c r="G22" s="208">
        <f t="shared" si="1"/>
        <v>0</v>
      </c>
      <c r="H22" s="208">
        <f t="shared" si="1"/>
        <v>25000</v>
      </c>
      <c r="I22" s="247"/>
      <c r="K22" s="8"/>
    </row>
    <row r="23" spans="2:11" s="7" customFormat="1" ht="15" customHeight="1">
      <c r="B23" s="190"/>
      <c r="C23" s="191">
        <v>63095</v>
      </c>
      <c r="D23" s="192"/>
      <c r="E23" s="401" t="s">
        <v>43</v>
      </c>
      <c r="F23" s="209">
        <f t="shared" si="1"/>
        <v>25000</v>
      </c>
      <c r="G23" s="209">
        <f t="shared" si="1"/>
        <v>0</v>
      </c>
      <c r="H23" s="209">
        <f t="shared" si="1"/>
        <v>25000</v>
      </c>
      <c r="I23" s="267"/>
      <c r="K23" s="8"/>
    </row>
    <row r="24" spans="2:11" s="7" customFormat="1" ht="36.75" thickBot="1">
      <c r="B24" s="168"/>
      <c r="C24" s="169"/>
      <c r="D24" s="175">
        <v>6297</v>
      </c>
      <c r="E24" s="30" t="s">
        <v>284</v>
      </c>
      <c r="F24" s="210">
        <v>25000</v>
      </c>
      <c r="G24" s="14"/>
      <c r="H24" s="234">
        <f>F24+G24</f>
        <v>25000</v>
      </c>
      <c r="I24" s="268"/>
      <c r="K24" s="8"/>
    </row>
    <row r="25" spans="2:11" s="7" customFormat="1" ht="15.75" customHeight="1" thickBot="1">
      <c r="B25" s="129">
        <v>700</v>
      </c>
      <c r="C25" s="127"/>
      <c r="D25" s="127"/>
      <c r="E25" s="128" t="s">
        <v>9</v>
      </c>
      <c r="F25" s="208">
        <f>F26</f>
        <v>212000</v>
      </c>
      <c r="G25" s="208">
        <f>G26</f>
        <v>0</v>
      </c>
      <c r="H25" s="208">
        <f>H26</f>
        <v>212000</v>
      </c>
      <c r="I25" s="247"/>
      <c r="K25" s="8"/>
    </row>
    <row r="26" spans="2:11" s="7" customFormat="1" ht="16.5" customHeight="1">
      <c r="B26" s="59"/>
      <c r="C26" s="110">
        <v>70005</v>
      </c>
      <c r="D26" s="108"/>
      <c r="E26" s="109" t="s">
        <v>10</v>
      </c>
      <c r="F26" s="209">
        <f>F27+F28+F29</f>
        <v>212000</v>
      </c>
      <c r="G26" s="209">
        <f>G27+G28+G29</f>
        <v>0</v>
      </c>
      <c r="H26" s="209">
        <f>H27+H28+H29</f>
        <v>212000</v>
      </c>
      <c r="I26" s="267"/>
      <c r="K26" s="8"/>
    </row>
    <row r="27" spans="2:11" s="7" customFormat="1" ht="24">
      <c r="B27" s="61"/>
      <c r="C27" s="14"/>
      <c r="D27" s="15" t="s">
        <v>11</v>
      </c>
      <c r="E27" s="16" t="s">
        <v>252</v>
      </c>
      <c r="F27" s="211">
        <v>12000</v>
      </c>
      <c r="G27" s="231"/>
      <c r="H27" s="234">
        <f>F27+G27</f>
        <v>12000</v>
      </c>
      <c r="I27" s="268"/>
      <c r="K27" s="8"/>
    </row>
    <row r="28" spans="2:11" s="7" customFormat="1" ht="36">
      <c r="B28" s="61"/>
      <c r="C28" s="14"/>
      <c r="D28" s="15" t="s">
        <v>8</v>
      </c>
      <c r="E28" s="57" t="s">
        <v>254</v>
      </c>
      <c r="F28" s="211">
        <v>80000</v>
      </c>
      <c r="G28" s="232"/>
      <c r="H28" s="234">
        <f>F28+G28</f>
        <v>80000</v>
      </c>
      <c r="I28" s="268"/>
      <c r="K28" s="8"/>
    </row>
    <row r="29" spans="2:11" s="7" customFormat="1" ht="30" customHeight="1" thickBot="1">
      <c r="B29" s="60"/>
      <c r="C29" s="9"/>
      <c r="D29" s="11" t="s">
        <v>237</v>
      </c>
      <c r="E29" s="12" t="s">
        <v>253</v>
      </c>
      <c r="F29" s="207">
        <v>120000</v>
      </c>
      <c r="G29" s="9"/>
      <c r="H29" s="234">
        <f>F29+G29</f>
        <v>120000</v>
      </c>
      <c r="I29" s="269"/>
      <c r="K29" s="18"/>
    </row>
    <row r="30" spans="2:9" s="7" customFormat="1" ht="15" customHeight="1" thickBot="1">
      <c r="B30" s="129">
        <v>750</v>
      </c>
      <c r="C30" s="127"/>
      <c r="D30" s="127"/>
      <c r="E30" s="128" t="s">
        <v>12</v>
      </c>
      <c r="F30" s="208">
        <f>F31+F33</f>
        <v>105186</v>
      </c>
      <c r="G30" s="208">
        <f>G31+G33</f>
        <v>0</v>
      </c>
      <c r="H30" s="208">
        <f>H31+H33</f>
        <v>105186</v>
      </c>
      <c r="I30" s="247"/>
    </row>
    <row r="31" spans="2:9" s="7" customFormat="1" ht="17.25" customHeight="1">
      <c r="B31" s="59"/>
      <c r="C31" s="110">
        <v>75011</v>
      </c>
      <c r="D31" s="108"/>
      <c r="E31" s="109" t="s">
        <v>13</v>
      </c>
      <c r="F31" s="209">
        <f>F32</f>
        <v>68186</v>
      </c>
      <c r="G31" s="209">
        <f>G32</f>
        <v>0</v>
      </c>
      <c r="H31" s="209">
        <f>H32</f>
        <v>68186</v>
      </c>
      <c r="I31" s="267"/>
    </row>
    <row r="32" spans="2:9" s="7" customFormat="1" ht="36">
      <c r="B32" s="61"/>
      <c r="C32" s="14"/>
      <c r="D32" s="17">
        <v>2010</v>
      </c>
      <c r="E32" s="337" t="s">
        <v>255</v>
      </c>
      <c r="F32" s="211">
        <v>68186</v>
      </c>
      <c r="G32" s="14"/>
      <c r="H32" s="234">
        <f>F32+G32</f>
        <v>68186</v>
      </c>
      <c r="I32" s="268"/>
    </row>
    <row r="33" spans="2:9" s="7" customFormat="1" ht="15" customHeight="1">
      <c r="B33" s="61"/>
      <c r="C33" s="111">
        <v>75023</v>
      </c>
      <c r="D33" s="112"/>
      <c r="E33" s="113" t="s">
        <v>14</v>
      </c>
      <c r="F33" s="212">
        <f>F34+F35+F36</f>
        <v>37000</v>
      </c>
      <c r="G33" s="212">
        <f>G34+G35+G36</f>
        <v>0</v>
      </c>
      <c r="H33" s="212">
        <f>H34+H35+H36</f>
        <v>37000</v>
      </c>
      <c r="I33" s="268"/>
    </row>
    <row r="34" spans="2:9" s="7" customFormat="1" ht="30" customHeight="1">
      <c r="B34" s="61"/>
      <c r="C34" s="14"/>
      <c r="D34" s="15" t="s">
        <v>15</v>
      </c>
      <c r="E34" s="16" t="s">
        <v>256</v>
      </c>
      <c r="F34" s="211">
        <v>6000</v>
      </c>
      <c r="G34" s="231"/>
      <c r="H34" s="234">
        <f>F34+G34</f>
        <v>6000</v>
      </c>
      <c r="I34" s="268"/>
    </row>
    <row r="35" spans="2:11" s="7" customFormat="1" ht="15" customHeight="1">
      <c r="B35" s="61"/>
      <c r="C35" s="14"/>
      <c r="D35" s="15" t="s">
        <v>17</v>
      </c>
      <c r="E35" s="16" t="s">
        <v>258</v>
      </c>
      <c r="F35" s="211">
        <v>30000</v>
      </c>
      <c r="G35" s="232"/>
      <c r="H35" s="234">
        <f>F35+G35</f>
        <v>30000</v>
      </c>
      <c r="I35" s="268"/>
      <c r="K35" s="8"/>
    </row>
    <row r="36" spans="2:11" s="7" customFormat="1" ht="15" customHeight="1" thickBot="1">
      <c r="B36" s="193"/>
      <c r="C36" s="194"/>
      <c r="D36" s="11" t="s">
        <v>243</v>
      </c>
      <c r="E36" s="21" t="s">
        <v>287</v>
      </c>
      <c r="F36" s="210">
        <v>1000</v>
      </c>
      <c r="G36" s="9"/>
      <c r="H36" s="234">
        <f>F36+G36</f>
        <v>1000</v>
      </c>
      <c r="I36" s="269"/>
      <c r="K36" s="13"/>
    </row>
    <row r="37" spans="2:9" ht="42.75" customHeight="1" thickBot="1">
      <c r="B37" s="129">
        <v>751</v>
      </c>
      <c r="C37" s="127"/>
      <c r="D37" s="127"/>
      <c r="E37" s="130" t="s">
        <v>218</v>
      </c>
      <c r="F37" s="208">
        <f>F38+F40</f>
        <v>24559</v>
      </c>
      <c r="G37" s="208">
        <f>G38+G40</f>
        <v>0</v>
      </c>
      <c r="H37" s="208">
        <f>H38+H40</f>
        <v>24559</v>
      </c>
      <c r="I37" s="327"/>
    </row>
    <row r="38" spans="2:9" ht="29.25" customHeight="1">
      <c r="B38" s="59"/>
      <c r="C38" s="110">
        <v>75101</v>
      </c>
      <c r="D38" s="108"/>
      <c r="E38" s="114" t="s">
        <v>18</v>
      </c>
      <c r="F38" s="209">
        <f>F39</f>
        <v>1458</v>
      </c>
      <c r="G38" s="209">
        <f>G39</f>
        <v>0</v>
      </c>
      <c r="H38" s="209">
        <f>H39</f>
        <v>1458</v>
      </c>
      <c r="I38" s="328"/>
    </row>
    <row r="39" spans="2:9" ht="39.75" customHeight="1">
      <c r="B39" s="60"/>
      <c r="C39" s="9"/>
      <c r="D39" s="20">
        <v>2010</v>
      </c>
      <c r="E39" s="21" t="s">
        <v>259</v>
      </c>
      <c r="F39" s="207">
        <v>1458</v>
      </c>
      <c r="G39" s="249"/>
      <c r="H39" s="338">
        <f>F39+G39</f>
        <v>1458</v>
      </c>
      <c r="I39" s="329"/>
    </row>
    <row r="40" spans="2:9" ht="21" customHeight="1">
      <c r="B40" s="378"/>
      <c r="C40" s="111">
        <v>75107</v>
      </c>
      <c r="D40" s="112"/>
      <c r="E40" s="115" t="s">
        <v>328</v>
      </c>
      <c r="F40" s="212">
        <f>F41</f>
        <v>23101</v>
      </c>
      <c r="G40" s="212">
        <f>G41</f>
        <v>0</v>
      </c>
      <c r="H40" s="212">
        <f>H41</f>
        <v>23101</v>
      </c>
      <c r="I40" s="332"/>
    </row>
    <row r="41" spans="2:9" ht="39.75" customHeight="1" thickBot="1">
      <c r="B41" s="377"/>
      <c r="C41" s="194"/>
      <c r="D41" s="20">
        <v>2010</v>
      </c>
      <c r="E41" s="21" t="s">
        <v>329</v>
      </c>
      <c r="F41" s="210">
        <v>23101</v>
      </c>
      <c r="G41" s="389"/>
      <c r="H41" s="234">
        <f>F41+G41</f>
        <v>23101</v>
      </c>
      <c r="I41" s="379" t="s">
        <v>339</v>
      </c>
    </row>
    <row r="42" spans="2:9" s="23" customFormat="1" ht="29.25" customHeight="1" thickBot="1">
      <c r="B42" s="195" t="s">
        <v>51</v>
      </c>
      <c r="C42" s="135"/>
      <c r="D42" s="164"/>
      <c r="E42" s="130" t="s">
        <v>19</v>
      </c>
      <c r="F42" s="208">
        <f aca="true" t="shared" si="2" ref="F42:H43">F43</f>
        <v>65599</v>
      </c>
      <c r="G42" s="208">
        <f t="shared" si="2"/>
        <v>0</v>
      </c>
      <c r="H42" s="208">
        <f t="shared" si="2"/>
        <v>65599</v>
      </c>
      <c r="I42" s="330"/>
    </row>
    <row r="43" spans="2:9" s="23" customFormat="1" ht="15" customHeight="1">
      <c r="B43" s="59"/>
      <c r="C43" s="154">
        <v>75495</v>
      </c>
      <c r="D43" s="83"/>
      <c r="E43" s="125" t="s">
        <v>43</v>
      </c>
      <c r="F43" s="209">
        <f t="shared" si="2"/>
        <v>65599</v>
      </c>
      <c r="G43" s="209">
        <f t="shared" si="2"/>
        <v>0</v>
      </c>
      <c r="H43" s="209">
        <f t="shared" si="2"/>
        <v>65599</v>
      </c>
      <c r="I43" s="331"/>
    </row>
    <row r="44" spans="2:9" ht="36.75" thickBot="1">
      <c r="B44" s="193"/>
      <c r="C44" s="194"/>
      <c r="D44" s="250">
        <v>6297</v>
      </c>
      <c r="E44" s="47" t="s">
        <v>284</v>
      </c>
      <c r="F44" s="210">
        <v>65599</v>
      </c>
      <c r="G44" s="248"/>
      <c r="H44" s="234">
        <f>F44+G44</f>
        <v>65599</v>
      </c>
      <c r="I44" s="329"/>
    </row>
    <row r="45" spans="2:9" ht="51.75" thickBot="1">
      <c r="B45" s="129">
        <v>756</v>
      </c>
      <c r="C45" s="127"/>
      <c r="D45" s="127"/>
      <c r="E45" s="130" t="s">
        <v>224</v>
      </c>
      <c r="F45" s="208">
        <f>F46+F48+F55+F63+F72</f>
        <v>11075169</v>
      </c>
      <c r="G45" s="208">
        <f>G46+G48+G55+G63+G72</f>
        <v>0</v>
      </c>
      <c r="H45" s="208">
        <f>H46+H48+H55+H63+H72</f>
        <v>11075169</v>
      </c>
      <c r="I45" s="327"/>
    </row>
    <row r="46" spans="2:9" ht="25.5">
      <c r="B46" s="173"/>
      <c r="C46" s="110">
        <v>75601</v>
      </c>
      <c r="D46" s="174"/>
      <c r="E46" s="114" t="s">
        <v>215</v>
      </c>
      <c r="F46" s="209">
        <f>F47</f>
        <v>20000</v>
      </c>
      <c r="G46" s="209">
        <f>G47</f>
        <v>0</v>
      </c>
      <c r="H46" s="209">
        <f>H47</f>
        <v>20000</v>
      </c>
      <c r="I46" s="328"/>
    </row>
    <row r="47" spans="2:9" ht="24">
      <c r="B47" s="100"/>
      <c r="C47" s="101"/>
      <c r="D47" s="15" t="s">
        <v>24</v>
      </c>
      <c r="E47" s="16" t="s">
        <v>260</v>
      </c>
      <c r="F47" s="213">
        <v>20000</v>
      </c>
      <c r="G47" s="235"/>
      <c r="H47" s="234">
        <f>F47+G47</f>
        <v>20000</v>
      </c>
      <c r="I47" s="332"/>
    </row>
    <row r="48" spans="2:9" ht="44.25" customHeight="1">
      <c r="B48" s="64"/>
      <c r="C48" s="111">
        <v>75615</v>
      </c>
      <c r="D48" s="112"/>
      <c r="E48" s="115" t="s">
        <v>219</v>
      </c>
      <c r="F48" s="212">
        <f>F49+F50+F51+F52+F53+F54</f>
        <v>3421000</v>
      </c>
      <c r="G48" s="212">
        <f>G49+G50+G51+G52+G53+G54</f>
        <v>0</v>
      </c>
      <c r="H48" s="212">
        <f>H49+H50+H51+H52+H53+H54</f>
        <v>3421000</v>
      </c>
      <c r="I48" s="332"/>
    </row>
    <row r="49" spans="2:9" s="23" customFormat="1" ht="16.5" customHeight="1">
      <c r="B49" s="62"/>
      <c r="C49" s="24"/>
      <c r="D49" s="15" t="s">
        <v>20</v>
      </c>
      <c r="E49" s="16" t="s">
        <v>261</v>
      </c>
      <c r="F49" s="211">
        <v>3200000</v>
      </c>
      <c r="G49" s="236"/>
      <c r="H49" s="234">
        <f aca="true" t="shared" si="3" ref="H49:H54">F49+G49</f>
        <v>3200000</v>
      </c>
      <c r="I49" s="333"/>
    </row>
    <row r="50" spans="2:10" s="23" customFormat="1" ht="16.5" customHeight="1">
      <c r="B50" s="63"/>
      <c r="C50" s="25"/>
      <c r="D50" s="15" t="s">
        <v>21</v>
      </c>
      <c r="E50" s="26" t="s">
        <v>262</v>
      </c>
      <c r="F50" s="211">
        <v>100000</v>
      </c>
      <c r="G50" s="237"/>
      <c r="H50" s="234">
        <f t="shared" si="3"/>
        <v>100000</v>
      </c>
      <c r="I50" s="333"/>
      <c r="J50" s="27"/>
    </row>
    <row r="51" spans="2:9" ht="16.5" customHeight="1">
      <c r="B51" s="63"/>
      <c r="C51" s="25"/>
      <c r="D51" s="15" t="s">
        <v>22</v>
      </c>
      <c r="E51" s="26" t="s">
        <v>263</v>
      </c>
      <c r="F51" s="211">
        <v>23000</v>
      </c>
      <c r="G51" s="235"/>
      <c r="H51" s="234">
        <f t="shared" si="3"/>
        <v>23000</v>
      </c>
      <c r="I51" s="332"/>
    </row>
    <row r="52" spans="2:9" ht="16.5" customHeight="1">
      <c r="B52" s="63"/>
      <c r="C52" s="25"/>
      <c r="D52" s="15" t="s">
        <v>23</v>
      </c>
      <c r="E52" s="26" t="s">
        <v>264</v>
      </c>
      <c r="F52" s="211">
        <v>90000</v>
      </c>
      <c r="G52" s="235"/>
      <c r="H52" s="234">
        <f t="shared" si="3"/>
        <v>90000</v>
      </c>
      <c r="I52" s="332"/>
    </row>
    <row r="53" spans="2:9" s="23" customFormat="1" ht="16.5" customHeight="1">
      <c r="B53" s="63"/>
      <c r="C53" s="25"/>
      <c r="D53" s="15" t="s">
        <v>26</v>
      </c>
      <c r="E53" s="26" t="s">
        <v>265</v>
      </c>
      <c r="F53" s="211">
        <v>2000</v>
      </c>
      <c r="G53" s="237"/>
      <c r="H53" s="234">
        <f t="shared" si="3"/>
        <v>2000</v>
      </c>
      <c r="I53" s="333"/>
    </row>
    <row r="54" spans="2:9" ht="12.75">
      <c r="B54" s="63"/>
      <c r="C54" s="25"/>
      <c r="D54" s="15" t="s">
        <v>209</v>
      </c>
      <c r="E54" s="26" t="s">
        <v>266</v>
      </c>
      <c r="F54" s="211">
        <v>6000</v>
      </c>
      <c r="G54" s="235"/>
      <c r="H54" s="234">
        <f t="shared" si="3"/>
        <v>6000</v>
      </c>
      <c r="I54" s="332"/>
    </row>
    <row r="55" spans="2:9" ht="38.25">
      <c r="B55" s="64"/>
      <c r="C55" s="111">
        <v>75616</v>
      </c>
      <c r="D55" s="112"/>
      <c r="E55" s="115" t="s">
        <v>220</v>
      </c>
      <c r="F55" s="214">
        <f>F56+F57+F58+F59+F60+F61+F62</f>
        <v>3166000</v>
      </c>
      <c r="G55" s="214">
        <f>G56+G57+G58+G59+G60+G61+G62</f>
        <v>0</v>
      </c>
      <c r="H55" s="214">
        <f>H56+H57+H58+H59+H60+H61+H62</f>
        <v>3166000</v>
      </c>
      <c r="I55" s="332"/>
    </row>
    <row r="56" spans="2:9" ht="16.5" customHeight="1">
      <c r="B56" s="62"/>
      <c r="C56" s="24"/>
      <c r="D56" s="15" t="s">
        <v>20</v>
      </c>
      <c r="E56" s="16" t="s">
        <v>261</v>
      </c>
      <c r="F56" s="211">
        <v>1600000</v>
      </c>
      <c r="G56" s="235"/>
      <c r="H56" s="234">
        <f aca="true" t="shared" si="4" ref="H56:H62">F56+G56</f>
        <v>1600000</v>
      </c>
      <c r="I56" s="332"/>
    </row>
    <row r="57" spans="2:9" s="23" customFormat="1" ht="16.5" customHeight="1">
      <c r="B57" s="63"/>
      <c r="C57" s="25"/>
      <c r="D57" s="15" t="s">
        <v>21</v>
      </c>
      <c r="E57" s="26" t="s">
        <v>262</v>
      </c>
      <c r="F57" s="211">
        <v>1100000</v>
      </c>
      <c r="G57" s="236"/>
      <c r="H57" s="234">
        <f t="shared" si="4"/>
        <v>1100000</v>
      </c>
      <c r="I57" s="333"/>
    </row>
    <row r="58" spans="2:9" s="23" customFormat="1" ht="15.75" customHeight="1">
      <c r="B58" s="63"/>
      <c r="C58" s="25"/>
      <c r="D58" s="15" t="s">
        <v>22</v>
      </c>
      <c r="E58" s="26" t="s">
        <v>263</v>
      </c>
      <c r="F58" s="211">
        <v>4000</v>
      </c>
      <c r="G58" s="237"/>
      <c r="H58" s="234">
        <f t="shared" si="4"/>
        <v>4000</v>
      </c>
      <c r="I58" s="333"/>
    </row>
    <row r="59" spans="2:9" ht="15.75" customHeight="1">
      <c r="B59" s="64"/>
      <c r="C59" s="24"/>
      <c r="D59" s="15" t="s">
        <v>23</v>
      </c>
      <c r="E59" s="26" t="s">
        <v>264</v>
      </c>
      <c r="F59" s="211">
        <v>300000</v>
      </c>
      <c r="G59" s="235"/>
      <c r="H59" s="234">
        <f t="shared" si="4"/>
        <v>300000</v>
      </c>
      <c r="I59" s="332"/>
    </row>
    <row r="60" spans="2:9" s="23" customFormat="1" ht="15" customHeight="1">
      <c r="B60" s="63"/>
      <c r="C60" s="25"/>
      <c r="D60" s="15" t="s">
        <v>25</v>
      </c>
      <c r="E60" s="26" t="s">
        <v>267</v>
      </c>
      <c r="F60" s="211">
        <v>10000</v>
      </c>
      <c r="G60" s="237"/>
      <c r="H60" s="234">
        <f t="shared" si="4"/>
        <v>10000</v>
      </c>
      <c r="I60" s="260"/>
    </row>
    <row r="61" spans="2:9" s="23" customFormat="1" ht="15" customHeight="1">
      <c r="B61" s="63"/>
      <c r="C61" s="25"/>
      <c r="D61" s="15" t="s">
        <v>26</v>
      </c>
      <c r="E61" s="26" t="s">
        <v>265</v>
      </c>
      <c r="F61" s="211">
        <v>150000</v>
      </c>
      <c r="G61" s="237"/>
      <c r="H61" s="234">
        <f t="shared" si="4"/>
        <v>150000</v>
      </c>
      <c r="I61" s="260"/>
    </row>
    <row r="62" spans="2:9" s="23" customFormat="1" ht="15" customHeight="1">
      <c r="B62" s="63"/>
      <c r="C62" s="25"/>
      <c r="D62" s="15" t="s">
        <v>209</v>
      </c>
      <c r="E62" s="26" t="s">
        <v>266</v>
      </c>
      <c r="F62" s="211">
        <v>2000</v>
      </c>
      <c r="G62" s="237"/>
      <c r="H62" s="234">
        <f t="shared" si="4"/>
        <v>2000</v>
      </c>
      <c r="I62" s="260"/>
    </row>
    <row r="63" spans="2:9" s="23" customFormat="1" ht="38.25">
      <c r="B63" s="64"/>
      <c r="C63" s="111">
        <v>75618</v>
      </c>
      <c r="D63" s="112"/>
      <c r="E63" s="115" t="s">
        <v>221</v>
      </c>
      <c r="F63" s="212">
        <f>SUM(F64:F71)</f>
        <v>461000</v>
      </c>
      <c r="G63" s="212">
        <f>SUM(G64:G71)</f>
        <v>0</v>
      </c>
      <c r="H63" s="212">
        <f>SUM(H64:H71)</f>
        <v>461000</v>
      </c>
      <c r="I63" s="260"/>
    </row>
    <row r="64" spans="2:9" s="23" customFormat="1" ht="17.25" customHeight="1">
      <c r="B64" s="62"/>
      <c r="C64" s="24"/>
      <c r="D64" s="15" t="s">
        <v>27</v>
      </c>
      <c r="E64" s="26" t="s">
        <v>268</v>
      </c>
      <c r="F64" s="211">
        <v>25000</v>
      </c>
      <c r="G64" s="237"/>
      <c r="H64" s="234">
        <f aca="true" t="shared" si="5" ref="H64:H71">F64+G64</f>
        <v>25000</v>
      </c>
      <c r="I64" s="260"/>
    </row>
    <row r="65" spans="2:9" s="23" customFormat="1" ht="16.5" customHeight="1">
      <c r="B65" s="63"/>
      <c r="C65" s="25"/>
      <c r="D65" s="15" t="s">
        <v>28</v>
      </c>
      <c r="E65" s="26" t="s">
        <v>269</v>
      </c>
      <c r="F65" s="211">
        <v>150000</v>
      </c>
      <c r="G65" s="237"/>
      <c r="H65" s="234">
        <f t="shared" si="5"/>
        <v>150000</v>
      </c>
      <c r="I65" s="260"/>
    </row>
    <row r="66" spans="2:9" s="23" customFormat="1" ht="24">
      <c r="B66" s="64"/>
      <c r="C66" s="24"/>
      <c r="D66" s="15" t="s">
        <v>29</v>
      </c>
      <c r="E66" s="16" t="s">
        <v>270</v>
      </c>
      <c r="F66" s="211">
        <v>204000</v>
      </c>
      <c r="G66" s="238"/>
      <c r="H66" s="234">
        <f t="shared" si="5"/>
        <v>204000</v>
      </c>
      <c r="I66" s="326"/>
    </row>
    <row r="67" spans="2:9" s="23" customFormat="1" ht="25.5" customHeight="1">
      <c r="B67" s="64"/>
      <c r="C67" s="24"/>
      <c r="D67" s="15" t="s">
        <v>30</v>
      </c>
      <c r="E67" s="16" t="s">
        <v>271</v>
      </c>
      <c r="F67" s="211">
        <v>7000</v>
      </c>
      <c r="G67" s="233"/>
      <c r="H67" s="234">
        <f t="shared" si="5"/>
        <v>7000</v>
      </c>
      <c r="I67" s="260"/>
    </row>
    <row r="68" spans="2:9" ht="24">
      <c r="B68" s="64"/>
      <c r="C68" s="24"/>
      <c r="D68" s="15" t="s">
        <v>30</v>
      </c>
      <c r="E68" s="16" t="s">
        <v>272</v>
      </c>
      <c r="F68" s="211">
        <v>50000</v>
      </c>
      <c r="G68" s="238"/>
      <c r="H68" s="234">
        <f t="shared" si="5"/>
        <v>50000</v>
      </c>
      <c r="I68" s="270"/>
    </row>
    <row r="69" spans="2:9" ht="36">
      <c r="B69" s="64"/>
      <c r="C69" s="24"/>
      <c r="D69" s="15" t="s">
        <v>30</v>
      </c>
      <c r="E69" s="16" t="s">
        <v>273</v>
      </c>
      <c r="F69" s="211">
        <v>13000</v>
      </c>
      <c r="G69" s="239"/>
      <c r="H69" s="234">
        <f t="shared" si="5"/>
        <v>13000</v>
      </c>
      <c r="I69" s="260"/>
    </row>
    <row r="70" spans="2:9" ht="24">
      <c r="B70" s="62"/>
      <c r="C70" s="24"/>
      <c r="D70" s="15" t="s">
        <v>16</v>
      </c>
      <c r="E70" s="16" t="s">
        <v>257</v>
      </c>
      <c r="F70" s="211">
        <v>6000</v>
      </c>
      <c r="G70" s="233"/>
      <c r="H70" s="234">
        <f t="shared" si="5"/>
        <v>6000</v>
      </c>
      <c r="I70" s="260"/>
    </row>
    <row r="71" spans="2:9" s="23" customFormat="1" ht="15.75" customHeight="1">
      <c r="B71" s="62"/>
      <c r="C71" s="24"/>
      <c r="D71" s="15" t="s">
        <v>209</v>
      </c>
      <c r="E71" s="26" t="s">
        <v>266</v>
      </c>
      <c r="F71" s="211">
        <v>6000</v>
      </c>
      <c r="G71" s="241"/>
      <c r="H71" s="234">
        <f t="shared" si="5"/>
        <v>6000</v>
      </c>
      <c r="I71" s="270"/>
    </row>
    <row r="72" spans="2:9" ht="25.5">
      <c r="B72" s="62"/>
      <c r="C72" s="111">
        <v>75621</v>
      </c>
      <c r="D72" s="112"/>
      <c r="E72" s="115" t="s">
        <v>31</v>
      </c>
      <c r="F72" s="212">
        <f>F73+F74</f>
        <v>4007169</v>
      </c>
      <c r="G72" s="212">
        <f>G73+G74</f>
        <v>0</v>
      </c>
      <c r="H72" s="212">
        <f>H73+H74</f>
        <v>4007169</v>
      </c>
      <c r="I72" s="260"/>
    </row>
    <row r="73" spans="2:9" ht="17.25" customHeight="1">
      <c r="B73" s="63"/>
      <c r="C73" s="25"/>
      <c r="D73" s="15" t="s">
        <v>32</v>
      </c>
      <c r="E73" s="26" t="s">
        <v>275</v>
      </c>
      <c r="F73" s="211">
        <v>3807169</v>
      </c>
      <c r="G73" s="243"/>
      <c r="H73" s="234">
        <f>F73+G73</f>
        <v>3807169</v>
      </c>
      <c r="I73" s="260"/>
    </row>
    <row r="74" spans="2:9" ht="17.25" customHeight="1" thickBot="1">
      <c r="B74" s="65"/>
      <c r="C74" s="28"/>
      <c r="D74" s="11" t="s">
        <v>33</v>
      </c>
      <c r="E74" s="29" t="s">
        <v>276</v>
      </c>
      <c r="F74" s="207">
        <v>200000</v>
      </c>
      <c r="G74" s="251"/>
      <c r="H74" s="338">
        <f>F74+G74</f>
        <v>200000</v>
      </c>
      <c r="I74" s="261"/>
    </row>
    <row r="75" spans="2:9" ht="18.75" customHeight="1" thickBot="1">
      <c r="B75" s="129">
        <v>758</v>
      </c>
      <c r="C75" s="127"/>
      <c r="D75" s="127"/>
      <c r="E75" s="128" t="s">
        <v>34</v>
      </c>
      <c r="F75" s="208">
        <f>F76+F78+F80</f>
        <v>8883464</v>
      </c>
      <c r="G75" s="208">
        <f>G76+G78+G80</f>
        <v>38868</v>
      </c>
      <c r="H75" s="208">
        <f>H76+H78+H80</f>
        <v>8922332</v>
      </c>
      <c r="I75" s="254"/>
    </row>
    <row r="76" spans="2:9" ht="17.25" customHeight="1">
      <c r="B76" s="66"/>
      <c r="C76" s="110">
        <v>75801</v>
      </c>
      <c r="D76" s="108"/>
      <c r="E76" s="109" t="s">
        <v>35</v>
      </c>
      <c r="F76" s="209">
        <f>F77</f>
        <v>7587477</v>
      </c>
      <c r="G76" s="209">
        <f>G77</f>
        <v>0</v>
      </c>
      <c r="H76" s="209">
        <f>H77</f>
        <v>7587477</v>
      </c>
      <c r="I76" s="259"/>
    </row>
    <row r="77" spans="2:9" ht="17.25" customHeight="1">
      <c r="B77" s="64"/>
      <c r="C77" s="24"/>
      <c r="D77" s="17">
        <v>2920</v>
      </c>
      <c r="E77" s="26" t="s">
        <v>277</v>
      </c>
      <c r="F77" s="211">
        <v>7587477</v>
      </c>
      <c r="G77" s="245"/>
      <c r="H77" s="234">
        <f>F77+G77</f>
        <v>7587477</v>
      </c>
      <c r="I77" s="260"/>
    </row>
    <row r="78" spans="2:9" ht="17.25" customHeight="1">
      <c r="B78" s="63"/>
      <c r="C78" s="111">
        <v>75807</v>
      </c>
      <c r="D78" s="116"/>
      <c r="E78" s="113" t="s">
        <v>36</v>
      </c>
      <c r="F78" s="212">
        <f>F79</f>
        <v>1221987</v>
      </c>
      <c r="G78" s="212">
        <f>G79</f>
        <v>0</v>
      </c>
      <c r="H78" s="212">
        <f>H79</f>
        <v>1221987</v>
      </c>
      <c r="I78" s="260"/>
    </row>
    <row r="79" spans="2:9" ht="17.25" customHeight="1">
      <c r="B79" s="65"/>
      <c r="C79" s="28"/>
      <c r="D79" s="20">
        <v>2920</v>
      </c>
      <c r="E79" s="29" t="s">
        <v>278</v>
      </c>
      <c r="F79" s="207">
        <v>1221987</v>
      </c>
      <c r="G79" s="590"/>
      <c r="H79" s="234">
        <f>F79+G79</f>
        <v>1221987</v>
      </c>
      <c r="I79" s="260"/>
    </row>
    <row r="80" spans="2:9" ht="17.25" customHeight="1">
      <c r="B80" s="63"/>
      <c r="C80" s="111">
        <v>75814</v>
      </c>
      <c r="D80" s="117"/>
      <c r="E80" s="113" t="s">
        <v>216</v>
      </c>
      <c r="F80" s="215">
        <f>F81+F82+F83</f>
        <v>74000</v>
      </c>
      <c r="G80" s="215">
        <f>G81+G82+G83</f>
        <v>38868</v>
      </c>
      <c r="H80" s="215">
        <f>H81+H82+H83</f>
        <v>112868</v>
      </c>
      <c r="I80" s="260"/>
    </row>
    <row r="81" spans="2:9" ht="24">
      <c r="B81" s="63"/>
      <c r="C81" s="25"/>
      <c r="D81" s="17">
        <v>2030</v>
      </c>
      <c r="E81" s="16" t="s">
        <v>279</v>
      </c>
      <c r="F81" s="211">
        <v>62000</v>
      </c>
      <c r="G81" s="242"/>
      <c r="H81" s="234">
        <f>F81+G81</f>
        <v>62000</v>
      </c>
      <c r="I81" s="260"/>
    </row>
    <row r="82" spans="2:9" ht="36">
      <c r="B82" s="65"/>
      <c r="C82" s="28"/>
      <c r="D82" s="17">
        <v>2990</v>
      </c>
      <c r="E82" s="16" t="s">
        <v>445</v>
      </c>
      <c r="F82" s="207">
        <v>0</v>
      </c>
      <c r="G82" s="253">
        <v>38868</v>
      </c>
      <c r="H82" s="234">
        <f>F82+G82</f>
        <v>38868</v>
      </c>
      <c r="I82" s="397" t="s">
        <v>446</v>
      </c>
    </row>
    <row r="83" spans="2:9" ht="26.25" thickBot="1">
      <c r="B83" s="65"/>
      <c r="C83" s="28"/>
      <c r="D83" s="185" t="s">
        <v>249</v>
      </c>
      <c r="E83" s="186" t="s">
        <v>250</v>
      </c>
      <c r="F83" s="216">
        <v>12000</v>
      </c>
      <c r="G83" s="251"/>
      <c r="H83" s="338">
        <f>F83+G83</f>
        <v>12000</v>
      </c>
      <c r="I83" s="261"/>
    </row>
    <row r="84" spans="2:9" ht="17.25" customHeight="1" thickBot="1">
      <c r="B84" s="129">
        <v>801</v>
      </c>
      <c r="C84" s="127"/>
      <c r="D84" s="127"/>
      <c r="E84" s="128" t="s">
        <v>37</v>
      </c>
      <c r="F84" s="206">
        <f>F85+F87+F89+F93</f>
        <v>510179</v>
      </c>
      <c r="G84" s="206">
        <f>G85+G87+G89+G93</f>
        <v>0</v>
      </c>
      <c r="H84" s="206">
        <f>H85+H87+H89+H93</f>
        <v>510179</v>
      </c>
      <c r="I84" s="254"/>
    </row>
    <row r="85" spans="2:9" ht="18" customHeight="1">
      <c r="B85" s="361"/>
      <c r="C85" s="362">
        <v>80101</v>
      </c>
      <c r="D85" s="363"/>
      <c r="E85" s="364" t="s">
        <v>38</v>
      </c>
      <c r="F85" s="358">
        <f>F86</f>
        <v>5000</v>
      </c>
      <c r="G85" s="358">
        <f>G86</f>
        <v>0</v>
      </c>
      <c r="H85" s="358">
        <f>H86</f>
        <v>5000</v>
      </c>
      <c r="I85" s="355"/>
    </row>
    <row r="86" spans="2:9" s="23" customFormat="1" ht="24">
      <c r="B86" s="63"/>
      <c r="C86" s="25"/>
      <c r="D86" s="15" t="s">
        <v>8</v>
      </c>
      <c r="E86" s="16" t="s">
        <v>280</v>
      </c>
      <c r="F86" s="211">
        <v>5000</v>
      </c>
      <c r="G86" s="240"/>
      <c r="H86" s="234">
        <f>F86+G86</f>
        <v>5000</v>
      </c>
      <c r="I86" s="260"/>
    </row>
    <row r="87" spans="2:9" s="23" customFormat="1" ht="18.75" customHeight="1">
      <c r="B87" s="63"/>
      <c r="C87" s="151" t="s">
        <v>128</v>
      </c>
      <c r="D87" s="150"/>
      <c r="E87" s="119" t="s">
        <v>186</v>
      </c>
      <c r="F87" s="209">
        <f>F88</f>
        <v>145122</v>
      </c>
      <c r="G87" s="209">
        <f>G88</f>
        <v>0</v>
      </c>
      <c r="H87" s="209">
        <f>H88</f>
        <v>145122</v>
      </c>
      <c r="I87" s="260"/>
    </row>
    <row r="88" spans="2:9" s="23" customFormat="1" ht="24">
      <c r="B88" s="63"/>
      <c r="C88" s="25"/>
      <c r="D88" s="17">
        <v>2030</v>
      </c>
      <c r="E88" s="16" t="s">
        <v>279</v>
      </c>
      <c r="F88" s="211">
        <v>145122</v>
      </c>
      <c r="G88" s="320"/>
      <c r="H88" s="234">
        <f>F88+G88</f>
        <v>145122</v>
      </c>
      <c r="I88" s="326" t="s">
        <v>309</v>
      </c>
    </row>
    <row r="89" spans="2:9" ht="14.25" customHeight="1">
      <c r="B89" s="63"/>
      <c r="C89" s="111">
        <v>80104</v>
      </c>
      <c r="D89" s="112"/>
      <c r="E89" s="113" t="s">
        <v>39</v>
      </c>
      <c r="F89" s="212">
        <f>F90+F91+F92</f>
        <v>357057</v>
      </c>
      <c r="G89" s="212">
        <f>G90+G91+G92</f>
        <v>0</v>
      </c>
      <c r="H89" s="212">
        <f>H90+H91+H92</f>
        <v>357057</v>
      </c>
      <c r="I89" s="260"/>
    </row>
    <row r="90" spans="2:9" ht="24">
      <c r="B90" s="65"/>
      <c r="C90" s="104"/>
      <c r="D90" s="15" t="s">
        <v>8</v>
      </c>
      <c r="E90" s="16" t="s">
        <v>280</v>
      </c>
      <c r="F90" s="217">
        <v>16000</v>
      </c>
      <c r="G90" s="238"/>
      <c r="H90" s="234">
        <f>F90+G90</f>
        <v>16000</v>
      </c>
      <c r="I90" s="270"/>
    </row>
    <row r="91" spans="2:9" ht="15" customHeight="1">
      <c r="B91" s="65"/>
      <c r="C91" s="28"/>
      <c r="D91" s="76" t="s">
        <v>163</v>
      </c>
      <c r="E91" s="77" t="s">
        <v>281</v>
      </c>
      <c r="F91" s="207">
        <v>75000</v>
      </c>
      <c r="G91" s="238"/>
      <c r="H91" s="234">
        <f>F91+G91</f>
        <v>75000</v>
      </c>
      <c r="I91" s="270"/>
    </row>
    <row r="92" spans="2:9" ht="24">
      <c r="B92" s="65"/>
      <c r="C92" s="28"/>
      <c r="D92" s="17">
        <v>2030</v>
      </c>
      <c r="E92" s="16" t="s">
        <v>279</v>
      </c>
      <c r="F92" s="207">
        <v>266057</v>
      </c>
      <c r="G92" s="320"/>
      <c r="H92" s="234">
        <f>F92+G92</f>
        <v>266057</v>
      </c>
      <c r="I92" s="326" t="s">
        <v>309</v>
      </c>
    </row>
    <row r="93" spans="2:9" ht="15" customHeight="1">
      <c r="B93" s="63"/>
      <c r="C93" s="111">
        <v>80113</v>
      </c>
      <c r="D93" s="118"/>
      <c r="E93" s="119" t="s">
        <v>188</v>
      </c>
      <c r="F93" s="218">
        <f>F94</f>
        <v>3000</v>
      </c>
      <c r="G93" s="218">
        <f>G94</f>
        <v>0</v>
      </c>
      <c r="H93" s="218">
        <f>H94</f>
        <v>3000</v>
      </c>
      <c r="I93" s="260"/>
    </row>
    <row r="94" spans="2:9" ht="15" customHeight="1" thickBot="1">
      <c r="B94" s="74"/>
      <c r="C94" s="75"/>
      <c r="D94" s="76" t="s">
        <v>163</v>
      </c>
      <c r="E94" s="77" t="s">
        <v>281</v>
      </c>
      <c r="F94" s="210">
        <v>3000</v>
      </c>
      <c r="G94" s="253"/>
      <c r="H94" s="234">
        <f>F94+G94</f>
        <v>3000</v>
      </c>
      <c r="I94" s="271"/>
    </row>
    <row r="95" spans="2:9" ht="17.25" customHeight="1" thickBot="1">
      <c r="B95" s="129">
        <v>852</v>
      </c>
      <c r="C95" s="127"/>
      <c r="D95" s="127"/>
      <c r="E95" s="128" t="s">
        <v>40</v>
      </c>
      <c r="F95" s="208">
        <f>F96+F99+F102+F104+F106+F108+F111</f>
        <v>2454581</v>
      </c>
      <c r="G95" s="208">
        <f>G96+G99+G102+G104+G106+G108+G111</f>
        <v>9667</v>
      </c>
      <c r="H95" s="208">
        <f>H96+H99+H102+H104+H106+H108+H111</f>
        <v>2464248</v>
      </c>
      <c r="I95" s="255"/>
    </row>
    <row r="96" spans="2:9" ht="38.25">
      <c r="B96" s="66"/>
      <c r="C96" s="110">
        <v>85212</v>
      </c>
      <c r="D96" s="108"/>
      <c r="E96" s="114" t="s">
        <v>222</v>
      </c>
      <c r="F96" s="209">
        <f>F97+F98</f>
        <v>2249392</v>
      </c>
      <c r="G96" s="209">
        <f>G97+G98</f>
        <v>0</v>
      </c>
      <c r="H96" s="209">
        <f>H97+H98</f>
        <v>2249392</v>
      </c>
      <c r="I96" s="259"/>
    </row>
    <row r="97" spans="2:9" s="23" customFormat="1" ht="36">
      <c r="B97" s="63"/>
      <c r="C97" s="25"/>
      <c r="D97" s="17">
        <v>2010</v>
      </c>
      <c r="E97" s="30" t="s">
        <v>282</v>
      </c>
      <c r="F97" s="211">
        <v>2239392</v>
      </c>
      <c r="G97" s="238"/>
      <c r="H97" s="234">
        <f>F97+G97</f>
        <v>2239392</v>
      </c>
      <c r="I97" s="406"/>
    </row>
    <row r="98" spans="2:9" s="23" customFormat="1" ht="36">
      <c r="B98" s="63"/>
      <c r="C98" s="25"/>
      <c r="D98" s="17">
        <v>2360</v>
      </c>
      <c r="E98" s="30" t="s">
        <v>283</v>
      </c>
      <c r="F98" s="211">
        <v>10000</v>
      </c>
      <c r="G98" s="238"/>
      <c r="H98" s="234">
        <f>F98+G98</f>
        <v>10000</v>
      </c>
      <c r="I98" s="270"/>
    </row>
    <row r="99" spans="2:9" s="23" customFormat="1" ht="63.75">
      <c r="B99" s="63"/>
      <c r="C99" s="111">
        <v>85213</v>
      </c>
      <c r="D99" s="112"/>
      <c r="E99" s="115" t="s">
        <v>223</v>
      </c>
      <c r="F99" s="212">
        <f>F100+F101</f>
        <v>22034</v>
      </c>
      <c r="G99" s="212">
        <f>G100+G101</f>
        <v>0</v>
      </c>
      <c r="H99" s="212">
        <f>H100+H101</f>
        <v>22034</v>
      </c>
      <c r="I99" s="270"/>
    </row>
    <row r="100" spans="2:9" ht="36">
      <c r="B100" s="63"/>
      <c r="C100" s="25"/>
      <c r="D100" s="17">
        <v>2010</v>
      </c>
      <c r="E100" s="30" t="s">
        <v>282</v>
      </c>
      <c r="F100" s="211">
        <v>14557</v>
      </c>
      <c r="G100" s="238"/>
      <c r="H100" s="234">
        <f>F100+G100</f>
        <v>14557</v>
      </c>
      <c r="I100" s="406"/>
    </row>
    <row r="101" spans="2:9" ht="24">
      <c r="B101" s="63"/>
      <c r="C101" s="25"/>
      <c r="D101" s="17">
        <v>2030</v>
      </c>
      <c r="E101" s="16" t="s">
        <v>279</v>
      </c>
      <c r="F101" s="211">
        <v>7477</v>
      </c>
      <c r="G101" s="246"/>
      <c r="H101" s="234">
        <f>F101+G101</f>
        <v>7477</v>
      </c>
      <c r="I101" s="260"/>
    </row>
    <row r="102" spans="2:9" ht="27" customHeight="1">
      <c r="B102" s="63"/>
      <c r="C102" s="111">
        <v>85214</v>
      </c>
      <c r="D102" s="112"/>
      <c r="E102" s="115" t="s">
        <v>41</v>
      </c>
      <c r="F102" s="212">
        <f>F103</f>
        <v>39000</v>
      </c>
      <c r="G102" s="212">
        <f>G103</f>
        <v>9667</v>
      </c>
      <c r="H102" s="212">
        <f>H103</f>
        <v>48667</v>
      </c>
      <c r="I102" s="260"/>
    </row>
    <row r="103" spans="2:9" ht="31.5" customHeight="1">
      <c r="B103" s="64"/>
      <c r="C103" s="24"/>
      <c r="D103" s="17">
        <v>2030</v>
      </c>
      <c r="E103" s="16" t="s">
        <v>279</v>
      </c>
      <c r="F103" s="211">
        <v>39000</v>
      </c>
      <c r="G103" s="238">
        <v>9667</v>
      </c>
      <c r="H103" s="234">
        <f>F103+G103</f>
        <v>48667</v>
      </c>
      <c r="I103" s="397" t="s">
        <v>450</v>
      </c>
    </row>
    <row r="104" spans="2:9" ht="16.5" customHeight="1">
      <c r="B104" s="64"/>
      <c r="C104" s="151" t="s">
        <v>142</v>
      </c>
      <c r="D104" s="150"/>
      <c r="E104" s="119" t="s">
        <v>193</v>
      </c>
      <c r="F104" s="212">
        <f>F105</f>
        <v>2000</v>
      </c>
      <c r="G104" s="212">
        <f>G105</f>
        <v>0</v>
      </c>
      <c r="H104" s="212">
        <f>H105</f>
        <v>2000</v>
      </c>
      <c r="I104" s="260"/>
    </row>
    <row r="105" spans="2:9" ht="33" customHeight="1">
      <c r="B105" s="64"/>
      <c r="C105" s="24"/>
      <c r="D105" s="17">
        <v>2010</v>
      </c>
      <c r="E105" s="30" t="s">
        <v>282</v>
      </c>
      <c r="F105" s="211">
        <v>2000</v>
      </c>
      <c r="G105" s="211"/>
      <c r="H105" s="234">
        <f>F105+G105</f>
        <v>2000</v>
      </c>
      <c r="I105" s="397" t="s">
        <v>311</v>
      </c>
    </row>
    <row r="106" spans="2:9" ht="15.75" customHeight="1">
      <c r="B106" s="64"/>
      <c r="C106" s="111">
        <v>85216</v>
      </c>
      <c r="D106" s="117"/>
      <c r="E106" s="120" t="s">
        <v>172</v>
      </c>
      <c r="F106" s="218">
        <f>F107</f>
        <v>75500</v>
      </c>
      <c r="G106" s="218">
        <f>G107</f>
        <v>0</v>
      </c>
      <c r="H106" s="218">
        <f>H107</f>
        <v>75500</v>
      </c>
      <c r="I106" s="260"/>
    </row>
    <row r="107" spans="2:9" ht="33.75">
      <c r="B107" s="64"/>
      <c r="C107" s="24"/>
      <c r="D107" s="17">
        <v>2030</v>
      </c>
      <c r="E107" s="16" t="s">
        <v>279</v>
      </c>
      <c r="F107" s="211">
        <v>75500</v>
      </c>
      <c r="G107" s="238"/>
      <c r="H107" s="234">
        <f>F107+G107</f>
        <v>75500</v>
      </c>
      <c r="I107" s="397" t="s">
        <v>337</v>
      </c>
    </row>
    <row r="108" spans="2:9" ht="16.5" customHeight="1">
      <c r="B108" s="63"/>
      <c r="C108" s="111">
        <v>85219</v>
      </c>
      <c r="D108" s="112"/>
      <c r="E108" s="113" t="s">
        <v>42</v>
      </c>
      <c r="F108" s="212">
        <f>F109+F110</f>
        <v>23014</v>
      </c>
      <c r="G108" s="212">
        <f>G109+G110</f>
        <v>0</v>
      </c>
      <c r="H108" s="212">
        <f>H109+H110</f>
        <v>23014</v>
      </c>
      <c r="I108" s="260"/>
    </row>
    <row r="109" spans="2:9" ht="15" customHeight="1">
      <c r="B109" s="63"/>
      <c r="C109" s="19"/>
      <c r="D109" s="15" t="s">
        <v>17</v>
      </c>
      <c r="E109" s="12" t="s">
        <v>258</v>
      </c>
      <c r="F109" s="211">
        <v>4500</v>
      </c>
      <c r="G109" s="245"/>
      <c r="H109" s="234">
        <f>F109+G109</f>
        <v>4500</v>
      </c>
      <c r="I109" s="260"/>
    </row>
    <row r="110" spans="2:9" s="23" customFormat="1" ht="27" customHeight="1">
      <c r="B110" s="65"/>
      <c r="C110" s="28"/>
      <c r="D110" s="20">
        <v>2030</v>
      </c>
      <c r="E110" s="12" t="s">
        <v>279</v>
      </c>
      <c r="F110" s="207">
        <v>18514</v>
      </c>
      <c r="G110" s="256"/>
      <c r="H110" s="338">
        <f>F110+G110</f>
        <v>18514</v>
      </c>
      <c r="I110" s="261"/>
    </row>
    <row r="111" spans="2:9" s="23" customFormat="1" ht="17.25" customHeight="1">
      <c r="B111" s="63"/>
      <c r="C111" s="151" t="s">
        <v>146</v>
      </c>
      <c r="D111" s="151"/>
      <c r="E111" s="119" t="s">
        <v>43</v>
      </c>
      <c r="F111" s="212">
        <f>F112+F113+F114</f>
        <v>43641</v>
      </c>
      <c r="G111" s="212">
        <f>G112+G113+G114</f>
        <v>0</v>
      </c>
      <c r="H111" s="212">
        <f>H112+H113+H114</f>
        <v>43641</v>
      </c>
      <c r="I111" s="260"/>
    </row>
    <row r="112" spans="2:9" s="23" customFormat="1" ht="48" customHeight="1">
      <c r="B112" s="74"/>
      <c r="C112" s="75"/>
      <c r="D112" s="20">
        <v>2030</v>
      </c>
      <c r="E112" s="12" t="s">
        <v>279</v>
      </c>
      <c r="F112" s="210">
        <v>41300</v>
      </c>
      <c r="G112" s="389"/>
      <c r="H112" s="338">
        <f>F112+G112</f>
        <v>41300</v>
      </c>
      <c r="I112" s="376" t="s">
        <v>432</v>
      </c>
    </row>
    <row r="113" spans="2:9" s="23" customFormat="1" ht="36">
      <c r="B113" s="63"/>
      <c r="C113" s="25"/>
      <c r="D113" s="17">
        <v>2010</v>
      </c>
      <c r="E113" s="30" t="s">
        <v>282</v>
      </c>
      <c r="F113" s="211">
        <v>1400</v>
      </c>
      <c r="G113" s="213"/>
      <c r="H113" s="338">
        <f>F113+G113</f>
        <v>1400</v>
      </c>
      <c r="I113" s="397" t="s">
        <v>332</v>
      </c>
    </row>
    <row r="114" spans="2:9" s="23" customFormat="1" ht="36.75" thickBot="1">
      <c r="B114" s="74"/>
      <c r="C114" s="75"/>
      <c r="D114" s="17">
        <v>2010</v>
      </c>
      <c r="E114" s="30" t="s">
        <v>282</v>
      </c>
      <c r="F114" s="210">
        <v>941</v>
      </c>
      <c r="G114" s="389"/>
      <c r="H114" s="338">
        <f>F114+G114</f>
        <v>941</v>
      </c>
      <c r="I114" s="397" t="s">
        <v>333</v>
      </c>
    </row>
    <row r="115" spans="2:9" s="23" customFormat="1" ht="27" customHeight="1" thickBot="1">
      <c r="B115" s="141" t="s">
        <v>147</v>
      </c>
      <c r="C115" s="142"/>
      <c r="D115" s="142"/>
      <c r="E115" s="143" t="s">
        <v>148</v>
      </c>
      <c r="F115" s="208">
        <f aca="true" t="shared" si="6" ref="F115:H116">F116</f>
        <v>4270</v>
      </c>
      <c r="G115" s="208">
        <f t="shared" si="6"/>
        <v>0</v>
      </c>
      <c r="H115" s="208">
        <f t="shared" si="6"/>
        <v>4270</v>
      </c>
      <c r="I115" s="254"/>
    </row>
    <row r="116" spans="2:9" s="23" customFormat="1" ht="27" customHeight="1">
      <c r="B116" s="198"/>
      <c r="C116" s="191">
        <v>85311</v>
      </c>
      <c r="D116" s="313"/>
      <c r="E116" s="181" t="s">
        <v>246</v>
      </c>
      <c r="F116" s="209">
        <f t="shared" si="6"/>
        <v>4270</v>
      </c>
      <c r="G116" s="209">
        <f t="shared" si="6"/>
        <v>0</v>
      </c>
      <c r="H116" s="209">
        <f t="shared" si="6"/>
        <v>4270</v>
      </c>
      <c r="I116" s="259"/>
    </row>
    <row r="117" spans="2:9" s="23" customFormat="1" ht="17.25" customHeight="1" thickBot="1">
      <c r="B117" s="74"/>
      <c r="C117" s="75"/>
      <c r="D117" s="11" t="s">
        <v>243</v>
      </c>
      <c r="E117" s="21" t="s">
        <v>287</v>
      </c>
      <c r="F117" s="210">
        <v>4270</v>
      </c>
      <c r="G117" s="342"/>
      <c r="H117" s="338">
        <f>F117+G117</f>
        <v>4270</v>
      </c>
      <c r="I117" s="352"/>
    </row>
    <row r="118" spans="2:9" s="23" customFormat="1" ht="21" customHeight="1" thickBot="1">
      <c r="B118" s="139" t="s">
        <v>150</v>
      </c>
      <c r="C118" s="135"/>
      <c r="D118" s="135"/>
      <c r="E118" s="136" t="s">
        <v>151</v>
      </c>
      <c r="F118" s="394">
        <f aca="true" t="shared" si="7" ref="F118:H119">F119</f>
        <v>24000</v>
      </c>
      <c r="G118" s="394">
        <f t="shared" si="7"/>
        <v>0</v>
      </c>
      <c r="H118" s="394">
        <f t="shared" si="7"/>
        <v>24000</v>
      </c>
      <c r="I118" s="390"/>
    </row>
    <row r="119" spans="2:9" s="23" customFormat="1" ht="17.25" customHeight="1">
      <c r="B119" s="361"/>
      <c r="C119" s="172" t="s">
        <v>313</v>
      </c>
      <c r="D119" s="391"/>
      <c r="E119" s="121" t="s">
        <v>314</v>
      </c>
      <c r="F119" s="393">
        <f t="shared" si="7"/>
        <v>24000</v>
      </c>
      <c r="G119" s="393">
        <f t="shared" si="7"/>
        <v>0</v>
      </c>
      <c r="H119" s="393">
        <f t="shared" si="7"/>
        <v>24000</v>
      </c>
      <c r="I119" s="392"/>
    </row>
    <row r="120" spans="2:9" s="23" customFormat="1" ht="45.75" thickBot="1">
      <c r="B120" s="65"/>
      <c r="C120" s="28"/>
      <c r="D120" s="20">
        <v>2030</v>
      </c>
      <c r="E120" s="12" t="s">
        <v>279</v>
      </c>
      <c r="F120" s="207">
        <v>24000</v>
      </c>
      <c r="G120" s="407"/>
      <c r="H120" s="338">
        <f>F120+G120</f>
        <v>24000</v>
      </c>
      <c r="I120" s="408" t="s">
        <v>334</v>
      </c>
    </row>
    <row r="121" spans="2:9" ht="26.25" thickBot="1">
      <c r="B121" s="129">
        <v>900</v>
      </c>
      <c r="C121" s="127"/>
      <c r="D121" s="127"/>
      <c r="E121" s="130" t="s">
        <v>44</v>
      </c>
      <c r="F121" s="219">
        <f>F122+F124</f>
        <v>862776</v>
      </c>
      <c r="G121" s="219">
        <f>G122+G124</f>
        <v>0</v>
      </c>
      <c r="H121" s="219">
        <f>H122+H124</f>
        <v>862776</v>
      </c>
      <c r="I121" s="254"/>
    </row>
    <row r="122" spans="2:9" ht="17.25" customHeight="1">
      <c r="B122" s="353"/>
      <c r="C122" s="172" t="s">
        <v>166</v>
      </c>
      <c r="D122" s="354"/>
      <c r="E122" s="121" t="s">
        <v>196</v>
      </c>
      <c r="F122" s="358">
        <f>F123</f>
        <v>830776</v>
      </c>
      <c r="G122" s="358">
        <f>G123</f>
        <v>0</v>
      </c>
      <c r="H122" s="358">
        <f>H123</f>
        <v>830776</v>
      </c>
      <c r="I122" s="355"/>
    </row>
    <row r="123" spans="2:9" ht="24">
      <c r="B123" s="356"/>
      <c r="C123" s="357"/>
      <c r="D123" s="15" t="s">
        <v>30</v>
      </c>
      <c r="E123" s="16" t="s">
        <v>274</v>
      </c>
      <c r="F123" s="213">
        <v>830776</v>
      </c>
      <c r="G123" s="213"/>
      <c r="H123" s="234">
        <f>F123+G123</f>
        <v>830776</v>
      </c>
      <c r="I123" s="334" t="s">
        <v>321</v>
      </c>
    </row>
    <row r="124" spans="2:9" ht="28.5" customHeight="1">
      <c r="B124" s="173"/>
      <c r="C124" s="110">
        <v>90019</v>
      </c>
      <c r="D124" s="174"/>
      <c r="E124" s="114" t="s">
        <v>202</v>
      </c>
      <c r="F124" s="209">
        <f>F125</f>
        <v>32000</v>
      </c>
      <c r="G124" s="209">
        <f>G125</f>
        <v>0</v>
      </c>
      <c r="H124" s="209">
        <f>H125</f>
        <v>32000</v>
      </c>
      <c r="I124" s="259"/>
    </row>
    <row r="125" spans="2:9" ht="17.25" customHeight="1" thickBot="1">
      <c r="B125" s="100"/>
      <c r="C125" s="101"/>
      <c r="D125" s="15" t="s">
        <v>16</v>
      </c>
      <c r="E125" s="16" t="s">
        <v>285</v>
      </c>
      <c r="F125" s="213">
        <v>32000</v>
      </c>
      <c r="G125" s="319"/>
      <c r="H125" s="234">
        <f>F125+G125</f>
        <v>32000</v>
      </c>
      <c r="I125" s="326"/>
    </row>
    <row r="126" spans="2:9" ht="28.5" customHeight="1" thickBot="1">
      <c r="B126" s="131" t="s">
        <v>75</v>
      </c>
      <c r="C126" s="132"/>
      <c r="D126" s="133"/>
      <c r="E126" s="134" t="s">
        <v>76</v>
      </c>
      <c r="F126" s="220">
        <f>F127</f>
        <v>9800</v>
      </c>
      <c r="G126" s="220">
        <f>G127</f>
        <v>0</v>
      </c>
      <c r="H126" s="220">
        <f>H127</f>
        <v>9800</v>
      </c>
      <c r="I126" s="254"/>
    </row>
    <row r="127" spans="2:9" ht="15" customHeight="1">
      <c r="B127" s="66"/>
      <c r="C127" s="122" t="s">
        <v>160</v>
      </c>
      <c r="D127" s="123"/>
      <c r="E127" s="124" t="s">
        <v>43</v>
      </c>
      <c r="F127" s="221">
        <f>F128+F129+F130</f>
        <v>9800</v>
      </c>
      <c r="G127" s="221">
        <f>G128+G129+G130</f>
        <v>0</v>
      </c>
      <c r="H127" s="221">
        <f>H128+H129+H130</f>
        <v>9800</v>
      </c>
      <c r="I127" s="259"/>
    </row>
    <row r="128" spans="2:9" ht="16.5" customHeight="1">
      <c r="B128" s="63"/>
      <c r="C128" s="151"/>
      <c r="D128" s="15" t="s">
        <v>16</v>
      </c>
      <c r="E128" s="16" t="s">
        <v>285</v>
      </c>
      <c r="F128" s="222">
        <v>2800</v>
      </c>
      <c r="G128" s="244"/>
      <c r="H128" s="234">
        <f>F128+G128</f>
        <v>2800</v>
      </c>
      <c r="I128" s="260"/>
    </row>
    <row r="129" spans="2:9" ht="24">
      <c r="B129" s="63"/>
      <c r="C129" s="151"/>
      <c r="D129" s="15" t="s">
        <v>8</v>
      </c>
      <c r="E129" s="16" t="s">
        <v>280</v>
      </c>
      <c r="F129" s="222">
        <v>6000</v>
      </c>
      <c r="G129" s="244"/>
      <c r="H129" s="234">
        <f>F129+G129</f>
        <v>6000</v>
      </c>
      <c r="I129" s="260"/>
    </row>
    <row r="130" spans="2:9" ht="15" customHeight="1" thickBot="1">
      <c r="B130" s="65"/>
      <c r="C130" s="28"/>
      <c r="D130" s="257" t="s">
        <v>240</v>
      </c>
      <c r="E130" s="21" t="s">
        <v>286</v>
      </c>
      <c r="F130" s="258">
        <v>1000</v>
      </c>
      <c r="G130" s="252"/>
      <c r="H130" s="234">
        <f>F130+G130</f>
        <v>1000</v>
      </c>
      <c r="I130" s="261"/>
    </row>
    <row r="131" spans="2:9" ht="17.25" customHeight="1" thickBot="1">
      <c r="B131" s="131" t="s">
        <v>79</v>
      </c>
      <c r="C131" s="135"/>
      <c r="D131" s="135"/>
      <c r="E131" s="136" t="s">
        <v>210</v>
      </c>
      <c r="F131" s="223">
        <f>F132+F134</f>
        <v>256700</v>
      </c>
      <c r="G131" s="223">
        <f>G132+G134</f>
        <v>0</v>
      </c>
      <c r="H131" s="223">
        <f>H132+H134</f>
        <v>256700</v>
      </c>
      <c r="I131" s="254"/>
    </row>
    <row r="132" spans="2:9" ht="15" customHeight="1">
      <c r="B132" s="178"/>
      <c r="C132" s="122" t="s">
        <v>80</v>
      </c>
      <c r="D132" s="170"/>
      <c r="E132" s="171" t="s">
        <v>201</v>
      </c>
      <c r="F132" s="225">
        <f>F133</f>
        <v>216700</v>
      </c>
      <c r="G132" s="225">
        <f>G133</f>
        <v>0</v>
      </c>
      <c r="H132" s="225">
        <f>H133</f>
        <v>216700</v>
      </c>
      <c r="I132" s="259"/>
    </row>
    <row r="133" spans="2:9" ht="36">
      <c r="B133" s="176"/>
      <c r="C133" s="163"/>
      <c r="D133" s="175">
        <v>6297</v>
      </c>
      <c r="E133" s="30" t="s">
        <v>284</v>
      </c>
      <c r="F133" s="224">
        <v>216700</v>
      </c>
      <c r="G133" s="244"/>
      <c r="H133" s="234">
        <f>F133+G133</f>
        <v>216700</v>
      </c>
      <c r="I133" s="260"/>
    </row>
    <row r="134" spans="2:9" s="23" customFormat="1" ht="15" customHeight="1">
      <c r="B134" s="66"/>
      <c r="C134" s="122" t="s">
        <v>241</v>
      </c>
      <c r="D134" s="170"/>
      <c r="E134" s="171" t="s">
        <v>242</v>
      </c>
      <c r="F134" s="225">
        <f>F135+F136</f>
        <v>40000</v>
      </c>
      <c r="G134" s="225">
        <f>G135+G136</f>
        <v>0</v>
      </c>
      <c r="H134" s="225">
        <f>H135+H136</f>
        <v>40000</v>
      </c>
      <c r="I134" s="260"/>
    </row>
    <row r="135" spans="2:9" s="23" customFormat="1" ht="24">
      <c r="B135" s="66"/>
      <c r="C135" s="122"/>
      <c r="D135" s="15" t="s">
        <v>8</v>
      </c>
      <c r="E135" s="16" t="s">
        <v>280</v>
      </c>
      <c r="F135" s="226">
        <v>20000</v>
      </c>
      <c r="G135" s="240"/>
      <c r="H135" s="234">
        <f>F135+G135</f>
        <v>20000</v>
      </c>
      <c r="I135" s="260"/>
    </row>
    <row r="136" spans="2:9" ht="15" customHeight="1">
      <c r="B136" s="63"/>
      <c r="C136" s="25"/>
      <c r="D136" s="15" t="s">
        <v>243</v>
      </c>
      <c r="E136" s="30" t="s">
        <v>287</v>
      </c>
      <c r="F136" s="222">
        <v>20000</v>
      </c>
      <c r="G136" s="235"/>
      <c r="H136" s="234">
        <f>F136+G136</f>
        <v>20000</v>
      </c>
      <c r="I136" s="332"/>
    </row>
    <row r="137" spans="2:9" ht="4.5" customHeight="1" thickBot="1">
      <c r="B137" s="200"/>
      <c r="C137" s="35"/>
      <c r="D137" s="201"/>
      <c r="E137" s="202"/>
      <c r="F137" s="227"/>
      <c r="G137" s="248"/>
      <c r="H137" s="248"/>
      <c r="I137" s="262"/>
    </row>
    <row r="138" spans="2:9" ht="15.75" thickBot="1">
      <c r="B138" s="138" t="s">
        <v>45</v>
      </c>
      <c r="C138" s="31"/>
      <c r="D138" s="32"/>
      <c r="E138" s="137"/>
      <c r="F138" s="395">
        <f>F10+F15+F18+F22+F25+F30+F37+F42+F45+F75+F84+F95+F115+F118+F121+F126+F131</f>
        <v>25523883.04</v>
      </c>
      <c r="G138" s="395">
        <f>G10+G15+G18+G22+G25+G30+G37+G42+G45+G75+G84+G95+G115+G118+G121+G126+G131</f>
        <v>48535</v>
      </c>
      <c r="H138" s="395">
        <f>H10+H15+H18+H22+H25+H30+H37+H42+H45+H75+H84+H95+H115+H118+H121+H126+H131</f>
        <v>25572418.04</v>
      </c>
      <c r="I138" s="22"/>
    </row>
    <row r="139" spans="3:6" ht="12.75">
      <c r="C139" s="33"/>
      <c r="D139" s="34"/>
      <c r="E139" s="33"/>
      <c r="F139" s="33"/>
    </row>
    <row r="140" spans="3:6" ht="12.75">
      <c r="C140" s="33"/>
      <c r="D140" s="34"/>
      <c r="E140" s="33"/>
      <c r="F140" s="33"/>
    </row>
    <row r="141" spans="3:6" ht="12.75">
      <c r="C141" s="33"/>
      <c r="D141" s="34"/>
      <c r="E141" s="33"/>
      <c r="F141" s="33"/>
    </row>
    <row r="142" spans="3:6" ht="12.75">
      <c r="C142" s="33"/>
      <c r="D142" s="34"/>
      <c r="E142" s="33"/>
      <c r="F142" s="33"/>
    </row>
    <row r="143" spans="3:6" ht="12.75">
      <c r="C143" s="33"/>
      <c r="D143" s="34"/>
      <c r="E143" s="33"/>
      <c r="F143" s="33"/>
    </row>
    <row r="144" spans="3:6" ht="12.75">
      <c r="C144" s="33"/>
      <c r="D144" s="34"/>
      <c r="E144" s="33"/>
      <c r="F144" s="33"/>
    </row>
    <row r="145" spans="3:6" ht="12.75">
      <c r="C145" s="33"/>
      <c r="D145" s="34"/>
      <c r="E145" s="33"/>
      <c r="F145" s="33"/>
    </row>
    <row r="146" spans="3:6" ht="12.75">
      <c r="C146" s="33"/>
      <c r="D146" s="34"/>
      <c r="E146" s="33"/>
      <c r="F146" s="33"/>
    </row>
    <row r="147" spans="3:6" ht="12.75">
      <c r="C147" s="33"/>
      <c r="D147" s="34"/>
      <c r="E147" s="33"/>
      <c r="F147" s="33"/>
    </row>
    <row r="148" spans="3:6" ht="12.75">
      <c r="C148" s="33"/>
      <c r="D148" s="34"/>
      <c r="E148" s="33"/>
      <c r="F148" s="33"/>
    </row>
    <row r="149" spans="3:6" ht="12.75">
      <c r="C149" s="33"/>
      <c r="D149" s="34"/>
      <c r="E149" s="33"/>
      <c r="F149" s="33"/>
    </row>
    <row r="150" spans="3:6" ht="12.75">
      <c r="C150" s="33"/>
      <c r="D150" s="34"/>
      <c r="E150" s="33"/>
      <c r="F150" s="33"/>
    </row>
    <row r="151" spans="3:6" ht="12.75">
      <c r="C151" s="33"/>
      <c r="D151" s="34"/>
      <c r="E151" s="33"/>
      <c r="F151" s="33"/>
    </row>
    <row r="152" spans="3:6" ht="12.75">
      <c r="C152" s="33"/>
      <c r="D152" s="34"/>
      <c r="E152" s="33"/>
      <c r="F152" s="33"/>
    </row>
    <row r="153" spans="3:6" ht="12.75">
      <c r="C153" s="33"/>
      <c r="D153" s="34"/>
      <c r="E153" s="33"/>
      <c r="F153" s="33"/>
    </row>
    <row r="154" spans="3:6" ht="12.75">
      <c r="C154" s="33"/>
      <c r="D154" s="34"/>
      <c r="E154" s="33"/>
      <c r="F154" s="33"/>
    </row>
    <row r="155" spans="3:6" ht="12.75">
      <c r="C155" s="33"/>
      <c r="D155" s="34"/>
      <c r="E155" s="33"/>
      <c r="F155" s="33"/>
    </row>
    <row r="156" spans="3:6" ht="12.75">
      <c r="C156" s="33"/>
      <c r="D156" s="34"/>
      <c r="E156" s="33"/>
      <c r="F156" s="33"/>
    </row>
    <row r="157" spans="3:6" ht="12.75">
      <c r="C157" s="33"/>
      <c r="D157" s="34"/>
      <c r="E157" s="33"/>
      <c r="F157" s="33"/>
    </row>
    <row r="158" spans="3:6" ht="12.75">
      <c r="C158" s="33"/>
      <c r="D158" s="34"/>
      <c r="E158" s="33"/>
      <c r="F158" s="33"/>
    </row>
    <row r="159" spans="3:6" ht="12.75">
      <c r="C159" s="33"/>
      <c r="D159" s="34"/>
      <c r="E159" s="33"/>
      <c r="F159" s="33"/>
    </row>
    <row r="160" spans="3:6" ht="12.75">
      <c r="C160" s="33"/>
      <c r="D160" s="34"/>
      <c r="E160" s="33"/>
      <c r="F160" s="33"/>
    </row>
    <row r="161" spans="3:6" ht="12.75">
      <c r="C161" s="33"/>
      <c r="D161" s="34"/>
      <c r="E161" s="33"/>
      <c r="F161" s="33"/>
    </row>
    <row r="162" spans="3:6" ht="12.75">
      <c r="C162" s="33"/>
      <c r="D162" s="34"/>
      <c r="E162" s="33"/>
      <c r="F162" s="33"/>
    </row>
    <row r="163" spans="3:6" ht="12.75">
      <c r="C163" s="33"/>
      <c r="D163" s="34"/>
      <c r="E163" s="33"/>
      <c r="F163" s="33"/>
    </row>
    <row r="164" spans="3:6" ht="12.75">
      <c r="C164" s="33"/>
      <c r="D164" s="34"/>
      <c r="E164" s="33"/>
      <c r="F164" s="33"/>
    </row>
    <row r="165" spans="3:6" ht="12.75">
      <c r="C165" s="33"/>
      <c r="D165" s="34"/>
      <c r="E165" s="33"/>
      <c r="F165" s="33"/>
    </row>
    <row r="166" spans="3:6" ht="12.75">
      <c r="C166" s="33"/>
      <c r="D166" s="34"/>
      <c r="E166" s="33"/>
      <c r="F166" s="33"/>
    </row>
    <row r="167" spans="3:6" ht="12.75">
      <c r="C167" s="33"/>
      <c r="D167" s="34"/>
      <c r="E167" s="33"/>
      <c r="F167" s="33"/>
    </row>
    <row r="168" spans="3:6" ht="12.75">
      <c r="C168" s="33"/>
      <c r="D168" s="34"/>
      <c r="E168" s="33"/>
      <c r="F168" s="33"/>
    </row>
    <row r="169" spans="3:6" ht="12.75">
      <c r="C169" s="33"/>
      <c r="D169" s="34"/>
      <c r="E169" s="33"/>
      <c r="F169" s="33"/>
    </row>
  </sheetData>
  <sheetProtection/>
  <mergeCells count="8">
    <mergeCell ref="H7:H8"/>
    <mergeCell ref="I7:I8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4"/>
  <sheetViews>
    <sheetView tabSelected="1" zoomScalePageLayoutView="0" workbookViewId="0" topLeftCell="A412">
      <selection activeCell="H447" sqref="H447"/>
    </sheetView>
  </sheetViews>
  <sheetFormatPr defaultColWidth="9.140625" defaultRowHeight="12.75"/>
  <cols>
    <col min="1" max="1" width="2.421875" style="33" customWidth="1"/>
    <col min="2" max="2" width="5.00390625" style="33" customWidth="1"/>
    <col min="3" max="3" width="7.00390625" style="33" customWidth="1"/>
    <col min="4" max="4" width="6.140625" style="33" customWidth="1"/>
    <col min="5" max="5" width="44.28125" style="33" customWidth="1"/>
    <col min="6" max="6" width="18.28125" style="33" customWidth="1"/>
    <col min="7" max="7" width="15.00390625" style="33" customWidth="1"/>
    <col min="8" max="8" width="18.57421875" style="33" customWidth="1"/>
    <col min="9" max="9" width="37.140625" style="33" customWidth="1"/>
    <col min="10" max="16384" width="9.140625" style="33" customWidth="1"/>
  </cols>
  <sheetData>
    <row r="1" ht="12.75">
      <c r="H1" t="s">
        <v>308</v>
      </c>
    </row>
    <row r="2" spans="3:8" ht="12.75">
      <c r="C2" s="96"/>
      <c r="E2"/>
      <c r="H2" s="398" t="s">
        <v>440</v>
      </c>
    </row>
    <row r="3" spans="5:8" ht="12.75">
      <c r="E3"/>
      <c r="H3" s="99" t="s">
        <v>441</v>
      </c>
    </row>
    <row r="4" ht="18.75">
      <c r="E4" s="94"/>
    </row>
    <row r="5" ht="13.5" customHeight="1">
      <c r="E5" s="97"/>
    </row>
    <row r="6" ht="18">
      <c r="E6" s="68" t="s">
        <v>443</v>
      </c>
    </row>
    <row r="7" ht="10.5" customHeight="1" thickBot="1">
      <c r="F7" s="67"/>
    </row>
    <row r="8" spans="2:12" ht="25.5" customHeight="1" thickBot="1">
      <c r="B8" s="277" t="s">
        <v>0</v>
      </c>
      <c r="C8" s="278" t="s">
        <v>1</v>
      </c>
      <c r="D8" s="37" t="s">
        <v>2</v>
      </c>
      <c r="E8" s="38" t="s">
        <v>46</v>
      </c>
      <c r="F8" s="279" t="s">
        <v>288</v>
      </c>
      <c r="G8" s="280" t="s">
        <v>304</v>
      </c>
      <c r="H8" s="281" t="s">
        <v>305</v>
      </c>
      <c r="I8" s="282" t="s">
        <v>306</v>
      </c>
      <c r="J8" s="36"/>
      <c r="K8" s="36"/>
      <c r="L8" s="36"/>
    </row>
    <row r="9" spans="2:12" ht="8.25" customHeight="1" thickBot="1">
      <c r="B9" s="272">
        <v>1</v>
      </c>
      <c r="C9" s="273">
        <v>2</v>
      </c>
      <c r="D9" s="274">
        <v>3</v>
      </c>
      <c r="E9" s="275">
        <v>4</v>
      </c>
      <c r="F9" s="276">
        <v>5</v>
      </c>
      <c r="G9" s="304">
        <v>6</v>
      </c>
      <c r="H9" s="305">
        <v>7</v>
      </c>
      <c r="I9" s="306">
        <v>8</v>
      </c>
      <c r="J9" s="36"/>
      <c r="K9" s="36"/>
      <c r="L9" s="36"/>
    </row>
    <row r="10" spans="2:12" ht="15.75" customHeight="1" thickBot="1">
      <c r="B10" s="139" t="s">
        <v>69</v>
      </c>
      <c r="C10" s="135"/>
      <c r="D10" s="135"/>
      <c r="E10" s="136" t="s">
        <v>70</v>
      </c>
      <c r="F10" s="283">
        <f>F11+F14+F17+F19</f>
        <v>959600.04</v>
      </c>
      <c r="G10" s="283">
        <f>G11+G14+G17+G19</f>
        <v>-2000</v>
      </c>
      <c r="H10" s="283">
        <f>H11+H14+H17+H19</f>
        <v>957600.04</v>
      </c>
      <c r="I10" s="307"/>
      <c r="J10" s="36"/>
      <c r="K10" s="36"/>
      <c r="L10" s="36"/>
    </row>
    <row r="11" spans="2:12" ht="15" customHeight="1">
      <c r="B11" s="197"/>
      <c r="C11" s="314" t="s">
        <v>164</v>
      </c>
      <c r="D11" s="172"/>
      <c r="E11" s="121" t="s">
        <v>225</v>
      </c>
      <c r="F11" s="315">
        <f>F12+F13</f>
        <v>65000</v>
      </c>
      <c r="G11" s="315">
        <f>G12+G13</f>
        <v>-2000</v>
      </c>
      <c r="H11" s="315">
        <f>H12+H13</f>
        <v>63000</v>
      </c>
      <c r="I11" s="316"/>
      <c r="J11" s="36"/>
      <c r="K11" s="36"/>
      <c r="L11" s="36"/>
    </row>
    <row r="12" spans="2:12" ht="23.25">
      <c r="B12" s="78"/>
      <c r="C12" s="149"/>
      <c r="D12" s="42" t="s">
        <v>110</v>
      </c>
      <c r="E12" s="85" t="s">
        <v>292</v>
      </c>
      <c r="F12" s="285">
        <v>20000</v>
      </c>
      <c r="G12" s="321"/>
      <c r="H12" s="339">
        <f>F12+G12</f>
        <v>20000</v>
      </c>
      <c r="I12" s="335"/>
      <c r="J12" s="36"/>
      <c r="K12" s="36"/>
      <c r="L12" s="36"/>
    </row>
    <row r="13" spans="2:12" ht="15.75">
      <c r="B13" s="79"/>
      <c r="C13" s="80"/>
      <c r="D13" s="42" t="s">
        <v>56</v>
      </c>
      <c r="E13" s="30" t="s">
        <v>461</v>
      </c>
      <c r="F13" s="285">
        <v>45000</v>
      </c>
      <c r="G13" s="321">
        <v>-2000</v>
      </c>
      <c r="H13" s="339">
        <f>F13+G13</f>
        <v>43000</v>
      </c>
      <c r="I13" s="335" t="s">
        <v>444</v>
      </c>
      <c r="J13" s="36"/>
      <c r="K13" s="36"/>
      <c r="L13" s="36"/>
    </row>
    <row r="14" spans="2:12" ht="15" customHeight="1">
      <c r="B14" s="71"/>
      <c r="C14" s="150" t="s">
        <v>71</v>
      </c>
      <c r="D14" s="151"/>
      <c r="E14" s="119" t="s">
        <v>175</v>
      </c>
      <c r="F14" s="284">
        <f>F15+F16</f>
        <v>360101</v>
      </c>
      <c r="G14" s="284">
        <f>G15+G16</f>
        <v>0</v>
      </c>
      <c r="H14" s="284">
        <f>H15+H16</f>
        <v>360101</v>
      </c>
      <c r="I14" s="93"/>
      <c r="J14" s="36"/>
      <c r="K14" s="36"/>
      <c r="L14" s="36"/>
    </row>
    <row r="15" spans="2:12" ht="15" customHeight="1">
      <c r="B15" s="71"/>
      <c r="C15" s="150"/>
      <c r="D15" s="42" t="s">
        <v>56</v>
      </c>
      <c r="E15" s="30" t="s">
        <v>57</v>
      </c>
      <c r="F15" s="286">
        <v>19101</v>
      </c>
      <c r="G15" s="321"/>
      <c r="H15" s="339">
        <f>F15+G15</f>
        <v>19101</v>
      </c>
      <c r="I15" s="335"/>
      <c r="J15" s="36"/>
      <c r="K15" s="36"/>
      <c r="L15" s="36"/>
    </row>
    <row r="16" spans="2:12" ht="15" customHeight="1">
      <c r="B16" s="70"/>
      <c r="C16" s="41"/>
      <c r="D16" s="42" t="s">
        <v>81</v>
      </c>
      <c r="E16" s="30" t="s">
        <v>82</v>
      </c>
      <c r="F16" s="286">
        <v>341000</v>
      </c>
      <c r="G16" s="321"/>
      <c r="H16" s="339">
        <f>F16+G16</f>
        <v>341000</v>
      </c>
      <c r="I16" s="335"/>
      <c r="J16" s="36"/>
      <c r="K16" s="36"/>
      <c r="L16" s="36"/>
    </row>
    <row r="17" spans="2:12" ht="15" customHeight="1">
      <c r="B17" s="71"/>
      <c r="C17" s="151" t="s">
        <v>83</v>
      </c>
      <c r="D17" s="151"/>
      <c r="E17" s="119" t="s">
        <v>176</v>
      </c>
      <c r="F17" s="287">
        <f>F18</f>
        <v>24000</v>
      </c>
      <c r="G17" s="287">
        <f>G18</f>
        <v>0</v>
      </c>
      <c r="H17" s="287">
        <f>H18</f>
        <v>24000</v>
      </c>
      <c r="I17" s="93"/>
      <c r="J17" s="36"/>
      <c r="K17" s="36"/>
      <c r="L17" s="36"/>
    </row>
    <row r="18" spans="2:12" ht="24">
      <c r="B18" s="72"/>
      <c r="C18" s="44"/>
      <c r="D18" s="44">
        <v>2850</v>
      </c>
      <c r="E18" s="21" t="s">
        <v>84</v>
      </c>
      <c r="F18" s="288">
        <v>24000</v>
      </c>
      <c r="G18" s="321"/>
      <c r="H18" s="339">
        <f>F18+G18</f>
        <v>24000</v>
      </c>
      <c r="I18" s="93"/>
      <c r="J18" s="36"/>
      <c r="K18" s="36"/>
      <c r="L18" s="36"/>
    </row>
    <row r="19" spans="2:12" ht="15" customHeight="1">
      <c r="B19" s="70"/>
      <c r="C19" s="152" t="s">
        <v>211</v>
      </c>
      <c r="D19" s="151"/>
      <c r="E19" s="119" t="s">
        <v>43</v>
      </c>
      <c r="F19" s="287">
        <f>SUM(F20:F27)</f>
        <v>510499.04000000004</v>
      </c>
      <c r="G19" s="287">
        <f>SUM(G20:G27)</f>
        <v>0</v>
      </c>
      <c r="H19" s="287">
        <f>SUM(H20:H27)</f>
        <v>510499.04000000004</v>
      </c>
      <c r="I19" s="93"/>
      <c r="J19" s="36"/>
      <c r="K19" s="36"/>
      <c r="L19" s="36"/>
    </row>
    <row r="20" spans="2:12" ht="24">
      <c r="B20" s="70"/>
      <c r="C20" s="152"/>
      <c r="D20" s="98">
        <v>2910</v>
      </c>
      <c r="E20" s="30" t="s">
        <v>312</v>
      </c>
      <c r="F20" s="286">
        <v>3070</v>
      </c>
      <c r="G20" s="286"/>
      <c r="H20" s="339">
        <f aca="true" t="shared" si="0" ref="H20:H27">F20+G20</f>
        <v>3070</v>
      </c>
      <c r="I20" s="335"/>
      <c r="J20" s="36"/>
      <c r="K20" s="36"/>
      <c r="L20" s="36"/>
    </row>
    <row r="21" spans="2:12" ht="15" customHeight="1">
      <c r="B21" s="70"/>
      <c r="C21" s="152"/>
      <c r="D21" s="42" t="s">
        <v>98</v>
      </c>
      <c r="E21" s="30" t="s">
        <v>99</v>
      </c>
      <c r="F21" s="286">
        <v>6600</v>
      </c>
      <c r="G21" s="286"/>
      <c r="H21" s="339">
        <f t="shared" si="0"/>
        <v>6600</v>
      </c>
      <c r="I21" s="335"/>
      <c r="J21" s="36"/>
      <c r="K21" s="36"/>
      <c r="L21" s="36"/>
    </row>
    <row r="22" spans="2:12" ht="15" customHeight="1">
      <c r="B22" s="70"/>
      <c r="C22" s="152"/>
      <c r="D22" s="42" t="s">
        <v>100</v>
      </c>
      <c r="E22" s="30" t="s">
        <v>101</v>
      </c>
      <c r="F22" s="286">
        <v>1129</v>
      </c>
      <c r="G22" s="286"/>
      <c r="H22" s="339">
        <f t="shared" si="0"/>
        <v>1129</v>
      </c>
      <c r="I22" s="335"/>
      <c r="J22" s="36"/>
      <c r="K22" s="36"/>
      <c r="L22" s="36"/>
    </row>
    <row r="23" spans="2:12" ht="15" customHeight="1">
      <c r="B23" s="70"/>
      <c r="C23" s="152"/>
      <c r="D23" s="42" t="s">
        <v>102</v>
      </c>
      <c r="E23" s="30" t="s">
        <v>103</v>
      </c>
      <c r="F23" s="286">
        <v>0</v>
      </c>
      <c r="G23" s="286"/>
      <c r="H23" s="339">
        <f t="shared" si="0"/>
        <v>0</v>
      </c>
      <c r="I23" s="335"/>
      <c r="J23" s="36"/>
      <c r="K23" s="36"/>
      <c r="L23" s="36"/>
    </row>
    <row r="24" spans="2:12" ht="15" customHeight="1">
      <c r="B24" s="70"/>
      <c r="C24" s="152"/>
      <c r="D24" s="42" t="s">
        <v>85</v>
      </c>
      <c r="E24" s="30" t="s">
        <v>293</v>
      </c>
      <c r="F24" s="286">
        <v>355.45</v>
      </c>
      <c r="G24" s="286"/>
      <c r="H24" s="339">
        <f t="shared" si="0"/>
        <v>355.45</v>
      </c>
      <c r="I24" s="335"/>
      <c r="J24" s="36"/>
      <c r="K24" s="36"/>
      <c r="L24" s="36"/>
    </row>
    <row r="25" spans="2:12" ht="15" customHeight="1">
      <c r="B25" s="70"/>
      <c r="C25" s="152"/>
      <c r="D25" s="42" t="s">
        <v>56</v>
      </c>
      <c r="E25" s="30" t="s">
        <v>57</v>
      </c>
      <c r="F25" s="286">
        <v>1770.45</v>
      </c>
      <c r="G25" s="286"/>
      <c r="H25" s="339">
        <f t="shared" si="0"/>
        <v>1770.45</v>
      </c>
      <c r="I25" s="335"/>
      <c r="J25" s="36"/>
      <c r="K25" s="36"/>
      <c r="L25" s="36"/>
    </row>
    <row r="26" spans="2:12" ht="16.5" customHeight="1">
      <c r="B26" s="70"/>
      <c r="C26" s="41"/>
      <c r="D26" s="42" t="s">
        <v>90</v>
      </c>
      <c r="E26" s="30" t="s">
        <v>67</v>
      </c>
      <c r="F26" s="286">
        <v>497287.14</v>
      </c>
      <c r="G26" s="321"/>
      <c r="H26" s="339">
        <f t="shared" si="0"/>
        <v>497287.14</v>
      </c>
      <c r="I26" s="335"/>
      <c r="J26" s="36"/>
      <c r="K26" s="36"/>
      <c r="L26" s="36"/>
    </row>
    <row r="27" spans="2:12" ht="16.5" customHeight="1" thickBot="1">
      <c r="B27" s="73"/>
      <c r="C27" s="46"/>
      <c r="D27" s="410">
        <v>4580</v>
      </c>
      <c r="E27" s="47" t="s">
        <v>258</v>
      </c>
      <c r="F27" s="289">
        <v>287</v>
      </c>
      <c r="G27" s="343"/>
      <c r="H27" s="409">
        <f t="shared" si="0"/>
        <v>287</v>
      </c>
      <c r="I27" s="335"/>
      <c r="J27" s="36"/>
      <c r="K27" s="36"/>
      <c r="L27" s="36"/>
    </row>
    <row r="28" spans="2:12" ht="15" customHeight="1" thickBot="1">
      <c r="B28" s="139" t="s">
        <v>86</v>
      </c>
      <c r="C28" s="135"/>
      <c r="D28" s="135"/>
      <c r="E28" s="136" t="s">
        <v>72</v>
      </c>
      <c r="F28" s="290">
        <f>F29+F31+F34</f>
        <v>1755175.75</v>
      </c>
      <c r="G28" s="290">
        <f>G29+G31+G34</f>
        <v>0</v>
      </c>
      <c r="H28" s="290">
        <f>H29+H31+H34</f>
        <v>1755175.75</v>
      </c>
      <c r="I28" s="307"/>
      <c r="J28" s="36"/>
      <c r="K28" s="36"/>
      <c r="L28" s="36"/>
    </row>
    <row r="29" spans="2:12" ht="15" customHeight="1">
      <c r="B29" s="69"/>
      <c r="C29" s="123" t="s">
        <v>87</v>
      </c>
      <c r="D29" s="122"/>
      <c r="E29" s="125" t="s">
        <v>177</v>
      </c>
      <c r="F29" s="291">
        <f>F30</f>
        <v>210000</v>
      </c>
      <c r="G29" s="291">
        <f>G30</f>
        <v>0</v>
      </c>
      <c r="H29" s="291">
        <f>H30</f>
        <v>210000</v>
      </c>
      <c r="I29" s="317"/>
      <c r="J29" s="36"/>
      <c r="K29" s="36"/>
      <c r="L29" s="36"/>
    </row>
    <row r="30" spans="2:12" ht="15" customHeight="1">
      <c r="B30" s="71"/>
      <c r="C30" s="41"/>
      <c r="D30" s="42" t="s">
        <v>56</v>
      </c>
      <c r="E30" s="30" t="s">
        <v>57</v>
      </c>
      <c r="F30" s="286">
        <v>210000</v>
      </c>
      <c r="G30" s="321"/>
      <c r="H30" s="339">
        <f>F30+G30</f>
        <v>210000</v>
      </c>
      <c r="I30" s="93"/>
      <c r="J30" s="36"/>
      <c r="K30" s="36"/>
      <c r="L30" s="36"/>
    </row>
    <row r="31" spans="2:12" ht="14.25">
      <c r="B31" s="71"/>
      <c r="C31" s="151" t="s">
        <v>88</v>
      </c>
      <c r="D31" s="150"/>
      <c r="E31" s="119" t="s">
        <v>73</v>
      </c>
      <c r="F31" s="287">
        <f>F32+F33</f>
        <v>300000</v>
      </c>
      <c r="G31" s="287">
        <f>G32+G33</f>
        <v>0</v>
      </c>
      <c r="H31" s="287">
        <f>H32+H33</f>
        <v>300000</v>
      </c>
      <c r="I31" s="93"/>
      <c r="J31" s="36"/>
      <c r="K31" s="36"/>
      <c r="L31" s="36"/>
    </row>
    <row r="32" spans="2:12" ht="36">
      <c r="B32" s="71"/>
      <c r="C32" s="151"/>
      <c r="D32" s="98">
        <v>2710</v>
      </c>
      <c r="E32" s="89" t="s">
        <v>460</v>
      </c>
      <c r="F32" s="286">
        <v>0</v>
      </c>
      <c r="G32" s="286">
        <v>20000</v>
      </c>
      <c r="H32" s="339">
        <f>F32+G32</f>
        <v>20000</v>
      </c>
      <c r="I32" s="335" t="s">
        <v>444</v>
      </c>
      <c r="J32" s="36"/>
      <c r="K32" s="36"/>
      <c r="L32" s="36"/>
    </row>
    <row r="33" spans="2:12" ht="48">
      <c r="B33" s="71"/>
      <c r="C33" s="41"/>
      <c r="D33" s="86" t="s">
        <v>290</v>
      </c>
      <c r="E33" s="89" t="s">
        <v>291</v>
      </c>
      <c r="F33" s="286">
        <v>300000</v>
      </c>
      <c r="G33" s="321">
        <v>-20000</v>
      </c>
      <c r="H33" s="339">
        <f>F33+G33</f>
        <v>280000</v>
      </c>
      <c r="I33" s="335" t="s">
        <v>444</v>
      </c>
      <c r="J33" s="36"/>
      <c r="K33" s="36"/>
      <c r="L33" s="36"/>
    </row>
    <row r="34" spans="2:12" ht="17.25" customHeight="1">
      <c r="B34" s="71"/>
      <c r="C34" s="150" t="s">
        <v>89</v>
      </c>
      <c r="D34" s="151"/>
      <c r="E34" s="119" t="s">
        <v>170</v>
      </c>
      <c r="F34" s="287">
        <f>SUM(F35:F41)</f>
        <v>1245175.75</v>
      </c>
      <c r="G34" s="287">
        <f>SUM(G35:G41)</f>
        <v>0</v>
      </c>
      <c r="H34" s="287">
        <f>SUM(H35:H41)</f>
        <v>1245175.75</v>
      </c>
      <c r="I34" s="93"/>
      <c r="J34" s="36"/>
      <c r="K34" s="36"/>
      <c r="L34" s="36"/>
    </row>
    <row r="35" spans="2:12" ht="15" customHeight="1">
      <c r="B35" s="71"/>
      <c r="C35" s="150"/>
      <c r="D35" s="41">
        <v>4170</v>
      </c>
      <c r="E35" s="30" t="s">
        <v>62</v>
      </c>
      <c r="F35" s="292">
        <v>5000</v>
      </c>
      <c r="G35" s="321"/>
      <c r="H35" s="339">
        <f aca="true" t="shared" si="1" ref="H35:H41">F35+G35</f>
        <v>5000</v>
      </c>
      <c r="I35" s="93"/>
      <c r="J35" s="36"/>
      <c r="K35" s="36"/>
      <c r="L35" s="36"/>
    </row>
    <row r="36" spans="2:12" ht="15" customHeight="1">
      <c r="B36" s="71"/>
      <c r="C36" s="48"/>
      <c r="D36" s="42" t="s">
        <v>85</v>
      </c>
      <c r="E36" s="30" t="s">
        <v>293</v>
      </c>
      <c r="F36" s="292">
        <v>30000</v>
      </c>
      <c r="G36" s="321"/>
      <c r="H36" s="339">
        <f t="shared" si="1"/>
        <v>30000</v>
      </c>
      <c r="I36" s="93"/>
      <c r="J36" s="36"/>
      <c r="K36" s="36"/>
      <c r="L36" s="36"/>
    </row>
    <row r="37" spans="2:12" ht="23.25">
      <c r="B37" s="71"/>
      <c r="C37" s="48"/>
      <c r="D37" s="42" t="s">
        <v>110</v>
      </c>
      <c r="E37" s="85" t="s">
        <v>466</v>
      </c>
      <c r="F37" s="292">
        <v>668718.75</v>
      </c>
      <c r="G37" s="323"/>
      <c r="H37" s="339">
        <f t="shared" si="1"/>
        <v>668718.75</v>
      </c>
      <c r="I37" s="335"/>
      <c r="J37" s="36"/>
      <c r="K37" s="36"/>
      <c r="L37" s="36"/>
    </row>
    <row r="38" spans="2:12" ht="15" customHeight="1">
      <c r="B38" s="71"/>
      <c r="C38" s="48"/>
      <c r="D38" s="42" t="s">
        <v>56</v>
      </c>
      <c r="E38" s="30" t="s">
        <v>57</v>
      </c>
      <c r="F38" s="292">
        <v>60000</v>
      </c>
      <c r="G38" s="321"/>
      <c r="H38" s="339">
        <f t="shared" si="1"/>
        <v>60000</v>
      </c>
      <c r="I38" s="93"/>
      <c r="J38" s="36"/>
      <c r="K38" s="36"/>
      <c r="L38" s="36"/>
    </row>
    <row r="39" spans="2:12" ht="15" customHeight="1">
      <c r="B39" s="70"/>
      <c r="C39" s="41"/>
      <c r="D39" s="42" t="s">
        <v>90</v>
      </c>
      <c r="E39" s="30" t="s">
        <v>67</v>
      </c>
      <c r="F39" s="286">
        <v>60000</v>
      </c>
      <c r="G39" s="321"/>
      <c r="H39" s="339">
        <f t="shared" si="1"/>
        <v>60000</v>
      </c>
      <c r="I39" s="93"/>
      <c r="J39" s="36"/>
      <c r="K39" s="36"/>
      <c r="L39" s="36"/>
    </row>
    <row r="40" spans="2:12" ht="15" customHeight="1">
      <c r="B40" s="70"/>
      <c r="C40" s="41"/>
      <c r="D40" s="50">
        <v>4480</v>
      </c>
      <c r="E40" s="30" t="s">
        <v>214</v>
      </c>
      <c r="F40" s="286">
        <v>296337</v>
      </c>
      <c r="G40" s="321"/>
      <c r="H40" s="339">
        <f t="shared" si="1"/>
        <v>296337</v>
      </c>
      <c r="I40" s="335"/>
      <c r="J40" s="36"/>
      <c r="K40" s="36"/>
      <c r="L40" s="36"/>
    </row>
    <row r="41" spans="2:12" ht="24" thickBot="1">
      <c r="B41" s="72"/>
      <c r="C41" s="44"/>
      <c r="D41" s="45" t="s">
        <v>81</v>
      </c>
      <c r="E41" s="21" t="s">
        <v>294</v>
      </c>
      <c r="F41" s="288">
        <v>125120</v>
      </c>
      <c r="G41" s="322"/>
      <c r="H41" s="340">
        <f t="shared" si="1"/>
        <v>125120</v>
      </c>
      <c r="I41" s="351"/>
      <c r="J41" s="36"/>
      <c r="K41" s="36"/>
      <c r="L41" s="36"/>
    </row>
    <row r="42" spans="2:12" ht="14.25" customHeight="1" thickBot="1">
      <c r="B42" s="139" t="s">
        <v>91</v>
      </c>
      <c r="C42" s="135"/>
      <c r="D42" s="135"/>
      <c r="E42" s="128" t="s">
        <v>9</v>
      </c>
      <c r="F42" s="290">
        <f>F43</f>
        <v>173000</v>
      </c>
      <c r="G42" s="290">
        <f>G43</f>
        <v>0</v>
      </c>
      <c r="H42" s="290">
        <f>H43</f>
        <v>173000</v>
      </c>
      <c r="I42" s="307"/>
      <c r="J42" s="36"/>
      <c r="K42" s="36"/>
      <c r="L42" s="36"/>
    </row>
    <row r="43" spans="2:12" ht="15" customHeight="1">
      <c r="B43" s="69"/>
      <c r="C43" s="123" t="s">
        <v>92</v>
      </c>
      <c r="D43" s="122"/>
      <c r="E43" s="125" t="s">
        <v>10</v>
      </c>
      <c r="F43" s="291">
        <f>F44+F45+F46</f>
        <v>173000</v>
      </c>
      <c r="G43" s="291">
        <f>G44+G45+G46</f>
        <v>0</v>
      </c>
      <c r="H43" s="291">
        <f>H44+H45+H46</f>
        <v>173000</v>
      </c>
      <c r="I43" s="317"/>
      <c r="J43" s="36"/>
      <c r="K43" s="36"/>
      <c r="L43" s="36"/>
    </row>
    <row r="44" spans="2:12" ht="15" customHeight="1">
      <c r="B44" s="71"/>
      <c r="C44" s="49"/>
      <c r="D44" s="42" t="s">
        <v>93</v>
      </c>
      <c r="E44" s="30" t="s">
        <v>94</v>
      </c>
      <c r="F44" s="292">
        <v>70000</v>
      </c>
      <c r="G44" s="323"/>
      <c r="H44" s="339">
        <f>F44+G44</f>
        <v>70000</v>
      </c>
      <c r="I44" s="93"/>
      <c r="J44" s="36"/>
      <c r="K44" s="36"/>
      <c r="L44" s="36"/>
    </row>
    <row r="45" spans="2:12" ht="15" customHeight="1">
      <c r="B45" s="196"/>
      <c r="C45" s="49"/>
      <c r="D45" s="42" t="s">
        <v>109</v>
      </c>
      <c r="E45" s="30" t="s">
        <v>63</v>
      </c>
      <c r="F45" s="293">
        <v>8000</v>
      </c>
      <c r="G45" s="323"/>
      <c r="H45" s="339">
        <f>F45+G45</f>
        <v>8000</v>
      </c>
      <c r="I45" s="93"/>
      <c r="J45" s="36"/>
      <c r="K45" s="36"/>
      <c r="L45" s="36"/>
    </row>
    <row r="46" spans="2:12" ht="18" customHeight="1" thickBot="1">
      <c r="B46" s="72"/>
      <c r="C46" s="44"/>
      <c r="D46" s="45" t="s">
        <v>56</v>
      </c>
      <c r="E46" s="21" t="s">
        <v>57</v>
      </c>
      <c r="F46" s="293">
        <v>95000</v>
      </c>
      <c r="G46" s="360"/>
      <c r="H46" s="339">
        <f>F46+G46</f>
        <v>95000</v>
      </c>
      <c r="I46" s="318"/>
      <c r="J46" s="36"/>
      <c r="K46" s="36"/>
      <c r="L46" s="36"/>
    </row>
    <row r="47" spans="2:12" ht="15" customHeight="1" thickBot="1">
      <c r="B47" s="139" t="s">
        <v>95</v>
      </c>
      <c r="C47" s="164"/>
      <c r="D47" s="135"/>
      <c r="E47" s="165" t="s">
        <v>96</v>
      </c>
      <c r="F47" s="290">
        <f aca="true" t="shared" si="2" ref="F47:H48">F48</f>
        <v>96000</v>
      </c>
      <c r="G47" s="290">
        <f t="shared" si="2"/>
        <v>0</v>
      </c>
      <c r="H47" s="290">
        <f t="shared" si="2"/>
        <v>96000</v>
      </c>
      <c r="I47" s="307"/>
      <c r="J47" s="36"/>
      <c r="K47" s="36"/>
      <c r="L47" s="36"/>
    </row>
    <row r="48" spans="2:12" ht="15" customHeight="1">
      <c r="B48" s="69"/>
      <c r="C48" s="123" t="s">
        <v>97</v>
      </c>
      <c r="D48" s="122"/>
      <c r="E48" s="125" t="s">
        <v>178</v>
      </c>
      <c r="F48" s="291">
        <f t="shared" si="2"/>
        <v>96000</v>
      </c>
      <c r="G48" s="291">
        <f t="shared" si="2"/>
        <v>0</v>
      </c>
      <c r="H48" s="291">
        <f t="shared" si="2"/>
        <v>96000</v>
      </c>
      <c r="I48" s="317"/>
      <c r="J48" s="36"/>
      <c r="K48" s="36"/>
      <c r="L48" s="36"/>
    </row>
    <row r="49" spans="2:12" ht="17.25" customHeight="1" thickBot="1">
      <c r="B49" s="72"/>
      <c r="C49" s="44"/>
      <c r="D49" s="45" t="s">
        <v>56</v>
      </c>
      <c r="E49" s="21" t="s">
        <v>57</v>
      </c>
      <c r="F49" s="288">
        <v>96000</v>
      </c>
      <c r="G49" s="322"/>
      <c r="H49" s="339">
        <f>F49+G49</f>
        <v>96000</v>
      </c>
      <c r="I49" s="318"/>
      <c r="J49" s="36"/>
      <c r="K49" s="36"/>
      <c r="L49" s="36"/>
    </row>
    <row r="50" spans="2:12" ht="15" customHeight="1" thickBot="1">
      <c r="B50" s="139" t="s">
        <v>47</v>
      </c>
      <c r="C50" s="135"/>
      <c r="D50" s="135"/>
      <c r="E50" s="128" t="s">
        <v>12</v>
      </c>
      <c r="F50" s="290">
        <f>F51+F55+F63+F87+F90</f>
        <v>2694802</v>
      </c>
      <c r="G50" s="290">
        <f>G51+G55+G63+G87+G90</f>
        <v>0</v>
      </c>
      <c r="H50" s="290">
        <f>H51+H55+H63+H87+H90</f>
        <v>2694802</v>
      </c>
      <c r="I50" s="307"/>
      <c r="J50" s="36"/>
      <c r="K50" s="36"/>
      <c r="L50" s="36"/>
    </row>
    <row r="51" spans="2:12" ht="15" customHeight="1">
      <c r="B51" s="69"/>
      <c r="C51" s="123" t="s">
        <v>48</v>
      </c>
      <c r="D51" s="122"/>
      <c r="E51" s="125" t="s">
        <v>179</v>
      </c>
      <c r="F51" s="291">
        <f>F52+F53+F54</f>
        <v>68186</v>
      </c>
      <c r="G51" s="291">
        <f>G52+G53+G54</f>
        <v>0</v>
      </c>
      <c r="H51" s="291">
        <f>H52+H53+H54</f>
        <v>68186</v>
      </c>
      <c r="I51" s="317"/>
      <c r="J51" s="36"/>
      <c r="K51" s="36"/>
      <c r="L51" s="36"/>
    </row>
    <row r="52" spans="2:12" ht="15" customHeight="1">
      <c r="B52" s="70"/>
      <c r="C52" s="41"/>
      <c r="D52" s="42" t="s">
        <v>98</v>
      </c>
      <c r="E52" s="30" t="s">
        <v>99</v>
      </c>
      <c r="F52" s="294">
        <v>55900</v>
      </c>
      <c r="G52" s="321"/>
      <c r="H52" s="339">
        <f>F52+G52</f>
        <v>55900</v>
      </c>
      <c r="I52" s="93"/>
      <c r="J52" s="36"/>
      <c r="K52" s="36"/>
      <c r="L52" s="36"/>
    </row>
    <row r="53" spans="2:12" ht="15" customHeight="1">
      <c r="B53" s="70"/>
      <c r="C53" s="41"/>
      <c r="D53" s="42" t="s">
        <v>100</v>
      </c>
      <c r="E53" s="30" t="s">
        <v>101</v>
      </c>
      <c r="F53" s="294">
        <v>10600</v>
      </c>
      <c r="G53" s="321"/>
      <c r="H53" s="339">
        <f>F53+G53</f>
        <v>10600</v>
      </c>
      <c r="I53" s="93"/>
      <c r="J53" s="36"/>
      <c r="K53" s="36"/>
      <c r="L53" s="36"/>
    </row>
    <row r="54" spans="2:12" ht="15" customHeight="1">
      <c r="B54" s="70"/>
      <c r="C54" s="41"/>
      <c r="D54" s="42" t="s">
        <v>102</v>
      </c>
      <c r="E54" s="30" t="s">
        <v>103</v>
      </c>
      <c r="F54" s="294">
        <v>1686</v>
      </c>
      <c r="G54" s="321"/>
      <c r="H54" s="339">
        <f>F54+G54</f>
        <v>1686</v>
      </c>
      <c r="I54" s="93"/>
      <c r="J54" s="36"/>
      <c r="K54" s="36"/>
      <c r="L54" s="36"/>
    </row>
    <row r="55" spans="2:12" ht="15" customHeight="1">
      <c r="B55" s="71"/>
      <c r="C55" s="150" t="s">
        <v>104</v>
      </c>
      <c r="D55" s="151"/>
      <c r="E55" s="119" t="s">
        <v>180</v>
      </c>
      <c r="F55" s="287">
        <f>SUM(F56:F62)</f>
        <v>134082</v>
      </c>
      <c r="G55" s="287">
        <f>SUM(G56:G62)</f>
        <v>0</v>
      </c>
      <c r="H55" s="287">
        <f>SUM(H56:H62)</f>
        <v>134082</v>
      </c>
      <c r="I55" s="93"/>
      <c r="J55" s="36"/>
      <c r="K55" s="36"/>
      <c r="L55" s="36"/>
    </row>
    <row r="56" spans="2:12" ht="15" customHeight="1">
      <c r="B56" s="70"/>
      <c r="C56" s="41"/>
      <c r="D56" s="42" t="s">
        <v>93</v>
      </c>
      <c r="E56" s="30" t="s">
        <v>94</v>
      </c>
      <c r="F56" s="286">
        <v>111204</v>
      </c>
      <c r="G56" s="321"/>
      <c r="H56" s="339">
        <f aca="true" t="shared" si="3" ref="H56:H62">F56+G56</f>
        <v>111204</v>
      </c>
      <c r="I56" s="93"/>
      <c r="J56" s="36"/>
      <c r="K56" s="36"/>
      <c r="L56" s="36"/>
    </row>
    <row r="57" spans="2:12" ht="15" customHeight="1">
      <c r="B57" s="70"/>
      <c r="C57" s="41"/>
      <c r="D57" s="42" t="s">
        <v>85</v>
      </c>
      <c r="E57" s="30" t="s">
        <v>58</v>
      </c>
      <c r="F57" s="286">
        <v>6678</v>
      </c>
      <c r="G57" s="321"/>
      <c r="H57" s="339">
        <f t="shared" si="3"/>
        <v>6678</v>
      </c>
      <c r="I57" s="93"/>
      <c r="J57" s="36"/>
      <c r="K57" s="36"/>
      <c r="L57" s="36"/>
    </row>
    <row r="58" spans="2:12" ht="15" customHeight="1">
      <c r="B58" s="70"/>
      <c r="C58" s="41"/>
      <c r="D58" s="50">
        <v>4220</v>
      </c>
      <c r="E58" s="30" t="s">
        <v>138</v>
      </c>
      <c r="F58" s="286">
        <v>2000</v>
      </c>
      <c r="G58" s="321"/>
      <c r="H58" s="339">
        <f t="shared" si="3"/>
        <v>2000</v>
      </c>
      <c r="I58" s="93"/>
      <c r="J58" s="36"/>
      <c r="K58" s="36"/>
      <c r="L58" s="36"/>
    </row>
    <row r="59" spans="2:12" ht="15" customHeight="1">
      <c r="B59" s="70"/>
      <c r="C59" s="41"/>
      <c r="D59" s="42" t="s">
        <v>56</v>
      </c>
      <c r="E59" s="30" t="s">
        <v>57</v>
      </c>
      <c r="F59" s="286">
        <v>2400</v>
      </c>
      <c r="G59" s="321"/>
      <c r="H59" s="339">
        <f t="shared" si="3"/>
        <v>2400</v>
      </c>
      <c r="I59" s="93"/>
      <c r="J59" s="36"/>
      <c r="K59" s="36"/>
      <c r="L59" s="36"/>
    </row>
    <row r="60" spans="2:12" ht="15" customHeight="1">
      <c r="B60" s="70"/>
      <c r="C60" s="41"/>
      <c r="D60" s="42" t="s">
        <v>105</v>
      </c>
      <c r="E60" s="30" t="s">
        <v>66</v>
      </c>
      <c r="F60" s="286">
        <v>800</v>
      </c>
      <c r="G60" s="321"/>
      <c r="H60" s="339">
        <f t="shared" si="3"/>
        <v>800</v>
      </c>
      <c r="I60" s="93"/>
      <c r="J60" s="36"/>
      <c r="K60" s="36"/>
      <c r="L60" s="36"/>
    </row>
    <row r="61" spans="2:12" ht="12.75">
      <c r="B61" s="70"/>
      <c r="C61" s="41"/>
      <c r="D61" s="50">
        <v>4420</v>
      </c>
      <c r="E61" s="30" t="s">
        <v>106</v>
      </c>
      <c r="F61" s="286">
        <v>4000</v>
      </c>
      <c r="G61" s="321"/>
      <c r="H61" s="339">
        <f t="shared" si="3"/>
        <v>4000</v>
      </c>
      <c r="I61" s="93"/>
      <c r="J61" s="36"/>
      <c r="K61" s="36"/>
      <c r="L61" s="36"/>
    </row>
    <row r="62" spans="2:12" ht="15" customHeight="1">
      <c r="B62" s="70"/>
      <c r="C62" s="41"/>
      <c r="D62" s="50">
        <v>4700</v>
      </c>
      <c r="E62" s="30" t="s">
        <v>217</v>
      </c>
      <c r="F62" s="286">
        <v>7000</v>
      </c>
      <c r="G62" s="321"/>
      <c r="H62" s="339">
        <f t="shared" si="3"/>
        <v>7000</v>
      </c>
      <c r="I62" s="93"/>
      <c r="J62" s="36"/>
      <c r="K62" s="36"/>
      <c r="L62" s="36"/>
    </row>
    <row r="63" spans="2:12" ht="14.25" customHeight="1">
      <c r="B63" s="71"/>
      <c r="C63" s="150" t="s">
        <v>107</v>
      </c>
      <c r="D63" s="151"/>
      <c r="E63" s="119" t="s">
        <v>74</v>
      </c>
      <c r="F63" s="287">
        <f>SUM(F64:F86)</f>
        <v>2398474</v>
      </c>
      <c r="G63" s="287">
        <f>SUM(G64:G86)</f>
        <v>0</v>
      </c>
      <c r="H63" s="287">
        <f>SUM(H64:H86)</f>
        <v>2398474</v>
      </c>
      <c r="I63" s="93"/>
      <c r="J63" s="36"/>
      <c r="K63" s="36"/>
      <c r="L63" s="36"/>
    </row>
    <row r="64" spans="2:12" ht="14.25" customHeight="1">
      <c r="B64" s="70"/>
      <c r="C64" s="41"/>
      <c r="D64" s="41">
        <v>3020</v>
      </c>
      <c r="E64" s="30" t="s">
        <v>226</v>
      </c>
      <c r="F64" s="286">
        <v>4000</v>
      </c>
      <c r="G64" s="321"/>
      <c r="H64" s="339">
        <f aca="true" t="shared" si="4" ref="H64:H86">F64+G64</f>
        <v>4000</v>
      </c>
      <c r="I64" s="93"/>
      <c r="J64" s="36"/>
      <c r="K64" s="36"/>
      <c r="L64" s="36"/>
    </row>
    <row r="65" spans="2:12" ht="14.25" customHeight="1">
      <c r="B65" s="70"/>
      <c r="C65" s="41"/>
      <c r="D65" s="42" t="s">
        <v>98</v>
      </c>
      <c r="E65" s="30" t="s">
        <v>99</v>
      </c>
      <c r="F65" s="286">
        <v>1300000</v>
      </c>
      <c r="G65" s="321"/>
      <c r="H65" s="339">
        <f t="shared" si="4"/>
        <v>1300000</v>
      </c>
      <c r="I65" s="93"/>
      <c r="J65" s="36"/>
      <c r="K65" s="36"/>
      <c r="L65" s="36"/>
    </row>
    <row r="66" spans="2:12" ht="14.25" customHeight="1">
      <c r="B66" s="70"/>
      <c r="C66" s="41"/>
      <c r="D66" s="42" t="s">
        <v>108</v>
      </c>
      <c r="E66" s="30" t="s">
        <v>61</v>
      </c>
      <c r="F66" s="286">
        <v>96000</v>
      </c>
      <c r="G66" s="321"/>
      <c r="H66" s="339">
        <f t="shared" si="4"/>
        <v>96000</v>
      </c>
      <c r="I66" s="93"/>
      <c r="J66" s="36"/>
      <c r="K66" s="36"/>
      <c r="L66" s="36"/>
    </row>
    <row r="67" spans="2:12" ht="14.25" customHeight="1">
      <c r="B67" s="70"/>
      <c r="C67" s="41"/>
      <c r="D67" s="42" t="s">
        <v>100</v>
      </c>
      <c r="E67" s="30" t="s">
        <v>101</v>
      </c>
      <c r="F67" s="286">
        <v>238000</v>
      </c>
      <c r="G67" s="321"/>
      <c r="H67" s="339">
        <f t="shared" si="4"/>
        <v>238000</v>
      </c>
      <c r="I67" s="93"/>
      <c r="J67" s="36"/>
      <c r="K67" s="36"/>
      <c r="L67" s="36"/>
    </row>
    <row r="68" spans="2:12" ht="14.25" customHeight="1">
      <c r="B68" s="70"/>
      <c r="C68" s="41"/>
      <c r="D68" s="42" t="s">
        <v>102</v>
      </c>
      <c r="E68" s="30" t="s">
        <v>103</v>
      </c>
      <c r="F68" s="286">
        <v>34000</v>
      </c>
      <c r="G68" s="321"/>
      <c r="H68" s="339">
        <f t="shared" si="4"/>
        <v>34000</v>
      </c>
      <c r="I68" s="93"/>
      <c r="J68" s="36"/>
      <c r="K68" s="36"/>
      <c r="L68" s="36"/>
    </row>
    <row r="69" spans="2:12" ht="14.25" customHeight="1">
      <c r="B69" s="70"/>
      <c r="C69" s="41"/>
      <c r="D69" s="98">
        <v>4140</v>
      </c>
      <c r="E69" s="30" t="s">
        <v>301</v>
      </c>
      <c r="F69" s="286">
        <v>4000</v>
      </c>
      <c r="G69" s="321"/>
      <c r="H69" s="339">
        <f t="shared" si="4"/>
        <v>4000</v>
      </c>
      <c r="I69" s="93"/>
      <c r="J69" s="36"/>
      <c r="K69" s="36"/>
      <c r="L69" s="36"/>
    </row>
    <row r="70" spans="2:12" ht="14.25" customHeight="1">
      <c r="B70" s="70"/>
      <c r="C70" s="41"/>
      <c r="D70" s="41">
        <v>4170</v>
      </c>
      <c r="E70" s="30" t="s">
        <v>62</v>
      </c>
      <c r="F70" s="286">
        <v>60000</v>
      </c>
      <c r="G70" s="321"/>
      <c r="H70" s="339">
        <f t="shared" si="4"/>
        <v>60000</v>
      </c>
      <c r="I70" s="93"/>
      <c r="J70" s="36"/>
      <c r="K70" s="36"/>
      <c r="L70" s="36"/>
    </row>
    <row r="71" spans="2:12" ht="14.25" customHeight="1">
      <c r="B71" s="70"/>
      <c r="C71" s="41"/>
      <c r="D71" s="42" t="s">
        <v>85</v>
      </c>
      <c r="E71" s="30" t="s">
        <v>58</v>
      </c>
      <c r="F71" s="286">
        <v>137121</v>
      </c>
      <c r="G71" s="321"/>
      <c r="H71" s="339">
        <f t="shared" si="4"/>
        <v>137121</v>
      </c>
      <c r="I71" s="93"/>
      <c r="J71" s="36"/>
      <c r="K71" s="36"/>
      <c r="L71" s="36"/>
    </row>
    <row r="72" spans="2:12" ht="14.25" customHeight="1">
      <c r="B72" s="70"/>
      <c r="C72" s="41"/>
      <c r="D72" s="50">
        <v>4220</v>
      </c>
      <c r="E72" s="30" t="s">
        <v>138</v>
      </c>
      <c r="F72" s="286">
        <v>5150</v>
      </c>
      <c r="G72" s="321"/>
      <c r="H72" s="339">
        <f t="shared" si="4"/>
        <v>5150</v>
      </c>
      <c r="I72" s="93"/>
      <c r="J72" s="36"/>
      <c r="K72" s="36"/>
      <c r="L72" s="36"/>
    </row>
    <row r="73" spans="2:12" ht="14.25" customHeight="1">
      <c r="B73" s="70"/>
      <c r="C73" s="41"/>
      <c r="D73" s="42" t="s">
        <v>109</v>
      </c>
      <c r="E73" s="30" t="s">
        <v>63</v>
      </c>
      <c r="F73" s="286">
        <v>34000</v>
      </c>
      <c r="G73" s="321"/>
      <c r="H73" s="339">
        <f t="shared" si="4"/>
        <v>34000</v>
      </c>
      <c r="I73" s="93"/>
      <c r="J73" s="36"/>
      <c r="K73" s="36"/>
      <c r="L73" s="36"/>
    </row>
    <row r="74" spans="2:12" ht="14.25" customHeight="1">
      <c r="B74" s="70"/>
      <c r="C74" s="41"/>
      <c r="D74" s="42" t="s">
        <v>110</v>
      </c>
      <c r="E74" s="30" t="s">
        <v>64</v>
      </c>
      <c r="F74" s="286">
        <v>15000</v>
      </c>
      <c r="G74" s="321"/>
      <c r="H74" s="339">
        <f t="shared" si="4"/>
        <v>15000</v>
      </c>
      <c r="I74" s="93"/>
      <c r="J74" s="36"/>
      <c r="K74" s="36"/>
      <c r="L74" s="36"/>
    </row>
    <row r="75" spans="2:12" ht="14.25" customHeight="1">
      <c r="B75" s="70"/>
      <c r="C75" s="41"/>
      <c r="D75" s="41" t="s">
        <v>140</v>
      </c>
      <c r="E75" s="30" t="s">
        <v>65</v>
      </c>
      <c r="F75" s="286">
        <v>2000</v>
      </c>
      <c r="G75" s="321"/>
      <c r="H75" s="339">
        <f t="shared" si="4"/>
        <v>2000</v>
      </c>
      <c r="I75" s="93"/>
      <c r="J75" s="36"/>
      <c r="K75" s="36"/>
      <c r="L75" s="36"/>
    </row>
    <row r="76" spans="2:12" ht="14.25" customHeight="1">
      <c r="B76" s="70"/>
      <c r="C76" s="41"/>
      <c r="D76" s="42" t="s">
        <v>56</v>
      </c>
      <c r="E76" s="30" t="s">
        <v>57</v>
      </c>
      <c r="F76" s="286">
        <v>286200</v>
      </c>
      <c r="G76" s="321"/>
      <c r="H76" s="339">
        <f t="shared" si="4"/>
        <v>286200</v>
      </c>
      <c r="I76" s="93"/>
      <c r="J76" s="36"/>
      <c r="K76" s="36"/>
      <c r="L76" s="36"/>
    </row>
    <row r="77" spans="2:12" ht="14.25" customHeight="1">
      <c r="B77" s="70"/>
      <c r="C77" s="41"/>
      <c r="D77" s="50">
        <v>4360</v>
      </c>
      <c r="E77" s="30" t="s">
        <v>310</v>
      </c>
      <c r="F77" s="286">
        <v>21000</v>
      </c>
      <c r="G77" s="321"/>
      <c r="H77" s="339">
        <f t="shared" si="4"/>
        <v>21000</v>
      </c>
      <c r="I77" s="335"/>
      <c r="J77" s="36"/>
      <c r="K77" s="36"/>
      <c r="L77" s="36"/>
    </row>
    <row r="78" spans="2:12" ht="24">
      <c r="B78" s="70"/>
      <c r="C78" s="41"/>
      <c r="D78" s="50">
        <v>4390</v>
      </c>
      <c r="E78" s="30" t="s">
        <v>227</v>
      </c>
      <c r="F78" s="286">
        <v>20000</v>
      </c>
      <c r="G78" s="321"/>
      <c r="H78" s="339">
        <f t="shared" si="4"/>
        <v>20000</v>
      </c>
      <c r="I78" s="93"/>
      <c r="J78" s="36"/>
      <c r="K78" s="36"/>
      <c r="L78" s="36"/>
    </row>
    <row r="79" spans="2:12" ht="14.25" customHeight="1">
      <c r="B79" s="70"/>
      <c r="C79" s="41"/>
      <c r="D79" s="42" t="s">
        <v>105</v>
      </c>
      <c r="E79" s="30" t="s">
        <v>66</v>
      </c>
      <c r="F79" s="286">
        <v>16000</v>
      </c>
      <c r="G79" s="321"/>
      <c r="H79" s="339">
        <f t="shared" si="4"/>
        <v>16000</v>
      </c>
      <c r="I79" s="93"/>
      <c r="J79" s="36"/>
      <c r="K79" s="36"/>
      <c r="L79" s="36"/>
    </row>
    <row r="80" spans="2:12" ht="14.25" customHeight="1">
      <c r="B80" s="70"/>
      <c r="C80" s="41"/>
      <c r="D80" s="50">
        <v>4420</v>
      </c>
      <c r="E80" s="30" t="s">
        <v>106</v>
      </c>
      <c r="F80" s="286">
        <v>8000</v>
      </c>
      <c r="G80" s="321"/>
      <c r="H80" s="339">
        <f t="shared" si="4"/>
        <v>8000</v>
      </c>
      <c r="I80" s="93"/>
      <c r="J80" s="36"/>
      <c r="K80" s="36"/>
      <c r="L80" s="36"/>
    </row>
    <row r="81" spans="2:12" ht="14.25" customHeight="1">
      <c r="B81" s="70"/>
      <c r="C81" s="41"/>
      <c r="D81" s="42" t="s">
        <v>90</v>
      </c>
      <c r="E81" s="30" t="s">
        <v>67</v>
      </c>
      <c r="F81" s="286">
        <v>50000</v>
      </c>
      <c r="G81" s="321"/>
      <c r="H81" s="339">
        <f t="shared" si="4"/>
        <v>50000</v>
      </c>
      <c r="I81" s="93"/>
      <c r="J81" s="36"/>
      <c r="K81" s="36"/>
      <c r="L81" s="36"/>
    </row>
    <row r="82" spans="2:12" ht="14.25" customHeight="1">
      <c r="B82" s="81"/>
      <c r="C82" s="41"/>
      <c r="D82" s="42" t="s">
        <v>111</v>
      </c>
      <c r="E82" s="30" t="s">
        <v>112</v>
      </c>
      <c r="F82" s="286">
        <v>26000</v>
      </c>
      <c r="G82" s="321"/>
      <c r="H82" s="339">
        <f t="shared" si="4"/>
        <v>26000</v>
      </c>
      <c r="I82" s="93"/>
      <c r="J82" s="36"/>
      <c r="K82" s="36"/>
      <c r="L82" s="36"/>
    </row>
    <row r="83" spans="2:12" ht="15" customHeight="1">
      <c r="B83" s="81"/>
      <c r="C83" s="41"/>
      <c r="D83" s="98">
        <v>4480</v>
      </c>
      <c r="E83" s="30" t="s">
        <v>214</v>
      </c>
      <c r="F83" s="286">
        <v>1003</v>
      </c>
      <c r="G83" s="321"/>
      <c r="H83" s="339">
        <f t="shared" si="4"/>
        <v>1003</v>
      </c>
      <c r="I83" s="335"/>
      <c r="J83" s="36"/>
      <c r="K83" s="36"/>
      <c r="L83" s="36"/>
    </row>
    <row r="84" spans="2:12" ht="15" customHeight="1">
      <c r="B84" s="70"/>
      <c r="C84" s="41"/>
      <c r="D84" s="50">
        <v>4610</v>
      </c>
      <c r="E84" s="30" t="s">
        <v>228</v>
      </c>
      <c r="F84" s="286">
        <v>8000</v>
      </c>
      <c r="G84" s="321"/>
      <c r="H84" s="339">
        <f t="shared" si="4"/>
        <v>8000</v>
      </c>
      <c r="I84" s="93"/>
      <c r="J84" s="36"/>
      <c r="K84" s="36"/>
      <c r="L84" s="36"/>
    </row>
    <row r="85" spans="2:12" ht="15" customHeight="1">
      <c r="B85" s="70"/>
      <c r="C85" s="41"/>
      <c r="D85" s="50">
        <v>4700</v>
      </c>
      <c r="E85" s="30" t="s">
        <v>113</v>
      </c>
      <c r="F85" s="286">
        <v>18000</v>
      </c>
      <c r="G85" s="321"/>
      <c r="H85" s="339">
        <f t="shared" si="4"/>
        <v>18000</v>
      </c>
      <c r="I85" s="93"/>
      <c r="J85" s="36"/>
      <c r="K85" s="36"/>
      <c r="L85" s="36"/>
    </row>
    <row r="86" spans="2:12" ht="15" customHeight="1">
      <c r="B86" s="70"/>
      <c r="C86" s="41"/>
      <c r="D86" s="50">
        <v>6060</v>
      </c>
      <c r="E86" s="30" t="s">
        <v>68</v>
      </c>
      <c r="F86" s="286">
        <v>15000</v>
      </c>
      <c r="G86" s="321"/>
      <c r="H86" s="339">
        <f t="shared" si="4"/>
        <v>15000</v>
      </c>
      <c r="I86" s="93"/>
      <c r="J86" s="36"/>
      <c r="K86" s="36"/>
      <c r="L86" s="36"/>
    </row>
    <row r="87" spans="2:12" ht="15" customHeight="1">
      <c r="B87" s="70"/>
      <c r="C87" s="151" t="s">
        <v>114</v>
      </c>
      <c r="D87" s="150"/>
      <c r="E87" s="119" t="s">
        <v>181</v>
      </c>
      <c r="F87" s="287">
        <f>F88+F89</f>
        <v>40000</v>
      </c>
      <c r="G87" s="287">
        <f>G88+G89</f>
        <v>0</v>
      </c>
      <c r="H87" s="287">
        <f>H88+H89</f>
        <v>40000</v>
      </c>
      <c r="I87" s="93"/>
      <c r="J87" s="36"/>
      <c r="K87" s="36"/>
      <c r="L87" s="36"/>
    </row>
    <row r="88" spans="2:12" ht="15" customHeight="1">
      <c r="B88" s="70"/>
      <c r="C88" s="41"/>
      <c r="D88" s="50">
        <v>4210</v>
      </c>
      <c r="E88" s="30" t="s">
        <v>58</v>
      </c>
      <c r="F88" s="286">
        <v>10000</v>
      </c>
      <c r="G88" s="321"/>
      <c r="H88" s="339">
        <f>F88+G88</f>
        <v>10000</v>
      </c>
      <c r="I88" s="93"/>
      <c r="J88" s="36"/>
      <c r="K88" s="36"/>
      <c r="L88" s="36"/>
    </row>
    <row r="89" spans="2:12" ht="15" customHeight="1">
      <c r="B89" s="70"/>
      <c r="C89" s="41"/>
      <c r="D89" s="50">
        <v>4300</v>
      </c>
      <c r="E89" s="30" t="s">
        <v>57</v>
      </c>
      <c r="F89" s="286">
        <v>30000</v>
      </c>
      <c r="G89" s="321"/>
      <c r="H89" s="339">
        <f>F89+G89</f>
        <v>30000</v>
      </c>
      <c r="I89" s="93"/>
      <c r="J89" s="36"/>
      <c r="K89" s="36"/>
      <c r="L89" s="36"/>
    </row>
    <row r="90" spans="2:12" ht="15.75" customHeight="1">
      <c r="B90" s="70"/>
      <c r="C90" s="151" t="s">
        <v>212</v>
      </c>
      <c r="D90" s="153"/>
      <c r="E90" s="119" t="s">
        <v>43</v>
      </c>
      <c r="F90" s="287">
        <f>F91</f>
        <v>54060</v>
      </c>
      <c r="G90" s="287">
        <f>G91</f>
        <v>0</v>
      </c>
      <c r="H90" s="287">
        <f>H91</f>
        <v>54060</v>
      </c>
      <c r="I90" s="93"/>
      <c r="J90" s="36"/>
      <c r="K90" s="36"/>
      <c r="L90" s="36"/>
    </row>
    <row r="91" spans="2:12" ht="16.5" customHeight="1" thickBot="1">
      <c r="B91" s="70"/>
      <c r="C91" s="92"/>
      <c r="D91" s="42" t="s">
        <v>93</v>
      </c>
      <c r="E91" s="30" t="s">
        <v>94</v>
      </c>
      <c r="F91" s="286">
        <v>54060</v>
      </c>
      <c r="G91" s="321"/>
      <c r="H91" s="339">
        <f>F91+G91</f>
        <v>54060</v>
      </c>
      <c r="I91" s="93"/>
      <c r="J91" s="36"/>
      <c r="K91" s="36"/>
      <c r="L91" s="36"/>
    </row>
    <row r="92" spans="2:12" ht="39" thickBot="1">
      <c r="B92" s="139" t="s">
        <v>49</v>
      </c>
      <c r="C92" s="135"/>
      <c r="D92" s="135"/>
      <c r="E92" s="130" t="s">
        <v>218</v>
      </c>
      <c r="F92" s="290">
        <f>F93+F95</f>
        <v>24559</v>
      </c>
      <c r="G92" s="290">
        <f>G93+G95</f>
        <v>0</v>
      </c>
      <c r="H92" s="290">
        <f>H93+H95</f>
        <v>24559</v>
      </c>
      <c r="I92" s="307"/>
      <c r="J92" s="36"/>
      <c r="K92" s="36"/>
      <c r="L92" s="36"/>
    </row>
    <row r="93" spans="2:12" ht="25.5">
      <c r="B93" s="384"/>
      <c r="C93" s="354" t="s">
        <v>50</v>
      </c>
      <c r="D93" s="172"/>
      <c r="E93" s="121" t="s">
        <v>182</v>
      </c>
      <c r="F93" s="385">
        <f>SUM(F94:F94)</f>
        <v>1458</v>
      </c>
      <c r="G93" s="385">
        <f>SUM(G94:G94)</f>
        <v>0</v>
      </c>
      <c r="H93" s="385">
        <f>SUM(H94:H94)</f>
        <v>1458</v>
      </c>
      <c r="I93" s="316"/>
      <c r="J93" s="36"/>
      <c r="K93" s="36"/>
      <c r="L93" s="36"/>
    </row>
    <row r="94" spans="2:12" ht="15" customHeight="1">
      <c r="B94" s="72"/>
      <c r="C94" s="41"/>
      <c r="D94" s="86" t="s">
        <v>56</v>
      </c>
      <c r="E94" s="85" t="s">
        <v>115</v>
      </c>
      <c r="F94" s="295">
        <v>1458</v>
      </c>
      <c r="G94" s="322"/>
      <c r="H94" s="340">
        <f>F94+G94</f>
        <v>1458</v>
      </c>
      <c r="I94" s="318"/>
      <c r="J94" s="36"/>
      <c r="K94" s="36"/>
      <c r="L94" s="36"/>
    </row>
    <row r="95" spans="2:12" ht="15" customHeight="1">
      <c r="B95" s="70"/>
      <c r="C95" s="122">
        <v>75107</v>
      </c>
      <c r="D95" s="122"/>
      <c r="E95" s="125" t="s">
        <v>328</v>
      </c>
      <c r="F95" s="386">
        <f>SUM(F96:F102)</f>
        <v>23101</v>
      </c>
      <c r="G95" s="386">
        <f>SUM(G96:G102)</f>
        <v>0</v>
      </c>
      <c r="H95" s="386">
        <f>SUM(H96:H102)</f>
        <v>23101</v>
      </c>
      <c r="I95" s="93"/>
      <c r="J95" s="36"/>
      <c r="K95" s="36"/>
      <c r="L95" s="36"/>
    </row>
    <row r="96" spans="2:12" ht="15" customHeight="1">
      <c r="B96" s="70"/>
      <c r="C96" s="41"/>
      <c r="D96" s="42" t="s">
        <v>93</v>
      </c>
      <c r="E96" s="30" t="s">
        <v>94</v>
      </c>
      <c r="F96" s="383">
        <v>11800</v>
      </c>
      <c r="G96" s="321"/>
      <c r="H96" s="340">
        <f aca="true" t="shared" si="5" ref="H96:H102">F96+G96</f>
        <v>11800</v>
      </c>
      <c r="I96" s="335"/>
      <c r="J96" s="36"/>
      <c r="K96" s="36"/>
      <c r="L96" s="36"/>
    </row>
    <row r="97" spans="2:12" ht="15" customHeight="1">
      <c r="B97" s="70"/>
      <c r="C97" s="41"/>
      <c r="D97" s="42" t="s">
        <v>100</v>
      </c>
      <c r="E97" s="30" t="s">
        <v>101</v>
      </c>
      <c r="F97" s="383">
        <v>1189</v>
      </c>
      <c r="G97" s="323"/>
      <c r="H97" s="340">
        <f t="shared" si="5"/>
        <v>1189</v>
      </c>
      <c r="I97" s="335"/>
      <c r="J97" s="36"/>
      <c r="K97" s="36"/>
      <c r="L97" s="36"/>
    </row>
    <row r="98" spans="2:12" ht="15" customHeight="1">
      <c r="B98" s="70"/>
      <c r="C98" s="41"/>
      <c r="D98" s="42" t="s">
        <v>102</v>
      </c>
      <c r="E98" s="30" t="s">
        <v>103</v>
      </c>
      <c r="F98" s="383">
        <v>118</v>
      </c>
      <c r="G98" s="323"/>
      <c r="H98" s="340">
        <f t="shared" si="5"/>
        <v>118</v>
      </c>
      <c r="I98" s="335"/>
      <c r="J98" s="36"/>
      <c r="K98" s="36"/>
      <c r="L98" s="36"/>
    </row>
    <row r="99" spans="2:12" ht="15" customHeight="1">
      <c r="B99" s="70"/>
      <c r="C99" s="41"/>
      <c r="D99" s="41">
        <v>4170</v>
      </c>
      <c r="E99" s="30" t="s">
        <v>62</v>
      </c>
      <c r="F99" s="383">
        <v>7550</v>
      </c>
      <c r="G99" s="323"/>
      <c r="H99" s="340">
        <f t="shared" si="5"/>
        <v>7550</v>
      </c>
      <c r="I99" s="335"/>
      <c r="J99" s="36"/>
      <c r="K99" s="36"/>
      <c r="L99" s="36"/>
    </row>
    <row r="100" spans="2:12" ht="15" customHeight="1">
      <c r="B100" s="70"/>
      <c r="C100" s="41"/>
      <c r="D100" s="42" t="s">
        <v>85</v>
      </c>
      <c r="E100" s="30" t="s">
        <v>58</v>
      </c>
      <c r="F100" s="383">
        <v>1331</v>
      </c>
      <c r="G100" s="323"/>
      <c r="H100" s="340">
        <f t="shared" si="5"/>
        <v>1331</v>
      </c>
      <c r="I100" s="335"/>
      <c r="J100" s="36"/>
      <c r="K100" s="36"/>
      <c r="L100" s="36"/>
    </row>
    <row r="101" spans="2:12" ht="15" customHeight="1">
      <c r="B101" s="70"/>
      <c r="C101" s="41"/>
      <c r="D101" s="42" t="s">
        <v>56</v>
      </c>
      <c r="E101" s="30" t="s">
        <v>57</v>
      </c>
      <c r="F101" s="383">
        <v>578</v>
      </c>
      <c r="G101" s="323"/>
      <c r="H101" s="340">
        <f t="shared" si="5"/>
        <v>578</v>
      </c>
      <c r="I101" s="335"/>
      <c r="J101" s="36"/>
      <c r="K101" s="36"/>
      <c r="L101" s="36"/>
    </row>
    <row r="102" spans="2:12" ht="15" customHeight="1" thickBot="1">
      <c r="B102" s="72"/>
      <c r="C102" s="44"/>
      <c r="D102" s="45" t="s">
        <v>105</v>
      </c>
      <c r="E102" s="21" t="s">
        <v>66</v>
      </c>
      <c r="F102" s="387">
        <v>535</v>
      </c>
      <c r="G102" s="360"/>
      <c r="H102" s="340">
        <f t="shared" si="5"/>
        <v>535</v>
      </c>
      <c r="I102" s="335"/>
      <c r="J102" s="36"/>
      <c r="K102" s="36"/>
      <c r="L102" s="36"/>
    </row>
    <row r="103" spans="2:12" ht="26.25" thickBot="1">
      <c r="B103" s="139" t="s">
        <v>51</v>
      </c>
      <c r="C103" s="135"/>
      <c r="D103" s="135"/>
      <c r="E103" s="130" t="s">
        <v>19</v>
      </c>
      <c r="F103" s="290">
        <f>F104+F106+F116</f>
        <v>231715</v>
      </c>
      <c r="G103" s="290">
        <f>G104+G106+G116</f>
        <v>8738</v>
      </c>
      <c r="H103" s="290">
        <f>H104+H106+H116</f>
        <v>240453</v>
      </c>
      <c r="I103" s="307"/>
      <c r="J103" s="36"/>
      <c r="K103" s="36"/>
      <c r="L103" s="36"/>
    </row>
    <row r="104" spans="2:12" ht="15.75" customHeight="1">
      <c r="B104" s="348"/>
      <c r="C104" s="154">
        <v>75403</v>
      </c>
      <c r="D104" s="122"/>
      <c r="E104" s="125" t="s">
        <v>449</v>
      </c>
      <c r="F104" s="349">
        <f>F105</f>
        <v>0</v>
      </c>
      <c r="G104" s="349">
        <f>G105</f>
        <v>4500</v>
      </c>
      <c r="H104" s="349">
        <f>H105</f>
        <v>4500</v>
      </c>
      <c r="I104" s="316"/>
      <c r="J104" s="36"/>
      <c r="K104" s="36"/>
      <c r="L104" s="36"/>
    </row>
    <row r="105" spans="2:12" ht="15.75" customHeight="1">
      <c r="B105" s="162"/>
      <c r="C105" s="163"/>
      <c r="D105" s="42" t="s">
        <v>85</v>
      </c>
      <c r="E105" s="30" t="s">
        <v>58</v>
      </c>
      <c r="F105" s="299">
        <v>0</v>
      </c>
      <c r="G105" s="299">
        <v>4500</v>
      </c>
      <c r="H105" s="600">
        <f aca="true" t="shared" si="6" ref="H105:H119">F105+G105</f>
        <v>4500</v>
      </c>
      <c r="I105" s="335" t="s">
        <v>451</v>
      </c>
      <c r="J105" s="36"/>
      <c r="K105" s="36"/>
      <c r="L105" s="36"/>
    </row>
    <row r="106" spans="2:12" ht="14.25">
      <c r="B106" s="71"/>
      <c r="C106" s="150" t="s">
        <v>116</v>
      </c>
      <c r="D106" s="151"/>
      <c r="E106" s="119" t="s">
        <v>183</v>
      </c>
      <c r="F106" s="287">
        <f>SUM(F107:F115)</f>
        <v>174715</v>
      </c>
      <c r="G106" s="287">
        <f>SUM(G107:G115)</f>
        <v>4238</v>
      </c>
      <c r="H106" s="287">
        <f>SUM(H107:H115)</f>
        <v>178953</v>
      </c>
      <c r="I106" s="93"/>
      <c r="J106" s="36"/>
      <c r="K106" s="36"/>
      <c r="L106" s="36"/>
    </row>
    <row r="107" spans="2:12" ht="36">
      <c r="B107" s="69"/>
      <c r="C107" s="123"/>
      <c r="D107" s="184" t="s">
        <v>247</v>
      </c>
      <c r="E107" s="84" t="s">
        <v>248</v>
      </c>
      <c r="F107" s="296">
        <v>8000</v>
      </c>
      <c r="G107" s="321">
        <v>1000</v>
      </c>
      <c r="H107" s="339">
        <f t="shared" si="6"/>
        <v>9000</v>
      </c>
      <c r="I107" s="335" t="s">
        <v>444</v>
      </c>
      <c r="J107" s="36"/>
      <c r="K107" s="36"/>
      <c r="L107" s="36"/>
    </row>
    <row r="108" spans="2:12" ht="16.5" customHeight="1">
      <c r="B108" s="71"/>
      <c r="C108" s="405"/>
      <c r="D108" s="86" t="s">
        <v>59</v>
      </c>
      <c r="E108" s="30" t="s">
        <v>226</v>
      </c>
      <c r="F108" s="286">
        <v>18000</v>
      </c>
      <c r="G108" s="321"/>
      <c r="H108" s="339">
        <f t="shared" si="6"/>
        <v>18000</v>
      </c>
      <c r="I108" s="93"/>
      <c r="J108" s="36"/>
      <c r="K108" s="36"/>
      <c r="L108" s="36"/>
    </row>
    <row r="109" spans="2:12" ht="23.25">
      <c r="B109" s="71"/>
      <c r="C109" s="405"/>
      <c r="D109" s="42" t="s">
        <v>85</v>
      </c>
      <c r="E109" s="30" t="s">
        <v>295</v>
      </c>
      <c r="F109" s="286">
        <v>37715</v>
      </c>
      <c r="G109" s="321">
        <v>3238</v>
      </c>
      <c r="H109" s="339">
        <f t="shared" si="6"/>
        <v>40953</v>
      </c>
      <c r="I109" s="335" t="s">
        <v>451</v>
      </c>
      <c r="J109" s="36"/>
      <c r="K109" s="36"/>
      <c r="L109" s="36"/>
    </row>
    <row r="110" spans="2:12" ht="16.5" customHeight="1">
      <c r="B110" s="71"/>
      <c r="C110" s="405"/>
      <c r="D110" s="42" t="s">
        <v>109</v>
      </c>
      <c r="E110" s="30" t="s">
        <v>63</v>
      </c>
      <c r="F110" s="286">
        <v>24000</v>
      </c>
      <c r="G110" s="321"/>
      <c r="H110" s="339">
        <f t="shared" si="6"/>
        <v>24000</v>
      </c>
      <c r="I110" s="93"/>
      <c r="J110" s="36"/>
      <c r="K110" s="36"/>
      <c r="L110" s="36"/>
    </row>
    <row r="111" spans="2:12" ht="23.25">
      <c r="B111" s="71"/>
      <c r="C111" s="405"/>
      <c r="D111" s="42" t="s">
        <v>110</v>
      </c>
      <c r="E111" s="30" t="s">
        <v>296</v>
      </c>
      <c r="F111" s="286">
        <v>22000</v>
      </c>
      <c r="G111" s="321"/>
      <c r="H111" s="339">
        <f t="shared" si="6"/>
        <v>22000</v>
      </c>
      <c r="I111" s="93"/>
      <c r="J111" s="36"/>
      <c r="K111" s="36"/>
      <c r="L111" s="36"/>
    </row>
    <row r="112" spans="2:12" ht="14.25">
      <c r="B112" s="71"/>
      <c r="C112" s="405"/>
      <c r="D112" s="41" t="s">
        <v>140</v>
      </c>
      <c r="E112" s="30" t="s">
        <v>65</v>
      </c>
      <c r="F112" s="286">
        <v>2000</v>
      </c>
      <c r="G112" s="321"/>
      <c r="H112" s="339">
        <f t="shared" si="6"/>
        <v>2000</v>
      </c>
      <c r="I112" s="335"/>
      <c r="J112" s="36"/>
      <c r="K112" s="36"/>
      <c r="L112" s="36"/>
    </row>
    <row r="113" spans="2:12" ht="15.75" customHeight="1">
      <c r="B113" s="70"/>
      <c r="C113" s="41"/>
      <c r="D113" s="42" t="s">
        <v>56</v>
      </c>
      <c r="E113" s="30" t="s">
        <v>57</v>
      </c>
      <c r="F113" s="286">
        <v>12000</v>
      </c>
      <c r="G113" s="321"/>
      <c r="H113" s="339">
        <f t="shared" si="6"/>
        <v>12000</v>
      </c>
      <c r="I113" s="93"/>
      <c r="J113" s="36"/>
      <c r="K113" s="36"/>
      <c r="L113" s="36"/>
    </row>
    <row r="114" spans="2:12" ht="15.75" customHeight="1">
      <c r="B114" s="70"/>
      <c r="C114" s="41"/>
      <c r="D114" s="42" t="s">
        <v>90</v>
      </c>
      <c r="E114" s="30" t="s">
        <v>67</v>
      </c>
      <c r="F114" s="286">
        <v>34000</v>
      </c>
      <c r="G114" s="321"/>
      <c r="H114" s="339">
        <f t="shared" si="6"/>
        <v>34000</v>
      </c>
      <c r="I114" s="335"/>
      <c r="J114" s="36"/>
      <c r="K114" s="36"/>
      <c r="L114" s="36"/>
    </row>
    <row r="115" spans="2:12" ht="23.25">
      <c r="B115" s="70"/>
      <c r="C115" s="41"/>
      <c r="D115" s="42" t="s">
        <v>81</v>
      </c>
      <c r="E115" s="30" t="s">
        <v>297</v>
      </c>
      <c r="F115" s="286">
        <v>17000</v>
      </c>
      <c r="G115" s="321"/>
      <c r="H115" s="339">
        <f t="shared" si="6"/>
        <v>17000</v>
      </c>
      <c r="I115" s="93"/>
      <c r="J115" s="36"/>
      <c r="K115" s="36"/>
      <c r="L115" s="36"/>
    </row>
    <row r="116" spans="2:12" ht="16.5" customHeight="1">
      <c r="B116" s="70"/>
      <c r="C116" s="203">
        <v>75421</v>
      </c>
      <c r="D116" s="155"/>
      <c r="E116" s="119" t="s">
        <v>229</v>
      </c>
      <c r="F116" s="287">
        <f>SUM(F117:F120)</f>
        <v>57000</v>
      </c>
      <c r="G116" s="287">
        <f>SUM(G117:G120)</f>
        <v>0</v>
      </c>
      <c r="H116" s="287">
        <f>SUM(H117:H120)</f>
        <v>57000</v>
      </c>
      <c r="I116" s="93"/>
      <c r="J116" s="36"/>
      <c r="K116" s="36"/>
      <c r="L116" s="36"/>
    </row>
    <row r="117" spans="2:12" ht="16.5" customHeight="1">
      <c r="B117" s="72"/>
      <c r="C117" s="350"/>
      <c r="D117" s="42" t="s">
        <v>85</v>
      </c>
      <c r="E117" s="30" t="s">
        <v>58</v>
      </c>
      <c r="F117" s="288">
        <v>5000</v>
      </c>
      <c r="G117" s="288"/>
      <c r="H117" s="339">
        <f t="shared" si="6"/>
        <v>5000</v>
      </c>
      <c r="I117" s="351"/>
      <c r="J117" s="36"/>
      <c r="K117" s="36"/>
      <c r="L117" s="36"/>
    </row>
    <row r="118" spans="2:12" ht="16.5" customHeight="1">
      <c r="B118" s="72"/>
      <c r="C118" s="350"/>
      <c r="D118" s="42" t="s">
        <v>109</v>
      </c>
      <c r="E118" s="30" t="s">
        <v>63</v>
      </c>
      <c r="F118" s="288">
        <v>1000</v>
      </c>
      <c r="G118" s="288"/>
      <c r="H118" s="339">
        <f t="shared" si="6"/>
        <v>1000</v>
      </c>
      <c r="I118" s="351"/>
      <c r="J118" s="36"/>
      <c r="K118" s="36"/>
      <c r="L118" s="36"/>
    </row>
    <row r="119" spans="2:12" ht="24">
      <c r="B119" s="72"/>
      <c r="C119" s="350"/>
      <c r="D119" s="50">
        <v>4400</v>
      </c>
      <c r="E119" s="85" t="s">
        <v>230</v>
      </c>
      <c r="F119" s="288">
        <v>500</v>
      </c>
      <c r="G119" s="288"/>
      <c r="H119" s="339">
        <f t="shared" si="6"/>
        <v>500</v>
      </c>
      <c r="I119" s="351"/>
      <c r="J119" s="36"/>
      <c r="K119" s="36"/>
      <c r="L119" s="36"/>
    </row>
    <row r="120" spans="2:12" ht="16.5" customHeight="1" thickBot="1">
      <c r="B120" s="72"/>
      <c r="C120" s="44"/>
      <c r="D120" s="45" t="s">
        <v>122</v>
      </c>
      <c r="E120" s="21" t="s">
        <v>123</v>
      </c>
      <c r="F120" s="288">
        <v>50500</v>
      </c>
      <c r="G120" s="322"/>
      <c r="H120" s="340">
        <f>F120+G120</f>
        <v>50500</v>
      </c>
      <c r="I120" s="351"/>
      <c r="J120" s="36"/>
      <c r="K120" s="36"/>
      <c r="L120" s="36"/>
    </row>
    <row r="121" spans="2:12" ht="64.5" thickBot="1">
      <c r="B121" s="129">
        <v>756</v>
      </c>
      <c r="C121" s="127"/>
      <c r="D121" s="127"/>
      <c r="E121" s="130" t="s">
        <v>224</v>
      </c>
      <c r="F121" s="290">
        <f>F122+F124</f>
        <v>5400</v>
      </c>
      <c r="G121" s="290">
        <f>G122+G124</f>
        <v>0</v>
      </c>
      <c r="H121" s="290">
        <f>H122+H124</f>
        <v>5400</v>
      </c>
      <c r="I121" s="307"/>
      <c r="J121" s="36"/>
      <c r="K121" s="36"/>
      <c r="L121" s="36"/>
    </row>
    <row r="122" spans="2:12" ht="51">
      <c r="B122" s="105"/>
      <c r="C122" s="110">
        <v>75615</v>
      </c>
      <c r="D122" s="108"/>
      <c r="E122" s="114" t="s">
        <v>219</v>
      </c>
      <c r="F122" s="291">
        <f>F123</f>
        <v>1400</v>
      </c>
      <c r="G122" s="291">
        <f>G123</f>
        <v>0</v>
      </c>
      <c r="H122" s="291">
        <f>H123</f>
        <v>1400</v>
      </c>
      <c r="I122" s="317"/>
      <c r="J122" s="36"/>
      <c r="K122" s="36"/>
      <c r="L122" s="36"/>
    </row>
    <row r="123" spans="2:12" ht="15" customHeight="1">
      <c r="B123" s="70"/>
      <c r="C123" s="41"/>
      <c r="D123" s="50">
        <v>4610</v>
      </c>
      <c r="E123" s="30" t="s">
        <v>228</v>
      </c>
      <c r="F123" s="286">
        <v>1400</v>
      </c>
      <c r="G123" s="321"/>
      <c r="H123" s="339">
        <f>F123+G123</f>
        <v>1400</v>
      </c>
      <c r="I123" s="93"/>
      <c r="J123" s="36"/>
      <c r="K123" s="36"/>
      <c r="L123" s="36"/>
    </row>
    <row r="124" spans="2:12" ht="51">
      <c r="B124" s="70"/>
      <c r="C124" s="111">
        <v>75616</v>
      </c>
      <c r="D124" s="112"/>
      <c r="E124" s="115" t="s">
        <v>220</v>
      </c>
      <c r="F124" s="291">
        <f>F125</f>
        <v>4000</v>
      </c>
      <c r="G124" s="291">
        <f>G125</f>
        <v>0</v>
      </c>
      <c r="H124" s="291">
        <f>H125</f>
        <v>4000</v>
      </c>
      <c r="I124" s="93"/>
      <c r="J124" s="36"/>
      <c r="K124" s="36"/>
      <c r="L124" s="36"/>
    </row>
    <row r="125" spans="2:12" ht="16.5" customHeight="1" thickBot="1">
      <c r="B125" s="73"/>
      <c r="C125" s="46"/>
      <c r="D125" s="309">
        <v>4610</v>
      </c>
      <c r="E125" s="47" t="s">
        <v>228</v>
      </c>
      <c r="F125" s="289">
        <v>4000</v>
      </c>
      <c r="G125" s="322"/>
      <c r="H125" s="339">
        <f>F125+G125</f>
        <v>4000</v>
      </c>
      <c r="I125" s="351"/>
      <c r="J125" s="36"/>
      <c r="K125" s="36"/>
      <c r="L125" s="36"/>
    </row>
    <row r="126" spans="2:12" ht="15" customHeight="1" thickBot="1">
      <c r="B126" s="139" t="s">
        <v>117</v>
      </c>
      <c r="C126" s="135"/>
      <c r="D126" s="135"/>
      <c r="E126" s="136" t="s">
        <v>118</v>
      </c>
      <c r="F126" s="290">
        <f aca="true" t="shared" si="7" ref="F126:H127">F127</f>
        <v>300000</v>
      </c>
      <c r="G126" s="290">
        <f t="shared" si="7"/>
        <v>0</v>
      </c>
      <c r="H126" s="290">
        <f t="shared" si="7"/>
        <v>300000</v>
      </c>
      <c r="I126" s="307"/>
      <c r="J126" s="36"/>
      <c r="K126" s="36"/>
      <c r="L126" s="36"/>
    </row>
    <row r="127" spans="2:12" ht="25.5">
      <c r="B127" s="69"/>
      <c r="C127" s="123" t="s">
        <v>119</v>
      </c>
      <c r="D127" s="122"/>
      <c r="E127" s="125" t="s">
        <v>184</v>
      </c>
      <c r="F127" s="291">
        <f t="shared" si="7"/>
        <v>300000</v>
      </c>
      <c r="G127" s="291">
        <f t="shared" si="7"/>
        <v>0</v>
      </c>
      <c r="H127" s="291">
        <f t="shared" si="7"/>
        <v>300000</v>
      </c>
      <c r="I127" s="317"/>
      <c r="J127" s="36"/>
      <c r="K127" s="36"/>
      <c r="L127" s="36"/>
    </row>
    <row r="128" spans="2:12" ht="24.75" thickBot="1">
      <c r="B128" s="72"/>
      <c r="C128" s="44"/>
      <c r="D128" s="44" t="s">
        <v>203</v>
      </c>
      <c r="E128" s="47" t="s">
        <v>204</v>
      </c>
      <c r="F128" s="288">
        <v>300000</v>
      </c>
      <c r="G128" s="322"/>
      <c r="H128" s="339">
        <f>F128+G128</f>
        <v>300000</v>
      </c>
      <c r="I128" s="318"/>
      <c r="J128" s="36"/>
      <c r="K128" s="36"/>
      <c r="L128" s="36"/>
    </row>
    <row r="129" spans="2:12" ht="15" customHeight="1" thickBot="1">
      <c r="B129" s="139" t="s">
        <v>120</v>
      </c>
      <c r="C129" s="135"/>
      <c r="D129" s="135"/>
      <c r="E129" s="128" t="s">
        <v>34</v>
      </c>
      <c r="F129" s="290">
        <f aca="true" t="shared" si="8" ref="F129:H130">F130</f>
        <v>27000</v>
      </c>
      <c r="G129" s="290">
        <f t="shared" si="8"/>
        <v>0</v>
      </c>
      <c r="H129" s="290">
        <f t="shared" si="8"/>
        <v>27000</v>
      </c>
      <c r="I129" s="307"/>
      <c r="J129" s="36"/>
      <c r="K129" s="36"/>
      <c r="L129" s="36"/>
    </row>
    <row r="130" spans="2:12" ht="15" customHeight="1">
      <c r="B130" s="69"/>
      <c r="C130" s="123" t="s">
        <v>121</v>
      </c>
      <c r="D130" s="122"/>
      <c r="E130" s="125" t="s">
        <v>185</v>
      </c>
      <c r="F130" s="291">
        <f t="shared" si="8"/>
        <v>27000</v>
      </c>
      <c r="G130" s="291">
        <f t="shared" si="8"/>
        <v>0</v>
      </c>
      <c r="H130" s="291">
        <f t="shared" si="8"/>
        <v>27000</v>
      </c>
      <c r="I130" s="317"/>
      <c r="J130" s="36"/>
      <c r="K130" s="36"/>
      <c r="L130" s="36"/>
    </row>
    <row r="131" spans="2:12" ht="15" customHeight="1" thickBot="1">
      <c r="B131" s="365"/>
      <c r="C131" s="604"/>
      <c r="D131" s="605" t="s">
        <v>122</v>
      </c>
      <c r="E131" s="368" t="s">
        <v>123</v>
      </c>
      <c r="F131" s="369">
        <v>27000</v>
      </c>
      <c r="G131" s="606"/>
      <c r="H131" s="607">
        <f>F131+G131</f>
        <v>27000</v>
      </c>
      <c r="I131" s="608"/>
      <c r="J131" s="36"/>
      <c r="K131" s="36"/>
      <c r="L131" s="36"/>
    </row>
    <row r="132" spans="2:12" ht="15" customHeight="1" thickBot="1">
      <c r="B132" s="139" t="s">
        <v>124</v>
      </c>
      <c r="C132" s="135"/>
      <c r="D132" s="140"/>
      <c r="E132" s="128" t="s">
        <v>37</v>
      </c>
      <c r="F132" s="290">
        <f>F133+F153+F171+F193+F212+F226+F242+F244+F252+F257+F263</f>
        <v>13581298</v>
      </c>
      <c r="G132" s="290">
        <f>G133+G153+G171+G193+G212+G226+G242+G244+G252+G257+G263</f>
        <v>-2250</v>
      </c>
      <c r="H132" s="290">
        <f>H133+H153+H171+H193+H212+H226+H242+H244+H252+H257+H263</f>
        <v>13579048</v>
      </c>
      <c r="I132" s="307"/>
      <c r="J132" s="36"/>
      <c r="K132" s="36"/>
      <c r="L132" s="36"/>
    </row>
    <row r="133" spans="2:12" ht="15" customHeight="1">
      <c r="B133" s="69"/>
      <c r="C133" s="122" t="s">
        <v>125</v>
      </c>
      <c r="D133" s="310"/>
      <c r="E133" s="125" t="s">
        <v>38</v>
      </c>
      <c r="F133" s="291">
        <f>SUM(F134:F152)</f>
        <v>4297644</v>
      </c>
      <c r="G133" s="291">
        <f>SUM(G134:G152)</f>
        <v>-2700</v>
      </c>
      <c r="H133" s="291">
        <f>SUM(H134:H152)</f>
        <v>4294944</v>
      </c>
      <c r="I133" s="317"/>
      <c r="J133" s="36"/>
      <c r="K133" s="36"/>
      <c r="L133" s="36"/>
    </row>
    <row r="134" spans="2:12" ht="15" customHeight="1">
      <c r="B134" s="70"/>
      <c r="C134" s="41"/>
      <c r="D134" s="42" t="s">
        <v>59</v>
      </c>
      <c r="E134" s="30" t="s">
        <v>226</v>
      </c>
      <c r="F134" s="224">
        <v>184800</v>
      </c>
      <c r="G134" s="321"/>
      <c r="H134" s="339">
        <f aca="true" t="shared" si="9" ref="H134:H152">F134+G134</f>
        <v>184800</v>
      </c>
      <c r="I134" s="93"/>
      <c r="J134" s="36"/>
      <c r="K134" s="36"/>
      <c r="L134" s="36"/>
    </row>
    <row r="135" spans="2:12" ht="15" customHeight="1">
      <c r="B135" s="70"/>
      <c r="C135" s="41"/>
      <c r="D135" s="42" t="s">
        <v>98</v>
      </c>
      <c r="E135" s="30" t="s">
        <v>99</v>
      </c>
      <c r="F135" s="224">
        <v>2609395</v>
      </c>
      <c r="G135" s="321"/>
      <c r="H135" s="339">
        <f t="shared" si="9"/>
        <v>2609395</v>
      </c>
      <c r="I135" s="335"/>
      <c r="J135" s="36"/>
      <c r="K135" s="36"/>
      <c r="L135" s="36"/>
    </row>
    <row r="136" spans="2:12" ht="15" customHeight="1">
      <c r="B136" s="70"/>
      <c r="C136" s="41"/>
      <c r="D136" s="42" t="s">
        <v>108</v>
      </c>
      <c r="E136" s="30" t="s">
        <v>61</v>
      </c>
      <c r="F136" s="224">
        <v>231706</v>
      </c>
      <c r="G136" s="321">
        <v>-3695</v>
      </c>
      <c r="H136" s="339">
        <f t="shared" si="9"/>
        <v>228011</v>
      </c>
      <c r="I136" s="335" t="s">
        <v>444</v>
      </c>
      <c r="J136" s="36"/>
      <c r="K136" s="36"/>
      <c r="L136" s="36"/>
    </row>
    <row r="137" spans="2:12" ht="15" customHeight="1">
      <c r="B137" s="70"/>
      <c r="C137" s="41"/>
      <c r="D137" s="42" t="s">
        <v>100</v>
      </c>
      <c r="E137" s="30" t="s">
        <v>101</v>
      </c>
      <c r="F137" s="224">
        <v>510787</v>
      </c>
      <c r="G137" s="321"/>
      <c r="H137" s="339">
        <f t="shared" si="9"/>
        <v>510787</v>
      </c>
      <c r="I137" s="335"/>
      <c r="J137" s="36"/>
      <c r="K137" s="36"/>
      <c r="L137" s="36"/>
    </row>
    <row r="138" spans="2:12" ht="15" customHeight="1">
      <c r="B138" s="70"/>
      <c r="C138" s="41"/>
      <c r="D138" s="42" t="s">
        <v>102</v>
      </c>
      <c r="E138" s="30" t="s">
        <v>103</v>
      </c>
      <c r="F138" s="224">
        <v>72783</v>
      </c>
      <c r="G138" s="321"/>
      <c r="H138" s="339">
        <f t="shared" si="9"/>
        <v>72783</v>
      </c>
      <c r="I138" s="335"/>
      <c r="J138" s="36"/>
      <c r="K138" s="36"/>
      <c r="L138" s="36"/>
    </row>
    <row r="139" spans="2:12" ht="15" customHeight="1">
      <c r="B139" s="70"/>
      <c r="C139" s="41"/>
      <c r="D139" s="41">
        <v>4170</v>
      </c>
      <c r="E139" s="30" t="s">
        <v>62</v>
      </c>
      <c r="F139" s="224">
        <v>19000</v>
      </c>
      <c r="G139" s="321">
        <v>995</v>
      </c>
      <c r="H139" s="339">
        <f t="shared" si="9"/>
        <v>19995</v>
      </c>
      <c r="I139" s="335" t="s">
        <v>444</v>
      </c>
      <c r="J139" s="36"/>
      <c r="K139" s="36"/>
      <c r="L139" s="36"/>
    </row>
    <row r="140" spans="2:12" ht="15" customHeight="1">
      <c r="B140" s="70"/>
      <c r="C140" s="41"/>
      <c r="D140" s="42" t="s">
        <v>85</v>
      </c>
      <c r="E140" s="30" t="s">
        <v>58</v>
      </c>
      <c r="F140" s="224">
        <v>123428</v>
      </c>
      <c r="G140" s="321"/>
      <c r="H140" s="339">
        <f t="shared" si="9"/>
        <v>123428</v>
      </c>
      <c r="I140" s="335"/>
      <c r="J140" s="36"/>
      <c r="K140" s="36"/>
      <c r="L140" s="36"/>
    </row>
    <row r="141" spans="2:12" ht="15" customHeight="1">
      <c r="B141" s="70"/>
      <c r="C141" s="41"/>
      <c r="D141" s="50">
        <v>4220</v>
      </c>
      <c r="E141" s="30" t="s">
        <v>138</v>
      </c>
      <c r="F141" s="224">
        <v>2000</v>
      </c>
      <c r="G141" s="321"/>
      <c r="H141" s="339">
        <f t="shared" si="9"/>
        <v>2000</v>
      </c>
      <c r="I141" s="93"/>
      <c r="J141" s="36"/>
      <c r="K141" s="36"/>
      <c r="L141" s="36"/>
    </row>
    <row r="142" spans="2:12" ht="15" customHeight="1">
      <c r="B142" s="70"/>
      <c r="C142" s="41"/>
      <c r="D142" s="42" t="s">
        <v>126</v>
      </c>
      <c r="E142" s="30" t="s">
        <v>127</v>
      </c>
      <c r="F142" s="224">
        <v>12000</v>
      </c>
      <c r="G142" s="321"/>
      <c r="H142" s="339">
        <f t="shared" si="9"/>
        <v>12000</v>
      </c>
      <c r="I142" s="93"/>
      <c r="J142" s="36"/>
      <c r="K142" s="36"/>
      <c r="L142" s="36"/>
    </row>
    <row r="143" spans="2:12" ht="15" customHeight="1">
      <c r="B143" s="70"/>
      <c r="C143" s="41"/>
      <c r="D143" s="42" t="s">
        <v>109</v>
      </c>
      <c r="E143" s="30" t="s">
        <v>63</v>
      </c>
      <c r="F143" s="224">
        <v>112400</v>
      </c>
      <c r="G143" s="321"/>
      <c r="H143" s="339">
        <f t="shared" si="9"/>
        <v>112400</v>
      </c>
      <c r="I143" s="335"/>
      <c r="J143" s="36"/>
      <c r="K143" s="36"/>
      <c r="L143" s="36"/>
    </row>
    <row r="144" spans="2:12" ht="15" customHeight="1">
      <c r="B144" s="70"/>
      <c r="C144" s="41"/>
      <c r="D144" s="42" t="s">
        <v>110</v>
      </c>
      <c r="E144" s="30" t="s">
        <v>64</v>
      </c>
      <c r="F144" s="224">
        <v>173683</v>
      </c>
      <c r="G144" s="321"/>
      <c r="H144" s="339">
        <f t="shared" si="9"/>
        <v>173683</v>
      </c>
      <c r="I144" s="335"/>
      <c r="J144" s="36"/>
      <c r="K144" s="36"/>
      <c r="L144" s="36"/>
    </row>
    <row r="145" spans="2:12" ht="15" customHeight="1">
      <c r="B145" s="70"/>
      <c r="C145" s="41"/>
      <c r="D145" s="41" t="s">
        <v>140</v>
      </c>
      <c r="E145" s="30" t="s">
        <v>65</v>
      </c>
      <c r="F145" s="224">
        <v>3600</v>
      </c>
      <c r="G145" s="321"/>
      <c r="H145" s="339">
        <f t="shared" si="9"/>
        <v>3600</v>
      </c>
      <c r="I145" s="93"/>
      <c r="J145" s="36"/>
      <c r="K145" s="36"/>
      <c r="L145" s="36"/>
    </row>
    <row r="146" spans="2:12" ht="16.5" customHeight="1">
      <c r="B146" s="70"/>
      <c r="C146" s="41"/>
      <c r="D146" s="42" t="s">
        <v>56</v>
      </c>
      <c r="E146" s="30" t="s">
        <v>57</v>
      </c>
      <c r="F146" s="224">
        <v>52477</v>
      </c>
      <c r="G146" s="321"/>
      <c r="H146" s="339">
        <f t="shared" si="9"/>
        <v>52477</v>
      </c>
      <c r="I146" s="335"/>
      <c r="J146" s="36"/>
      <c r="K146" s="36"/>
      <c r="L146" s="36"/>
    </row>
    <row r="147" spans="2:12" ht="15" customHeight="1">
      <c r="B147" s="70"/>
      <c r="C147" s="41"/>
      <c r="D147" s="50">
        <v>4360</v>
      </c>
      <c r="E147" s="30" t="s">
        <v>310</v>
      </c>
      <c r="F147" s="224">
        <v>12700</v>
      </c>
      <c r="G147" s="321"/>
      <c r="H147" s="339">
        <f t="shared" si="9"/>
        <v>12700</v>
      </c>
      <c r="I147" s="335"/>
      <c r="J147" s="36"/>
      <c r="K147" s="36"/>
      <c r="L147" s="36"/>
    </row>
    <row r="148" spans="2:12" ht="15" customHeight="1">
      <c r="B148" s="70"/>
      <c r="C148" s="41"/>
      <c r="D148" s="42" t="s">
        <v>105</v>
      </c>
      <c r="E148" s="30" t="s">
        <v>66</v>
      </c>
      <c r="F148" s="224">
        <v>2200</v>
      </c>
      <c r="G148" s="321"/>
      <c r="H148" s="339">
        <f t="shared" si="9"/>
        <v>2200</v>
      </c>
      <c r="I148" s="93"/>
      <c r="J148" s="36"/>
      <c r="K148" s="36"/>
      <c r="L148" s="36"/>
    </row>
    <row r="149" spans="2:12" ht="15" customHeight="1">
      <c r="B149" s="70"/>
      <c r="C149" s="41"/>
      <c r="D149" s="42" t="s">
        <v>90</v>
      </c>
      <c r="E149" s="30" t="s">
        <v>67</v>
      </c>
      <c r="F149" s="224">
        <v>7462</v>
      </c>
      <c r="G149" s="321"/>
      <c r="H149" s="339">
        <f t="shared" si="9"/>
        <v>7462</v>
      </c>
      <c r="I149" s="335"/>
      <c r="J149" s="36"/>
      <c r="K149" s="36"/>
      <c r="L149" s="36"/>
    </row>
    <row r="150" spans="2:12" ht="15" customHeight="1">
      <c r="B150" s="70"/>
      <c r="C150" s="41"/>
      <c r="D150" s="42" t="s">
        <v>111</v>
      </c>
      <c r="E150" s="30" t="s">
        <v>112</v>
      </c>
      <c r="F150" s="224">
        <v>165800</v>
      </c>
      <c r="G150" s="321"/>
      <c r="H150" s="339">
        <f t="shared" si="9"/>
        <v>165800</v>
      </c>
      <c r="I150" s="93"/>
      <c r="J150" s="36"/>
      <c r="K150" s="36"/>
      <c r="L150" s="36"/>
    </row>
    <row r="151" spans="2:12" ht="15" customHeight="1">
      <c r="B151" s="70"/>
      <c r="C151" s="41"/>
      <c r="D151" s="50">
        <v>4480</v>
      </c>
      <c r="E151" s="30" t="s">
        <v>214</v>
      </c>
      <c r="F151" s="224">
        <v>423</v>
      </c>
      <c r="G151" s="321"/>
      <c r="H151" s="339">
        <f t="shared" si="9"/>
        <v>423</v>
      </c>
      <c r="I151" s="335"/>
      <c r="J151" s="36"/>
      <c r="K151" s="36"/>
      <c r="L151" s="36"/>
    </row>
    <row r="152" spans="2:12" ht="15" customHeight="1">
      <c r="B152" s="70"/>
      <c r="C152" s="41"/>
      <c r="D152" s="50">
        <v>4700</v>
      </c>
      <c r="E152" s="30" t="s">
        <v>113</v>
      </c>
      <c r="F152" s="224">
        <v>1000</v>
      </c>
      <c r="G152" s="321"/>
      <c r="H152" s="339">
        <f t="shared" si="9"/>
        <v>1000</v>
      </c>
      <c r="I152" s="93"/>
      <c r="J152" s="36"/>
      <c r="K152" s="36"/>
      <c r="L152" s="36"/>
    </row>
    <row r="153" spans="2:12" ht="24.75" customHeight="1">
      <c r="B153" s="70"/>
      <c r="C153" s="151" t="s">
        <v>128</v>
      </c>
      <c r="D153" s="150"/>
      <c r="E153" s="119" t="s">
        <v>186</v>
      </c>
      <c r="F153" s="287">
        <f>SUM(F154:F170)</f>
        <v>568784</v>
      </c>
      <c r="G153" s="287">
        <f>SUM(G154:G170)</f>
        <v>-2250</v>
      </c>
      <c r="H153" s="287">
        <f>SUM(H154:H170)</f>
        <v>566534</v>
      </c>
      <c r="I153" s="93"/>
      <c r="J153" s="36"/>
      <c r="K153" s="36"/>
      <c r="L153" s="36"/>
    </row>
    <row r="154" spans="2:12" ht="24.75" customHeight="1">
      <c r="B154" s="70"/>
      <c r="C154" s="151"/>
      <c r="D154" s="98">
        <v>2910</v>
      </c>
      <c r="E154" s="30" t="s">
        <v>312</v>
      </c>
      <c r="F154" s="286">
        <v>2794</v>
      </c>
      <c r="G154" s="286"/>
      <c r="H154" s="339">
        <f aca="true" t="shared" si="10" ref="H154:H170">F154+G154</f>
        <v>2794</v>
      </c>
      <c r="I154" s="335"/>
      <c r="J154" s="36"/>
      <c r="K154" s="36"/>
      <c r="L154" s="36"/>
    </row>
    <row r="155" spans="2:12" ht="15" customHeight="1">
      <c r="B155" s="70"/>
      <c r="C155" s="41"/>
      <c r="D155" s="42" t="s">
        <v>59</v>
      </c>
      <c r="E155" s="30" t="s">
        <v>226</v>
      </c>
      <c r="F155" s="224">
        <v>18400</v>
      </c>
      <c r="G155" s="321"/>
      <c r="H155" s="339">
        <f t="shared" si="10"/>
        <v>18400</v>
      </c>
      <c r="I155" s="93"/>
      <c r="J155" s="36"/>
      <c r="K155" s="36"/>
      <c r="L155" s="36"/>
    </row>
    <row r="156" spans="2:12" ht="15" customHeight="1">
      <c r="B156" s="70"/>
      <c r="C156" s="41"/>
      <c r="D156" s="42" t="s">
        <v>98</v>
      </c>
      <c r="E156" s="30" t="s">
        <v>99</v>
      </c>
      <c r="F156" s="224">
        <v>328786</v>
      </c>
      <c r="G156" s="323"/>
      <c r="H156" s="339">
        <f t="shared" si="10"/>
        <v>328786</v>
      </c>
      <c r="I156" s="335"/>
      <c r="J156" s="36"/>
      <c r="K156" s="36"/>
      <c r="L156" s="36"/>
    </row>
    <row r="157" spans="2:12" ht="15" customHeight="1">
      <c r="B157" s="70"/>
      <c r="C157" s="41"/>
      <c r="D157" s="42" t="s">
        <v>108</v>
      </c>
      <c r="E157" s="30" t="s">
        <v>61</v>
      </c>
      <c r="F157" s="224">
        <v>27810</v>
      </c>
      <c r="G157" s="321"/>
      <c r="H157" s="339">
        <f t="shared" si="10"/>
        <v>27810</v>
      </c>
      <c r="I157" s="335"/>
      <c r="J157" s="36"/>
      <c r="K157" s="36"/>
      <c r="L157" s="36"/>
    </row>
    <row r="158" spans="2:12" ht="15" customHeight="1">
      <c r="B158" s="70"/>
      <c r="C158" s="41"/>
      <c r="D158" s="42" t="s">
        <v>100</v>
      </c>
      <c r="E158" s="30" t="s">
        <v>101</v>
      </c>
      <c r="F158" s="224">
        <v>62725</v>
      </c>
      <c r="G158" s="321"/>
      <c r="H158" s="339">
        <f t="shared" si="10"/>
        <v>62725</v>
      </c>
      <c r="I158" s="335"/>
      <c r="J158" s="36"/>
      <c r="K158" s="36"/>
      <c r="L158" s="36"/>
    </row>
    <row r="159" spans="2:12" ht="15" customHeight="1">
      <c r="B159" s="70"/>
      <c r="C159" s="41"/>
      <c r="D159" s="42" t="s">
        <v>102</v>
      </c>
      <c r="E159" s="30" t="s">
        <v>103</v>
      </c>
      <c r="F159" s="224">
        <v>8876</v>
      </c>
      <c r="G159" s="321"/>
      <c r="H159" s="339">
        <f t="shared" si="10"/>
        <v>8876</v>
      </c>
      <c r="I159" s="335"/>
      <c r="J159" s="36"/>
      <c r="K159" s="36"/>
      <c r="L159" s="36"/>
    </row>
    <row r="160" spans="2:12" ht="15" customHeight="1">
      <c r="B160" s="70"/>
      <c r="C160" s="41"/>
      <c r="D160" s="41">
        <v>4170</v>
      </c>
      <c r="E160" s="30" t="s">
        <v>62</v>
      </c>
      <c r="F160" s="224">
        <v>7000</v>
      </c>
      <c r="G160" s="321"/>
      <c r="H160" s="339">
        <f t="shared" si="10"/>
        <v>7000</v>
      </c>
      <c r="I160" s="93"/>
      <c r="J160" s="36"/>
      <c r="K160" s="36"/>
      <c r="L160" s="36"/>
    </row>
    <row r="161" spans="2:12" ht="15" customHeight="1">
      <c r="B161" s="70"/>
      <c r="C161" s="41"/>
      <c r="D161" s="42" t="s">
        <v>85</v>
      </c>
      <c r="E161" s="30" t="s">
        <v>58</v>
      </c>
      <c r="F161" s="224">
        <v>7000</v>
      </c>
      <c r="G161" s="321"/>
      <c r="H161" s="339">
        <f t="shared" si="10"/>
        <v>7000</v>
      </c>
      <c r="I161" s="93"/>
      <c r="J161" s="36"/>
      <c r="K161" s="36"/>
      <c r="L161" s="36"/>
    </row>
    <row r="162" spans="2:12" ht="23.25">
      <c r="B162" s="70"/>
      <c r="C162" s="41"/>
      <c r="D162" s="42" t="s">
        <v>85</v>
      </c>
      <c r="E162" s="30" t="s">
        <v>467</v>
      </c>
      <c r="F162" s="224">
        <v>2500</v>
      </c>
      <c r="G162" s="321">
        <v>-2250</v>
      </c>
      <c r="H162" s="339">
        <f t="shared" si="10"/>
        <v>250</v>
      </c>
      <c r="I162" s="335" t="s">
        <v>444</v>
      </c>
      <c r="J162" s="36"/>
      <c r="K162" s="36"/>
      <c r="L162" s="36"/>
    </row>
    <row r="163" spans="2:12" ht="15" customHeight="1">
      <c r="B163" s="70"/>
      <c r="C163" s="41"/>
      <c r="D163" s="42" t="s">
        <v>126</v>
      </c>
      <c r="E163" s="30" t="s">
        <v>127</v>
      </c>
      <c r="F163" s="224">
        <v>1800</v>
      </c>
      <c r="G163" s="321"/>
      <c r="H163" s="339">
        <f t="shared" si="10"/>
        <v>1800</v>
      </c>
      <c r="I163" s="93"/>
      <c r="J163" s="36"/>
      <c r="K163" s="36"/>
      <c r="L163" s="36"/>
    </row>
    <row r="164" spans="2:12" ht="15" customHeight="1">
      <c r="B164" s="70"/>
      <c r="C164" s="41"/>
      <c r="D164" s="42" t="s">
        <v>109</v>
      </c>
      <c r="E164" s="30" t="s">
        <v>63</v>
      </c>
      <c r="F164" s="224">
        <v>24000</v>
      </c>
      <c r="G164" s="321"/>
      <c r="H164" s="339">
        <f t="shared" si="10"/>
        <v>24000</v>
      </c>
      <c r="I164" s="93"/>
      <c r="J164" s="36"/>
      <c r="K164" s="36"/>
      <c r="L164" s="36"/>
    </row>
    <row r="165" spans="2:12" ht="15" customHeight="1">
      <c r="B165" s="70"/>
      <c r="C165" s="41"/>
      <c r="D165" s="42" t="s">
        <v>110</v>
      </c>
      <c r="E165" s="30" t="s">
        <v>64</v>
      </c>
      <c r="F165" s="224">
        <v>29200</v>
      </c>
      <c r="G165" s="321"/>
      <c r="H165" s="339">
        <f t="shared" si="10"/>
        <v>29200</v>
      </c>
      <c r="I165" s="93"/>
      <c r="J165" s="36"/>
      <c r="K165" s="36"/>
      <c r="L165" s="36"/>
    </row>
    <row r="166" spans="2:12" ht="15" customHeight="1">
      <c r="B166" s="70"/>
      <c r="C166" s="41"/>
      <c r="D166" s="41" t="s">
        <v>140</v>
      </c>
      <c r="E166" s="30" t="s">
        <v>65</v>
      </c>
      <c r="F166" s="224">
        <v>600</v>
      </c>
      <c r="G166" s="321"/>
      <c r="H166" s="339">
        <f t="shared" si="10"/>
        <v>600</v>
      </c>
      <c r="I166" s="93"/>
      <c r="J166" s="36"/>
      <c r="K166" s="36"/>
      <c r="L166" s="36"/>
    </row>
    <row r="167" spans="2:12" ht="15" customHeight="1">
      <c r="B167" s="70"/>
      <c r="C167" s="41"/>
      <c r="D167" s="42" t="s">
        <v>56</v>
      </c>
      <c r="E167" s="30" t="s">
        <v>57</v>
      </c>
      <c r="F167" s="224">
        <v>21000</v>
      </c>
      <c r="G167" s="321"/>
      <c r="H167" s="339">
        <f t="shared" si="10"/>
        <v>21000</v>
      </c>
      <c r="I167" s="93"/>
      <c r="J167" s="36"/>
      <c r="K167" s="36"/>
      <c r="L167" s="36"/>
    </row>
    <row r="168" spans="2:10" ht="15" customHeight="1">
      <c r="B168" s="70"/>
      <c r="C168" s="41"/>
      <c r="D168" s="50">
        <v>4360</v>
      </c>
      <c r="E168" s="30" t="s">
        <v>310</v>
      </c>
      <c r="F168" s="224">
        <v>1500</v>
      </c>
      <c r="G168" s="321"/>
      <c r="H168" s="339">
        <f t="shared" si="10"/>
        <v>1500</v>
      </c>
      <c r="I168" s="335"/>
      <c r="J168" s="36"/>
    </row>
    <row r="169" spans="2:12" ht="15" customHeight="1">
      <c r="B169" s="70"/>
      <c r="C169" s="41"/>
      <c r="D169" s="42" t="s">
        <v>90</v>
      </c>
      <c r="E169" s="30" t="s">
        <v>67</v>
      </c>
      <c r="F169" s="224">
        <v>793</v>
      </c>
      <c r="G169" s="321"/>
      <c r="H169" s="339">
        <f t="shared" si="10"/>
        <v>793</v>
      </c>
      <c r="I169" s="335"/>
      <c r="J169" s="36"/>
      <c r="K169" s="36"/>
      <c r="L169" s="36"/>
    </row>
    <row r="170" spans="2:12" ht="15" customHeight="1">
      <c r="B170" s="70"/>
      <c r="C170" s="41"/>
      <c r="D170" s="42" t="s">
        <v>111</v>
      </c>
      <c r="E170" s="30" t="s">
        <v>112</v>
      </c>
      <c r="F170" s="224">
        <v>24000</v>
      </c>
      <c r="G170" s="321"/>
      <c r="H170" s="339">
        <f t="shared" si="10"/>
        <v>24000</v>
      </c>
      <c r="I170" s="93"/>
      <c r="J170" s="36"/>
      <c r="K170" s="36"/>
      <c r="L170" s="36"/>
    </row>
    <row r="171" spans="2:12" ht="18.75" customHeight="1">
      <c r="B171" s="71"/>
      <c r="C171" s="151" t="s">
        <v>129</v>
      </c>
      <c r="D171" s="150"/>
      <c r="E171" s="119" t="s">
        <v>187</v>
      </c>
      <c r="F171" s="287">
        <f>SUM(F172:F192)</f>
        <v>5050783</v>
      </c>
      <c r="G171" s="287">
        <f>SUM(G172:G192)</f>
        <v>0</v>
      </c>
      <c r="H171" s="287">
        <f>SUM(H172:H192)</f>
        <v>5050783</v>
      </c>
      <c r="I171" s="93"/>
      <c r="J171" s="36"/>
      <c r="K171" s="36"/>
      <c r="L171" s="36"/>
    </row>
    <row r="172" spans="2:12" ht="27.75" customHeight="1">
      <c r="B172" s="71"/>
      <c r="C172" s="92"/>
      <c r="D172" s="336">
        <v>2310</v>
      </c>
      <c r="E172" s="199" t="s">
        <v>302</v>
      </c>
      <c r="F172" s="224">
        <v>125000</v>
      </c>
      <c r="G172" s="321"/>
      <c r="H172" s="339">
        <f aca="true" t="shared" si="11" ref="H172:H192">F172+G172</f>
        <v>125000</v>
      </c>
      <c r="I172" s="93"/>
      <c r="J172" s="36"/>
      <c r="K172" s="36"/>
      <c r="L172" s="36"/>
    </row>
    <row r="173" spans="2:12" ht="15" customHeight="1">
      <c r="B173" s="70"/>
      <c r="C173" s="41"/>
      <c r="D173" s="42" t="s">
        <v>59</v>
      </c>
      <c r="E173" s="30" t="s">
        <v>226</v>
      </c>
      <c r="F173" s="224">
        <v>41600</v>
      </c>
      <c r="G173" s="321"/>
      <c r="H173" s="339">
        <f t="shared" si="11"/>
        <v>41600</v>
      </c>
      <c r="I173" s="93"/>
      <c r="J173" s="36"/>
      <c r="K173" s="36"/>
      <c r="L173" s="36"/>
    </row>
    <row r="174" spans="2:12" ht="15" customHeight="1">
      <c r="B174" s="70"/>
      <c r="C174" s="41"/>
      <c r="D174" s="42" t="s">
        <v>98</v>
      </c>
      <c r="E174" s="30" t="s">
        <v>99</v>
      </c>
      <c r="F174" s="224">
        <v>729348</v>
      </c>
      <c r="G174" s="323"/>
      <c r="H174" s="339">
        <f t="shared" si="11"/>
        <v>729348</v>
      </c>
      <c r="I174" s="335"/>
      <c r="J174" s="36"/>
      <c r="K174" s="36"/>
      <c r="L174" s="36"/>
    </row>
    <row r="175" spans="2:12" ht="15" customHeight="1">
      <c r="B175" s="70"/>
      <c r="C175" s="41"/>
      <c r="D175" s="42" t="s">
        <v>108</v>
      </c>
      <c r="E175" s="30" t="s">
        <v>61</v>
      </c>
      <c r="F175" s="224">
        <v>57116</v>
      </c>
      <c r="G175" s="321"/>
      <c r="H175" s="339">
        <f t="shared" si="11"/>
        <v>57116</v>
      </c>
      <c r="I175" s="335"/>
      <c r="J175" s="36"/>
      <c r="K175" s="36"/>
      <c r="L175" s="36"/>
    </row>
    <row r="176" spans="2:12" ht="15" customHeight="1">
      <c r="B176" s="70"/>
      <c r="C176" s="41"/>
      <c r="D176" s="42" t="s">
        <v>100</v>
      </c>
      <c r="E176" s="30" t="s">
        <v>101</v>
      </c>
      <c r="F176" s="224">
        <v>140331</v>
      </c>
      <c r="G176" s="321"/>
      <c r="H176" s="339">
        <f t="shared" si="11"/>
        <v>140331</v>
      </c>
      <c r="I176" s="335"/>
      <c r="J176" s="36"/>
      <c r="K176" s="36"/>
      <c r="L176" s="36"/>
    </row>
    <row r="177" spans="2:12" ht="15" customHeight="1">
      <c r="B177" s="70"/>
      <c r="C177" s="41"/>
      <c r="D177" s="42" t="s">
        <v>102</v>
      </c>
      <c r="E177" s="30" t="s">
        <v>103</v>
      </c>
      <c r="F177" s="224">
        <v>19919</v>
      </c>
      <c r="G177" s="321"/>
      <c r="H177" s="339">
        <f t="shared" si="11"/>
        <v>19919</v>
      </c>
      <c r="I177" s="335"/>
      <c r="J177" s="36"/>
      <c r="K177" s="36"/>
      <c r="L177" s="36"/>
    </row>
    <row r="178" spans="2:12" ht="15" customHeight="1">
      <c r="B178" s="70"/>
      <c r="C178" s="41"/>
      <c r="D178" s="41">
        <v>4170</v>
      </c>
      <c r="E178" s="30" t="s">
        <v>62</v>
      </c>
      <c r="F178" s="224">
        <v>7000</v>
      </c>
      <c r="G178" s="321"/>
      <c r="H178" s="339">
        <f t="shared" si="11"/>
        <v>7000</v>
      </c>
      <c r="I178" s="335"/>
      <c r="J178" s="36"/>
      <c r="K178" s="36"/>
      <c r="L178" s="36"/>
    </row>
    <row r="179" spans="2:12" ht="15" customHeight="1">
      <c r="B179" s="70"/>
      <c r="C179" s="41"/>
      <c r="D179" s="42" t="s">
        <v>85</v>
      </c>
      <c r="E179" s="30" t="s">
        <v>58</v>
      </c>
      <c r="F179" s="224">
        <v>25000</v>
      </c>
      <c r="G179" s="321"/>
      <c r="H179" s="339">
        <f t="shared" si="11"/>
        <v>25000</v>
      </c>
      <c r="I179" s="335"/>
      <c r="J179" s="36"/>
      <c r="K179" s="36"/>
      <c r="L179" s="36"/>
    </row>
    <row r="180" spans="2:12" ht="15" customHeight="1">
      <c r="B180" s="70"/>
      <c r="C180" s="41"/>
      <c r="D180" s="50">
        <v>4220</v>
      </c>
      <c r="E180" s="30" t="s">
        <v>138</v>
      </c>
      <c r="F180" s="224">
        <v>0</v>
      </c>
      <c r="G180" s="321"/>
      <c r="H180" s="339">
        <f t="shared" si="11"/>
        <v>0</v>
      </c>
      <c r="I180" s="335"/>
      <c r="J180" s="36"/>
      <c r="K180" s="36"/>
      <c r="L180" s="36"/>
    </row>
    <row r="181" spans="2:12" ht="15" customHeight="1">
      <c r="B181" s="70"/>
      <c r="C181" s="41"/>
      <c r="D181" s="42" t="s">
        <v>126</v>
      </c>
      <c r="E181" s="30" t="s">
        <v>127</v>
      </c>
      <c r="F181" s="224">
        <v>4060</v>
      </c>
      <c r="G181" s="321"/>
      <c r="H181" s="339">
        <f t="shared" si="11"/>
        <v>4060</v>
      </c>
      <c r="I181" s="335"/>
      <c r="J181" s="36"/>
      <c r="K181" s="36"/>
      <c r="L181" s="36"/>
    </row>
    <row r="182" spans="2:12" ht="15" customHeight="1">
      <c r="B182" s="70"/>
      <c r="C182" s="41"/>
      <c r="D182" s="42" t="s">
        <v>109</v>
      </c>
      <c r="E182" s="30" t="s">
        <v>63</v>
      </c>
      <c r="F182" s="224">
        <v>65000</v>
      </c>
      <c r="G182" s="321"/>
      <c r="H182" s="339">
        <f t="shared" si="11"/>
        <v>65000</v>
      </c>
      <c r="I182" s="93"/>
      <c r="J182" s="36"/>
      <c r="K182" s="36"/>
      <c r="L182" s="36"/>
    </row>
    <row r="183" spans="2:12" ht="15" customHeight="1">
      <c r="B183" s="70"/>
      <c r="C183" s="41"/>
      <c r="D183" s="42" t="s">
        <v>110</v>
      </c>
      <c r="E183" s="30" t="s">
        <v>64</v>
      </c>
      <c r="F183" s="224">
        <v>50000</v>
      </c>
      <c r="G183" s="321"/>
      <c r="H183" s="339">
        <f t="shared" si="11"/>
        <v>50000</v>
      </c>
      <c r="I183" s="93"/>
      <c r="J183" s="36"/>
      <c r="K183" s="36"/>
      <c r="L183" s="36"/>
    </row>
    <row r="184" spans="2:12" ht="15" customHeight="1">
      <c r="B184" s="70"/>
      <c r="C184" s="41"/>
      <c r="D184" s="41" t="s">
        <v>140</v>
      </c>
      <c r="E184" s="30" t="s">
        <v>65</v>
      </c>
      <c r="F184" s="224">
        <v>1200</v>
      </c>
      <c r="G184" s="321"/>
      <c r="H184" s="339">
        <f t="shared" si="11"/>
        <v>1200</v>
      </c>
      <c r="I184" s="93"/>
      <c r="J184" s="36"/>
      <c r="K184" s="36"/>
      <c r="L184" s="36"/>
    </row>
    <row r="185" spans="2:12" ht="15" customHeight="1">
      <c r="B185" s="70"/>
      <c r="C185" s="41"/>
      <c r="D185" s="42" t="s">
        <v>56</v>
      </c>
      <c r="E185" s="30" t="s">
        <v>57</v>
      </c>
      <c r="F185" s="224">
        <v>70000</v>
      </c>
      <c r="G185" s="321"/>
      <c r="H185" s="339">
        <f t="shared" si="11"/>
        <v>70000</v>
      </c>
      <c r="I185" s="93"/>
      <c r="J185" s="36"/>
      <c r="K185" s="36"/>
      <c r="L185" s="36"/>
    </row>
    <row r="186" spans="2:12" ht="15" customHeight="1">
      <c r="B186" s="70"/>
      <c r="C186" s="41"/>
      <c r="D186" s="50">
        <v>4360</v>
      </c>
      <c r="E186" s="30" t="s">
        <v>310</v>
      </c>
      <c r="F186" s="224">
        <v>7700</v>
      </c>
      <c r="G186" s="321"/>
      <c r="H186" s="339">
        <f t="shared" si="11"/>
        <v>7700</v>
      </c>
      <c r="I186" s="335"/>
      <c r="J186" s="36"/>
      <c r="K186" s="36"/>
      <c r="L186" s="36"/>
    </row>
    <row r="187" spans="2:12" ht="15" customHeight="1">
      <c r="B187" s="70"/>
      <c r="C187" s="41"/>
      <c r="D187" s="42" t="s">
        <v>105</v>
      </c>
      <c r="E187" s="30" t="s">
        <v>66</v>
      </c>
      <c r="F187" s="224">
        <v>2100</v>
      </c>
      <c r="G187" s="321"/>
      <c r="H187" s="339">
        <f t="shared" si="11"/>
        <v>2100</v>
      </c>
      <c r="I187" s="93"/>
      <c r="J187" s="36"/>
      <c r="K187" s="36"/>
      <c r="L187" s="36"/>
    </row>
    <row r="188" spans="2:12" ht="15" customHeight="1">
      <c r="B188" s="70"/>
      <c r="C188" s="41"/>
      <c r="D188" s="41">
        <v>4430</v>
      </c>
      <c r="E188" s="30" t="s">
        <v>67</v>
      </c>
      <c r="F188" s="224">
        <v>2084</v>
      </c>
      <c r="G188" s="321"/>
      <c r="H188" s="339">
        <f t="shared" si="11"/>
        <v>2084</v>
      </c>
      <c r="I188" s="335"/>
      <c r="J188" s="36"/>
      <c r="K188" s="36"/>
      <c r="L188" s="36"/>
    </row>
    <row r="189" spans="2:12" ht="15" customHeight="1">
      <c r="B189" s="70"/>
      <c r="C189" s="41"/>
      <c r="D189" s="42" t="s">
        <v>111</v>
      </c>
      <c r="E189" s="30" t="s">
        <v>112</v>
      </c>
      <c r="F189" s="224">
        <v>46500</v>
      </c>
      <c r="G189" s="321"/>
      <c r="H189" s="339">
        <f t="shared" si="11"/>
        <v>46500</v>
      </c>
      <c r="I189" s="335"/>
      <c r="J189" s="36"/>
      <c r="K189" s="36"/>
      <c r="L189" s="36"/>
    </row>
    <row r="190" spans="2:12" ht="15" customHeight="1">
      <c r="B190" s="70"/>
      <c r="C190" s="41"/>
      <c r="D190" s="50">
        <v>4480</v>
      </c>
      <c r="E190" s="30" t="s">
        <v>214</v>
      </c>
      <c r="F190" s="224">
        <v>100</v>
      </c>
      <c r="G190" s="321"/>
      <c r="H190" s="339">
        <f t="shared" si="11"/>
        <v>100</v>
      </c>
      <c r="I190" s="93"/>
      <c r="J190" s="36"/>
      <c r="K190" s="36"/>
      <c r="L190" s="36"/>
    </row>
    <row r="191" spans="2:12" ht="15" customHeight="1">
      <c r="B191" s="70"/>
      <c r="C191" s="41"/>
      <c r="D191" s="106" t="s">
        <v>81</v>
      </c>
      <c r="E191" s="47" t="s">
        <v>213</v>
      </c>
      <c r="F191" s="224">
        <v>3500000</v>
      </c>
      <c r="G191" s="321"/>
      <c r="H191" s="339">
        <f t="shared" si="11"/>
        <v>3500000</v>
      </c>
      <c r="I191" s="93"/>
      <c r="J191" s="36"/>
      <c r="K191" s="36"/>
      <c r="L191" s="36"/>
    </row>
    <row r="192" spans="2:12" ht="15" customHeight="1">
      <c r="B192" s="70"/>
      <c r="C192" s="41"/>
      <c r="D192" s="50">
        <v>6060</v>
      </c>
      <c r="E192" s="30" t="s">
        <v>68</v>
      </c>
      <c r="F192" s="224">
        <v>156725</v>
      </c>
      <c r="G192" s="325"/>
      <c r="H192" s="341">
        <f t="shared" si="11"/>
        <v>156725</v>
      </c>
      <c r="I192" s="335"/>
      <c r="J192" s="36"/>
      <c r="K192" s="36"/>
      <c r="L192" s="36"/>
    </row>
    <row r="193" spans="2:12" ht="17.25" customHeight="1">
      <c r="B193" s="71"/>
      <c r="C193" s="151" t="s">
        <v>130</v>
      </c>
      <c r="D193" s="150"/>
      <c r="E193" s="119" t="s">
        <v>167</v>
      </c>
      <c r="F193" s="287">
        <f>SUM(F194:F211)</f>
        <v>2099006</v>
      </c>
      <c r="G193" s="287">
        <f>SUM(G194:G211)</f>
        <v>-8000</v>
      </c>
      <c r="H193" s="287">
        <f>SUM(H194:H211)</f>
        <v>2091006</v>
      </c>
      <c r="I193" s="93"/>
      <c r="J193" s="36"/>
      <c r="K193" s="36"/>
      <c r="L193" s="36"/>
    </row>
    <row r="194" spans="2:12" ht="16.5" customHeight="1">
      <c r="B194" s="70"/>
      <c r="C194" s="41"/>
      <c r="D194" s="42" t="s">
        <v>59</v>
      </c>
      <c r="E194" s="30" t="s">
        <v>226</v>
      </c>
      <c r="F194" s="224">
        <v>82200</v>
      </c>
      <c r="G194" s="321"/>
      <c r="H194" s="339">
        <f aca="true" t="shared" si="12" ref="H194:H211">F194+G194</f>
        <v>82200</v>
      </c>
      <c r="I194" s="93"/>
      <c r="J194" s="36"/>
      <c r="K194" s="36"/>
      <c r="L194" s="36"/>
    </row>
    <row r="195" spans="2:12" ht="16.5" customHeight="1">
      <c r="B195" s="70"/>
      <c r="C195" s="41"/>
      <c r="D195" s="42" t="s">
        <v>98</v>
      </c>
      <c r="E195" s="30" t="s">
        <v>99</v>
      </c>
      <c r="F195" s="224">
        <v>1250519</v>
      </c>
      <c r="G195" s="321">
        <v>-7125</v>
      </c>
      <c r="H195" s="339">
        <f t="shared" si="12"/>
        <v>1243394</v>
      </c>
      <c r="I195" s="335" t="s">
        <v>444</v>
      </c>
      <c r="J195" s="36"/>
      <c r="K195" s="36"/>
      <c r="L195" s="36"/>
    </row>
    <row r="196" spans="2:12" ht="16.5" customHeight="1">
      <c r="B196" s="70"/>
      <c r="C196" s="41"/>
      <c r="D196" s="42" t="s">
        <v>108</v>
      </c>
      <c r="E196" s="30" t="s">
        <v>61</v>
      </c>
      <c r="F196" s="224">
        <v>113000</v>
      </c>
      <c r="G196" s="321">
        <v>-4287</v>
      </c>
      <c r="H196" s="339">
        <f t="shared" si="12"/>
        <v>108713</v>
      </c>
      <c r="I196" s="335" t="s">
        <v>444</v>
      </c>
      <c r="J196" s="36"/>
      <c r="K196" s="36"/>
      <c r="L196" s="36"/>
    </row>
    <row r="197" spans="2:12" ht="16.5" customHeight="1">
      <c r="B197" s="70"/>
      <c r="C197" s="41"/>
      <c r="D197" s="42" t="s">
        <v>100</v>
      </c>
      <c r="E197" s="30" t="s">
        <v>101</v>
      </c>
      <c r="F197" s="224">
        <v>245985</v>
      </c>
      <c r="G197" s="321"/>
      <c r="H197" s="339">
        <f t="shared" si="12"/>
        <v>245985</v>
      </c>
      <c r="I197" s="335"/>
      <c r="J197" s="36"/>
      <c r="K197" s="36"/>
      <c r="L197" s="36"/>
    </row>
    <row r="198" spans="2:12" ht="16.5" customHeight="1">
      <c r="B198" s="70"/>
      <c r="C198" s="41"/>
      <c r="D198" s="42" t="s">
        <v>102</v>
      </c>
      <c r="E198" s="30" t="s">
        <v>103</v>
      </c>
      <c r="F198" s="224">
        <v>34962</v>
      </c>
      <c r="G198" s="321"/>
      <c r="H198" s="339">
        <f t="shared" si="12"/>
        <v>34962</v>
      </c>
      <c r="I198" s="335"/>
      <c r="J198" s="36"/>
      <c r="K198" s="36"/>
      <c r="L198" s="36"/>
    </row>
    <row r="199" spans="2:12" ht="16.5" customHeight="1">
      <c r="B199" s="70"/>
      <c r="C199" s="41"/>
      <c r="D199" s="41">
        <v>4170</v>
      </c>
      <c r="E199" s="30" t="s">
        <v>62</v>
      </c>
      <c r="F199" s="224">
        <v>9000</v>
      </c>
      <c r="G199" s="321">
        <v>2000</v>
      </c>
      <c r="H199" s="339">
        <f t="shared" si="12"/>
        <v>11000</v>
      </c>
      <c r="I199" s="335" t="s">
        <v>444</v>
      </c>
      <c r="J199" s="36"/>
      <c r="K199" s="36"/>
      <c r="L199" s="36"/>
    </row>
    <row r="200" spans="2:12" ht="16.5" customHeight="1">
      <c r="B200" s="70"/>
      <c r="C200" s="41"/>
      <c r="D200" s="42" t="s">
        <v>85</v>
      </c>
      <c r="E200" s="30" t="s">
        <v>58</v>
      </c>
      <c r="F200" s="224">
        <v>37140</v>
      </c>
      <c r="G200" s="321"/>
      <c r="H200" s="339">
        <f t="shared" si="12"/>
        <v>37140</v>
      </c>
      <c r="I200" s="335"/>
      <c r="J200" s="36"/>
      <c r="K200" s="36"/>
      <c r="L200" s="36"/>
    </row>
    <row r="201" spans="2:12" ht="16.5" customHeight="1">
      <c r="B201" s="70"/>
      <c r="C201" s="41"/>
      <c r="D201" s="42" t="s">
        <v>126</v>
      </c>
      <c r="E201" s="30" t="s">
        <v>127</v>
      </c>
      <c r="F201" s="224">
        <v>6000</v>
      </c>
      <c r="G201" s="321"/>
      <c r="H201" s="339">
        <f t="shared" si="12"/>
        <v>6000</v>
      </c>
      <c r="I201" s="93"/>
      <c r="J201" s="36"/>
      <c r="K201" s="36"/>
      <c r="L201" s="36"/>
    </row>
    <row r="202" spans="2:12" ht="16.5" customHeight="1">
      <c r="B202" s="70"/>
      <c r="C202" s="41"/>
      <c r="D202" s="42" t="s">
        <v>109</v>
      </c>
      <c r="E202" s="30" t="s">
        <v>63</v>
      </c>
      <c r="F202" s="224">
        <v>120500</v>
      </c>
      <c r="G202" s="321"/>
      <c r="H202" s="339">
        <f t="shared" si="12"/>
        <v>120500</v>
      </c>
      <c r="I202" s="335"/>
      <c r="J202" s="36"/>
      <c r="K202" s="36"/>
      <c r="L202" s="36"/>
    </row>
    <row r="203" spans="2:12" ht="16.5" customHeight="1">
      <c r="B203" s="70"/>
      <c r="C203" s="41"/>
      <c r="D203" s="42" t="s">
        <v>110</v>
      </c>
      <c r="E203" s="30" t="s">
        <v>64</v>
      </c>
      <c r="F203" s="224">
        <v>49000</v>
      </c>
      <c r="G203" s="321"/>
      <c r="H203" s="339">
        <f t="shared" si="12"/>
        <v>49000</v>
      </c>
      <c r="I203" s="335"/>
      <c r="J203" s="36"/>
      <c r="K203" s="36"/>
      <c r="L203" s="36"/>
    </row>
    <row r="204" spans="2:12" ht="16.5" customHeight="1">
      <c r="B204" s="70"/>
      <c r="C204" s="41"/>
      <c r="D204" s="41" t="s">
        <v>140</v>
      </c>
      <c r="E204" s="30" t="s">
        <v>65</v>
      </c>
      <c r="F204" s="224">
        <v>2800</v>
      </c>
      <c r="G204" s="321"/>
      <c r="H204" s="339">
        <f t="shared" si="12"/>
        <v>2800</v>
      </c>
      <c r="I204" s="93"/>
      <c r="J204" s="36"/>
      <c r="K204" s="36"/>
      <c r="L204" s="36"/>
    </row>
    <row r="205" spans="2:12" ht="16.5" customHeight="1">
      <c r="B205" s="70"/>
      <c r="C205" s="41"/>
      <c r="D205" s="42" t="s">
        <v>56</v>
      </c>
      <c r="E205" s="30" t="s">
        <v>57</v>
      </c>
      <c r="F205" s="224">
        <v>33000</v>
      </c>
      <c r="G205" s="321">
        <v>562</v>
      </c>
      <c r="H205" s="339">
        <f t="shared" si="12"/>
        <v>33562</v>
      </c>
      <c r="I205" s="335" t="s">
        <v>444</v>
      </c>
      <c r="J205" s="36"/>
      <c r="K205" s="36"/>
      <c r="L205" s="36"/>
    </row>
    <row r="206" spans="2:12" ht="16.5" customHeight="1">
      <c r="B206" s="70"/>
      <c r="C206" s="41"/>
      <c r="D206" s="50">
        <v>4360</v>
      </c>
      <c r="E206" s="30" t="s">
        <v>310</v>
      </c>
      <c r="F206" s="224">
        <v>9100</v>
      </c>
      <c r="G206" s="321"/>
      <c r="H206" s="339">
        <f t="shared" si="12"/>
        <v>9100</v>
      </c>
      <c r="I206" s="335"/>
      <c r="J206" s="36"/>
      <c r="K206" s="36"/>
      <c r="L206" s="36"/>
    </row>
    <row r="207" spans="2:12" ht="16.5" customHeight="1">
      <c r="B207" s="70"/>
      <c r="C207" s="41"/>
      <c r="D207" s="42" t="s">
        <v>105</v>
      </c>
      <c r="E207" s="30" t="s">
        <v>66</v>
      </c>
      <c r="F207" s="224">
        <v>9600</v>
      </c>
      <c r="G207" s="321"/>
      <c r="H207" s="339">
        <f t="shared" si="12"/>
        <v>9600</v>
      </c>
      <c r="I207" s="335"/>
      <c r="J207" s="36"/>
      <c r="K207" s="36"/>
      <c r="L207" s="36"/>
    </row>
    <row r="208" spans="2:12" ht="16.5" customHeight="1">
      <c r="B208" s="70"/>
      <c r="C208" s="41"/>
      <c r="D208" s="50">
        <v>4420</v>
      </c>
      <c r="E208" s="30" t="s">
        <v>106</v>
      </c>
      <c r="F208" s="224">
        <v>600</v>
      </c>
      <c r="G208" s="321"/>
      <c r="H208" s="339">
        <f t="shared" si="12"/>
        <v>600</v>
      </c>
      <c r="I208" s="335"/>
      <c r="J208" s="36"/>
      <c r="K208" s="36"/>
      <c r="L208" s="36"/>
    </row>
    <row r="209" spans="2:12" ht="16.5" customHeight="1">
      <c r="B209" s="70"/>
      <c r="C209" s="41"/>
      <c r="D209" s="42" t="s">
        <v>90</v>
      </c>
      <c r="E209" s="30" t="s">
        <v>67</v>
      </c>
      <c r="F209" s="224">
        <v>3500</v>
      </c>
      <c r="G209" s="321">
        <v>850</v>
      </c>
      <c r="H209" s="339">
        <f t="shared" si="12"/>
        <v>4350</v>
      </c>
      <c r="I209" s="335" t="s">
        <v>444</v>
      </c>
      <c r="J209" s="36"/>
      <c r="K209" s="36"/>
      <c r="L209" s="36"/>
    </row>
    <row r="210" spans="2:12" ht="16.5" customHeight="1">
      <c r="B210" s="70"/>
      <c r="C210" s="41"/>
      <c r="D210" s="42" t="s">
        <v>111</v>
      </c>
      <c r="E210" s="30" t="s">
        <v>112</v>
      </c>
      <c r="F210" s="224">
        <v>91500</v>
      </c>
      <c r="G210" s="321"/>
      <c r="H210" s="339">
        <f t="shared" si="12"/>
        <v>91500</v>
      </c>
      <c r="I210" s="93"/>
      <c r="J210" s="36"/>
      <c r="K210" s="36"/>
      <c r="L210" s="36"/>
    </row>
    <row r="211" spans="2:12" ht="16.5" customHeight="1">
      <c r="B211" s="70"/>
      <c r="C211" s="41"/>
      <c r="D211" s="50">
        <v>4700</v>
      </c>
      <c r="E211" s="30" t="s">
        <v>113</v>
      </c>
      <c r="F211" s="224">
        <v>600</v>
      </c>
      <c r="G211" s="321"/>
      <c r="H211" s="339">
        <f t="shared" si="12"/>
        <v>600</v>
      </c>
      <c r="I211" s="93"/>
      <c r="J211" s="36"/>
      <c r="K211" s="36"/>
      <c r="L211" s="36"/>
    </row>
    <row r="212" spans="2:12" ht="18" customHeight="1">
      <c r="B212" s="71"/>
      <c r="C212" s="151" t="s">
        <v>131</v>
      </c>
      <c r="D212" s="150"/>
      <c r="E212" s="119" t="s">
        <v>188</v>
      </c>
      <c r="F212" s="287">
        <f>SUM(F213:F225)</f>
        <v>549800</v>
      </c>
      <c r="G212" s="287">
        <f>SUM(G213:G225)</f>
        <v>0</v>
      </c>
      <c r="H212" s="287">
        <f>SUM(H213:H225)</f>
        <v>549800</v>
      </c>
      <c r="I212" s="93"/>
      <c r="J212" s="36"/>
      <c r="K212" s="36"/>
      <c r="L212" s="36"/>
    </row>
    <row r="213" spans="2:12" ht="15.75" customHeight="1">
      <c r="B213" s="71"/>
      <c r="C213" s="43"/>
      <c r="D213" s="42" t="s">
        <v>59</v>
      </c>
      <c r="E213" s="30" t="s">
        <v>226</v>
      </c>
      <c r="F213" s="224">
        <v>200</v>
      </c>
      <c r="G213" s="321"/>
      <c r="H213" s="339">
        <f aca="true" t="shared" si="13" ref="H213:H225">F213+G213</f>
        <v>200</v>
      </c>
      <c r="I213" s="93"/>
      <c r="J213" s="36"/>
      <c r="K213" s="36"/>
      <c r="L213" s="36"/>
    </row>
    <row r="214" spans="2:12" ht="15.75" customHeight="1">
      <c r="B214" s="71"/>
      <c r="C214" s="43"/>
      <c r="D214" s="42" t="s">
        <v>98</v>
      </c>
      <c r="E214" s="30" t="s">
        <v>99</v>
      </c>
      <c r="F214" s="224">
        <v>109400</v>
      </c>
      <c r="G214" s="321"/>
      <c r="H214" s="339">
        <f t="shared" si="13"/>
        <v>109400</v>
      </c>
      <c r="I214" s="93"/>
      <c r="J214" s="36"/>
      <c r="K214" s="36"/>
      <c r="L214" s="36"/>
    </row>
    <row r="215" spans="2:12" ht="15.75" customHeight="1">
      <c r="B215" s="71"/>
      <c r="C215" s="43"/>
      <c r="D215" s="42" t="s">
        <v>108</v>
      </c>
      <c r="E215" s="30" t="s">
        <v>61</v>
      </c>
      <c r="F215" s="224">
        <v>8100</v>
      </c>
      <c r="G215" s="321"/>
      <c r="H215" s="339">
        <f t="shared" si="13"/>
        <v>8100</v>
      </c>
      <c r="I215" s="93"/>
      <c r="J215" s="36"/>
      <c r="K215" s="36"/>
      <c r="L215" s="36"/>
    </row>
    <row r="216" spans="2:12" ht="15.75" customHeight="1">
      <c r="B216" s="70"/>
      <c r="C216" s="41"/>
      <c r="D216" s="42" t="s">
        <v>100</v>
      </c>
      <c r="E216" s="30" t="s">
        <v>101</v>
      </c>
      <c r="F216" s="224">
        <v>19300</v>
      </c>
      <c r="G216" s="321"/>
      <c r="H216" s="339">
        <f t="shared" si="13"/>
        <v>19300</v>
      </c>
      <c r="I216" s="93"/>
      <c r="J216" s="36"/>
      <c r="K216" s="36"/>
      <c r="L216" s="36"/>
    </row>
    <row r="217" spans="2:12" ht="15.75" customHeight="1">
      <c r="B217" s="70"/>
      <c r="C217" s="41"/>
      <c r="D217" s="42" t="s">
        <v>102</v>
      </c>
      <c r="E217" s="30" t="s">
        <v>103</v>
      </c>
      <c r="F217" s="224">
        <v>2800</v>
      </c>
      <c r="G217" s="321"/>
      <c r="H217" s="339">
        <f t="shared" si="13"/>
        <v>2800</v>
      </c>
      <c r="I217" s="93"/>
      <c r="J217" s="36"/>
      <c r="K217" s="36"/>
      <c r="L217" s="36"/>
    </row>
    <row r="218" spans="2:12" ht="15.75" customHeight="1">
      <c r="B218" s="70"/>
      <c r="C218" s="41"/>
      <c r="D218" s="41">
        <v>4170</v>
      </c>
      <c r="E218" s="30" t="s">
        <v>62</v>
      </c>
      <c r="F218" s="224">
        <v>3000</v>
      </c>
      <c r="G218" s="321"/>
      <c r="H218" s="339">
        <f t="shared" si="13"/>
        <v>3000</v>
      </c>
      <c r="I218" s="93"/>
      <c r="J218" s="36"/>
      <c r="K218" s="36"/>
      <c r="L218" s="36"/>
    </row>
    <row r="219" spans="2:12" ht="15.75" customHeight="1">
      <c r="B219" s="70"/>
      <c r="C219" s="41"/>
      <c r="D219" s="41" t="s">
        <v>85</v>
      </c>
      <c r="E219" s="30" t="s">
        <v>58</v>
      </c>
      <c r="F219" s="224">
        <v>60000</v>
      </c>
      <c r="G219" s="321"/>
      <c r="H219" s="339">
        <f t="shared" si="13"/>
        <v>60000</v>
      </c>
      <c r="I219" s="93"/>
      <c r="J219" s="36"/>
      <c r="K219" s="36"/>
      <c r="L219" s="36"/>
    </row>
    <row r="220" spans="2:12" ht="15.75" customHeight="1">
      <c r="B220" s="70"/>
      <c r="C220" s="41"/>
      <c r="D220" s="42" t="s">
        <v>110</v>
      </c>
      <c r="E220" s="30" t="s">
        <v>64</v>
      </c>
      <c r="F220" s="224">
        <v>20000</v>
      </c>
      <c r="G220" s="321"/>
      <c r="H220" s="339">
        <f t="shared" si="13"/>
        <v>20000</v>
      </c>
      <c r="I220" s="93"/>
      <c r="J220" s="36"/>
      <c r="K220" s="36"/>
      <c r="L220" s="36"/>
    </row>
    <row r="221" spans="2:12" ht="15.75" customHeight="1">
      <c r="B221" s="70"/>
      <c r="C221" s="41"/>
      <c r="D221" s="41" t="s">
        <v>140</v>
      </c>
      <c r="E221" s="30" t="s">
        <v>65</v>
      </c>
      <c r="F221" s="224">
        <v>500</v>
      </c>
      <c r="G221" s="321"/>
      <c r="H221" s="339">
        <f t="shared" si="13"/>
        <v>500</v>
      </c>
      <c r="I221" s="93"/>
      <c r="J221" s="36"/>
      <c r="K221" s="36"/>
      <c r="L221" s="36"/>
    </row>
    <row r="222" spans="2:12" ht="15.75" customHeight="1">
      <c r="B222" s="70"/>
      <c r="C222" s="41"/>
      <c r="D222" s="42" t="s">
        <v>56</v>
      </c>
      <c r="E222" s="30" t="s">
        <v>57</v>
      </c>
      <c r="F222" s="224">
        <v>314000</v>
      </c>
      <c r="G222" s="321"/>
      <c r="H222" s="339">
        <f t="shared" si="13"/>
        <v>314000</v>
      </c>
      <c r="I222" s="93"/>
      <c r="J222" s="36"/>
      <c r="K222" s="36"/>
      <c r="L222" s="36"/>
    </row>
    <row r="223" spans="2:12" ht="15.75" customHeight="1">
      <c r="B223" s="70"/>
      <c r="C223" s="41"/>
      <c r="D223" s="42" t="s">
        <v>90</v>
      </c>
      <c r="E223" s="30" t="s">
        <v>67</v>
      </c>
      <c r="F223" s="224">
        <v>7000</v>
      </c>
      <c r="G223" s="321"/>
      <c r="H223" s="339">
        <f t="shared" si="13"/>
        <v>7000</v>
      </c>
      <c r="I223" s="93"/>
      <c r="J223" s="36"/>
      <c r="K223" s="36"/>
      <c r="L223" s="36"/>
    </row>
    <row r="224" spans="2:12" ht="15.75" customHeight="1">
      <c r="B224" s="70"/>
      <c r="C224" s="41"/>
      <c r="D224" s="42" t="s">
        <v>111</v>
      </c>
      <c r="E224" s="30" t="s">
        <v>112</v>
      </c>
      <c r="F224" s="224">
        <v>3300</v>
      </c>
      <c r="G224" s="321"/>
      <c r="H224" s="339">
        <f t="shared" si="13"/>
        <v>3300</v>
      </c>
      <c r="I224" s="93"/>
      <c r="J224" s="36"/>
      <c r="K224" s="36"/>
      <c r="L224" s="36"/>
    </row>
    <row r="225" spans="2:12" ht="15.75" customHeight="1">
      <c r="B225" s="70"/>
      <c r="C225" s="41"/>
      <c r="D225" s="98">
        <v>4500</v>
      </c>
      <c r="E225" s="30" t="s">
        <v>205</v>
      </c>
      <c r="F225" s="224">
        <v>2200</v>
      </c>
      <c r="G225" s="321"/>
      <c r="H225" s="339">
        <f t="shared" si="13"/>
        <v>2200</v>
      </c>
      <c r="I225" s="93"/>
      <c r="J225" s="36"/>
      <c r="K225" s="36"/>
      <c r="L225" s="36"/>
    </row>
    <row r="226" spans="2:12" ht="28.5" customHeight="1">
      <c r="B226" s="71"/>
      <c r="C226" s="151" t="s">
        <v>132</v>
      </c>
      <c r="D226" s="150"/>
      <c r="E226" s="119" t="s">
        <v>189</v>
      </c>
      <c r="F226" s="287">
        <f>SUM(F227:F241)</f>
        <v>333900</v>
      </c>
      <c r="G226" s="287">
        <f>SUM(G227:G241)</f>
        <v>10700</v>
      </c>
      <c r="H226" s="287">
        <f>SUM(H227:H241)</f>
        <v>344600</v>
      </c>
      <c r="I226" s="93"/>
      <c r="J226" s="36"/>
      <c r="K226" s="36"/>
      <c r="L226" s="36"/>
    </row>
    <row r="227" spans="2:12" ht="15" customHeight="1">
      <c r="B227" s="70"/>
      <c r="C227" s="41"/>
      <c r="D227" s="42" t="s">
        <v>59</v>
      </c>
      <c r="E227" s="30" t="s">
        <v>226</v>
      </c>
      <c r="F227" s="224">
        <v>2000</v>
      </c>
      <c r="G227" s="321"/>
      <c r="H227" s="339">
        <f aca="true" t="shared" si="14" ref="H227:H241">F227+G227</f>
        <v>2000</v>
      </c>
      <c r="I227" s="93"/>
      <c r="J227" s="36"/>
      <c r="K227" s="36"/>
      <c r="L227" s="36"/>
    </row>
    <row r="228" spans="2:12" ht="15" customHeight="1">
      <c r="B228" s="70"/>
      <c r="C228" s="41"/>
      <c r="D228" s="42" t="s">
        <v>98</v>
      </c>
      <c r="E228" s="30" t="s">
        <v>99</v>
      </c>
      <c r="F228" s="224">
        <v>215000</v>
      </c>
      <c r="G228" s="321"/>
      <c r="H228" s="339">
        <f t="shared" si="14"/>
        <v>215000</v>
      </c>
      <c r="I228" s="93"/>
      <c r="J228" s="36"/>
      <c r="K228" s="36"/>
      <c r="L228" s="36"/>
    </row>
    <row r="229" spans="2:12" ht="15" customHeight="1">
      <c r="B229" s="70"/>
      <c r="C229" s="41"/>
      <c r="D229" s="42" t="s">
        <v>108</v>
      </c>
      <c r="E229" s="30" t="s">
        <v>61</v>
      </c>
      <c r="F229" s="224">
        <v>18000</v>
      </c>
      <c r="G229" s="321"/>
      <c r="H229" s="339">
        <f t="shared" si="14"/>
        <v>18000</v>
      </c>
      <c r="I229" s="93"/>
      <c r="J229" s="36"/>
      <c r="K229" s="36"/>
      <c r="L229" s="36"/>
    </row>
    <row r="230" spans="2:12" ht="15" customHeight="1">
      <c r="B230" s="70"/>
      <c r="C230" s="41"/>
      <c r="D230" s="42" t="s">
        <v>100</v>
      </c>
      <c r="E230" s="30" t="s">
        <v>101</v>
      </c>
      <c r="F230" s="224">
        <v>38200</v>
      </c>
      <c r="G230" s="321"/>
      <c r="H230" s="339">
        <f t="shared" si="14"/>
        <v>38200</v>
      </c>
      <c r="I230" s="93"/>
      <c r="J230" s="36"/>
      <c r="K230" s="36"/>
      <c r="L230" s="36"/>
    </row>
    <row r="231" spans="2:12" ht="15" customHeight="1">
      <c r="B231" s="70"/>
      <c r="C231" s="41"/>
      <c r="D231" s="42" t="s">
        <v>102</v>
      </c>
      <c r="E231" s="30" t="s">
        <v>103</v>
      </c>
      <c r="F231" s="224">
        <v>5400</v>
      </c>
      <c r="G231" s="321"/>
      <c r="H231" s="339">
        <f t="shared" si="14"/>
        <v>5400</v>
      </c>
      <c r="I231" s="93"/>
      <c r="J231" s="36"/>
      <c r="K231" s="36"/>
      <c r="L231" s="36"/>
    </row>
    <row r="232" spans="2:12" ht="15" customHeight="1">
      <c r="B232" s="70"/>
      <c r="C232" s="41"/>
      <c r="D232" s="41">
        <v>4170</v>
      </c>
      <c r="E232" s="30" t="s">
        <v>62</v>
      </c>
      <c r="F232" s="224">
        <v>3000</v>
      </c>
      <c r="G232" s="323">
        <v>7000</v>
      </c>
      <c r="H232" s="339">
        <f t="shared" si="14"/>
        <v>10000</v>
      </c>
      <c r="I232" s="335" t="s">
        <v>444</v>
      </c>
      <c r="J232" s="36"/>
      <c r="K232" s="36"/>
      <c r="L232" s="36"/>
    </row>
    <row r="233" spans="2:12" ht="15" customHeight="1">
      <c r="B233" s="70"/>
      <c r="C233" s="41"/>
      <c r="D233" s="42" t="s">
        <v>85</v>
      </c>
      <c r="E233" s="30" t="s">
        <v>58</v>
      </c>
      <c r="F233" s="224">
        <v>12600</v>
      </c>
      <c r="G233" s="321"/>
      <c r="H233" s="339">
        <f t="shared" si="14"/>
        <v>12600</v>
      </c>
      <c r="I233" s="93"/>
      <c r="J233" s="36"/>
      <c r="K233" s="36"/>
      <c r="L233" s="36"/>
    </row>
    <row r="234" spans="2:12" ht="15" customHeight="1">
      <c r="B234" s="70"/>
      <c r="C234" s="41"/>
      <c r="D234" s="41" t="s">
        <v>140</v>
      </c>
      <c r="E234" s="30" t="s">
        <v>65</v>
      </c>
      <c r="F234" s="224">
        <v>400</v>
      </c>
      <c r="G234" s="321"/>
      <c r="H234" s="339">
        <f t="shared" si="14"/>
        <v>400</v>
      </c>
      <c r="I234" s="93"/>
      <c r="J234" s="36"/>
      <c r="K234" s="36"/>
      <c r="L234" s="36"/>
    </row>
    <row r="235" spans="2:12" ht="15" customHeight="1">
      <c r="B235" s="70"/>
      <c r="C235" s="41"/>
      <c r="D235" s="42" t="s">
        <v>56</v>
      </c>
      <c r="E235" s="30" t="s">
        <v>57</v>
      </c>
      <c r="F235" s="224">
        <v>11800</v>
      </c>
      <c r="G235" s="321"/>
      <c r="H235" s="339">
        <f t="shared" si="14"/>
        <v>11800</v>
      </c>
      <c r="I235" s="93"/>
      <c r="J235" s="36"/>
      <c r="K235" s="36"/>
      <c r="L235" s="36"/>
    </row>
    <row r="236" spans="2:12" ht="15" customHeight="1">
      <c r="B236" s="70"/>
      <c r="C236" s="41"/>
      <c r="D236" s="50">
        <v>4360</v>
      </c>
      <c r="E236" s="30" t="s">
        <v>310</v>
      </c>
      <c r="F236" s="224">
        <v>2700</v>
      </c>
      <c r="G236" s="321"/>
      <c r="H236" s="339">
        <f t="shared" si="14"/>
        <v>2700</v>
      </c>
      <c r="I236" s="335"/>
      <c r="J236" s="36"/>
      <c r="K236" s="36"/>
      <c r="L236" s="36"/>
    </row>
    <row r="237" spans="2:12" ht="15.75" customHeight="1">
      <c r="B237" s="70"/>
      <c r="C237" s="41"/>
      <c r="D237" s="42" t="s">
        <v>105</v>
      </c>
      <c r="E237" s="30" t="s">
        <v>66</v>
      </c>
      <c r="F237" s="224">
        <v>3800</v>
      </c>
      <c r="G237" s="321"/>
      <c r="H237" s="339">
        <f t="shared" si="14"/>
        <v>3800</v>
      </c>
      <c r="I237" s="93"/>
      <c r="J237" s="36"/>
      <c r="K237" s="36"/>
      <c r="L237" s="36"/>
    </row>
    <row r="238" spans="2:12" ht="15.75" customHeight="1">
      <c r="B238" s="70"/>
      <c r="C238" s="41"/>
      <c r="D238" s="41">
        <v>4430</v>
      </c>
      <c r="E238" s="30" t="s">
        <v>67</v>
      </c>
      <c r="F238" s="224">
        <v>500</v>
      </c>
      <c r="G238" s="321"/>
      <c r="H238" s="339">
        <f t="shared" si="14"/>
        <v>500</v>
      </c>
      <c r="I238" s="93"/>
      <c r="J238" s="36"/>
      <c r="K238" s="36"/>
      <c r="L238" s="36"/>
    </row>
    <row r="239" spans="2:12" ht="15.75" customHeight="1">
      <c r="B239" s="70"/>
      <c r="C239" s="41"/>
      <c r="D239" s="42" t="s">
        <v>111</v>
      </c>
      <c r="E239" s="30" t="s">
        <v>112</v>
      </c>
      <c r="F239" s="224">
        <v>5500</v>
      </c>
      <c r="G239" s="321"/>
      <c r="H239" s="339">
        <f t="shared" si="14"/>
        <v>5500</v>
      </c>
      <c r="I239" s="93"/>
      <c r="J239" s="36"/>
      <c r="K239" s="36"/>
      <c r="L239" s="36"/>
    </row>
    <row r="240" spans="2:12" ht="16.5" customHeight="1">
      <c r="B240" s="70"/>
      <c r="C240" s="41"/>
      <c r="D240" s="50">
        <v>4700</v>
      </c>
      <c r="E240" s="30" t="s">
        <v>113</v>
      </c>
      <c r="F240" s="224">
        <v>5000</v>
      </c>
      <c r="G240" s="321"/>
      <c r="H240" s="339">
        <f t="shared" si="14"/>
        <v>5000</v>
      </c>
      <c r="I240" s="93"/>
      <c r="J240" s="36"/>
      <c r="K240" s="36"/>
      <c r="L240" s="36"/>
    </row>
    <row r="241" spans="2:12" ht="15.75" customHeight="1">
      <c r="B241" s="70"/>
      <c r="C241" s="41"/>
      <c r="D241" s="50">
        <v>6060</v>
      </c>
      <c r="E241" s="30" t="s">
        <v>68</v>
      </c>
      <c r="F241" s="224">
        <v>10000</v>
      </c>
      <c r="G241" s="321">
        <v>3700</v>
      </c>
      <c r="H241" s="339">
        <f t="shared" si="14"/>
        <v>13700</v>
      </c>
      <c r="I241" s="335" t="s">
        <v>444</v>
      </c>
      <c r="J241" s="36"/>
      <c r="K241" s="36"/>
      <c r="L241" s="36"/>
    </row>
    <row r="242" spans="2:12" ht="18" customHeight="1">
      <c r="B242" s="71"/>
      <c r="C242" s="151" t="s">
        <v>133</v>
      </c>
      <c r="D242" s="150"/>
      <c r="E242" s="119" t="s">
        <v>190</v>
      </c>
      <c r="F242" s="287">
        <f>SUM(F243:F243)</f>
        <v>46000</v>
      </c>
      <c r="G242" s="287">
        <f>SUM(G243:G243)</f>
        <v>0</v>
      </c>
      <c r="H242" s="287">
        <f>SUM(H243:H243)</f>
        <v>46000</v>
      </c>
      <c r="I242" s="93"/>
      <c r="J242" s="36"/>
      <c r="K242" s="36"/>
      <c r="L242" s="36"/>
    </row>
    <row r="243" spans="2:12" ht="15.75" customHeight="1">
      <c r="B243" s="70"/>
      <c r="C243" s="41"/>
      <c r="D243" s="50">
        <v>4700</v>
      </c>
      <c r="E243" s="30" t="s">
        <v>113</v>
      </c>
      <c r="F243" s="286">
        <v>46000</v>
      </c>
      <c r="G243" s="321"/>
      <c r="H243" s="339">
        <f>F243+G243</f>
        <v>46000</v>
      </c>
      <c r="I243" s="93"/>
      <c r="J243" s="36"/>
      <c r="K243" s="36"/>
      <c r="L243" s="36"/>
    </row>
    <row r="244" spans="2:12" ht="15.75" customHeight="1">
      <c r="B244" s="70"/>
      <c r="C244" s="151" t="s">
        <v>430</v>
      </c>
      <c r="D244" s="150"/>
      <c r="E244" s="119" t="s">
        <v>431</v>
      </c>
      <c r="F244" s="287">
        <f>SUM(F245:F251)</f>
        <v>82300</v>
      </c>
      <c r="G244" s="287">
        <f>SUM(G245:G251)</f>
        <v>0</v>
      </c>
      <c r="H244" s="287">
        <f>SUM(H245:H251)</f>
        <v>82300</v>
      </c>
      <c r="I244" s="93"/>
      <c r="J244" s="36"/>
      <c r="K244" s="36"/>
      <c r="L244" s="36"/>
    </row>
    <row r="245" spans="2:12" ht="15.75" customHeight="1">
      <c r="B245" s="70"/>
      <c r="C245" s="41"/>
      <c r="D245" s="42" t="s">
        <v>98</v>
      </c>
      <c r="E245" s="30" t="s">
        <v>99</v>
      </c>
      <c r="F245" s="286">
        <v>31000</v>
      </c>
      <c r="G245" s="325"/>
      <c r="H245" s="339">
        <f aca="true" t="shared" si="15" ref="H245:H251">F245+G245</f>
        <v>31000</v>
      </c>
      <c r="I245" s="335"/>
      <c r="J245" s="36"/>
      <c r="K245" s="36"/>
      <c r="L245" s="36"/>
    </row>
    <row r="246" spans="2:12" ht="15.75" customHeight="1">
      <c r="B246" s="70"/>
      <c r="C246" s="41"/>
      <c r="D246" s="42" t="s">
        <v>100</v>
      </c>
      <c r="E246" s="30" t="s">
        <v>101</v>
      </c>
      <c r="F246" s="286">
        <v>5400</v>
      </c>
      <c r="G246" s="325"/>
      <c r="H246" s="339">
        <f t="shared" si="15"/>
        <v>5400</v>
      </c>
      <c r="I246" s="335"/>
      <c r="J246" s="36"/>
      <c r="K246" s="36"/>
      <c r="L246" s="36"/>
    </row>
    <row r="247" spans="2:12" ht="15.75" customHeight="1">
      <c r="B247" s="70"/>
      <c r="C247" s="41"/>
      <c r="D247" s="42" t="s">
        <v>102</v>
      </c>
      <c r="E247" s="30" t="s">
        <v>103</v>
      </c>
      <c r="F247" s="286">
        <v>800</v>
      </c>
      <c r="G247" s="325"/>
      <c r="H247" s="339">
        <f t="shared" si="15"/>
        <v>800</v>
      </c>
      <c r="I247" s="335"/>
      <c r="J247" s="36"/>
      <c r="K247" s="36"/>
      <c r="L247" s="36"/>
    </row>
    <row r="248" spans="2:12" ht="15.75" customHeight="1">
      <c r="B248" s="70"/>
      <c r="C248" s="41"/>
      <c r="D248" s="41">
        <v>4170</v>
      </c>
      <c r="E248" s="30" t="s">
        <v>62</v>
      </c>
      <c r="F248" s="286">
        <v>1000</v>
      </c>
      <c r="G248" s="325"/>
      <c r="H248" s="339">
        <f t="shared" si="15"/>
        <v>1000</v>
      </c>
      <c r="I248" s="335"/>
      <c r="J248" s="36"/>
      <c r="K248" s="36"/>
      <c r="L248" s="36"/>
    </row>
    <row r="249" spans="2:12" ht="15.75" customHeight="1">
      <c r="B249" s="70"/>
      <c r="C249" s="41"/>
      <c r="D249" s="41" t="s">
        <v>85</v>
      </c>
      <c r="E249" s="30" t="s">
        <v>58</v>
      </c>
      <c r="F249" s="286">
        <v>3000</v>
      </c>
      <c r="G249" s="325"/>
      <c r="H249" s="339">
        <f t="shared" si="15"/>
        <v>3000</v>
      </c>
      <c r="I249" s="335"/>
      <c r="J249" s="36"/>
      <c r="K249" s="36"/>
      <c r="L249" s="36"/>
    </row>
    <row r="250" spans="2:12" ht="15.75" customHeight="1">
      <c r="B250" s="70"/>
      <c r="C250" s="41"/>
      <c r="D250" s="50">
        <v>4220</v>
      </c>
      <c r="E250" s="30" t="s">
        <v>138</v>
      </c>
      <c r="F250" s="286">
        <v>40000</v>
      </c>
      <c r="G250" s="325"/>
      <c r="H250" s="339">
        <f t="shared" si="15"/>
        <v>40000</v>
      </c>
      <c r="I250" s="335"/>
      <c r="J250" s="36"/>
      <c r="K250" s="36"/>
      <c r="L250" s="36"/>
    </row>
    <row r="251" spans="2:12" ht="15.75" customHeight="1">
      <c r="B251" s="70"/>
      <c r="C251" s="41"/>
      <c r="D251" s="42" t="s">
        <v>111</v>
      </c>
      <c r="E251" s="30" t="s">
        <v>112</v>
      </c>
      <c r="F251" s="286">
        <v>1100</v>
      </c>
      <c r="G251" s="325"/>
      <c r="H251" s="339">
        <f t="shared" si="15"/>
        <v>1100</v>
      </c>
      <c r="I251" s="335"/>
      <c r="J251" s="36"/>
      <c r="K251" s="36"/>
      <c r="L251" s="36"/>
    </row>
    <row r="252" spans="2:12" ht="63.75">
      <c r="B252" s="70"/>
      <c r="C252" s="151" t="s">
        <v>322</v>
      </c>
      <c r="D252" s="150"/>
      <c r="E252" s="119" t="s">
        <v>324</v>
      </c>
      <c r="F252" s="287">
        <f>SUM(F253:F256)</f>
        <v>21994</v>
      </c>
      <c r="G252" s="287">
        <f>SUM(G253:G256)</f>
        <v>0</v>
      </c>
      <c r="H252" s="287">
        <f>SUM(H253:H256)</f>
        <v>21994</v>
      </c>
      <c r="I252" s="93"/>
      <c r="J252" s="36"/>
      <c r="K252" s="36"/>
      <c r="L252" s="36"/>
    </row>
    <row r="253" spans="2:12" ht="15.75" customHeight="1">
      <c r="B253" s="70"/>
      <c r="C253" s="41"/>
      <c r="D253" s="42" t="s">
        <v>98</v>
      </c>
      <c r="E253" s="30" t="s">
        <v>99</v>
      </c>
      <c r="F253" s="286">
        <v>16545</v>
      </c>
      <c r="G253" s="325"/>
      <c r="H253" s="339">
        <f>F253+G253</f>
        <v>16545</v>
      </c>
      <c r="I253" s="335"/>
      <c r="J253" s="36"/>
      <c r="K253" s="36"/>
      <c r="L253" s="36"/>
    </row>
    <row r="254" spans="2:12" ht="15.75" customHeight="1">
      <c r="B254" s="70"/>
      <c r="C254" s="41"/>
      <c r="D254" s="42" t="s">
        <v>100</v>
      </c>
      <c r="E254" s="30" t="s">
        <v>101</v>
      </c>
      <c r="F254" s="286">
        <v>2844</v>
      </c>
      <c r="G254" s="325"/>
      <c r="H254" s="339">
        <f>F254+G254</f>
        <v>2844</v>
      </c>
      <c r="I254" s="335"/>
      <c r="J254" s="36"/>
      <c r="K254" s="36"/>
      <c r="L254" s="36"/>
    </row>
    <row r="255" spans="2:12" ht="15.75" customHeight="1">
      <c r="B255" s="70"/>
      <c r="C255" s="41"/>
      <c r="D255" s="42" t="s">
        <v>102</v>
      </c>
      <c r="E255" s="30" t="s">
        <v>103</v>
      </c>
      <c r="F255" s="286">
        <v>405</v>
      </c>
      <c r="G255" s="325"/>
      <c r="H255" s="339">
        <f>F255+G255</f>
        <v>405</v>
      </c>
      <c r="I255" s="335"/>
      <c r="J255" s="36"/>
      <c r="K255" s="36"/>
      <c r="L255" s="36"/>
    </row>
    <row r="256" spans="2:12" ht="15.75" customHeight="1">
      <c r="B256" s="70"/>
      <c r="C256" s="41"/>
      <c r="D256" s="42" t="s">
        <v>126</v>
      </c>
      <c r="E256" s="30" t="s">
        <v>127</v>
      </c>
      <c r="F256" s="286">
        <v>2200</v>
      </c>
      <c r="G256" s="325"/>
      <c r="H256" s="339">
        <f>F256+G256</f>
        <v>2200</v>
      </c>
      <c r="I256" s="335"/>
      <c r="J256" s="36"/>
      <c r="K256" s="36"/>
      <c r="L256" s="36"/>
    </row>
    <row r="257" spans="2:12" ht="76.5">
      <c r="B257" s="70"/>
      <c r="C257" s="151" t="s">
        <v>323</v>
      </c>
      <c r="D257" s="150"/>
      <c r="E257" s="119" t="s">
        <v>325</v>
      </c>
      <c r="F257" s="287">
        <f>SUM(F258:F262)</f>
        <v>467987</v>
      </c>
      <c r="G257" s="287">
        <f>SUM(G258:G262)</f>
        <v>0</v>
      </c>
      <c r="H257" s="287">
        <f>SUM(H258:H262)</f>
        <v>467987</v>
      </c>
      <c r="I257" s="93"/>
      <c r="J257" s="36"/>
      <c r="K257" s="36"/>
      <c r="L257" s="36"/>
    </row>
    <row r="258" spans="2:12" ht="15.75" customHeight="1">
      <c r="B258" s="70"/>
      <c r="C258" s="41"/>
      <c r="D258" s="42" t="s">
        <v>98</v>
      </c>
      <c r="E258" s="30" t="s">
        <v>99</v>
      </c>
      <c r="F258" s="286">
        <v>351046</v>
      </c>
      <c r="G258" s="325"/>
      <c r="H258" s="339">
        <f>F258+G258</f>
        <v>351046</v>
      </c>
      <c r="I258" s="335"/>
      <c r="J258" s="36"/>
      <c r="K258" s="36"/>
      <c r="L258" s="36"/>
    </row>
    <row r="259" spans="2:12" ht="15.75" customHeight="1">
      <c r="B259" s="70"/>
      <c r="C259" s="41"/>
      <c r="D259" s="42" t="s">
        <v>100</v>
      </c>
      <c r="E259" s="30" t="s">
        <v>101</v>
      </c>
      <c r="F259" s="286">
        <v>60517</v>
      </c>
      <c r="G259" s="325"/>
      <c r="H259" s="339">
        <f>F259+G259</f>
        <v>60517</v>
      </c>
      <c r="I259" s="335"/>
      <c r="J259" s="36"/>
      <c r="K259" s="36"/>
      <c r="L259" s="36"/>
    </row>
    <row r="260" spans="2:12" ht="15.75" customHeight="1">
      <c r="B260" s="70"/>
      <c r="C260" s="41"/>
      <c r="D260" s="42" t="s">
        <v>102</v>
      </c>
      <c r="E260" s="30" t="s">
        <v>103</v>
      </c>
      <c r="F260" s="286">
        <v>8625</v>
      </c>
      <c r="G260" s="325"/>
      <c r="H260" s="339">
        <f>F260+G260</f>
        <v>8625</v>
      </c>
      <c r="I260" s="335"/>
      <c r="J260" s="36"/>
      <c r="K260" s="36"/>
      <c r="L260" s="36"/>
    </row>
    <row r="261" spans="2:12" ht="15.75" customHeight="1">
      <c r="B261" s="70"/>
      <c r="C261" s="41"/>
      <c r="D261" s="42" t="s">
        <v>126</v>
      </c>
      <c r="E261" s="30" t="s">
        <v>127</v>
      </c>
      <c r="F261" s="286">
        <v>45799</v>
      </c>
      <c r="G261" s="325"/>
      <c r="H261" s="339">
        <f>F261+G261</f>
        <v>45799</v>
      </c>
      <c r="I261" s="335"/>
      <c r="J261" s="36"/>
      <c r="K261" s="36"/>
      <c r="L261" s="36"/>
    </row>
    <row r="262" spans="2:12" ht="15.75" customHeight="1">
      <c r="B262" s="70"/>
      <c r="C262" s="41"/>
      <c r="D262" s="42" t="s">
        <v>105</v>
      </c>
      <c r="E262" s="30" t="s">
        <v>66</v>
      </c>
      <c r="F262" s="286">
        <v>2000</v>
      </c>
      <c r="G262" s="325"/>
      <c r="H262" s="339">
        <f>F262+G262</f>
        <v>2000</v>
      </c>
      <c r="I262" s="335"/>
      <c r="J262" s="36"/>
      <c r="K262" s="36"/>
      <c r="L262" s="36"/>
    </row>
    <row r="263" spans="2:12" ht="15.75" customHeight="1">
      <c r="B263" s="71"/>
      <c r="C263" s="151" t="s">
        <v>134</v>
      </c>
      <c r="D263" s="150"/>
      <c r="E263" s="119" t="s">
        <v>43</v>
      </c>
      <c r="F263" s="287">
        <f>SUM(F264:F265)</f>
        <v>63100</v>
      </c>
      <c r="G263" s="287">
        <f>SUM(G264:G265)</f>
        <v>0</v>
      </c>
      <c r="H263" s="287">
        <f>SUM(H264:H265)</f>
        <v>63100</v>
      </c>
      <c r="I263" s="93"/>
      <c r="J263" s="36"/>
      <c r="K263" s="36"/>
      <c r="L263" s="36"/>
    </row>
    <row r="264" spans="2:12" ht="15.75" customHeight="1">
      <c r="B264" s="70"/>
      <c r="C264" s="41"/>
      <c r="D264" s="42" t="s">
        <v>59</v>
      </c>
      <c r="E264" s="30" t="s">
        <v>226</v>
      </c>
      <c r="F264" s="286">
        <v>4600</v>
      </c>
      <c r="G264" s="321"/>
      <c r="H264" s="339">
        <f>F264+G264</f>
        <v>4600</v>
      </c>
      <c r="I264" s="93"/>
      <c r="J264" s="36"/>
      <c r="K264" s="36"/>
      <c r="L264" s="36"/>
    </row>
    <row r="265" spans="2:12" ht="15.75" customHeight="1" thickBot="1">
      <c r="B265" s="72"/>
      <c r="C265" s="44"/>
      <c r="D265" s="45" t="s">
        <v>111</v>
      </c>
      <c r="E265" s="21" t="s">
        <v>112</v>
      </c>
      <c r="F265" s="288">
        <v>58500</v>
      </c>
      <c r="G265" s="322"/>
      <c r="H265" s="339">
        <f>F265+G265</f>
        <v>58500</v>
      </c>
      <c r="I265" s="318"/>
      <c r="J265" s="36"/>
      <c r="K265" s="36"/>
      <c r="L265" s="36"/>
    </row>
    <row r="266" spans="2:12" ht="15.75" customHeight="1" thickBot="1">
      <c r="B266" s="139" t="s">
        <v>135</v>
      </c>
      <c r="C266" s="135"/>
      <c r="D266" s="135"/>
      <c r="E266" s="136" t="s">
        <v>136</v>
      </c>
      <c r="F266" s="290">
        <f>F267+F269+F279</f>
        <v>205100</v>
      </c>
      <c r="G266" s="290">
        <f>G267+G269+G279</f>
        <v>0</v>
      </c>
      <c r="H266" s="290">
        <f>H267+H269+H279</f>
        <v>205100</v>
      </c>
      <c r="I266" s="307"/>
      <c r="J266" s="36"/>
      <c r="K266" s="36"/>
      <c r="L266" s="36"/>
    </row>
    <row r="267" spans="2:12" ht="15.75" customHeight="1">
      <c r="B267" s="78"/>
      <c r="C267" s="156" t="s">
        <v>165</v>
      </c>
      <c r="D267" s="157"/>
      <c r="E267" s="158" t="s">
        <v>191</v>
      </c>
      <c r="F267" s="297">
        <f>F268</f>
        <v>1000</v>
      </c>
      <c r="G267" s="297">
        <f>G268</f>
        <v>0</v>
      </c>
      <c r="H267" s="297">
        <f>H268</f>
        <v>1000</v>
      </c>
      <c r="I267" s="317"/>
      <c r="J267" s="36"/>
      <c r="K267" s="36"/>
      <c r="L267" s="36"/>
    </row>
    <row r="268" spans="2:12" ht="15.75" customHeight="1">
      <c r="B268" s="79"/>
      <c r="C268" s="80"/>
      <c r="D268" s="42" t="s">
        <v>85</v>
      </c>
      <c r="E268" s="30" t="s">
        <v>58</v>
      </c>
      <c r="F268" s="298">
        <v>1000</v>
      </c>
      <c r="G268" s="321"/>
      <c r="H268" s="339">
        <f>F268+G268</f>
        <v>1000</v>
      </c>
      <c r="I268" s="93"/>
      <c r="J268" s="36"/>
      <c r="K268" s="36"/>
      <c r="L268" s="36"/>
    </row>
    <row r="269" spans="2:12" ht="14.25">
      <c r="B269" s="69"/>
      <c r="C269" s="122" t="s">
        <v>137</v>
      </c>
      <c r="D269" s="123"/>
      <c r="E269" s="125" t="s">
        <v>192</v>
      </c>
      <c r="F269" s="291">
        <f>SUM(F270:F278)</f>
        <v>203000</v>
      </c>
      <c r="G269" s="291">
        <f>SUM(G270:G278)</f>
        <v>0</v>
      </c>
      <c r="H269" s="291">
        <f>SUM(H270:H278)</f>
        <v>203000</v>
      </c>
      <c r="I269" s="93"/>
      <c r="J269" s="36"/>
      <c r="K269" s="36"/>
      <c r="L269" s="36"/>
    </row>
    <row r="270" spans="2:12" ht="48">
      <c r="B270" s="71"/>
      <c r="C270" s="92"/>
      <c r="D270" s="86" t="s">
        <v>233</v>
      </c>
      <c r="E270" s="30" t="s">
        <v>234</v>
      </c>
      <c r="F270" s="292">
        <v>40000</v>
      </c>
      <c r="G270" s="323"/>
      <c r="H270" s="339">
        <f aca="true" t="shared" si="16" ref="H270:H278">F270+G270</f>
        <v>40000</v>
      </c>
      <c r="I270" s="93"/>
      <c r="J270" s="36"/>
      <c r="K270" s="36"/>
      <c r="L270" s="36"/>
    </row>
    <row r="271" spans="2:12" ht="16.5" customHeight="1">
      <c r="B271" s="71"/>
      <c r="C271" s="51"/>
      <c r="D271" s="42" t="s">
        <v>93</v>
      </c>
      <c r="E271" s="30" t="s">
        <v>94</v>
      </c>
      <c r="F271" s="292">
        <v>18100</v>
      </c>
      <c r="G271" s="321"/>
      <c r="H271" s="339">
        <f t="shared" si="16"/>
        <v>18100</v>
      </c>
      <c r="I271" s="93"/>
      <c r="J271" s="36"/>
      <c r="K271" s="36"/>
      <c r="L271" s="36"/>
    </row>
    <row r="272" spans="2:12" ht="16.5" customHeight="1">
      <c r="B272" s="70"/>
      <c r="C272" s="41"/>
      <c r="D272" s="41">
        <v>4170</v>
      </c>
      <c r="E272" s="30" t="s">
        <v>62</v>
      </c>
      <c r="F272" s="286">
        <v>6500</v>
      </c>
      <c r="G272" s="321">
        <v>10000</v>
      </c>
      <c r="H272" s="339">
        <f t="shared" si="16"/>
        <v>16500</v>
      </c>
      <c r="I272" s="335" t="s">
        <v>444</v>
      </c>
      <c r="J272" s="36"/>
      <c r="K272" s="36"/>
      <c r="L272" s="36"/>
    </row>
    <row r="273" spans="2:12" ht="16.5" customHeight="1">
      <c r="B273" s="70"/>
      <c r="C273" s="41"/>
      <c r="D273" s="42" t="s">
        <v>85</v>
      </c>
      <c r="E273" s="30" t="s">
        <v>58</v>
      </c>
      <c r="F273" s="286">
        <v>34100</v>
      </c>
      <c r="G273" s="321">
        <v>-10000</v>
      </c>
      <c r="H273" s="339">
        <f t="shared" si="16"/>
        <v>24100</v>
      </c>
      <c r="I273" s="335" t="s">
        <v>444</v>
      </c>
      <c r="J273" s="36"/>
      <c r="K273" s="36"/>
      <c r="L273" s="36"/>
    </row>
    <row r="274" spans="2:12" ht="16.5" customHeight="1">
      <c r="B274" s="70"/>
      <c r="C274" s="41"/>
      <c r="D274" s="50">
        <v>4220</v>
      </c>
      <c r="E274" s="30" t="s">
        <v>138</v>
      </c>
      <c r="F274" s="286">
        <v>4000</v>
      </c>
      <c r="G274" s="321"/>
      <c r="H274" s="339">
        <f t="shared" si="16"/>
        <v>4000</v>
      </c>
      <c r="I274" s="93"/>
      <c r="J274" s="36"/>
      <c r="K274" s="36"/>
      <c r="L274" s="36"/>
    </row>
    <row r="275" spans="2:12" ht="16.5" customHeight="1">
      <c r="B275" s="70"/>
      <c r="C275" s="41"/>
      <c r="D275" s="42" t="s">
        <v>110</v>
      </c>
      <c r="E275" s="30" t="s">
        <v>64</v>
      </c>
      <c r="F275" s="286">
        <v>50000</v>
      </c>
      <c r="G275" s="321">
        <v>16000</v>
      </c>
      <c r="H275" s="339">
        <f t="shared" si="16"/>
        <v>66000</v>
      </c>
      <c r="I275" s="335" t="s">
        <v>444</v>
      </c>
      <c r="J275" s="36"/>
      <c r="K275" s="36"/>
      <c r="L275" s="36"/>
    </row>
    <row r="276" spans="2:12" ht="16.5" customHeight="1">
      <c r="B276" s="70"/>
      <c r="C276" s="41"/>
      <c r="D276" s="42" t="s">
        <v>56</v>
      </c>
      <c r="E276" s="30" t="s">
        <v>57</v>
      </c>
      <c r="F276" s="286">
        <v>45900</v>
      </c>
      <c r="G276" s="321">
        <v>-16000</v>
      </c>
      <c r="H276" s="339">
        <f t="shared" si="16"/>
        <v>29900</v>
      </c>
      <c r="I276" s="335" t="s">
        <v>444</v>
      </c>
      <c r="J276" s="36"/>
      <c r="K276" s="36"/>
      <c r="L276" s="36"/>
    </row>
    <row r="277" spans="2:12" ht="16.5" customHeight="1">
      <c r="B277" s="72"/>
      <c r="C277" s="44"/>
      <c r="D277" s="50">
        <v>4610</v>
      </c>
      <c r="E277" s="30" t="s">
        <v>228</v>
      </c>
      <c r="F277" s="288">
        <v>900</v>
      </c>
      <c r="G277" s="321"/>
      <c r="H277" s="339">
        <f t="shared" si="16"/>
        <v>900</v>
      </c>
      <c r="I277" s="93"/>
      <c r="J277" s="36"/>
      <c r="K277" s="36"/>
      <c r="L277" s="36"/>
    </row>
    <row r="278" spans="2:12" ht="16.5" customHeight="1">
      <c r="B278" s="70"/>
      <c r="C278" s="41"/>
      <c r="D278" s="50">
        <v>4700</v>
      </c>
      <c r="E278" s="30" t="s">
        <v>113</v>
      </c>
      <c r="F278" s="286">
        <v>3500</v>
      </c>
      <c r="G278" s="321"/>
      <c r="H278" s="339">
        <f t="shared" si="16"/>
        <v>3500</v>
      </c>
      <c r="I278" s="93"/>
      <c r="J278" s="36"/>
      <c r="K278" s="36"/>
      <c r="L278" s="36"/>
    </row>
    <row r="279" spans="2:12" ht="17.25" customHeight="1">
      <c r="B279" s="70"/>
      <c r="C279" s="151" t="s">
        <v>208</v>
      </c>
      <c r="D279" s="150"/>
      <c r="E279" s="119" t="s">
        <v>43</v>
      </c>
      <c r="F279" s="287">
        <f>F280</f>
        <v>1100</v>
      </c>
      <c r="G279" s="287">
        <f>G280</f>
        <v>0</v>
      </c>
      <c r="H279" s="287">
        <f>H280</f>
        <v>1100</v>
      </c>
      <c r="I279" s="93"/>
      <c r="J279" s="36"/>
      <c r="K279" s="36"/>
      <c r="L279" s="36"/>
    </row>
    <row r="280" spans="2:12" ht="48.75" thickBot="1">
      <c r="B280" s="72"/>
      <c r="C280" s="44"/>
      <c r="D280" s="90" t="s">
        <v>233</v>
      </c>
      <c r="E280" s="21" t="s">
        <v>234</v>
      </c>
      <c r="F280" s="288">
        <v>1100</v>
      </c>
      <c r="G280" s="360"/>
      <c r="H280" s="340">
        <f>F280+G280</f>
        <v>1100</v>
      </c>
      <c r="I280" s="351"/>
      <c r="J280" s="36"/>
      <c r="K280" s="36"/>
      <c r="L280" s="36"/>
    </row>
    <row r="281" spans="2:12" ht="15.75" customHeight="1" thickBot="1">
      <c r="B281" s="139" t="s">
        <v>52</v>
      </c>
      <c r="C281" s="135"/>
      <c r="D281" s="135"/>
      <c r="E281" s="128" t="s">
        <v>40</v>
      </c>
      <c r="F281" s="290">
        <f>F282+F284+F290+F286+F294+F312+F314+F318+F321+F323+F341+F344</f>
        <v>3655719</v>
      </c>
      <c r="G281" s="290">
        <f>G282+G284+G290+G286+G294+G312+G314+G318+G321+G323+G341+G344</f>
        <v>9667</v>
      </c>
      <c r="H281" s="290">
        <f>H282+H284+H290+H286+H294+H312+H314+H318+H321+H323+H341+H344</f>
        <v>3665386</v>
      </c>
      <c r="I281" s="307"/>
      <c r="J281" s="36"/>
      <c r="K281" s="36"/>
      <c r="L281" s="36"/>
    </row>
    <row r="282" spans="2:12" ht="15.75" customHeight="1">
      <c r="B282" s="311"/>
      <c r="C282" s="148" t="s">
        <v>244</v>
      </c>
      <c r="D282" s="312"/>
      <c r="E282" s="109" t="s">
        <v>245</v>
      </c>
      <c r="F282" s="300">
        <f>F283</f>
        <v>84000</v>
      </c>
      <c r="G282" s="300">
        <f>G283</f>
        <v>0</v>
      </c>
      <c r="H282" s="300">
        <f>H283</f>
        <v>84000</v>
      </c>
      <c r="I282" s="317"/>
      <c r="J282" s="36"/>
      <c r="K282" s="36"/>
      <c r="L282" s="36"/>
    </row>
    <row r="283" spans="2:12" ht="24">
      <c r="B283" s="162"/>
      <c r="C283" s="163"/>
      <c r="D283" s="50">
        <v>4330</v>
      </c>
      <c r="E283" s="30" t="s">
        <v>141</v>
      </c>
      <c r="F283" s="299">
        <v>84000</v>
      </c>
      <c r="G283" s="321"/>
      <c r="H283" s="339">
        <f>F283+G283</f>
        <v>84000</v>
      </c>
      <c r="I283" s="93"/>
      <c r="J283" s="36"/>
      <c r="K283" s="36"/>
      <c r="L283" s="36"/>
    </row>
    <row r="284" spans="2:12" ht="15.75" customHeight="1">
      <c r="B284" s="187"/>
      <c r="C284" s="373" t="s">
        <v>235</v>
      </c>
      <c r="D284" s="373"/>
      <c r="E284" s="113" t="s">
        <v>239</v>
      </c>
      <c r="F284" s="374">
        <f>F285</f>
        <v>6000</v>
      </c>
      <c r="G284" s="374">
        <f>G285</f>
        <v>0</v>
      </c>
      <c r="H284" s="374">
        <f>H285</f>
        <v>6000</v>
      </c>
      <c r="I284" s="93"/>
      <c r="J284" s="36"/>
      <c r="K284" s="36"/>
      <c r="L284" s="36"/>
    </row>
    <row r="285" spans="2:12" ht="24">
      <c r="B285" s="102"/>
      <c r="C285" s="103"/>
      <c r="D285" s="50">
        <v>4330</v>
      </c>
      <c r="E285" s="30" t="s">
        <v>141</v>
      </c>
      <c r="F285" s="301">
        <v>6000</v>
      </c>
      <c r="G285" s="321"/>
      <c r="H285" s="339">
        <f>F285+G285</f>
        <v>6000</v>
      </c>
      <c r="I285" s="93"/>
      <c r="J285" s="36"/>
      <c r="K285" s="36"/>
      <c r="L285" s="36"/>
    </row>
    <row r="286" spans="2:12" ht="25.5">
      <c r="B286" s="102"/>
      <c r="C286" s="122" t="s">
        <v>206</v>
      </c>
      <c r="D286" s="159"/>
      <c r="E286" s="125" t="s">
        <v>207</v>
      </c>
      <c r="F286" s="300">
        <f>SUM(F287:F289)</f>
        <v>3000</v>
      </c>
      <c r="G286" s="300">
        <f>SUM(G287:G289)</f>
        <v>0</v>
      </c>
      <c r="H286" s="300">
        <f>SUM(H287:H289)</f>
        <v>3000</v>
      </c>
      <c r="I286" s="93"/>
      <c r="J286" s="36"/>
      <c r="K286" s="36"/>
      <c r="L286" s="36"/>
    </row>
    <row r="287" spans="2:12" ht="15.75" customHeight="1">
      <c r="B287" s="102"/>
      <c r="C287" s="103"/>
      <c r="D287" s="42" t="s">
        <v>85</v>
      </c>
      <c r="E287" s="30" t="s">
        <v>58</v>
      </c>
      <c r="F287" s="301">
        <v>1000</v>
      </c>
      <c r="G287" s="321"/>
      <c r="H287" s="339">
        <f>F287+G287</f>
        <v>1000</v>
      </c>
      <c r="I287" s="93"/>
      <c r="J287" s="36"/>
      <c r="K287" s="36"/>
      <c r="L287" s="36"/>
    </row>
    <row r="288" spans="2:12" ht="15" customHeight="1">
      <c r="B288" s="187"/>
      <c r="C288" s="177"/>
      <c r="D288" s="42" t="s">
        <v>105</v>
      </c>
      <c r="E288" s="30" t="s">
        <v>66</v>
      </c>
      <c r="F288" s="299">
        <v>300</v>
      </c>
      <c r="G288" s="321"/>
      <c r="H288" s="339">
        <f>F288+G288</f>
        <v>300</v>
      </c>
      <c r="I288" s="93"/>
      <c r="J288" s="36"/>
      <c r="K288" s="36"/>
      <c r="L288" s="36"/>
    </row>
    <row r="289" spans="2:12" ht="15.75" customHeight="1">
      <c r="B289" s="187"/>
      <c r="C289" s="177"/>
      <c r="D289" s="50">
        <v>4700</v>
      </c>
      <c r="E289" s="30" t="s">
        <v>113</v>
      </c>
      <c r="F289" s="299">
        <v>1700</v>
      </c>
      <c r="G289" s="321"/>
      <c r="H289" s="339">
        <f>F289+G289</f>
        <v>1700</v>
      </c>
      <c r="I289" s="93"/>
      <c r="J289" s="36"/>
      <c r="K289" s="36"/>
      <c r="L289" s="36"/>
    </row>
    <row r="290" spans="2:12" ht="15.75" customHeight="1">
      <c r="B290" s="187"/>
      <c r="C290" s="373" t="s">
        <v>236</v>
      </c>
      <c r="D290" s="50"/>
      <c r="E290" s="119" t="s">
        <v>238</v>
      </c>
      <c r="F290" s="374">
        <f>SUM(F291:F293)</f>
        <v>32200</v>
      </c>
      <c r="G290" s="374">
        <f>SUM(G291:G293)</f>
        <v>0</v>
      </c>
      <c r="H290" s="374">
        <f>SUM(H291:H293)</f>
        <v>32200</v>
      </c>
      <c r="I290" s="93"/>
      <c r="J290" s="36"/>
      <c r="K290" s="36"/>
      <c r="L290" s="36"/>
    </row>
    <row r="291" spans="2:12" ht="15.75" customHeight="1">
      <c r="B291" s="102"/>
      <c r="C291" s="103"/>
      <c r="D291" s="42" t="s">
        <v>100</v>
      </c>
      <c r="E291" s="30" t="s">
        <v>101</v>
      </c>
      <c r="F291" s="301">
        <v>4100</v>
      </c>
      <c r="G291" s="323"/>
      <c r="H291" s="339">
        <f>F291+G291</f>
        <v>4100</v>
      </c>
      <c r="I291" s="93"/>
      <c r="J291" s="36"/>
      <c r="K291" s="36"/>
      <c r="L291" s="36"/>
    </row>
    <row r="292" spans="2:12" ht="15.75" customHeight="1">
      <c r="B292" s="102"/>
      <c r="C292" s="103"/>
      <c r="D292" s="41" t="s">
        <v>102</v>
      </c>
      <c r="E292" s="30" t="s">
        <v>103</v>
      </c>
      <c r="F292" s="301">
        <v>700</v>
      </c>
      <c r="G292" s="323"/>
      <c r="H292" s="339">
        <f>F292+G292</f>
        <v>700</v>
      </c>
      <c r="I292" s="93"/>
      <c r="J292" s="36"/>
      <c r="K292" s="36"/>
      <c r="L292" s="36"/>
    </row>
    <row r="293" spans="2:12" ht="15.75" customHeight="1">
      <c r="B293" s="102"/>
      <c r="C293" s="103"/>
      <c r="D293" s="41">
        <v>4170</v>
      </c>
      <c r="E293" s="30" t="s">
        <v>62</v>
      </c>
      <c r="F293" s="301">
        <v>27400</v>
      </c>
      <c r="G293" s="323"/>
      <c r="H293" s="339">
        <f>F293+G293</f>
        <v>27400</v>
      </c>
      <c r="I293" s="93"/>
      <c r="J293" s="36"/>
      <c r="K293" s="36"/>
      <c r="L293" s="36"/>
    </row>
    <row r="294" spans="2:12" ht="38.25">
      <c r="B294" s="69"/>
      <c r="C294" s="122" t="s">
        <v>53</v>
      </c>
      <c r="D294" s="159"/>
      <c r="E294" s="114" t="s">
        <v>222</v>
      </c>
      <c r="F294" s="291">
        <f>SUM(F295:F311)</f>
        <v>2249042</v>
      </c>
      <c r="G294" s="291">
        <f>SUM(G295:G311)</f>
        <v>0</v>
      </c>
      <c r="H294" s="291">
        <f>SUM(H295:H311)</f>
        <v>2249042</v>
      </c>
      <c r="I294" s="93"/>
      <c r="J294" s="36"/>
      <c r="K294" s="36"/>
      <c r="L294" s="36"/>
    </row>
    <row r="295" spans="2:12" ht="15.75" customHeight="1">
      <c r="B295" s="69"/>
      <c r="C295" s="122"/>
      <c r="D295" s="42" t="s">
        <v>59</v>
      </c>
      <c r="E295" s="30" t="s">
        <v>226</v>
      </c>
      <c r="F295" s="296">
        <v>450</v>
      </c>
      <c r="G295" s="323"/>
      <c r="H295" s="339">
        <f aca="true" t="shared" si="17" ref="H295:H311">F295+G295</f>
        <v>450</v>
      </c>
      <c r="I295" s="93"/>
      <c r="J295" s="36"/>
      <c r="K295" s="36"/>
      <c r="L295" s="36"/>
    </row>
    <row r="296" spans="2:12" ht="15.75" customHeight="1">
      <c r="B296" s="70"/>
      <c r="C296" s="41"/>
      <c r="D296" s="41" t="s">
        <v>139</v>
      </c>
      <c r="E296" s="30" t="s">
        <v>60</v>
      </c>
      <c r="F296" s="286">
        <v>2077792</v>
      </c>
      <c r="G296" s="323"/>
      <c r="H296" s="339">
        <f t="shared" si="17"/>
        <v>2077792</v>
      </c>
      <c r="I296" s="335"/>
      <c r="J296" s="36"/>
      <c r="K296" s="36"/>
      <c r="L296" s="36"/>
    </row>
    <row r="297" spans="2:12" ht="15.75" customHeight="1">
      <c r="B297" s="70"/>
      <c r="C297" s="41"/>
      <c r="D297" s="41" t="s">
        <v>98</v>
      </c>
      <c r="E297" s="30" t="s">
        <v>99</v>
      </c>
      <c r="F297" s="286">
        <v>64000</v>
      </c>
      <c r="G297" s="323"/>
      <c r="H297" s="339">
        <f t="shared" si="17"/>
        <v>64000</v>
      </c>
      <c r="I297" s="93"/>
      <c r="J297" s="36"/>
      <c r="K297" s="36"/>
      <c r="L297" s="36"/>
    </row>
    <row r="298" spans="2:12" ht="15.75" customHeight="1">
      <c r="B298" s="70"/>
      <c r="C298" s="41"/>
      <c r="D298" s="42" t="s">
        <v>108</v>
      </c>
      <c r="E298" s="30" t="s">
        <v>61</v>
      </c>
      <c r="F298" s="286">
        <v>3800</v>
      </c>
      <c r="G298" s="323"/>
      <c r="H298" s="339">
        <f t="shared" si="17"/>
        <v>3800</v>
      </c>
      <c r="I298" s="93"/>
      <c r="J298" s="36"/>
      <c r="K298" s="36"/>
      <c r="L298" s="36"/>
    </row>
    <row r="299" spans="2:12" ht="15.75" customHeight="1">
      <c r="B299" s="70"/>
      <c r="C299" s="41"/>
      <c r="D299" s="41" t="s">
        <v>100</v>
      </c>
      <c r="E299" s="30" t="s">
        <v>101</v>
      </c>
      <c r="F299" s="286">
        <v>82000</v>
      </c>
      <c r="G299" s="323"/>
      <c r="H299" s="339">
        <f t="shared" si="17"/>
        <v>82000</v>
      </c>
      <c r="I299" s="93"/>
      <c r="J299" s="36"/>
      <c r="K299" s="36"/>
      <c r="L299" s="36"/>
    </row>
    <row r="300" spans="2:12" ht="12.75">
      <c r="B300" s="70"/>
      <c r="C300" s="41"/>
      <c r="D300" s="41">
        <v>4170</v>
      </c>
      <c r="E300" s="30" t="s">
        <v>62</v>
      </c>
      <c r="F300" s="286">
        <v>1000</v>
      </c>
      <c r="G300" s="323"/>
      <c r="H300" s="339">
        <f t="shared" si="17"/>
        <v>1000</v>
      </c>
      <c r="I300" s="93"/>
      <c r="J300" s="36"/>
      <c r="K300" s="36"/>
      <c r="L300" s="36"/>
    </row>
    <row r="301" spans="2:12" ht="15.75" customHeight="1">
      <c r="B301" s="70"/>
      <c r="C301" s="41"/>
      <c r="D301" s="41" t="s">
        <v>85</v>
      </c>
      <c r="E301" s="30" t="s">
        <v>58</v>
      </c>
      <c r="F301" s="286">
        <v>2200</v>
      </c>
      <c r="G301" s="323"/>
      <c r="H301" s="339">
        <f t="shared" si="17"/>
        <v>2200</v>
      </c>
      <c r="I301" s="93"/>
      <c r="J301" s="36"/>
      <c r="K301" s="36"/>
      <c r="L301" s="36"/>
    </row>
    <row r="302" spans="2:12" ht="15.75" customHeight="1">
      <c r="B302" s="70"/>
      <c r="C302" s="41"/>
      <c r="D302" s="42" t="s">
        <v>109</v>
      </c>
      <c r="E302" s="30" t="s">
        <v>63</v>
      </c>
      <c r="F302" s="286">
        <v>700</v>
      </c>
      <c r="G302" s="323"/>
      <c r="H302" s="339">
        <f t="shared" si="17"/>
        <v>700</v>
      </c>
      <c r="I302" s="93"/>
      <c r="J302" s="36"/>
      <c r="K302" s="36"/>
      <c r="L302" s="36"/>
    </row>
    <row r="303" spans="2:12" ht="15.75" customHeight="1">
      <c r="B303" s="70"/>
      <c r="C303" s="41"/>
      <c r="D303" s="42" t="s">
        <v>110</v>
      </c>
      <c r="E303" s="30" t="s">
        <v>64</v>
      </c>
      <c r="F303" s="286">
        <v>1000</v>
      </c>
      <c r="G303" s="323"/>
      <c r="H303" s="339">
        <f t="shared" si="17"/>
        <v>1000</v>
      </c>
      <c r="I303" s="93"/>
      <c r="J303" s="36"/>
      <c r="K303" s="36"/>
      <c r="L303" s="36"/>
    </row>
    <row r="304" spans="2:12" ht="15.75" customHeight="1">
      <c r="B304" s="70"/>
      <c r="C304" s="41"/>
      <c r="D304" s="41" t="s">
        <v>140</v>
      </c>
      <c r="E304" s="30" t="s">
        <v>65</v>
      </c>
      <c r="F304" s="286">
        <v>200</v>
      </c>
      <c r="G304" s="321"/>
      <c r="H304" s="339">
        <f t="shared" si="17"/>
        <v>200</v>
      </c>
      <c r="I304" s="93"/>
      <c r="J304" s="36"/>
      <c r="K304" s="36"/>
      <c r="L304" s="36"/>
    </row>
    <row r="305" spans="2:12" ht="16.5" customHeight="1">
      <c r="B305" s="70"/>
      <c r="C305" s="41"/>
      <c r="D305" s="41" t="s">
        <v>56</v>
      </c>
      <c r="E305" s="30" t="s">
        <v>57</v>
      </c>
      <c r="F305" s="286">
        <v>10000</v>
      </c>
      <c r="G305" s="321"/>
      <c r="H305" s="339">
        <f t="shared" si="17"/>
        <v>10000</v>
      </c>
      <c r="I305" s="93"/>
      <c r="J305" s="36"/>
      <c r="K305" s="36"/>
      <c r="L305" s="36"/>
    </row>
    <row r="306" spans="2:12" ht="24">
      <c r="B306" s="70"/>
      <c r="C306" s="41"/>
      <c r="D306" s="50">
        <v>4400</v>
      </c>
      <c r="E306" s="85" t="s">
        <v>230</v>
      </c>
      <c r="F306" s="286">
        <v>1600</v>
      </c>
      <c r="G306" s="321"/>
      <c r="H306" s="339">
        <f t="shared" si="17"/>
        <v>1600</v>
      </c>
      <c r="I306" s="93"/>
      <c r="J306" s="36"/>
      <c r="K306" s="36"/>
      <c r="L306" s="36"/>
    </row>
    <row r="307" spans="2:12" ht="15.75" customHeight="1">
      <c r="B307" s="70"/>
      <c r="C307" s="41"/>
      <c r="D307" s="41" t="s">
        <v>105</v>
      </c>
      <c r="E307" s="30" t="s">
        <v>66</v>
      </c>
      <c r="F307" s="286">
        <v>500</v>
      </c>
      <c r="G307" s="321"/>
      <c r="H307" s="339">
        <f t="shared" si="17"/>
        <v>500</v>
      </c>
      <c r="I307" s="93"/>
      <c r="J307" s="36"/>
      <c r="K307" s="36"/>
      <c r="L307" s="36"/>
    </row>
    <row r="308" spans="2:12" ht="16.5" customHeight="1">
      <c r="B308" s="70"/>
      <c r="C308" s="41"/>
      <c r="D308" s="41">
        <v>4430</v>
      </c>
      <c r="E308" s="30" t="s">
        <v>67</v>
      </c>
      <c r="F308" s="286">
        <v>150</v>
      </c>
      <c r="G308" s="321"/>
      <c r="H308" s="339">
        <f t="shared" si="17"/>
        <v>150</v>
      </c>
      <c r="I308" s="93"/>
      <c r="J308" s="36"/>
      <c r="K308" s="36"/>
      <c r="L308" s="36"/>
    </row>
    <row r="309" spans="2:12" ht="15" customHeight="1">
      <c r="B309" s="70"/>
      <c r="C309" s="41"/>
      <c r="D309" s="41" t="s">
        <v>111</v>
      </c>
      <c r="E309" s="30" t="s">
        <v>112</v>
      </c>
      <c r="F309" s="286">
        <v>1250</v>
      </c>
      <c r="G309" s="321"/>
      <c r="H309" s="339">
        <f t="shared" si="17"/>
        <v>1250</v>
      </c>
      <c r="I309" s="93"/>
      <c r="J309" s="36"/>
      <c r="K309" s="36"/>
      <c r="L309" s="36"/>
    </row>
    <row r="310" spans="2:12" ht="15.75" customHeight="1">
      <c r="B310" s="70"/>
      <c r="C310" s="41"/>
      <c r="D310" s="50">
        <v>4610</v>
      </c>
      <c r="E310" s="30" t="s">
        <v>228</v>
      </c>
      <c r="F310" s="286">
        <v>400</v>
      </c>
      <c r="G310" s="321"/>
      <c r="H310" s="339">
        <f t="shared" si="17"/>
        <v>400</v>
      </c>
      <c r="I310" s="93"/>
      <c r="J310" s="36"/>
      <c r="K310" s="36"/>
      <c r="L310" s="36"/>
    </row>
    <row r="311" spans="2:12" ht="15.75" customHeight="1">
      <c r="B311" s="70"/>
      <c r="C311" s="41"/>
      <c r="D311" s="50">
        <v>4700</v>
      </c>
      <c r="E311" s="30" t="s">
        <v>113</v>
      </c>
      <c r="F311" s="286">
        <v>2000</v>
      </c>
      <c r="G311" s="321"/>
      <c r="H311" s="339">
        <f t="shared" si="17"/>
        <v>2000</v>
      </c>
      <c r="I311" s="93"/>
      <c r="J311" s="36"/>
      <c r="K311" s="36"/>
      <c r="L311" s="36"/>
    </row>
    <row r="312" spans="2:12" ht="63.75">
      <c r="B312" s="71"/>
      <c r="C312" s="151" t="s">
        <v>54</v>
      </c>
      <c r="D312" s="150"/>
      <c r="E312" s="115" t="s">
        <v>223</v>
      </c>
      <c r="F312" s="287">
        <f>F313</f>
        <v>26034</v>
      </c>
      <c r="G312" s="287">
        <f>G313</f>
        <v>0</v>
      </c>
      <c r="H312" s="287">
        <f>H313</f>
        <v>26034</v>
      </c>
      <c r="I312" s="93"/>
      <c r="J312" s="36"/>
      <c r="K312" s="36"/>
      <c r="L312" s="36"/>
    </row>
    <row r="313" spans="2:12" ht="15.75" customHeight="1">
      <c r="B313" s="70"/>
      <c r="C313" s="41"/>
      <c r="D313" s="41">
        <v>4130</v>
      </c>
      <c r="E313" s="30" t="s">
        <v>174</v>
      </c>
      <c r="F313" s="286">
        <v>26034</v>
      </c>
      <c r="G313" s="321"/>
      <c r="H313" s="339">
        <f>F313+G313</f>
        <v>26034</v>
      </c>
      <c r="I313" s="335"/>
      <c r="J313" s="36"/>
      <c r="K313" s="36"/>
      <c r="L313" s="36"/>
    </row>
    <row r="314" spans="2:12" ht="25.5">
      <c r="B314" s="71"/>
      <c r="C314" s="151" t="s">
        <v>55</v>
      </c>
      <c r="D314" s="150"/>
      <c r="E314" s="115" t="s">
        <v>41</v>
      </c>
      <c r="F314" s="287">
        <f>SUM(F315:F317)</f>
        <v>253850</v>
      </c>
      <c r="G314" s="287">
        <f>SUM(G315:G317)</f>
        <v>9667</v>
      </c>
      <c r="H314" s="287">
        <f>SUM(H315:H317)</f>
        <v>263517</v>
      </c>
      <c r="I314" s="93"/>
      <c r="J314" s="36"/>
      <c r="K314" s="36"/>
      <c r="L314" s="36"/>
    </row>
    <row r="315" spans="2:12" ht="15.75" customHeight="1">
      <c r="B315" s="70"/>
      <c r="C315" s="41"/>
      <c r="D315" s="42" t="s">
        <v>139</v>
      </c>
      <c r="E315" s="85" t="s">
        <v>143</v>
      </c>
      <c r="F315" s="286">
        <v>240850</v>
      </c>
      <c r="G315" s="321">
        <v>9667</v>
      </c>
      <c r="H315" s="339">
        <f>F315+G315</f>
        <v>250517</v>
      </c>
      <c r="I315" s="335" t="s">
        <v>451</v>
      </c>
      <c r="J315" s="36"/>
      <c r="K315" s="36"/>
      <c r="L315" s="36"/>
    </row>
    <row r="316" spans="2:12" ht="15.75" customHeight="1">
      <c r="B316" s="70"/>
      <c r="C316" s="41"/>
      <c r="D316" s="41" t="s">
        <v>100</v>
      </c>
      <c r="E316" s="30" t="s">
        <v>101</v>
      </c>
      <c r="F316" s="286">
        <v>3000</v>
      </c>
      <c r="G316" s="321"/>
      <c r="H316" s="339">
        <f>F316+G316</f>
        <v>3000</v>
      </c>
      <c r="I316" s="93"/>
      <c r="J316" s="36"/>
      <c r="K316" s="36"/>
      <c r="L316" s="36"/>
    </row>
    <row r="317" spans="2:12" ht="24">
      <c r="B317" s="70"/>
      <c r="C317" s="41"/>
      <c r="D317" s="50">
        <v>4330</v>
      </c>
      <c r="E317" s="30" t="s">
        <v>141</v>
      </c>
      <c r="F317" s="286">
        <v>10000</v>
      </c>
      <c r="G317" s="325"/>
      <c r="H317" s="339">
        <f>F317+G317</f>
        <v>10000</v>
      </c>
      <c r="I317" s="335"/>
      <c r="J317" s="36"/>
      <c r="K317" s="36"/>
      <c r="L317" s="36"/>
    </row>
    <row r="318" spans="2:12" ht="15.75" customHeight="1">
      <c r="B318" s="71"/>
      <c r="C318" s="151" t="s">
        <v>142</v>
      </c>
      <c r="D318" s="150"/>
      <c r="E318" s="119" t="s">
        <v>193</v>
      </c>
      <c r="F318" s="287">
        <f>F319+F320</f>
        <v>56000</v>
      </c>
      <c r="G318" s="287">
        <f>G319+G320</f>
        <v>0</v>
      </c>
      <c r="H318" s="287">
        <f>H319+H320</f>
        <v>56000</v>
      </c>
      <c r="I318" s="93"/>
      <c r="J318" s="36"/>
      <c r="K318" s="36"/>
      <c r="L318" s="36"/>
    </row>
    <row r="319" spans="2:12" ht="15.75" customHeight="1">
      <c r="B319" s="70"/>
      <c r="C319" s="41"/>
      <c r="D319" s="42" t="s">
        <v>139</v>
      </c>
      <c r="E319" s="30" t="s">
        <v>143</v>
      </c>
      <c r="F319" s="286">
        <v>55960</v>
      </c>
      <c r="G319" s="321"/>
      <c r="H319" s="339">
        <f>F319+G319</f>
        <v>55960</v>
      </c>
      <c r="I319" s="335"/>
      <c r="J319" s="36"/>
      <c r="K319" s="36"/>
      <c r="L319" s="36"/>
    </row>
    <row r="320" spans="2:12" ht="15.75" customHeight="1">
      <c r="B320" s="70"/>
      <c r="C320" s="41"/>
      <c r="D320" s="41" t="s">
        <v>85</v>
      </c>
      <c r="E320" s="30" t="s">
        <v>58</v>
      </c>
      <c r="F320" s="286">
        <v>40</v>
      </c>
      <c r="G320" s="325"/>
      <c r="H320" s="339">
        <f>F320+G320</f>
        <v>40</v>
      </c>
      <c r="I320" s="335"/>
      <c r="J320" s="36"/>
      <c r="K320" s="36"/>
      <c r="L320" s="36"/>
    </row>
    <row r="321" spans="2:12" ht="15.75" customHeight="1">
      <c r="B321" s="70"/>
      <c r="C321" s="151" t="s">
        <v>171</v>
      </c>
      <c r="D321" s="155"/>
      <c r="E321" s="119" t="s">
        <v>172</v>
      </c>
      <c r="F321" s="287">
        <f>F322</f>
        <v>95500</v>
      </c>
      <c r="G321" s="287">
        <f>G322</f>
        <v>0</v>
      </c>
      <c r="H321" s="287">
        <f>H322</f>
        <v>95500</v>
      </c>
      <c r="I321" s="93"/>
      <c r="J321" s="36"/>
      <c r="K321" s="36"/>
      <c r="L321" s="36"/>
    </row>
    <row r="322" spans="2:12" ht="15.75" customHeight="1">
      <c r="B322" s="70"/>
      <c r="C322" s="151"/>
      <c r="D322" s="42" t="s">
        <v>139</v>
      </c>
      <c r="E322" s="85" t="s">
        <v>143</v>
      </c>
      <c r="F322" s="286">
        <v>95500</v>
      </c>
      <c r="G322" s="286"/>
      <c r="H322" s="339">
        <f>F322+G322</f>
        <v>95500</v>
      </c>
      <c r="I322" s="335"/>
      <c r="J322" s="36"/>
      <c r="K322" s="36"/>
      <c r="L322" s="36"/>
    </row>
    <row r="323" spans="2:12" ht="15.75" customHeight="1">
      <c r="B323" s="71"/>
      <c r="C323" s="151" t="s">
        <v>144</v>
      </c>
      <c r="D323" s="150"/>
      <c r="E323" s="119" t="s">
        <v>42</v>
      </c>
      <c r="F323" s="287">
        <f>SUM(F324:F340)</f>
        <v>676850</v>
      </c>
      <c r="G323" s="287">
        <f>SUM(G324:G340)</f>
        <v>0</v>
      </c>
      <c r="H323" s="287">
        <f>SUM(H324:H340)</f>
        <v>676850</v>
      </c>
      <c r="I323" s="93"/>
      <c r="J323" s="36"/>
      <c r="K323" s="36"/>
      <c r="L323" s="36"/>
    </row>
    <row r="324" spans="2:12" ht="15.75" customHeight="1">
      <c r="B324" s="71"/>
      <c r="C324" s="151"/>
      <c r="D324" s="42" t="s">
        <v>59</v>
      </c>
      <c r="E324" s="30" t="s">
        <v>226</v>
      </c>
      <c r="F324" s="286">
        <v>1800</v>
      </c>
      <c r="G324" s="321"/>
      <c r="H324" s="339">
        <f aca="true" t="shared" si="18" ref="H324:H340">F324+G324</f>
        <v>1800</v>
      </c>
      <c r="I324" s="93"/>
      <c r="J324" s="36"/>
      <c r="K324" s="36"/>
      <c r="L324" s="36"/>
    </row>
    <row r="325" spans="2:12" ht="15.75" customHeight="1">
      <c r="B325" s="70"/>
      <c r="C325" s="41"/>
      <c r="D325" s="42" t="s">
        <v>98</v>
      </c>
      <c r="E325" s="30" t="s">
        <v>99</v>
      </c>
      <c r="F325" s="286">
        <v>450000</v>
      </c>
      <c r="G325" s="321"/>
      <c r="H325" s="339">
        <f t="shared" si="18"/>
        <v>450000</v>
      </c>
      <c r="I325" s="93"/>
      <c r="J325" s="36"/>
      <c r="K325" s="36"/>
      <c r="L325" s="36"/>
    </row>
    <row r="326" spans="2:12" ht="15.75" customHeight="1">
      <c r="B326" s="70"/>
      <c r="C326" s="41"/>
      <c r="D326" s="42" t="s">
        <v>108</v>
      </c>
      <c r="E326" s="30" t="s">
        <v>61</v>
      </c>
      <c r="F326" s="286">
        <v>28600</v>
      </c>
      <c r="G326" s="321"/>
      <c r="H326" s="339">
        <f t="shared" si="18"/>
        <v>28600</v>
      </c>
      <c r="I326" s="335"/>
      <c r="J326" s="36"/>
      <c r="K326" s="36"/>
      <c r="L326" s="36"/>
    </row>
    <row r="327" spans="2:12" ht="15.75" customHeight="1">
      <c r="B327" s="70"/>
      <c r="C327" s="41"/>
      <c r="D327" s="42" t="s">
        <v>100</v>
      </c>
      <c r="E327" s="30" t="s">
        <v>101</v>
      </c>
      <c r="F327" s="286">
        <v>77000</v>
      </c>
      <c r="G327" s="321"/>
      <c r="H327" s="339">
        <f t="shared" si="18"/>
        <v>77000</v>
      </c>
      <c r="I327" s="335"/>
      <c r="J327" s="36"/>
      <c r="K327" s="36"/>
      <c r="L327" s="36"/>
    </row>
    <row r="328" spans="2:12" ht="15.75" customHeight="1">
      <c r="B328" s="70"/>
      <c r="C328" s="41"/>
      <c r="D328" s="42" t="s">
        <v>102</v>
      </c>
      <c r="E328" s="30" t="s">
        <v>103</v>
      </c>
      <c r="F328" s="286">
        <v>11000</v>
      </c>
      <c r="G328" s="321"/>
      <c r="H328" s="339">
        <f t="shared" si="18"/>
        <v>11000</v>
      </c>
      <c r="I328" s="335"/>
      <c r="J328" s="36"/>
      <c r="K328" s="36"/>
      <c r="L328" s="36"/>
    </row>
    <row r="329" spans="2:12" ht="15.75" customHeight="1">
      <c r="B329" s="70"/>
      <c r="C329" s="41"/>
      <c r="D329" s="41">
        <v>4170</v>
      </c>
      <c r="E329" s="30" t="s">
        <v>62</v>
      </c>
      <c r="F329" s="286">
        <v>5000</v>
      </c>
      <c r="G329" s="321"/>
      <c r="H329" s="339">
        <f t="shared" si="18"/>
        <v>5000</v>
      </c>
      <c r="I329" s="335"/>
      <c r="J329" s="36"/>
      <c r="K329" s="36"/>
      <c r="L329" s="36"/>
    </row>
    <row r="330" spans="2:12" ht="15.75" customHeight="1">
      <c r="B330" s="70"/>
      <c r="C330" s="41"/>
      <c r="D330" s="42" t="s">
        <v>85</v>
      </c>
      <c r="E330" s="30" t="s">
        <v>58</v>
      </c>
      <c r="F330" s="286">
        <v>25700</v>
      </c>
      <c r="G330" s="321"/>
      <c r="H330" s="339">
        <f t="shared" si="18"/>
        <v>25700</v>
      </c>
      <c r="I330" s="335"/>
      <c r="J330" s="36"/>
      <c r="K330" s="36"/>
      <c r="L330" s="36"/>
    </row>
    <row r="331" spans="2:12" ht="12.75">
      <c r="B331" s="70"/>
      <c r="C331" s="41"/>
      <c r="D331" s="42" t="s">
        <v>109</v>
      </c>
      <c r="E331" s="30" t="s">
        <v>63</v>
      </c>
      <c r="F331" s="286">
        <v>7300</v>
      </c>
      <c r="G331" s="321"/>
      <c r="H331" s="339">
        <f t="shared" si="18"/>
        <v>7300</v>
      </c>
      <c r="I331" s="335"/>
      <c r="J331" s="36"/>
      <c r="K331" s="36"/>
      <c r="L331" s="36"/>
    </row>
    <row r="332" spans="2:12" ht="15.75" customHeight="1">
      <c r="B332" s="70"/>
      <c r="C332" s="41"/>
      <c r="D332" s="42" t="s">
        <v>110</v>
      </c>
      <c r="E332" s="30" t="s">
        <v>64</v>
      </c>
      <c r="F332" s="286">
        <v>5100</v>
      </c>
      <c r="G332" s="321"/>
      <c r="H332" s="339">
        <f t="shared" si="18"/>
        <v>5100</v>
      </c>
      <c r="I332" s="93"/>
      <c r="J332" s="36"/>
      <c r="K332" s="36"/>
      <c r="L332" s="36"/>
    </row>
    <row r="333" spans="2:12" ht="15.75" customHeight="1">
      <c r="B333" s="70"/>
      <c r="C333" s="41"/>
      <c r="D333" s="41" t="s">
        <v>140</v>
      </c>
      <c r="E333" s="30" t="s">
        <v>65</v>
      </c>
      <c r="F333" s="286">
        <v>500</v>
      </c>
      <c r="G333" s="321"/>
      <c r="H333" s="339">
        <f t="shared" si="18"/>
        <v>500</v>
      </c>
      <c r="I333" s="93"/>
      <c r="J333" s="36"/>
      <c r="K333" s="36"/>
      <c r="L333" s="36"/>
    </row>
    <row r="334" spans="2:12" ht="15.75" customHeight="1">
      <c r="B334" s="70"/>
      <c r="C334" s="41"/>
      <c r="D334" s="42" t="s">
        <v>56</v>
      </c>
      <c r="E334" s="30" t="s">
        <v>57</v>
      </c>
      <c r="F334" s="286">
        <v>23300</v>
      </c>
      <c r="G334" s="321"/>
      <c r="H334" s="339">
        <f t="shared" si="18"/>
        <v>23300</v>
      </c>
      <c r="I334" s="93"/>
      <c r="J334" s="36"/>
      <c r="K334" s="36"/>
      <c r="L334" s="36"/>
    </row>
    <row r="335" spans="2:12" ht="19.5" customHeight="1">
      <c r="B335" s="70"/>
      <c r="C335" s="41"/>
      <c r="D335" s="50">
        <v>4360</v>
      </c>
      <c r="E335" s="30" t="s">
        <v>310</v>
      </c>
      <c r="F335" s="286">
        <v>8800</v>
      </c>
      <c r="G335" s="321"/>
      <c r="H335" s="339">
        <f t="shared" si="18"/>
        <v>8800</v>
      </c>
      <c r="I335" s="335"/>
      <c r="J335" s="36"/>
      <c r="K335" s="36"/>
      <c r="L335" s="36"/>
    </row>
    <row r="336" spans="2:12" ht="24">
      <c r="B336" s="70"/>
      <c r="C336" s="41"/>
      <c r="D336" s="50">
        <v>4400</v>
      </c>
      <c r="E336" s="85" t="s">
        <v>230</v>
      </c>
      <c r="F336" s="286">
        <v>13000</v>
      </c>
      <c r="G336" s="321"/>
      <c r="H336" s="339">
        <f t="shared" si="18"/>
        <v>13000</v>
      </c>
      <c r="I336" s="93"/>
      <c r="J336" s="36"/>
      <c r="K336" s="36"/>
      <c r="L336" s="36"/>
    </row>
    <row r="337" spans="2:12" ht="15.75" customHeight="1">
      <c r="B337" s="70"/>
      <c r="C337" s="41"/>
      <c r="D337" s="42" t="s">
        <v>105</v>
      </c>
      <c r="E337" s="30" t="s">
        <v>66</v>
      </c>
      <c r="F337" s="286">
        <v>1000</v>
      </c>
      <c r="G337" s="321"/>
      <c r="H337" s="339">
        <f t="shared" si="18"/>
        <v>1000</v>
      </c>
      <c r="I337" s="93"/>
      <c r="J337" s="36"/>
      <c r="K337" s="36"/>
      <c r="L337" s="36"/>
    </row>
    <row r="338" spans="2:12" ht="15.75" customHeight="1">
      <c r="B338" s="70"/>
      <c r="C338" s="41"/>
      <c r="D338" s="42" t="s">
        <v>90</v>
      </c>
      <c r="E338" s="30" t="s">
        <v>67</v>
      </c>
      <c r="F338" s="286">
        <v>2100</v>
      </c>
      <c r="G338" s="321"/>
      <c r="H338" s="339">
        <f t="shared" si="18"/>
        <v>2100</v>
      </c>
      <c r="I338" s="93"/>
      <c r="J338" s="36"/>
      <c r="K338" s="36"/>
      <c r="L338" s="36"/>
    </row>
    <row r="339" spans="2:12" ht="15.75" customHeight="1">
      <c r="B339" s="70"/>
      <c r="C339" s="41"/>
      <c r="D339" s="42" t="s">
        <v>111</v>
      </c>
      <c r="E339" s="30" t="s">
        <v>112</v>
      </c>
      <c r="F339" s="286">
        <v>11650</v>
      </c>
      <c r="G339" s="321"/>
      <c r="H339" s="339">
        <f t="shared" si="18"/>
        <v>11650</v>
      </c>
      <c r="I339" s="93"/>
      <c r="J339" s="36"/>
      <c r="K339" s="36"/>
      <c r="L339" s="36"/>
    </row>
    <row r="340" spans="2:12" ht="15.75" customHeight="1">
      <c r="B340" s="70"/>
      <c r="C340" s="41"/>
      <c r="D340" s="50">
        <v>4700</v>
      </c>
      <c r="E340" s="30" t="s">
        <v>113</v>
      </c>
      <c r="F340" s="286">
        <v>5000</v>
      </c>
      <c r="G340" s="321"/>
      <c r="H340" s="339">
        <f t="shared" si="18"/>
        <v>5000</v>
      </c>
      <c r="I340" s="93"/>
      <c r="J340" s="36"/>
      <c r="K340" s="36"/>
      <c r="L340" s="36"/>
    </row>
    <row r="341" spans="2:12" ht="25.5">
      <c r="B341" s="71"/>
      <c r="C341" s="151" t="s">
        <v>145</v>
      </c>
      <c r="D341" s="150"/>
      <c r="E341" s="119" t="s">
        <v>194</v>
      </c>
      <c r="F341" s="287">
        <f>SUM(F342:F343)</f>
        <v>35400</v>
      </c>
      <c r="G341" s="287">
        <f>SUM(G342:G343)</f>
        <v>0</v>
      </c>
      <c r="H341" s="287">
        <f>SUM(H342:H343)</f>
        <v>35400</v>
      </c>
      <c r="I341" s="93"/>
      <c r="J341" s="36"/>
      <c r="K341" s="36"/>
      <c r="L341" s="36"/>
    </row>
    <row r="342" spans="2:12" ht="16.5" customHeight="1">
      <c r="B342" s="70"/>
      <c r="C342" s="41"/>
      <c r="D342" s="42" t="s">
        <v>100</v>
      </c>
      <c r="E342" s="30" t="s">
        <v>101</v>
      </c>
      <c r="F342" s="286">
        <v>5400</v>
      </c>
      <c r="G342" s="321"/>
      <c r="H342" s="339">
        <f>F342+G342</f>
        <v>5400</v>
      </c>
      <c r="I342" s="93"/>
      <c r="J342" s="36"/>
      <c r="K342" s="36"/>
      <c r="L342" s="36"/>
    </row>
    <row r="343" spans="2:12" ht="15.75" customHeight="1">
      <c r="B343" s="70"/>
      <c r="C343" s="41"/>
      <c r="D343" s="41">
        <v>4170</v>
      </c>
      <c r="E343" s="30" t="s">
        <v>62</v>
      </c>
      <c r="F343" s="286">
        <v>30000</v>
      </c>
      <c r="G343" s="321"/>
      <c r="H343" s="339">
        <f>F343+G343</f>
        <v>30000</v>
      </c>
      <c r="I343" s="93"/>
      <c r="J343" s="36"/>
      <c r="K343" s="36"/>
      <c r="L343" s="36"/>
    </row>
    <row r="344" spans="2:12" ht="18" customHeight="1">
      <c r="B344" s="71"/>
      <c r="C344" s="151" t="s">
        <v>146</v>
      </c>
      <c r="D344" s="151"/>
      <c r="E344" s="119" t="s">
        <v>43</v>
      </c>
      <c r="F344" s="287">
        <f>SUM(F345:F349)</f>
        <v>137843</v>
      </c>
      <c r="G344" s="287">
        <f>SUM(G345:G349)</f>
        <v>0</v>
      </c>
      <c r="H344" s="287">
        <f>SUM(H345:H349)</f>
        <v>137843</v>
      </c>
      <c r="I344" s="93"/>
      <c r="J344" s="36"/>
      <c r="K344" s="36"/>
      <c r="L344" s="36"/>
    </row>
    <row r="345" spans="2:12" ht="16.5" customHeight="1">
      <c r="B345" s="70"/>
      <c r="C345" s="41"/>
      <c r="D345" s="41" t="s">
        <v>139</v>
      </c>
      <c r="E345" s="85" t="s">
        <v>300</v>
      </c>
      <c r="F345" s="286">
        <v>123902</v>
      </c>
      <c r="G345" s="323"/>
      <c r="H345" s="339">
        <f>F345+G345</f>
        <v>123902</v>
      </c>
      <c r="I345" s="335"/>
      <c r="J345" s="36"/>
      <c r="K345" s="36"/>
      <c r="L345" s="36"/>
    </row>
    <row r="346" spans="2:12" ht="18.75" customHeight="1">
      <c r="B346" s="72"/>
      <c r="C346" s="44"/>
      <c r="D346" s="42" t="s">
        <v>85</v>
      </c>
      <c r="E346" s="30" t="s">
        <v>58</v>
      </c>
      <c r="F346" s="288">
        <v>3000</v>
      </c>
      <c r="G346" s="321"/>
      <c r="H346" s="339">
        <f>F346+G346</f>
        <v>3000</v>
      </c>
      <c r="I346" s="93"/>
      <c r="J346" s="36"/>
      <c r="K346" s="36"/>
      <c r="L346" s="36"/>
    </row>
    <row r="347" spans="2:12" ht="18.75" customHeight="1">
      <c r="B347" s="72"/>
      <c r="C347" s="44"/>
      <c r="D347" s="42" t="s">
        <v>85</v>
      </c>
      <c r="E347" s="30" t="s">
        <v>331</v>
      </c>
      <c r="F347" s="288">
        <v>541</v>
      </c>
      <c r="G347" s="322"/>
      <c r="H347" s="339">
        <f>F347+G347</f>
        <v>541</v>
      </c>
      <c r="I347" s="335"/>
      <c r="J347" s="36"/>
      <c r="K347" s="36"/>
      <c r="L347" s="36"/>
    </row>
    <row r="348" spans="2:12" ht="15.75" customHeight="1">
      <c r="B348" s="70"/>
      <c r="C348" s="41"/>
      <c r="D348" s="42" t="s">
        <v>56</v>
      </c>
      <c r="E348" s="30" t="s">
        <v>57</v>
      </c>
      <c r="F348" s="286">
        <v>10000</v>
      </c>
      <c r="G348" s="321"/>
      <c r="H348" s="339">
        <f>F348+G348</f>
        <v>10000</v>
      </c>
      <c r="I348" s="93"/>
      <c r="J348" s="36"/>
      <c r="K348" s="36"/>
      <c r="L348" s="36"/>
    </row>
    <row r="349" spans="2:12" ht="15.75" customHeight="1" thickBot="1">
      <c r="B349" s="365"/>
      <c r="C349" s="366"/>
      <c r="D349" s="396">
        <v>4700</v>
      </c>
      <c r="E349" s="368" t="s">
        <v>330</v>
      </c>
      <c r="F349" s="369">
        <v>400</v>
      </c>
      <c r="G349" s="370"/>
      <c r="H349" s="371">
        <f>F349+G349</f>
        <v>400</v>
      </c>
      <c r="I349" s="335"/>
      <c r="J349" s="36"/>
      <c r="K349" s="36"/>
      <c r="L349" s="36"/>
    </row>
    <row r="350" spans="2:12" ht="26.25" thickBot="1">
      <c r="B350" s="141" t="s">
        <v>147</v>
      </c>
      <c r="C350" s="142"/>
      <c r="D350" s="142"/>
      <c r="E350" s="143" t="s">
        <v>148</v>
      </c>
      <c r="F350" s="302">
        <f>F351+F357</f>
        <v>42695</v>
      </c>
      <c r="G350" s="302">
        <f>G351+G357</f>
        <v>0</v>
      </c>
      <c r="H350" s="302">
        <f>H351+H357</f>
        <v>42695</v>
      </c>
      <c r="I350" s="307"/>
      <c r="J350" s="36"/>
      <c r="K350" s="36"/>
      <c r="L350" s="36"/>
    </row>
    <row r="351" spans="2:12" ht="25.5">
      <c r="B351" s="198"/>
      <c r="C351" s="191">
        <v>85311</v>
      </c>
      <c r="D351" s="313"/>
      <c r="E351" s="181" t="s">
        <v>246</v>
      </c>
      <c r="F351" s="291">
        <f>SUM(F352:F356)</f>
        <v>35695</v>
      </c>
      <c r="G351" s="291">
        <f>SUM(G352:G356)</f>
        <v>0</v>
      </c>
      <c r="H351" s="291">
        <f>SUM(H352:H356)</f>
        <v>35695</v>
      </c>
      <c r="I351" s="317"/>
      <c r="J351" s="36"/>
      <c r="K351" s="36"/>
      <c r="L351" s="36"/>
    </row>
    <row r="352" spans="2:12" ht="15.75" customHeight="1">
      <c r="B352" s="198"/>
      <c r="C352" s="191"/>
      <c r="D352" s="42" t="s">
        <v>108</v>
      </c>
      <c r="E352" s="30" t="s">
        <v>61</v>
      </c>
      <c r="F352" s="296">
        <v>17670</v>
      </c>
      <c r="G352" s="296"/>
      <c r="H352" s="339">
        <f>F352+G352</f>
        <v>17670</v>
      </c>
      <c r="I352" s="335"/>
      <c r="J352" s="36"/>
      <c r="K352" s="36"/>
      <c r="L352" s="36"/>
    </row>
    <row r="353" spans="2:12" ht="15.75" customHeight="1">
      <c r="B353" s="198"/>
      <c r="C353" s="191"/>
      <c r="D353" s="42" t="s">
        <v>100</v>
      </c>
      <c r="E353" s="30" t="s">
        <v>101</v>
      </c>
      <c r="F353" s="296">
        <v>3045</v>
      </c>
      <c r="G353" s="296"/>
      <c r="H353" s="339">
        <f>F353+G353</f>
        <v>3045</v>
      </c>
      <c r="I353" s="335"/>
      <c r="J353" s="36"/>
      <c r="K353" s="36"/>
      <c r="L353" s="36"/>
    </row>
    <row r="354" spans="2:12" ht="15.75" customHeight="1">
      <c r="B354" s="198"/>
      <c r="C354" s="191"/>
      <c r="D354" s="42" t="s">
        <v>102</v>
      </c>
      <c r="E354" s="30" t="s">
        <v>103</v>
      </c>
      <c r="F354" s="296">
        <v>435</v>
      </c>
      <c r="G354" s="296"/>
      <c r="H354" s="339">
        <f>F354+G354</f>
        <v>435</v>
      </c>
      <c r="I354" s="335"/>
      <c r="J354" s="36"/>
      <c r="K354" s="36"/>
      <c r="L354" s="36"/>
    </row>
    <row r="355" spans="2:12" ht="15.75" customHeight="1">
      <c r="B355" s="198"/>
      <c r="C355" s="191"/>
      <c r="D355" s="42" t="s">
        <v>85</v>
      </c>
      <c r="E355" s="30" t="s">
        <v>58</v>
      </c>
      <c r="F355" s="296">
        <v>1200</v>
      </c>
      <c r="G355" s="296"/>
      <c r="H355" s="339">
        <f>F355+G355</f>
        <v>1200</v>
      </c>
      <c r="I355" s="335"/>
      <c r="J355" s="36"/>
      <c r="K355" s="36"/>
      <c r="L355" s="36"/>
    </row>
    <row r="356" spans="2:12" ht="16.5" customHeight="1">
      <c r="B356" s="179"/>
      <c r="C356" s="180"/>
      <c r="D356" s="42" t="s">
        <v>56</v>
      </c>
      <c r="E356" s="30" t="s">
        <v>57</v>
      </c>
      <c r="F356" s="286">
        <v>13345</v>
      </c>
      <c r="G356" s="321"/>
      <c r="H356" s="339">
        <f>F356+G356</f>
        <v>13345</v>
      </c>
      <c r="I356" s="335"/>
      <c r="J356" s="36"/>
      <c r="K356" s="36"/>
      <c r="L356" s="36"/>
    </row>
    <row r="357" spans="2:12" ht="18" customHeight="1">
      <c r="B357" s="105"/>
      <c r="C357" s="122" t="s">
        <v>149</v>
      </c>
      <c r="D357" s="122"/>
      <c r="E357" s="125" t="s">
        <v>43</v>
      </c>
      <c r="F357" s="291">
        <f>SUM(F358:F358)</f>
        <v>7000</v>
      </c>
      <c r="G357" s="291">
        <f>SUM(G358:G358)</f>
        <v>0</v>
      </c>
      <c r="H357" s="291">
        <f>SUM(H358:H358)</f>
        <v>7000</v>
      </c>
      <c r="I357" s="93"/>
      <c r="J357" s="36"/>
      <c r="K357" s="36"/>
      <c r="L357" s="36"/>
    </row>
    <row r="358" spans="2:12" ht="51.75" customHeight="1" thickBot="1">
      <c r="B358" s="72"/>
      <c r="C358" s="44"/>
      <c r="D358" s="90" t="s">
        <v>233</v>
      </c>
      <c r="E358" s="21" t="s">
        <v>234</v>
      </c>
      <c r="F358" s="288">
        <v>7000</v>
      </c>
      <c r="G358" s="360"/>
      <c r="H358" s="339">
        <f>F358+G358</f>
        <v>7000</v>
      </c>
      <c r="I358" s="318"/>
      <c r="J358" s="36"/>
      <c r="K358" s="36"/>
      <c r="L358" s="36"/>
    </row>
    <row r="359" spans="2:12" ht="18.75" customHeight="1" thickBot="1">
      <c r="B359" s="139" t="s">
        <v>150</v>
      </c>
      <c r="C359" s="135"/>
      <c r="D359" s="135"/>
      <c r="E359" s="136" t="s">
        <v>151</v>
      </c>
      <c r="F359" s="290">
        <f>F360+F368</f>
        <v>165900</v>
      </c>
      <c r="G359" s="290">
        <f>G360+G368</f>
        <v>0</v>
      </c>
      <c r="H359" s="290">
        <f>H360+H368</f>
        <v>165900</v>
      </c>
      <c r="I359" s="307"/>
      <c r="J359" s="36"/>
      <c r="K359" s="36"/>
      <c r="L359" s="36"/>
    </row>
    <row r="360" spans="2:12" ht="15.75" customHeight="1">
      <c r="B360" s="69"/>
      <c r="C360" s="122" t="s">
        <v>152</v>
      </c>
      <c r="D360" s="123"/>
      <c r="E360" s="125" t="s">
        <v>195</v>
      </c>
      <c r="F360" s="291">
        <f>SUM(F361:F367)</f>
        <v>135900</v>
      </c>
      <c r="G360" s="291">
        <f>SUM(G361:G367)</f>
        <v>0</v>
      </c>
      <c r="H360" s="291">
        <f>SUM(H361:H367)</f>
        <v>135900</v>
      </c>
      <c r="I360" s="317"/>
      <c r="J360" s="36"/>
      <c r="K360" s="36"/>
      <c r="L360" s="36"/>
    </row>
    <row r="361" spans="2:12" ht="16.5" customHeight="1">
      <c r="B361" s="70"/>
      <c r="C361" s="41"/>
      <c r="D361" s="42" t="s">
        <v>59</v>
      </c>
      <c r="E361" s="30" t="s">
        <v>226</v>
      </c>
      <c r="F361" s="286">
        <v>7400</v>
      </c>
      <c r="G361" s="321"/>
      <c r="H361" s="339">
        <f aca="true" t="shared" si="19" ref="H361:H367">F361+G361</f>
        <v>7400</v>
      </c>
      <c r="I361" s="93"/>
      <c r="J361" s="36"/>
      <c r="K361" s="36"/>
      <c r="L361" s="36"/>
    </row>
    <row r="362" spans="2:12" ht="16.5" customHeight="1">
      <c r="B362" s="70"/>
      <c r="C362" s="41"/>
      <c r="D362" s="42" t="s">
        <v>98</v>
      </c>
      <c r="E362" s="30" t="s">
        <v>99</v>
      </c>
      <c r="F362" s="286">
        <v>92800</v>
      </c>
      <c r="G362" s="321"/>
      <c r="H362" s="339">
        <f t="shared" si="19"/>
        <v>92800</v>
      </c>
      <c r="I362" s="93"/>
      <c r="J362" s="36"/>
      <c r="K362" s="36"/>
      <c r="L362" s="36"/>
    </row>
    <row r="363" spans="2:12" ht="16.5" customHeight="1">
      <c r="B363" s="70"/>
      <c r="C363" s="41"/>
      <c r="D363" s="42" t="s">
        <v>108</v>
      </c>
      <c r="E363" s="30" t="s">
        <v>61</v>
      </c>
      <c r="F363" s="286">
        <v>7800</v>
      </c>
      <c r="G363" s="321"/>
      <c r="H363" s="339">
        <f t="shared" si="19"/>
        <v>7800</v>
      </c>
      <c r="I363" s="93"/>
      <c r="J363" s="36"/>
      <c r="K363" s="36"/>
      <c r="L363" s="36"/>
    </row>
    <row r="364" spans="2:12" ht="16.5" customHeight="1">
      <c r="B364" s="70"/>
      <c r="C364" s="41"/>
      <c r="D364" s="42" t="s">
        <v>100</v>
      </c>
      <c r="E364" s="30" t="s">
        <v>101</v>
      </c>
      <c r="F364" s="286">
        <v>18600</v>
      </c>
      <c r="G364" s="321"/>
      <c r="H364" s="339">
        <f t="shared" si="19"/>
        <v>18600</v>
      </c>
      <c r="I364" s="93"/>
      <c r="J364" s="36"/>
      <c r="K364" s="36"/>
      <c r="L364" s="36"/>
    </row>
    <row r="365" spans="2:12" ht="16.5" customHeight="1">
      <c r="B365" s="70"/>
      <c r="C365" s="41"/>
      <c r="D365" s="42" t="s">
        <v>102</v>
      </c>
      <c r="E365" s="30" t="s">
        <v>103</v>
      </c>
      <c r="F365" s="286">
        <v>2700</v>
      </c>
      <c r="G365" s="321"/>
      <c r="H365" s="339">
        <f t="shared" si="19"/>
        <v>2700</v>
      </c>
      <c r="I365" s="93"/>
      <c r="J365" s="36"/>
      <c r="K365" s="36"/>
      <c r="L365" s="36"/>
    </row>
    <row r="366" spans="2:12" ht="16.5" customHeight="1">
      <c r="B366" s="70"/>
      <c r="C366" s="41"/>
      <c r="D366" s="41" t="s">
        <v>140</v>
      </c>
      <c r="E366" s="30" t="s">
        <v>65</v>
      </c>
      <c r="F366" s="286">
        <v>800</v>
      </c>
      <c r="G366" s="321"/>
      <c r="H366" s="339">
        <f t="shared" si="19"/>
        <v>800</v>
      </c>
      <c r="I366" s="93"/>
      <c r="J366" s="36"/>
      <c r="K366" s="36"/>
      <c r="L366" s="36"/>
    </row>
    <row r="367" spans="2:12" ht="16.5" customHeight="1">
      <c r="B367" s="72"/>
      <c r="C367" s="44"/>
      <c r="D367" s="45" t="s">
        <v>111</v>
      </c>
      <c r="E367" s="21" t="s">
        <v>112</v>
      </c>
      <c r="F367" s="288">
        <v>5800</v>
      </c>
      <c r="G367" s="322"/>
      <c r="H367" s="340">
        <f t="shared" si="19"/>
        <v>5800</v>
      </c>
      <c r="I367" s="318"/>
      <c r="J367" s="36"/>
      <c r="K367" s="36"/>
      <c r="L367" s="36"/>
    </row>
    <row r="368" spans="2:12" ht="16.5" customHeight="1">
      <c r="B368" s="70"/>
      <c r="C368" s="344" t="s">
        <v>313</v>
      </c>
      <c r="D368" s="345"/>
      <c r="E368" s="119" t="s">
        <v>314</v>
      </c>
      <c r="F368" s="287">
        <f>F369</f>
        <v>30000</v>
      </c>
      <c r="G368" s="287">
        <f>G369</f>
        <v>0</v>
      </c>
      <c r="H368" s="287">
        <f>H369</f>
        <v>30000</v>
      </c>
      <c r="I368" s="93"/>
      <c r="J368" s="36"/>
      <c r="K368" s="36"/>
      <c r="L368" s="36"/>
    </row>
    <row r="369" spans="2:12" ht="16.5" customHeight="1" thickBot="1">
      <c r="B369" s="70"/>
      <c r="C369" s="41"/>
      <c r="D369" s="346" t="s">
        <v>315</v>
      </c>
      <c r="E369" s="347" t="s">
        <v>316</v>
      </c>
      <c r="F369" s="289">
        <v>30000</v>
      </c>
      <c r="G369" s="343"/>
      <c r="H369" s="339">
        <f>F369+G369</f>
        <v>30000</v>
      </c>
      <c r="I369" s="335"/>
      <c r="J369" s="36"/>
      <c r="K369" s="36"/>
      <c r="L369" s="36"/>
    </row>
    <row r="370" spans="2:12" ht="29.25" customHeight="1" thickBot="1">
      <c r="B370" s="139" t="s">
        <v>153</v>
      </c>
      <c r="C370" s="135"/>
      <c r="D370" s="135"/>
      <c r="E370" s="130" t="s">
        <v>44</v>
      </c>
      <c r="F370" s="290">
        <f>F371+F373+F382+F385+F390+F392+F394+F399</f>
        <v>1407776</v>
      </c>
      <c r="G370" s="290">
        <f>G371+G373+G382+G385+G390+G392+G394+G399</f>
        <v>26830</v>
      </c>
      <c r="H370" s="290">
        <f>H371+H373+H382+H385+H390+H392+H394+H399</f>
        <v>1434606</v>
      </c>
      <c r="I370" s="307"/>
      <c r="J370" s="36"/>
      <c r="K370" s="36"/>
      <c r="L370" s="36"/>
    </row>
    <row r="371" spans="2:12" ht="19.5" customHeight="1">
      <c r="B371" s="348"/>
      <c r="C371" s="122" t="s">
        <v>317</v>
      </c>
      <c r="D371" s="123"/>
      <c r="E371" s="125" t="s">
        <v>318</v>
      </c>
      <c r="F371" s="349">
        <f>F372</f>
        <v>36000</v>
      </c>
      <c r="G371" s="349">
        <f>G372</f>
        <v>0</v>
      </c>
      <c r="H371" s="349">
        <f>H372</f>
        <v>36000</v>
      </c>
      <c r="I371" s="316"/>
      <c r="J371" s="36"/>
      <c r="K371" s="36"/>
      <c r="L371" s="36"/>
    </row>
    <row r="372" spans="2:12" ht="37.5" customHeight="1">
      <c r="B372" s="162"/>
      <c r="C372" s="163"/>
      <c r="D372" s="50">
        <v>6210</v>
      </c>
      <c r="E372" s="85" t="s">
        <v>319</v>
      </c>
      <c r="F372" s="299">
        <v>36000</v>
      </c>
      <c r="G372" s="299"/>
      <c r="H372" s="339">
        <f aca="true" t="shared" si="20" ref="H372:H381">F372+G372</f>
        <v>36000</v>
      </c>
      <c r="I372" s="335"/>
      <c r="J372" s="36"/>
      <c r="K372" s="36"/>
      <c r="L372" s="36"/>
    </row>
    <row r="373" spans="2:12" ht="21" customHeight="1">
      <c r="B373" s="79"/>
      <c r="C373" s="151" t="s">
        <v>166</v>
      </c>
      <c r="D373" s="150"/>
      <c r="E373" s="119" t="s">
        <v>196</v>
      </c>
      <c r="F373" s="374">
        <f>SUM(F374:F381)</f>
        <v>830776</v>
      </c>
      <c r="G373" s="374">
        <f>SUM(G374:G381)</f>
        <v>0</v>
      </c>
      <c r="H373" s="374">
        <f>SUM(H374:H381)</f>
        <v>830776</v>
      </c>
      <c r="I373" s="93"/>
      <c r="J373" s="36"/>
      <c r="K373" s="36"/>
      <c r="L373" s="36"/>
    </row>
    <row r="374" spans="2:12" ht="16.5" customHeight="1">
      <c r="B374" s="82"/>
      <c r="C374" s="91"/>
      <c r="D374" s="42" t="s">
        <v>98</v>
      </c>
      <c r="E374" s="30" t="s">
        <v>99</v>
      </c>
      <c r="F374" s="301">
        <v>70000</v>
      </c>
      <c r="G374" s="321"/>
      <c r="H374" s="339">
        <f t="shared" si="20"/>
        <v>70000</v>
      </c>
      <c r="I374" s="93"/>
      <c r="J374" s="36"/>
      <c r="K374" s="36"/>
      <c r="L374" s="36"/>
    </row>
    <row r="375" spans="2:12" ht="16.5" customHeight="1">
      <c r="B375" s="82"/>
      <c r="C375" s="91"/>
      <c r="D375" s="42" t="s">
        <v>108</v>
      </c>
      <c r="E375" s="30" t="s">
        <v>61</v>
      </c>
      <c r="F375" s="301">
        <v>7300</v>
      </c>
      <c r="G375" s="321"/>
      <c r="H375" s="339">
        <f t="shared" si="20"/>
        <v>7300</v>
      </c>
      <c r="I375" s="335"/>
      <c r="J375" s="36"/>
      <c r="K375" s="36"/>
      <c r="L375" s="36"/>
    </row>
    <row r="376" spans="2:12" ht="16.5" customHeight="1">
      <c r="B376" s="79"/>
      <c r="C376" s="80"/>
      <c r="D376" s="42" t="s">
        <v>100</v>
      </c>
      <c r="E376" s="30" t="s">
        <v>101</v>
      </c>
      <c r="F376" s="298">
        <v>14000</v>
      </c>
      <c r="G376" s="321"/>
      <c r="H376" s="339">
        <f t="shared" si="20"/>
        <v>14000</v>
      </c>
      <c r="I376" s="93"/>
      <c r="J376" s="36"/>
      <c r="K376" s="36"/>
      <c r="L376" s="36"/>
    </row>
    <row r="377" spans="2:12" ht="16.5" customHeight="1">
      <c r="B377" s="79"/>
      <c r="C377" s="80"/>
      <c r="D377" s="42" t="s">
        <v>102</v>
      </c>
      <c r="E377" s="30" t="s">
        <v>103</v>
      </c>
      <c r="F377" s="298">
        <v>2000</v>
      </c>
      <c r="G377" s="321"/>
      <c r="H377" s="339">
        <f t="shared" si="20"/>
        <v>2000</v>
      </c>
      <c r="I377" s="93"/>
      <c r="J377" s="36"/>
      <c r="K377" s="36"/>
      <c r="L377" s="36"/>
    </row>
    <row r="378" spans="2:12" ht="16.5" customHeight="1">
      <c r="B378" s="79"/>
      <c r="C378" s="80"/>
      <c r="D378" s="42" t="s">
        <v>85</v>
      </c>
      <c r="E378" s="30" t="s">
        <v>58</v>
      </c>
      <c r="F378" s="298">
        <v>20000</v>
      </c>
      <c r="G378" s="321"/>
      <c r="H378" s="339">
        <f t="shared" si="20"/>
        <v>20000</v>
      </c>
      <c r="I378" s="335"/>
      <c r="J378" s="36"/>
      <c r="K378" s="36"/>
      <c r="L378" s="36"/>
    </row>
    <row r="379" spans="2:12" ht="16.5" customHeight="1">
      <c r="B379" s="79"/>
      <c r="C379" s="80"/>
      <c r="D379" s="42" t="s">
        <v>56</v>
      </c>
      <c r="E379" s="30" t="s">
        <v>57</v>
      </c>
      <c r="F379" s="298">
        <v>710276</v>
      </c>
      <c r="G379" s="321"/>
      <c r="H379" s="339">
        <f t="shared" si="20"/>
        <v>710276</v>
      </c>
      <c r="I379" s="335"/>
      <c r="J379" s="36"/>
      <c r="K379" s="36"/>
      <c r="L379" s="36"/>
    </row>
    <row r="380" spans="2:12" ht="16.5" customHeight="1">
      <c r="B380" s="79"/>
      <c r="C380" s="80"/>
      <c r="D380" s="42" t="s">
        <v>111</v>
      </c>
      <c r="E380" s="30" t="s">
        <v>112</v>
      </c>
      <c r="F380" s="298">
        <v>2200</v>
      </c>
      <c r="G380" s="321"/>
      <c r="H380" s="339">
        <f t="shared" si="20"/>
        <v>2200</v>
      </c>
      <c r="I380" s="93"/>
      <c r="J380" s="36"/>
      <c r="K380" s="36"/>
      <c r="L380" s="36"/>
    </row>
    <row r="381" spans="2:12" ht="16.5" customHeight="1">
      <c r="B381" s="79"/>
      <c r="C381" s="80"/>
      <c r="D381" s="50">
        <v>4700</v>
      </c>
      <c r="E381" s="30" t="s">
        <v>113</v>
      </c>
      <c r="F381" s="298">
        <v>5000</v>
      </c>
      <c r="G381" s="325"/>
      <c r="H381" s="341">
        <f t="shared" si="20"/>
        <v>5000</v>
      </c>
      <c r="I381" s="335"/>
      <c r="J381" s="36"/>
      <c r="K381" s="36"/>
      <c r="L381" s="36"/>
    </row>
    <row r="382" spans="2:12" ht="18.75" customHeight="1">
      <c r="B382" s="71"/>
      <c r="C382" s="151" t="s">
        <v>154</v>
      </c>
      <c r="D382" s="150"/>
      <c r="E382" s="119" t="s">
        <v>197</v>
      </c>
      <c r="F382" s="287">
        <f>F383+F384</f>
        <v>50000</v>
      </c>
      <c r="G382" s="287">
        <f>G383+G384</f>
        <v>0</v>
      </c>
      <c r="H382" s="287">
        <f>H383+H384</f>
        <v>50000</v>
      </c>
      <c r="I382" s="93"/>
      <c r="J382" s="36"/>
      <c r="K382" s="36"/>
      <c r="L382" s="36"/>
    </row>
    <row r="383" spans="2:12" ht="18" customHeight="1">
      <c r="B383" s="71"/>
      <c r="C383" s="43"/>
      <c r="D383" s="42" t="s">
        <v>85</v>
      </c>
      <c r="E383" s="30" t="s">
        <v>58</v>
      </c>
      <c r="F383" s="292">
        <v>10000</v>
      </c>
      <c r="G383" s="321"/>
      <c r="H383" s="339">
        <f>F383+G383</f>
        <v>10000</v>
      </c>
      <c r="I383" s="93"/>
      <c r="J383" s="36"/>
      <c r="K383" s="36"/>
      <c r="L383" s="36"/>
    </row>
    <row r="384" spans="2:12" ht="41.25" customHeight="1">
      <c r="B384" s="71"/>
      <c r="C384" s="43"/>
      <c r="D384" s="50">
        <v>6210</v>
      </c>
      <c r="E384" s="85" t="s">
        <v>319</v>
      </c>
      <c r="F384" s="292">
        <v>40000</v>
      </c>
      <c r="G384" s="224"/>
      <c r="H384" s="341">
        <f>F384+G384</f>
        <v>40000</v>
      </c>
      <c r="I384" s="335"/>
      <c r="J384" s="36"/>
      <c r="K384" s="36"/>
      <c r="L384" s="36"/>
    </row>
    <row r="385" spans="2:12" ht="15.75" customHeight="1">
      <c r="B385" s="71"/>
      <c r="C385" s="151" t="s">
        <v>155</v>
      </c>
      <c r="D385" s="150"/>
      <c r="E385" s="119" t="s">
        <v>198</v>
      </c>
      <c r="F385" s="287">
        <f>SUM(F386:F389)</f>
        <v>48000</v>
      </c>
      <c r="G385" s="287">
        <f>SUM(G386:G389)</f>
        <v>1000</v>
      </c>
      <c r="H385" s="287">
        <f>SUM(H386:H389)</f>
        <v>49000</v>
      </c>
      <c r="I385" s="93"/>
      <c r="J385" s="36"/>
      <c r="K385" s="36"/>
      <c r="L385" s="36"/>
    </row>
    <row r="386" spans="2:12" ht="18" customHeight="1">
      <c r="B386" s="71"/>
      <c r="C386" s="151"/>
      <c r="D386" s="41">
        <v>4170</v>
      </c>
      <c r="E386" s="30" t="s">
        <v>62</v>
      </c>
      <c r="F386" s="286">
        <v>10000</v>
      </c>
      <c r="G386" s="321"/>
      <c r="H386" s="339">
        <f>F386+G386</f>
        <v>10000</v>
      </c>
      <c r="I386" s="93"/>
      <c r="J386" s="36"/>
      <c r="K386" s="36"/>
      <c r="L386" s="36"/>
    </row>
    <row r="387" spans="2:12" ht="22.5" customHeight="1">
      <c r="B387" s="70"/>
      <c r="C387" s="41"/>
      <c r="D387" s="42" t="s">
        <v>85</v>
      </c>
      <c r="E387" s="30" t="s">
        <v>462</v>
      </c>
      <c r="F387" s="286">
        <v>20000</v>
      </c>
      <c r="G387" s="321">
        <v>1000</v>
      </c>
      <c r="H387" s="339">
        <f>F387+G387</f>
        <v>21000</v>
      </c>
      <c r="I387" s="335" t="s">
        <v>444</v>
      </c>
      <c r="J387" s="36"/>
      <c r="K387" s="36"/>
      <c r="L387" s="36"/>
    </row>
    <row r="388" spans="2:12" ht="18" customHeight="1">
      <c r="B388" s="70"/>
      <c r="C388" s="41"/>
      <c r="D388" s="42" t="s">
        <v>56</v>
      </c>
      <c r="E388" s="30" t="s">
        <v>57</v>
      </c>
      <c r="F388" s="286">
        <v>15000</v>
      </c>
      <c r="G388" s="321"/>
      <c r="H388" s="339">
        <f>F388+G388</f>
        <v>15000</v>
      </c>
      <c r="I388" s="93"/>
      <c r="J388" s="36"/>
      <c r="K388" s="36"/>
      <c r="L388" s="36"/>
    </row>
    <row r="389" spans="2:12" ht="24.75" customHeight="1">
      <c r="B389" s="70"/>
      <c r="C389" s="41"/>
      <c r="D389" s="50">
        <v>4390</v>
      </c>
      <c r="E389" s="30" t="s">
        <v>227</v>
      </c>
      <c r="F389" s="286">
        <v>3000</v>
      </c>
      <c r="G389" s="325"/>
      <c r="H389" s="341">
        <f>F389+G389</f>
        <v>3000</v>
      </c>
      <c r="I389" s="335"/>
      <c r="J389" s="36"/>
      <c r="K389" s="36"/>
      <c r="L389" s="36"/>
    </row>
    <row r="390" spans="2:12" ht="15.75" customHeight="1">
      <c r="B390" s="70"/>
      <c r="C390" s="151" t="s">
        <v>447</v>
      </c>
      <c r="D390" s="42"/>
      <c r="E390" s="591" t="s">
        <v>448</v>
      </c>
      <c r="F390" s="287">
        <f>F391</f>
        <v>0</v>
      </c>
      <c r="G390" s="287">
        <f>G391</f>
        <v>25830</v>
      </c>
      <c r="H390" s="287">
        <f>H391</f>
        <v>25830</v>
      </c>
      <c r="I390" s="335"/>
      <c r="J390" s="36"/>
      <c r="K390" s="36"/>
      <c r="L390" s="36"/>
    </row>
    <row r="391" spans="2:12" ht="15.75" customHeight="1">
      <c r="B391" s="70"/>
      <c r="C391" s="41"/>
      <c r="D391" s="42" t="s">
        <v>56</v>
      </c>
      <c r="E391" s="30" t="s">
        <v>57</v>
      </c>
      <c r="F391" s="286">
        <v>0</v>
      </c>
      <c r="G391" s="325">
        <v>25830</v>
      </c>
      <c r="H391" s="341">
        <f>F391+G391</f>
        <v>25830</v>
      </c>
      <c r="I391" s="335" t="s">
        <v>451</v>
      </c>
      <c r="J391" s="36"/>
      <c r="K391" s="36"/>
      <c r="L391" s="36"/>
    </row>
    <row r="392" spans="2:12" ht="15.75" customHeight="1">
      <c r="B392" s="70"/>
      <c r="C392" s="151" t="s">
        <v>168</v>
      </c>
      <c r="D392" s="155"/>
      <c r="E392" s="119" t="s">
        <v>199</v>
      </c>
      <c r="F392" s="287">
        <f>F393</f>
        <v>20000</v>
      </c>
      <c r="G392" s="287">
        <f>G393</f>
        <v>0</v>
      </c>
      <c r="H392" s="287">
        <f>H393</f>
        <v>20000</v>
      </c>
      <c r="I392" s="93"/>
      <c r="J392" s="36"/>
      <c r="K392" s="36"/>
      <c r="L392" s="36"/>
    </row>
    <row r="393" spans="2:12" ht="15.75" customHeight="1">
      <c r="B393" s="70"/>
      <c r="C393" s="41"/>
      <c r="D393" s="42" t="s">
        <v>56</v>
      </c>
      <c r="E393" s="30" t="s">
        <v>57</v>
      </c>
      <c r="F393" s="286">
        <v>20000</v>
      </c>
      <c r="G393" s="321"/>
      <c r="H393" s="339">
        <f>F393+G393</f>
        <v>20000</v>
      </c>
      <c r="I393" s="93"/>
      <c r="J393" s="36"/>
      <c r="K393" s="36"/>
      <c r="L393" s="36"/>
    </row>
    <row r="394" spans="2:12" ht="17.25" customHeight="1">
      <c r="B394" s="71"/>
      <c r="C394" s="151" t="s">
        <v>156</v>
      </c>
      <c r="D394" s="150"/>
      <c r="E394" s="119" t="s">
        <v>173</v>
      </c>
      <c r="F394" s="287">
        <f>SUM(F395:F398)</f>
        <v>418000</v>
      </c>
      <c r="G394" s="287">
        <f>SUM(G395:G398)</f>
        <v>0</v>
      </c>
      <c r="H394" s="287">
        <f>SUM(H395:H398)</f>
        <v>418000</v>
      </c>
      <c r="I394" s="93"/>
      <c r="J394" s="36"/>
      <c r="K394" s="36"/>
      <c r="L394" s="36"/>
    </row>
    <row r="395" spans="2:12" ht="16.5" customHeight="1">
      <c r="B395" s="70"/>
      <c r="C395" s="41"/>
      <c r="D395" s="42" t="s">
        <v>109</v>
      </c>
      <c r="E395" s="30" t="s">
        <v>63</v>
      </c>
      <c r="F395" s="286">
        <v>200000</v>
      </c>
      <c r="G395" s="321">
        <v>-20000</v>
      </c>
      <c r="H395" s="339">
        <f>F395+G395</f>
        <v>180000</v>
      </c>
      <c r="I395" s="335" t="s">
        <v>444</v>
      </c>
      <c r="J395" s="36"/>
      <c r="K395" s="36"/>
      <c r="L395" s="36"/>
    </row>
    <row r="396" spans="2:12" ht="16.5" customHeight="1">
      <c r="B396" s="70"/>
      <c r="C396" s="41"/>
      <c r="D396" s="42" t="s">
        <v>110</v>
      </c>
      <c r="E396" s="30" t="s">
        <v>64</v>
      </c>
      <c r="F396" s="286">
        <v>110000</v>
      </c>
      <c r="G396" s="321">
        <v>20000</v>
      </c>
      <c r="H396" s="339">
        <f>F396+G396</f>
        <v>130000</v>
      </c>
      <c r="I396" s="335" t="s">
        <v>444</v>
      </c>
      <c r="J396" s="36"/>
      <c r="K396" s="36"/>
      <c r="L396" s="36"/>
    </row>
    <row r="397" spans="2:12" ht="16.5" customHeight="1">
      <c r="B397" s="70"/>
      <c r="C397" s="41"/>
      <c r="D397" s="42" t="s">
        <v>56</v>
      </c>
      <c r="E397" s="30" t="s">
        <v>57</v>
      </c>
      <c r="F397" s="286">
        <v>20000</v>
      </c>
      <c r="G397" s="321"/>
      <c r="H397" s="339">
        <f>F397+G397</f>
        <v>20000</v>
      </c>
      <c r="I397" s="93"/>
      <c r="J397" s="36"/>
      <c r="K397" s="36"/>
      <c r="L397" s="36"/>
    </row>
    <row r="398" spans="2:12" ht="24">
      <c r="B398" s="70"/>
      <c r="C398" s="41"/>
      <c r="D398" s="83" t="s">
        <v>81</v>
      </c>
      <c r="E398" s="84" t="s">
        <v>298</v>
      </c>
      <c r="F398" s="286">
        <v>88000</v>
      </c>
      <c r="G398" s="323"/>
      <c r="H398" s="339">
        <f>F398+G398</f>
        <v>88000</v>
      </c>
      <c r="I398" s="335"/>
      <c r="J398" s="36"/>
      <c r="K398" s="36"/>
      <c r="L398" s="36"/>
    </row>
    <row r="399" spans="2:12" ht="16.5" customHeight="1">
      <c r="B399" s="70"/>
      <c r="C399" s="151" t="s">
        <v>169</v>
      </c>
      <c r="D399" s="160"/>
      <c r="E399" s="125" t="s">
        <v>43</v>
      </c>
      <c r="F399" s="287">
        <f>F400</f>
        <v>5000</v>
      </c>
      <c r="G399" s="287">
        <f>G400</f>
        <v>0</v>
      </c>
      <c r="H399" s="287">
        <f>H400</f>
        <v>5000</v>
      </c>
      <c r="I399" s="93"/>
      <c r="J399" s="36"/>
      <c r="K399" s="36"/>
      <c r="L399" s="36"/>
    </row>
    <row r="400" spans="2:12" ht="15.75" customHeight="1" thickBot="1">
      <c r="B400" s="72"/>
      <c r="C400" s="44"/>
      <c r="D400" s="45" t="s">
        <v>85</v>
      </c>
      <c r="E400" s="21" t="s">
        <v>58</v>
      </c>
      <c r="F400" s="288">
        <v>5000</v>
      </c>
      <c r="G400" s="322"/>
      <c r="H400" s="339">
        <f>F400+G400</f>
        <v>5000</v>
      </c>
      <c r="I400" s="318"/>
      <c r="J400" s="36"/>
      <c r="K400" s="36"/>
      <c r="L400" s="36"/>
    </row>
    <row r="401" spans="2:12" ht="26.25" thickBot="1">
      <c r="B401" s="139" t="s">
        <v>75</v>
      </c>
      <c r="C401" s="135"/>
      <c r="D401" s="140"/>
      <c r="E401" s="136" t="s">
        <v>76</v>
      </c>
      <c r="F401" s="290">
        <f>F402+F404+F406+F408+F411</f>
        <v>1277075.25</v>
      </c>
      <c r="G401" s="290">
        <f>G402+G404+G406+G408+G411</f>
        <v>7550</v>
      </c>
      <c r="H401" s="290">
        <f>H402+H404+H406+H408+H411</f>
        <v>1284625.25</v>
      </c>
      <c r="I401" s="307"/>
      <c r="J401" s="36"/>
      <c r="K401" s="36"/>
      <c r="L401" s="36"/>
    </row>
    <row r="402" spans="2:12" ht="18" customHeight="1">
      <c r="B402" s="69"/>
      <c r="C402" s="122" t="s">
        <v>157</v>
      </c>
      <c r="D402" s="123"/>
      <c r="E402" s="125" t="s">
        <v>200</v>
      </c>
      <c r="F402" s="291">
        <f>F403</f>
        <v>31900</v>
      </c>
      <c r="G402" s="291">
        <f>G403</f>
        <v>0</v>
      </c>
      <c r="H402" s="291">
        <f>H403</f>
        <v>31900</v>
      </c>
      <c r="I402" s="317"/>
      <c r="J402" s="36"/>
      <c r="K402" s="36"/>
      <c r="L402" s="36"/>
    </row>
    <row r="403" spans="2:12" ht="48">
      <c r="B403" s="70"/>
      <c r="C403" s="41"/>
      <c r="D403" s="86" t="s">
        <v>233</v>
      </c>
      <c r="E403" s="30" t="s">
        <v>234</v>
      </c>
      <c r="F403" s="286">
        <v>31900</v>
      </c>
      <c r="G403" s="323"/>
      <c r="H403" s="339">
        <f>F403+G403</f>
        <v>31900</v>
      </c>
      <c r="I403" s="335"/>
      <c r="J403" s="36"/>
      <c r="K403" s="36"/>
      <c r="L403" s="36"/>
    </row>
    <row r="404" spans="2:12" ht="18" customHeight="1">
      <c r="B404" s="70"/>
      <c r="C404" s="151" t="s">
        <v>299</v>
      </c>
      <c r="D404" s="90"/>
      <c r="E404" s="119" t="s">
        <v>303</v>
      </c>
      <c r="F404" s="287">
        <f>F405</f>
        <v>130000</v>
      </c>
      <c r="G404" s="287">
        <f>G405</f>
        <v>0</v>
      </c>
      <c r="H404" s="287">
        <f>H405</f>
        <v>130000</v>
      </c>
      <c r="I404" s="93"/>
      <c r="J404" s="36"/>
      <c r="K404" s="36"/>
      <c r="L404" s="36"/>
    </row>
    <row r="405" spans="2:12" ht="24">
      <c r="B405" s="70"/>
      <c r="C405" s="41"/>
      <c r="D405" s="86">
        <v>2480</v>
      </c>
      <c r="E405" s="30" t="s">
        <v>158</v>
      </c>
      <c r="F405" s="286">
        <v>130000</v>
      </c>
      <c r="G405" s="321"/>
      <c r="H405" s="339">
        <f>F405+G405</f>
        <v>130000</v>
      </c>
      <c r="I405" s="93"/>
      <c r="J405" s="36"/>
      <c r="K405" s="36"/>
      <c r="L405" s="36"/>
    </row>
    <row r="406" spans="2:12" ht="14.25">
      <c r="B406" s="71"/>
      <c r="C406" s="151" t="s">
        <v>77</v>
      </c>
      <c r="D406" s="161"/>
      <c r="E406" s="119" t="s">
        <v>78</v>
      </c>
      <c r="F406" s="287">
        <f>F407</f>
        <v>720000</v>
      </c>
      <c r="G406" s="287">
        <f>G407</f>
        <v>0</v>
      </c>
      <c r="H406" s="287">
        <f>H407</f>
        <v>720000</v>
      </c>
      <c r="I406" s="93"/>
      <c r="J406" s="36"/>
      <c r="K406" s="36"/>
      <c r="L406" s="36"/>
    </row>
    <row r="407" spans="2:12" ht="24">
      <c r="B407" s="70"/>
      <c r="C407" s="41"/>
      <c r="D407" s="86">
        <v>2480</v>
      </c>
      <c r="E407" s="30" t="s">
        <v>158</v>
      </c>
      <c r="F407" s="286">
        <v>720000</v>
      </c>
      <c r="G407" s="321"/>
      <c r="H407" s="339">
        <f>F407+G407</f>
        <v>720000</v>
      </c>
      <c r="I407" s="93"/>
      <c r="J407" s="36"/>
      <c r="K407" s="36"/>
      <c r="L407" s="36"/>
    </row>
    <row r="408" spans="2:12" ht="16.5" customHeight="1">
      <c r="B408" s="71"/>
      <c r="C408" s="151" t="s">
        <v>159</v>
      </c>
      <c r="D408" s="151"/>
      <c r="E408" s="119" t="s">
        <v>231</v>
      </c>
      <c r="F408" s="287">
        <f>F409+F410</f>
        <v>5488</v>
      </c>
      <c r="G408" s="287">
        <f>G409+G410</f>
        <v>0</v>
      </c>
      <c r="H408" s="287">
        <f>H409+H410</f>
        <v>5488</v>
      </c>
      <c r="I408" s="93"/>
      <c r="J408" s="36"/>
      <c r="K408" s="36"/>
      <c r="L408" s="36"/>
    </row>
    <row r="409" spans="2:12" ht="17.25" customHeight="1">
      <c r="B409" s="71"/>
      <c r="C409" s="43"/>
      <c r="D409" s="42" t="s">
        <v>109</v>
      </c>
      <c r="E409" s="30" t="s">
        <v>63</v>
      </c>
      <c r="F409" s="292">
        <v>1500</v>
      </c>
      <c r="G409" s="321"/>
      <c r="H409" s="339">
        <f>F409+G409</f>
        <v>1500</v>
      </c>
      <c r="I409" s="93"/>
      <c r="J409" s="36"/>
      <c r="K409" s="36"/>
      <c r="L409" s="36"/>
    </row>
    <row r="410" spans="2:12" ht="15" customHeight="1">
      <c r="B410" s="71"/>
      <c r="C410" s="43"/>
      <c r="D410" s="98">
        <v>4480</v>
      </c>
      <c r="E410" s="30" t="s">
        <v>214</v>
      </c>
      <c r="F410" s="292">
        <v>3988</v>
      </c>
      <c r="G410" s="321"/>
      <c r="H410" s="339">
        <f>F410+G410</f>
        <v>3988</v>
      </c>
      <c r="I410" s="335"/>
      <c r="J410" s="36"/>
      <c r="K410" s="36"/>
      <c r="L410" s="36"/>
    </row>
    <row r="411" spans="2:12" ht="17.25" customHeight="1">
      <c r="B411" s="71"/>
      <c r="C411" s="151" t="s">
        <v>160</v>
      </c>
      <c r="D411" s="150"/>
      <c r="E411" s="119" t="s">
        <v>43</v>
      </c>
      <c r="F411" s="287">
        <f>SUM(F412:F419)</f>
        <v>389687.25</v>
      </c>
      <c r="G411" s="287">
        <f>SUM(G412:G419)</f>
        <v>7550</v>
      </c>
      <c r="H411" s="287">
        <f>SUM(H412:H419)</f>
        <v>397237.25</v>
      </c>
      <c r="I411" s="93"/>
      <c r="J411" s="36"/>
      <c r="K411" s="36"/>
      <c r="L411" s="36"/>
    </row>
    <row r="412" spans="2:12" ht="15.75" customHeight="1">
      <c r="B412" s="71"/>
      <c r="C412" s="151"/>
      <c r="D412" s="41">
        <v>4170</v>
      </c>
      <c r="E412" s="30" t="s">
        <v>62</v>
      </c>
      <c r="F412" s="286">
        <v>3500</v>
      </c>
      <c r="G412" s="321"/>
      <c r="H412" s="339">
        <f aca="true" t="shared" si="21" ref="H412:H419">F412+G412</f>
        <v>3500</v>
      </c>
      <c r="I412" s="93"/>
      <c r="J412" s="36"/>
      <c r="K412" s="36"/>
      <c r="L412" s="36"/>
    </row>
    <row r="413" spans="2:12" ht="23.25">
      <c r="B413" s="70"/>
      <c r="C413" s="41"/>
      <c r="D413" s="42" t="s">
        <v>85</v>
      </c>
      <c r="E413" s="30" t="s">
        <v>464</v>
      </c>
      <c r="F413" s="286">
        <v>69556.75</v>
      </c>
      <c r="G413" s="321">
        <v>4550</v>
      </c>
      <c r="H413" s="339">
        <f t="shared" si="21"/>
        <v>74106.75</v>
      </c>
      <c r="I413" s="335" t="s">
        <v>463</v>
      </c>
      <c r="J413" s="36"/>
      <c r="K413" s="36"/>
      <c r="L413" s="36"/>
    </row>
    <row r="414" spans="2:12" ht="15.75" customHeight="1">
      <c r="B414" s="70"/>
      <c r="C414" s="41"/>
      <c r="D414" s="42" t="s">
        <v>109</v>
      </c>
      <c r="E414" s="30" t="s">
        <v>63</v>
      </c>
      <c r="F414" s="286">
        <v>90000</v>
      </c>
      <c r="G414" s="321"/>
      <c r="H414" s="339">
        <f t="shared" si="21"/>
        <v>90000</v>
      </c>
      <c r="I414" s="335"/>
      <c r="J414" s="36"/>
      <c r="K414" s="36"/>
      <c r="L414" s="36"/>
    </row>
    <row r="415" spans="2:12" ht="23.25">
      <c r="B415" s="70"/>
      <c r="C415" s="41"/>
      <c r="D415" s="42" t="s">
        <v>110</v>
      </c>
      <c r="E415" s="30" t="s">
        <v>435</v>
      </c>
      <c r="F415" s="286">
        <v>136969.5</v>
      </c>
      <c r="G415" s="321">
        <v>1000</v>
      </c>
      <c r="H415" s="339">
        <f t="shared" si="21"/>
        <v>137969.5</v>
      </c>
      <c r="I415" s="335" t="s">
        <v>451</v>
      </c>
      <c r="J415" s="36"/>
      <c r="K415" s="36"/>
      <c r="L415" s="36"/>
    </row>
    <row r="416" spans="2:12" ht="23.25">
      <c r="B416" s="70"/>
      <c r="C416" s="41"/>
      <c r="D416" s="42" t="s">
        <v>56</v>
      </c>
      <c r="E416" s="30" t="s">
        <v>465</v>
      </c>
      <c r="F416" s="286">
        <v>70485</v>
      </c>
      <c r="G416" s="321">
        <v>2000</v>
      </c>
      <c r="H416" s="339">
        <f t="shared" si="21"/>
        <v>72485</v>
      </c>
      <c r="I416" s="335" t="s">
        <v>444</v>
      </c>
      <c r="J416" s="36"/>
      <c r="K416" s="36"/>
      <c r="L416" s="36"/>
    </row>
    <row r="417" spans="2:12" ht="16.5" customHeight="1">
      <c r="B417" s="70"/>
      <c r="C417" s="41"/>
      <c r="D417" s="50">
        <v>4360</v>
      </c>
      <c r="E417" s="30" t="s">
        <v>310</v>
      </c>
      <c r="F417" s="286">
        <v>600</v>
      </c>
      <c r="G417" s="321"/>
      <c r="H417" s="339">
        <f t="shared" si="21"/>
        <v>600</v>
      </c>
      <c r="I417" s="335"/>
      <c r="J417" s="36"/>
      <c r="K417" s="36"/>
      <c r="L417" s="36"/>
    </row>
    <row r="418" spans="2:12" ht="24">
      <c r="B418" s="70"/>
      <c r="C418" s="41"/>
      <c r="D418" s="50">
        <v>4400</v>
      </c>
      <c r="E418" s="85" t="s">
        <v>230</v>
      </c>
      <c r="F418" s="286">
        <v>7600</v>
      </c>
      <c r="G418" s="321"/>
      <c r="H418" s="339">
        <f t="shared" si="21"/>
        <v>7600</v>
      </c>
      <c r="I418" s="93"/>
      <c r="J418" s="36"/>
      <c r="K418" s="36"/>
      <c r="L418" s="36"/>
    </row>
    <row r="419" spans="2:12" ht="17.25" customHeight="1" thickBot="1">
      <c r="B419" s="365"/>
      <c r="C419" s="366"/>
      <c r="D419" s="367">
        <v>4480</v>
      </c>
      <c r="E419" s="368" t="s">
        <v>214</v>
      </c>
      <c r="F419" s="369">
        <v>10976</v>
      </c>
      <c r="G419" s="370"/>
      <c r="H419" s="371">
        <f t="shared" si="21"/>
        <v>10976</v>
      </c>
      <c r="I419" s="372"/>
      <c r="J419" s="36"/>
      <c r="K419" s="36"/>
      <c r="L419" s="36"/>
    </row>
    <row r="420" spans="2:12" ht="15.75" customHeight="1" thickBot="1">
      <c r="B420" s="139" t="s">
        <v>79</v>
      </c>
      <c r="C420" s="135"/>
      <c r="D420" s="135"/>
      <c r="E420" s="136" t="s">
        <v>210</v>
      </c>
      <c r="F420" s="290">
        <f>F421+F439</f>
        <v>767200</v>
      </c>
      <c r="G420" s="290">
        <f>G421+G439</f>
        <v>0</v>
      </c>
      <c r="H420" s="290">
        <f>H421+H439</f>
        <v>767200</v>
      </c>
      <c r="I420" s="307"/>
      <c r="J420" s="36"/>
      <c r="K420" s="36"/>
      <c r="L420" s="36"/>
    </row>
    <row r="421" spans="2:12" ht="15.75" customHeight="1">
      <c r="B421" s="105"/>
      <c r="C421" s="122" t="s">
        <v>241</v>
      </c>
      <c r="D421" s="170"/>
      <c r="E421" s="171" t="s">
        <v>242</v>
      </c>
      <c r="F421" s="291">
        <f>SUM(F422:F438)</f>
        <v>647200</v>
      </c>
      <c r="G421" s="291">
        <f>SUM(G422:G438)</f>
        <v>0</v>
      </c>
      <c r="H421" s="291">
        <f>SUM(H422:H438)</f>
        <v>647200</v>
      </c>
      <c r="I421" s="317"/>
      <c r="J421" s="36"/>
      <c r="K421" s="36"/>
      <c r="L421" s="36"/>
    </row>
    <row r="422" spans="2:12" ht="15.75" customHeight="1">
      <c r="B422" s="70"/>
      <c r="C422" s="151"/>
      <c r="D422" s="42" t="s">
        <v>59</v>
      </c>
      <c r="E422" s="30" t="s">
        <v>226</v>
      </c>
      <c r="F422" s="286">
        <v>1500</v>
      </c>
      <c r="G422" s="286"/>
      <c r="H422" s="339">
        <f aca="true" t="shared" si="22" ref="H422:H438">F422+G422</f>
        <v>1500</v>
      </c>
      <c r="I422" s="335"/>
      <c r="J422" s="36"/>
      <c r="K422" s="36"/>
      <c r="L422" s="36"/>
    </row>
    <row r="423" spans="2:12" ht="15.75" customHeight="1">
      <c r="B423" s="70"/>
      <c r="C423" s="177"/>
      <c r="D423" s="42" t="s">
        <v>98</v>
      </c>
      <c r="E423" s="30" t="s">
        <v>99</v>
      </c>
      <c r="F423" s="286">
        <v>311800</v>
      </c>
      <c r="G423" s="321"/>
      <c r="H423" s="339">
        <f t="shared" si="22"/>
        <v>311800</v>
      </c>
      <c r="I423" s="335"/>
      <c r="J423" s="36"/>
      <c r="K423" s="36"/>
      <c r="L423" s="36"/>
    </row>
    <row r="424" spans="2:12" ht="15.75" customHeight="1">
      <c r="B424" s="70"/>
      <c r="C424" s="177"/>
      <c r="D424" s="42" t="s">
        <v>108</v>
      </c>
      <c r="E424" s="30" t="s">
        <v>61</v>
      </c>
      <c r="F424" s="286">
        <v>22200</v>
      </c>
      <c r="G424" s="321"/>
      <c r="H424" s="339">
        <f t="shared" si="22"/>
        <v>22200</v>
      </c>
      <c r="I424" s="93"/>
      <c r="J424" s="36"/>
      <c r="K424" s="36"/>
      <c r="L424" s="36"/>
    </row>
    <row r="425" spans="2:12" ht="15.75" customHeight="1">
      <c r="B425" s="70"/>
      <c r="C425" s="177"/>
      <c r="D425" s="42" t="s">
        <v>100</v>
      </c>
      <c r="E425" s="30" t="s">
        <v>101</v>
      </c>
      <c r="F425" s="286">
        <v>62250</v>
      </c>
      <c r="G425" s="321"/>
      <c r="H425" s="339">
        <f t="shared" si="22"/>
        <v>62250</v>
      </c>
      <c r="I425" s="93"/>
      <c r="J425" s="36"/>
      <c r="K425" s="36"/>
      <c r="L425" s="36"/>
    </row>
    <row r="426" spans="2:12" ht="15.75" customHeight="1">
      <c r="B426" s="70"/>
      <c r="C426" s="177"/>
      <c r="D426" s="42" t="s">
        <v>102</v>
      </c>
      <c r="E426" s="30" t="s">
        <v>103</v>
      </c>
      <c r="F426" s="286">
        <v>8400</v>
      </c>
      <c r="G426" s="321"/>
      <c r="H426" s="339">
        <f t="shared" si="22"/>
        <v>8400</v>
      </c>
      <c r="I426" s="93"/>
      <c r="J426" s="36"/>
      <c r="K426" s="36"/>
      <c r="L426" s="36"/>
    </row>
    <row r="427" spans="2:12" ht="15.75" customHeight="1">
      <c r="B427" s="70"/>
      <c r="C427" s="177"/>
      <c r="D427" s="41">
        <v>4170</v>
      </c>
      <c r="E427" s="30" t="s">
        <v>62</v>
      </c>
      <c r="F427" s="286">
        <v>9500</v>
      </c>
      <c r="G427" s="321"/>
      <c r="H427" s="339">
        <f t="shared" si="22"/>
        <v>9500</v>
      </c>
      <c r="I427" s="569"/>
      <c r="J427" s="36"/>
      <c r="K427" s="36"/>
      <c r="L427" s="36"/>
    </row>
    <row r="428" spans="2:12" ht="15.75" customHeight="1">
      <c r="B428" s="70"/>
      <c r="C428" s="177"/>
      <c r="D428" s="42" t="s">
        <v>85</v>
      </c>
      <c r="E428" s="30" t="s">
        <v>58</v>
      </c>
      <c r="F428" s="286">
        <v>47000</v>
      </c>
      <c r="G428" s="321"/>
      <c r="H428" s="339">
        <f t="shared" si="22"/>
        <v>47000</v>
      </c>
      <c r="I428" s="569"/>
      <c r="J428" s="36"/>
      <c r="K428" s="36"/>
      <c r="L428" s="36"/>
    </row>
    <row r="429" spans="2:12" ht="15.75" customHeight="1">
      <c r="B429" s="70"/>
      <c r="C429" s="177"/>
      <c r="D429" s="42" t="s">
        <v>109</v>
      </c>
      <c r="E429" s="30" t="s">
        <v>63</v>
      </c>
      <c r="F429" s="286">
        <v>93000</v>
      </c>
      <c r="G429" s="321"/>
      <c r="H429" s="339">
        <f t="shared" si="22"/>
        <v>93000</v>
      </c>
      <c r="I429" s="93"/>
      <c r="J429" s="36"/>
      <c r="K429" s="36"/>
      <c r="L429" s="36"/>
    </row>
    <row r="430" spans="2:12" ht="15.75" customHeight="1">
      <c r="B430" s="70"/>
      <c r="C430" s="177"/>
      <c r="D430" s="42" t="s">
        <v>110</v>
      </c>
      <c r="E430" s="30" t="s">
        <v>64</v>
      </c>
      <c r="F430" s="286">
        <v>9000</v>
      </c>
      <c r="G430" s="321"/>
      <c r="H430" s="339">
        <f t="shared" si="22"/>
        <v>9000</v>
      </c>
      <c r="I430" s="335"/>
      <c r="J430" s="36"/>
      <c r="K430" s="36"/>
      <c r="L430" s="36"/>
    </row>
    <row r="431" spans="2:12" ht="15.75" customHeight="1">
      <c r="B431" s="70"/>
      <c r="C431" s="177"/>
      <c r="D431" s="41" t="s">
        <v>140</v>
      </c>
      <c r="E431" s="30" t="s">
        <v>65</v>
      </c>
      <c r="F431" s="286">
        <v>250</v>
      </c>
      <c r="G431" s="321"/>
      <c r="H431" s="339">
        <f t="shared" si="22"/>
        <v>250</v>
      </c>
      <c r="I431" s="93"/>
      <c r="J431" s="36"/>
      <c r="K431" s="36"/>
      <c r="L431" s="36"/>
    </row>
    <row r="432" spans="2:12" s="53" customFormat="1" ht="15.75" customHeight="1">
      <c r="B432" s="70"/>
      <c r="C432" s="177"/>
      <c r="D432" s="42" t="s">
        <v>56</v>
      </c>
      <c r="E432" s="30" t="s">
        <v>57</v>
      </c>
      <c r="F432" s="286">
        <v>49600</v>
      </c>
      <c r="G432" s="321"/>
      <c r="H432" s="339">
        <f t="shared" si="22"/>
        <v>49600</v>
      </c>
      <c r="I432" s="335"/>
      <c r="J432" s="52"/>
      <c r="K432" s="52"/>
      <c r="L432" s="52"/>
    </row>
    <row r="433" spans="2:12" ht="15.75" customHeight="1">
      <c r="B433" s="70"/>
      <c r="C433" s="103"/>
      <c r="D433" s="50">
        <v>4360</v>
      </c>
      <c r="E433" s="30" t="s">
        <v>310</v>
      </c>
      <c r="F433" s="286">
        <v>7500</v>
      </c>
      <c r="G433" s="321"/>
      <c r="H433" s="339">
        <f t="shared" si="22"/>
        <v>7500</v>
      </c>
      <c r="I433" s="335"/>
      <c r="J433" s="36"/>
      <c r="K433" s="36"/>
      <c r="L433" s="36"/>
    </row>
    <row r="434" spans="2:12" ht="15.75" customHeight="1">
      <c r="B434" s="70"/>
      <c r="C434" s="103"/>
      <c r="D434" s="42" t="s">
        <v>105</v>
      </c>
      <c r="E434" s="30" t="s">
        <v>66</v>
      </c>
      <c r="F434" s="286">
        <v>5769</v>
      </c>
      <c r="G434" s="321"/>
      <c r="H434" s="339">
        <f t="shared" si="22"/>
        <v>5769</v>
      </c>
      <c r="I434" s="335"/>
      <c r="J434" s="36"/>
      <c r="K434" s="36"/>
      <c r="L434" s="36"/>
    </row>
    <row r="435" spans="2:12" ht="15.75" customHeight="1">
      <c r="B435" s="70"/>
      <c r="C435" s="103"/>
      <c r="D435" s="50">
        <v>4420</v>
      </c>
      <c r="E435" s="30" t="s">
        <v>106</v>
      </c>
      <c r="F435" s="286">
        <v>1000</v>
      </c>
      <c r="G435" s="321"/>
      <c r="H435" s="339">
        <f t="shared" si="22"/>
        <v>1000</v>
      </c>
      <c r="I435" s="93"/>
      <c r="J435" s="36"/>
      <c r="K435" s="36"/>
      <c r="L435" s="36"/>
    </row>
    <row r="436" spans="2:12" ht="15.75" customHeight="1">
      <c r="B436" s="70"/>
      <c r="C436" s="177"/>
      <c r="D436" s="42" t="s">
        <v>90</v>
      </c>
      <c r="E436" s="30" t="s">
        <v>67</v>
      </c>
      <c r="F436" s="286">
        <v>6500</v>
      </c>
      <c r="G436" s="321"/>
      <c r="H436" s="339">
        <f t="shared" si="22"/>
        <v>6500</v>
      </c>
      <c r="I436" s="569"/>
      <c r="J436" s="36"/>
      <c r="K436" s="36"/>
      <c r="L436" s="36"/>
    </row>
    <row r="437" spans="2:12" ht="15.75" customHeight="1">
      <c r="B437" s="70"/>
      <c r="C437" s="177"/>
      <c r="D437" s="42" t="s">
        <v>111</v>
      </c>
      <c r="E437" s="30" t="s">
        <v>112</v>
      </c>
      <c r="F437" s="286">
        <v>7931</v>
      </c>
      <c r="G437" s="321"/>
      <c r="H437" s="339">
        <f t="shared" si="22"/>
        <v>7931</v>
      </c>
      <c r="I437" s="93"/>
      <c r="J437" s="36"/>
      <c r="K437" s="36"/>
      <c r="L437" s="36"/>
    </row>
    <row r="438" spans="2:12" ht="15.75" customHeight="1">
      <c r="B438" s="70"/>
      <c r="C438" s="177"/>
      <c r="D438" s="50">
        <v>4700</v>
      </c>
      <c r="E438" s="30" t="s">
        <v>113</v>
      </c>
      <c r="F438" s="286">
        <v>4000</v>
      </c>
      <c r="G438" s="321"/>
      <c r="H438" s="339">
        <f t="shared" si="22"/>
        <v>4000</v>
      </c>
      <c r="I438" s="335"/>
      <c r="J438" s="36"/>
      <c r="K438" s="36"/>
      <c r="L438" s="36"/>
    </row>
    <row r="439" spans="2:12" ht="17.25" customHeight="1">
      <c r="B439" s="70"/>
      <c r="C439" s="151" t="s">
        <v>161</v>
      </c>
      <c r="D439" s="161"/>
      <c r="E439" s="119" t="s">
        <v>232</v>
      </c>
      <c r="F439" s="287">
        <f>F440</f>
        <v>120000</v>
      </c>
      <c r="G439" s="287">
        <f>G440</f>
        <v>0</v>
      </c>
      <c r="H439" s="287">
        <f>H440</f>
        <v>120000</v>
      </c>
      <c r="I439" s="93"/>
      <c r="J439" s="36"/>
      <c r="K439" s="36"/>
      <c r="L439" s="36"/>
    </row>
    <row r="440" spans="2:12" ht="48">
      <c r="B440" s="70"/>
      <c r="C440" s="41"/>
      <c r="D440" s="86" t="s">
        <v>233</v>
      </c>
      <c r="E440" s="30" t="s">
        <v>234</v>
      </c>
      <c r="F440" s="286">
        <v>120000</v>
      </c>
      <c r="G440" s="323"/>
      <c r="H440" s="339">
        <f>F440+G440</f>
        <v>120000</v>
      </c>
      <c r="I440" s="93"/>
      <c r="J440" s="36"/>
      <c r="K440" s="36"/>
      <c r="L440" s="36"/>
    </row>
    <row r="441" spans="2:12" ht="5.25" customHeight="1" thickBot="1">
      <c r="B441" s="182"/>
      <c r="C441" s="183"/>
      <c r="D441" s="183"/>
      <c r="E441" s="39"/>
      <c r="F441" s="303"/>
      <c r="G441" s="308"/>
      <c r="H441" s="308"/>
      <c r="I441" s="318"/>
      <c r="J441" s="36"/>
      <c r="K441" s="36"/>
      <c r="L441" s="36"/>
    </row>
    <row r="442" spans="2:12" ht="16.5" thickBot="1">
      <c r="B442" s="144"/>
      <c r="C442" s="145"/>
      <c r="D442" s="146"/>
      <c r="E442" s="147" t="s">
        <v>162</v>
      </c>
      <c r="F442" s="324">
        <f>F10+F28+F42+F47+F50+F92+F103+F121+F126+F129+F132+F266+F281+F350+F359+F370+F401+F420</f>
        <v>27370015.04</v>
      </c>
      <c r="G442" s="324">
        <f>G10+G28+G42+G47+G50+G92+G103+G121+G126+G129+G132+G266+G281+G350+G359+G370+G401+G420</f>
        <v>48535</v>
      </c>
      <c r="H442" s="324">
        <f>H10+H28+H42+H47+H50+H92+H103+H121+H126+H129+H132+H266+H281+H350+H359+H370+H401+H420</f>
        <v>27418550.04</v>
      </c>
      <c r="I442" s="307"/>
      <c r="J442" s="36"/>
      <c r="K442" s="36"/>
      <c r="L442" s="36"/>
    </row>
    <row r="443" spans="2:12" ht="14.25">
      <c r="B443" s="54"/>
      <c r="C443" s="54"/>
      <c r="D443" s="55"/>
      <c r="E443" s="56"/>
      <c r="F443" s="40"/>
      <c r="G443" s="36"/>
      <c r="H443" s="36"/>
      <c r="I443" s="36"/>
      <c r="J443" s="36"/>
      <c r="K443" s="36"/>
      <c r="L443" s="36"/>
    </row>
    <row r="444" spans="2:12" ht="12.7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2:12" ht="12.7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2:12" ht="12.7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2:12" ht="12.75">
      <c r="B447" s="36"/>
      <c r="C447" s="36"/>
      <c r="D447" s="36"/>
      <c r="E447" s="36"/>
      <c r="F447" s="36"/>
      <c r="G447" s="36"/>
      <c r="H447" s="359"/>
      <c r="I447" s="36"/>
      <c r="J447" s="36"/>
      <c r="K447" s="36"/>
      <c r="L447" s="36"/>
    </row>
    <row r="448" spans="2:12" ht="12.7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2:12" ht="12.7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2:12" ht="14.25">
      <c r="B450" s="36"/>
      <c r="C450" s="36"/>
      <c r="D450" s="36"/>
      <c r="E450" s="36"/>
      <c r="F450" s="40"/>
      <c r="G450" s="36"/>
      <c r="H450" s="36"/>
      <c r="I450" s="36"/>
      <c r="J450" s="36"/>
      <c r="K450" s="36"/>
      <c r="L450" s="36"/>
    </row>
    <row r="451" spans="2:12" ht="12.7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2:12" ht="12.7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2:12" ht="12.7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2:12" ht="12.7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2:12" ht="12.7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2:12" ht="12.7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2:12" ht="12.7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2:12" ht="12.7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2:10" ht="12.75">
      <c r="B459" s="36"/>
      <c r="C459" s="36"/>
      <c r="D459" s="36"/>
      <c r="E459" s="36"/>
      <c r="F459" s="36"/>
      <c r="G459" s="36"/>
      <c r="H459" s="36"/>
      <c r="I459" s="36"/>
      <c r="J459" s="36"/>
    </row>
    <row r="460" spans="2:10" ht="12.75">
      <c r="B460" s="36"/>
      <c r="C460" s="36"/>
      <c r="D460" s="36"/>
      <c r="E460" s="36"/>
      <c r="F460" s="36"/>
      <c r="G460" s="36"/>
      <c r="H460" s="36"/>
      <c r="I460" s="36"/>
      <c r="J460" s="36"/>
    </row>
    <row r="461" spans="2:10" ht="12.75">
      <c r="B461" s="36"/>
      <c r="C461" s="36"/>
      <c r="D461" s="36"/>
      <c r="E461" s="36"/>
      <c r="F461" s="36"/>
      <c r="G461" s="36"/>
      <c r="H461" s="36"/>
      <c r="I461" s="36"/>
      <c r="J461" s="36"/>
    </row>
    <row r="462" spans="2:10" ht="12.75">
      <c r="B462" s="36"/>
      <c r="C462" s="36"/>
      <c r="D462" s="36"/>
      <c r="E462" s="36"/>
      <c r="F462" s="36"/>
      <c r="G462" s="36"/>
      <c r="H462" s="36"/>
      <c r="I462" s="36"/>
      <c r="J462" s="36"/>
    </row>
    <row r="463" spans="2:10" ht="12.75">
      <c r="B463" s="36"/>
      <c r="C463" s="36"/>
      <c r="D463" s="36"/>
      <c r="E463" s="36"/>
      <c r="F463" s="36"/>
      <c r="G463" s="36"/>
      <c r="H463" s="36"/>
      <c r="I463" s="36"/>
      <c r="J463" s="36"/>
    </row>
    <row r="464" spans="2:10" ht="12.75">
      <c r="B464" s="36"/>
      <c r="C464" s="36"/>
      <c r="D464" s="36"/>
      <c r="E464" s="36"/>
      <c r="F464" s="36"/>
      <c r="G464" s="36"/>
      <c r="H464" s="36"/>
      <c r="I464" s="36"/>
      <c r="J464" s="36"/>
    </row>
    <row r="465" spans="2:10" ht="12.75">
      <c r="B465" s="36"/>
      <c r="C465" s="36"/>
      <c r="D465" s="36"/>
      <c r="E465" s="36"/>
      <c r="F465" s="36"/>
      <c r="G465" s="36"/>
      <c r="H465" s="36"/>
      <c r="I465" s="36"/>
      <c r="J465" s="36"/>
    </row>
    <row r="466" spans="2:10" ht="12.75">
      <c r="B466" s="36"/>
      <c r="C466" s="36"/>
      <c r="D466" s="36"/>
      <c r="E466" s="36"/>
      <c r="F466" s="36"/>
      <c r="G466" s="36"/>
      <c r="H466" s="36"/>
      <c r="I466" s="36"/>
      <c r="J466" s="36"/>
    </row>
    <row r="467" spans="2:10" ht="12.75">
      <c r="B467" s="36"/>
      <c r="C467" s="36"/>
      <c r="D467" s="36"/>
      <c r="E467" s="36"/>
      <c r="F467" s="36"/>
      <c r="G467" s="36"/>
      <c r="H467" s="36"/>
      <c r="I467" s="36"/>
      <c r="J467" s="36"/>
    </row>
    <row r="468" spans="2:10" ht="12.75">
      <c r="B468" s="36"/>
      <c r="C468" s="36"/>
      <c r="D468" s="36"/>
      <c r="E468" s="36"/>
      <c r="F468" s="36"/>
      <c r="G468" s="36"/>
      <c r="H468" s="36"/>
      <c r="I468" s="36"/>
      <c r="J468" s="36"/>
    </row>
    <row r="469" spans="2:10" ht="12.75">
      <c r="B469" s="36"/>
      <c r="C469" s="36"/>
      <c r="D469" s="36"/>
      <c r="E469" s="36"/>
      <c r="F469" s="36"/>
      <c r="G469" s="36"/>
      <c r="H469" s="36"/>
      <c r="I469" s="36"/>
      <c r="J469" s="36"/>
    </row>
    <row r="470" spans="2:10" ht="12.75">
      <c r="B470" s="36"/>
      <c r="C470" s="36"/>
      <c r="D470" s="36"/>
      <c r="E470" s="36"/>
      <c r="F470" s="36"/>
      <c r="G470" s="36"/>
      <c r="H470" s="36"/>
      <c r="I470" s="36"/>
      <c r="J470" s="36"/>
    </row>
    <row r="471" spans="2:10" ht="12.75">
      <c r="B471" s="36"/>
      <c r="C471" s="36"/>
      <c r="D471" s="36"/>
      <c r="E471" s="36"/>
      <c r="F471" s="36"/>
      <c r="G471" s="36"/>
      <c r="H471" s="36"/>
      <c r="I471" s="36"/>
      <c r="J471" s="36"/>
    </row>
    <row r="472" spans="2:10" ht="12.75">
      <c r="B472" s="36"/>
      <c r="C472" s="36"/>
      <c r="D472" s="36"/>
      <c r="E472" s="36"/>
      <c r="F472" s="36"/>
      <c r="G472" s="36"/>
      <c r="H472" s="36"/>
      <c r="I472" s="36"/>
      <c r="J472" s="36"/>
    </row>
    <row r="473" spans="2:10" ht="12.75">
      <c r="B473" s="36"/>
      <c r="C473" s="36"/>
      <c r="D473" s="36"/>
      <c r="E473" s="36"/>
      <c r="F473" s="36"/>
      <c r="G473" s="36"/>
      <c r="H473" s="36"/>
      <c r="I473" s="36"/>
      <c r="J473" s="36"/>
    </row>
    <row r="474" spans="2:10" ht="12.75">
      <c r="B474" s="36"/>
      <c r="C474" s="36"/>
      <c r="D474" s="36"/>
      <c r="E474" s="36"/>
      <c r="F474" s="36"/>
      <c r="G474" s="36"/>
      <c r="H474" s="36"/>
      <c r="I474" s="36"/>
      <c r="J474" s="36"/>
    </row>
    <row r="475" spans="2:10" ht="12.75">
      <c r="B475" s="36"/>
      <c r="C475" s="36"/>
      <c r="D475" s="36"/>
      <c r="E475" s="36"/>
      <c r="F475" s="36"/>
      <c r="G475" s="36"/>
      <c r="H475" s="36"/>
      <c r="I475" s="36"/>
      <c r="J475" s="36"/>
    </row>
    <row r="476" spans="2:10" ht="12.75">
      <c r="B476" s="36"/>
      <c r="C476" s="36"/>
      <c r="D476" s="36"/>
      <c r="E476" s="36"/>
      <c r="F476" s="36"/>
      <c r="G476" s="36"/>
      <c r="H476" s="36"/>
      <c r="I476" s="36"/>
      <c r="J476" s="36"/>
    </row>
    <row r="477" spans="2:10" ht="12.75">
      <c r="B477" s="36"/>
      <c r="C477" s="36"/>
      <c r="D477" s="36"/>
      <c r="E477" s="36"/>
      <c r="F477" s="36"/>
      <c r="G477" s="36"/>
      <c r="H477" s="36"/>
      <c r="I477" s="36"/>
      <c r="J477" s="36"/>
    </row>
    <row r="478" spans="2:10" ht="12.75">
      <c r="B478" s="36"/>
      <c r="C478" s="36"/>
      <c r="D478" s="36"/>
      <c r="E478" s="36"/>
      <c r="F478" s="36"/>
      <c r="G478" s="36"/>
      <c r="H478" s="36"/>
      <c r="I478" s="36"/>
      <c r="J478" s="36"/>
    </row>
    <row r="479" spans="2:10" ht="12.75">
      <c r="B479" s="36"/>
      <c r="C479" s="36"/>
      <c r="D479" s="36"/>
      <c r="E479" s="36"/>
      <c r="F479" s="36"/>
      <c r="G479" s="36"/>
      <c r="H479" s="36"/>
      <c r="I479" s="36"/>
      <c r="J479" s="36"/>
    </row>
    <row r="480" spans="2:10" ht="12.75">
      <c r="B480" s="36"/>
      <c r="C480" s="36"/>
      <c r="D480" s="36"/>
      <c r="E480" s="36"/>
      <c r="F480" s="36"/>
      <c r="G480" s="36"/>
      <c r="H480" s="36"/>
      <c r="I480" s="36"/>
      <c r="J480" s="36"/>
    </row>
    <row r="481" spans="2:10" ht="12.75">
      <c r="B481" s="36"/>
      <c r="C481" s="36"/>
      <c r="D481" s="36"/>
      <c r="E481" s="36"/>
      <c r="F481" s="36"/>
      <c r="G481" s="36"/>
      <c r="H481" s="36"/>
      <c r="I481" s="36"/>
      <c r="J481" s="36"/>
    </row>
    <row r="482" spans="2:10" ht="12.75">
      <c r="B482" s="36"/>
      <c r="C482" s="36"/>
      <c r="D482" s="36"/>
      <c r="E482" s="36"/>
      <c r="F482" s="36"/>
      <c r="G482" s="36"/>
      <c r="H482" s="36"/>
      <c r="I482" s="36"/>
      <c r="J482" s="36"/>
    </row>
    <row r="483" spans="2:10" ht="12.75">
      <c r="B483" s="36"/>
      <c r="C483" s="36"/>
      <c r="D483" s="36"/>
      <c r="E483" s="36"/>
      <c r="F483" s="36"/>
      <c r="G483" s="36"/>
      <c r="H483" s="36"/>
      <c r="I483" s="36"/>
      <c r="J483" s="36"/>
    </row>
    <row r="484" spans="2:10" ht="12.75">
      <c r="B484" s="36"/>
      <c r="C484" s="36"/>
      <c r="D484" s="36"/>
      <c r="E484" s="36"/>
      <c r="F484" s="36"/>
      <c r="G484" s="36"/>
      <c r="H484" s="36"/>
      <c r="I484" s="36"/>
      <c r="J484" s="36"/>
    </row>
    <row r="485" spans="2:10" ht="12.75">
      <c r="B485" s="36"/>
      <c r="C485" s="36"/>
      <c r="D485" s="36"/>
      <c r="E485" s="36"/>
      <c r="F485" s="36"/>
      <c r="G485" s="36"/>
      <c r="H485" s="36"/>
      <c r="I485" s="36"/>
      <c r="J485" s="36"/>
    </row>
    <row r="486" spans="2:10" ht="12.75">
      <c r="B486" s="36"/>
      <c r="C486" s="36"/>
      <c r="D486" s="36"/>
      <c r="E486" s="36"/>
      <c r="F486" s="36"/>
      <c r="G486" s="36"/>
      <c r="H486" s="36"/>
      <c r="I486" s="36"/>
      <c r="J486" s="36"/>
    </row>
    <row r="487" spans="2:10" ht="12.75">
      <c r="B487" s="36"/>
      <c r="C487" s="36"/>
      <c r="D487" s="36"/>
      <c r="E487" s="36"/>
      <c r="F487" s="36"/>
      <c r="G487" s="36"/>
      <c r="H487" s="36"/>
      <c r="I487" s="36"/>
      <c r="J487" s="36"/>
    </row>
    <row r="488" spans="2:10" ht="12.75">
      <c r="B488" s="36"/>
      <c r="C488" s="36"/>
      <c r="D488" s="36"/>
      <c r="E488" s="36"/>
      <c r="F488" s="36"/>
      <c r="G488" s="36"/>
      <c r="H488" s="36"/>
      <c r="I488" s="36"/>
      <c r="J488" s="36"/>
    </row>
    <row r="489" spans="2:10" ht="12.75">
      <c r="B489" s="36"/>
      <c r="C489" s="36"/>
      <c r="D489" s="36"/>
      <c r="E489" s="36"/>
      <c r="F489" s="36"/>
      <c r="G489" s="36"/>
      <c r="H489" s="36"/>
      <c r="I489" s="36"/>
      <c r="J489" s="36"/>
    </row>
    <row r="490" spans="2:10" ht="12.75">
      <c r="B490" s="36"/>
      <c r="C490" s="36"/>
      <c r="D490" s="36"/>
      <c r="E490" s="36"/>
      <c r="F490" s="36"/>
      <c r="G490" s="36"/>
      <c r="H490" s="36"/>
      <c r="I490" s="36"/>
      <c r="J490" s="36"/>
    </row>
    <row r="491" spans="2:10" ht="12.75">
      <c r="B491" s="36"/>
      <c r="C491" s="36"/>
      <c r="D491" s="36"/>
      <c r="E491" s="36"/>
      <c r="F491" s="36"/>
      <c r="G491" s="36"/>
      <c r="H491" s="36"/>
      <c r="I491" s="36"/>
      <c r="J491" s="36"/>
    </row>
    <row r="492" spans="2:10" ht="12.75">
      <c r="B492" s="36"/>
      <c r="C492" s="36"/>
      <c r="D492" s="36"/>
      <c r="E492" s="36"/>
      <c r="F492" s="36"/>
      <c r="G492" s="36"/>
      <c r="H492" s="36"/>
      <c r="I492" s="36"/>
      <c r="J492" s="36"/>
    </row>
    <row r="493" spans="2:10" ht="12.75">
      <c r="B493" s="36"/>
      <c r="C493" s="36"/>
      <c r="D493" s="36"/>
      <c r="E493" s="36"/>
      <c r="F493" s="36"/>
      <c r="G493" s="36"/>
      <c r="H493" s="36"/>
      <c r="I493" s="36"/>
      <c r="J493" s="36"/>
    </row>
    <row r="494" spans="2:10" ht="12.75">
      <c r="B494" s="36"/>
      <c r="C494" s="36"/>
      <c r="D494" s="36"/>
      <c r="E494" s="36"/>
      <c r="F494" s="36"/>
      <c r="G494" s="36"/>
      <c r="H494" s="36"/>
      <c r="I494" s="36"/>
      <c r="J494" s="36"/>
    </row>
  </sheetData>
  <sheetProtection/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4.28125" style="0" customWidth="1"/>
    <col min="7" max="7" width="14.00390625" style="0" customWidth="1"/>
    <col min="8" max="8" width="37.421875" style="0" customWidth="1"/>
    <col min="9" max="9" width="15.7109375" style="0" customWidth="1"/>
    <col min="10" max="10" width="2.00390625" style="0" customWidth="1"/>
  </cols>
  <sheetData>
    <row r="1" spans="1:17" ht="14.25" customHeight="1">
      <c r="A1" s="33"/>
      <c r="B1" s="33"/>
      <c r="C1" s="33"/>
      <c r="D1" s="33"/>
      <c r="E1" s="33"/>
      <c r="F1" s="33"/>
      <c r="G1" s="33"/>
      <c r="H1" s="411" t="s">
        <v>320</v>
      </c>
      <c r="I1" s="33"/>
      <c r="J1" s="33"/>
      <c r="K1" s="33"/>
      <c r="L1" s="33"/>
      <c r="M1" s="33"/>
      <c r="O1" s="33"/>
      <c r="P1" s="33"/>
      <c r="Q1" s="33"/>
    </row>
    <row r="2" spans="1:17" ht="18.75">
      <c r="A2" s="33"/>
      <c r="B2" s="96"/>
      <c r="C2" s="33"/>
      <c r="D2" s="412"/>
      <c r="E2" s="33"/>
      <c r="F2" s="33"/>
      <c r="G2" s="33"/>
      <c r="H2" s="398" t="s">
        <v>440</v>
      </c>
      <c r="I2" s="33"/>
      <c r="J2" s="33"/>
      <c r="K2" s="33"/>
      <c r="L2" s="33"/>
      <c r="M2" s="33"/>
      <c r="O2" s="33"/>
      <c r="P2" s="33"/>
      <c r="Q2" s="33"/>
    </row>
    <row r="3" spans="1:17" ht="14.25" customHeight="1">
      <c r="A3" s="33"/>
      <c r="B3" s="33"/>
      <c r="C3" s="33"/>
      <c r="D3" s="413"/>
      <c r="H3" s="99" t="s">
        <v>441</v>
      </c>
      <c r="I3" s="33"/>
      <c r="J3" s="33"/>
      <c r="K3" s="33"/>
      <c r="L3" s="33"/>
      <c r="M3" s="33"/>
      <c r="O3" s="33"/>
      <c r="P3" s="33"/>
      <c r="Q3" s="33"/>
    </row>
    <row r="4" spans="2:17" ht="18" customHeight="1">
      <c r="B4" s="414"/>
      <c r="C4" s="625" t="s">
        <v>453</v>
      </c>
      <c r="D4" s="625"/>
      <c r="E4" s="625"/>
      <c r="F4" s="625"/>
      <c r="G4" s="625"/>
      <c r="H4" s="415"/>
      <c r="I4" s="414"/>
      <c r="J4" s="414"/>
      <c r="K4" s="414"/>
      <c r="L4" s="414"/>
      <c r="M4" s="414"/>
      <c r="N4" s="414"/>
      <c r="O4" s="414"/>
      <c r="P4" s="414"/>
      <c r="Q4" s="414"/>
    </row>
    <row r="5" spans="2:17" ht="18" customHeight="1">
      <c r="B5" s="414"/>
      <c r="C5" s="416"/>
      <c r="D5" s="416"/>
      <c r="E5" s="416"/>
      <c r="F5" s="416"/>
      <c r="G5" s="416"/>
      <c r="H5" s="415"/>
      <c r="I5" s="414"/>
      <c r="J5" s="414"/>
      <c r="K5" s="414"/>
      <c r="L5" s="414"/>
      <c r="M5" s="414"/>
      <c r="N5" s="414"/>
      <c r="O5" s="414"/>
      <c r="P5" s="414"/>
      <c r="Q5" s="414"/>
    </row>
    <row r="6" spans="1:16" ht="12" customHeight="1" thickBot="1">
      <c r="A6" s="414"/>
      <c r="B6" s="414"/>
      <c r="C6" s="414"/>
      <c r="D6" s="414"/>
      <c r="E6" s="414"/>
      <c r="F6" s="414"/>
      <c r="G6" s="414"/>
      <c r="H6" s="414"/>
      <c r="I6" s="417" t="s">
        <v>341</v>
      </c>
      <c r="J6" s="414"/>
      <c r="K6" s="414"/>
      <c r="L6" s="414"/>
      <c r="M6" s="414"/>
      <c r="N6" s="414"/>
      <c r="O6" s="414"/>
      <c r="P6" s="414"/>
    </row>
    <row r="7" spans="1:9" ht="84.75" thickBot="1">
      <c r="A7" s="418" t="s">
        <v>0</v>
      </c>
      <c r="B7" s="419" t="s">
        <v>1</v>
      </c>
      <c r="C7" s="37" t="s">
        <v>2</v>
      </c>
      <c r="D7" s="419" t="s">
        <v>46</v>
      </c>
      <c r="E7" s="420" t="s">
        <v>342</v>
      </c>
      <c r="F7" s="420" t="s">
        <v>304</v>
      </c>
      <c r="G7" s="420" t="s">
        <v>343</v>
      </c>
      <c r="H7" s="421" t="s">
        <v>344</v>
      </c>
      <c r="I7" s="422" t="s">
        <v>345</v>
      </c>
    </row>
    <row r="8" spans="1:9" ht="9.75" customHeight="1">
      <c r="A8" s="87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423">
        <v>9</v>
      </c>
    </row>
    <row r="9" spans="1:9" ht="16.5" customHeight="1">
      <c r="A9" s="424" t="s">
        <v>69</v>
      </c>
      <c r="B9" s="425"/>
      <c r="C9" s="425"/>
      <c r="D9" s="426" t="s">
        <v>70</v>
      </c>
      <c r="E9" s="427">
        <f>E10</f>
        <v>341000</v>
      </c>
      <c r="F9" s="427">
        <f>F10</f>
        <v>0</v>
      </c>
      <c r="G9" s="427">
        <f>G10</f>
        <v>341000</v>
      </c>
      <c r="H9" s="428"/>
      <c r="I9" s="429"/>
    </row>
    <row r="10" spans="1:9" ht="16.5" customHeight="1">
      <c r="A10" s="430"/>
      <c r="B10" s="431" t="s">
        <v>71</v>
      </c>
      <c r="C10" s="432"/>
      <c r="D10" s="433" t="s">
        <v>346</v>
      </c>
      <c r="E10" s="434">
        <f>SUM(E11:E14)</f>
        <v>341000</v>
      </c>
      <c r="F10" s="434">
        <f>SUM(F11:F14)</f>
        <v>0</v>
      </c>
      <c r="G10" s="434">
        <f>SUM(G11:G14)</f>
        <v>341000</v>
      </c>
      <c r="H10" s="435"/>
      <c r="I10" s="429"/>
    </row>
    <row r="11" spans="1:9" ht="26.25" customHeight="1">
      <c r="A11" s="430"/>
      <c r="B11" s="436"/>
      <c r="C11" s="437">
        <v>6050</v>
      </c>
      <c r="D11" s="438" t="s">
        <v>347</v>
      </c>
      <c r="E11" s="439">
        <v>81000</v>
      </c>
      <c r="F11" s="439"/>
      <c r="G11" s="439">
        <f>E11+F11</f>
        <v>81000</v>
      </c>
      <c r="H11" s="440" t="s">
        <v>348</v>
      </c>
      <c r="I11" s="441" t="s">
        <v>349</v>
      </c>
    </row>
    <row r="12" spans="1:9" ht="26.25" customHeight="1">
      <c r="A12" s="430"/>
      <c r="B12" s="436"/>
      <c r="C12" s="437">
        <v>6050</v>
      </c>
      <c r="D12" s="438" t="s">
        <v>347</v>
      </c>
      <c r="E12" s="439">
        <v>161000</v>
      </c>
      <c r="F12" s="439"/>
      <c r="G12" s="439">
        <f>E12+F12</f>
        <v>161000</v>
      </c>
      <c r="H12" s="440" t="s">
        <v>350</v>
      </c>
      <c r="I12" s="441" t="s">
        <v>349</v>
      </c>
    </row>
    <row r="13" spans="1:9" ht="26.25" customHeight="1">
      <c r="A13" s="430"/>
      <c r="B13" s="436"/>
      <c r="C13" s="437">
        <v>6050</v>
      </c>
      <c r="D13" s="438" t="s">
        <v>347</v>
      </c>
      <c r="E13" s="439">
        <v>79000</v>
      </c>
      <c r="F13" s="439"/>
      <c r="G13" s="439">
        <f>E13+F13</f>
        <v>79000</v>
      </c>
      <c r="H13" s="440" t="s">
        <v>351</v>
      </c>
      <c r="I13" s="441" t="s">
        <v>349</v>
      </c>
    </row>
    <row r="14" spans="1:9" ht="26.25" customHeight="1">
      <c r="A14" s="430"/>
      <c r="B14" s="436"/>
      <c r="C14" s="437">
        <v>6050</v>
      </c>
      <c r="D14" s="438" t="s">
        <v>347</v>
      </c>
      <c r="E14" s="439">
        <v>20000</v>
      </c>
      <c r="F14" s="439"/>
      <c r="G14" s="439">
        <f>E14+F14</f>
        <v>20000</v>
      </c>
      <c r="H14" s="442" t="s">
        <v>352</v>
      </c>
      <c r="I14" s="441" t="s">
        <v>349</v>
      </c>
    </row>
    <row r="15" spans="1:9" ht="16.5" customHeight="1">
      <c r="A15" s="443">
        <v>600</v>
      </c>
      <c r="B15" s="444"/>
      <c r="C15" s="444"/>
      <c r="D15" s="426" t="s">
        <v>72</v>
      </c>
      <c r="E15" s="445">
        <f>E16+E18</f>
        <v>425120</v>
      </c>
      <c r="F15" s="445">
        <f>F16+F18</f>
        <v>-20000</v>
      </c>
      <c r="G15" s="445">
        <f>G16+G18</f>
        <v>405120</v>
      </c>
      <c r="H15" s="446"/>
      <c r="I15" s="429"/>
    </row>
    <row r="16" spans="1:9" ht="16.5" customHeight="1">
      <c r="A16" s="443"/>
      <c r="B16" s="432">
        <v>60014</v>
      </c>
      <c r="C16" s="432"/>
      <c r="D16" s="433" t="s">
        <v>73</v>
      </c>
      <c r="E16" s="447">
        <f>E17</f>
        <v>300000</v>
      </c>
      <c r="F16" s="447">
        <f>F17</f>
        <v>-20000</v>
      </c>
      <c r="G16" s="447">
        <f>G17</f>
        <v>280000</v>
      </c>
      <c r="H16" s="446"/>
      <c r="I16" s="429"/>
    </row>
    <row r="17" spans="1:9" ht="37.5" customHeight="1">
      <c r="A17" s="443"/>
      <c r="B17" s="444"/>
      <c r="C17" s="448">
        <v>6300</v>
      </c>
      <c r="D17" s="438" t="s">
        <v>291</v>
      </c>
      <c r="E17" s="439">
        <v>300000</v>
      </c>
      <c r="F17" s="439">
        <v>-20000</v>
      </c>
      <c r="G17" s="439">
        <f>E17+F17</f>
        <v>280000</v>
      </c>
      <c r="H17" s="440" t="s">
        <v>353</v>
      </c>
      <c r="I17" s="449" t="s">
        <v>354</v>
      </c>
    </row>
    <row r="18" spans="1:9" ht="16.5" customHeight="1">
      <c r="A18" s="430"/>
      <c r="B18" s="432">
        <v>60016</v>
      </c>
      <c r="C18" s="432"/>
      <c r="D18" s="433" t="s">
        <v>170</v>
      </c>
      <c r="E18" s="447">
        <f>SUM(E19:E21)</f>
        <v>125120</v>
      </c>
      <c r="F18" s="447">
        <f>SUM(F19:F21)</f>
        <v>0</v>
      </c>
      <c r="G18" s="447">
        <f>SUM(G19:G21)</f>
        <v>125120</v>
      </c>
      <c r="H18" s="450"/>
      <c r="I18" s="451"/>
    </row>
    <row r="19" spans="1:9" ht="24">
      <c r="A19" s="452"/>
      <c r="B19" s="453"/>
      <c r="C19" s="448">
        <v>6050</v>
      </c>
      <c r="D19" s="438" t="s">
        <v>347</v>
      </c>
      <c r="E19" s="439">
        <v>15500</v>
      </c>
      <c r="F19" s="439"/>
      <c r="G19" s="439">
        <f>E19+F19</f>
        <v>15500</v>
      </c>
      <c r="H19" s="442" t="s">
        <v>352</v>
      </c>
      <c r="I19" s="441" t="s">
        <v>349</v>
      </c>
    </row>
    <row r="20" spans="1:9" ht="24">
      <c r="A20" s="452"/>
      <c r="B20" s="453"/>
      <c r="C20" s="448">
        <v>6050</v>
      </c>
      <c r="D20" s="438" t="s">
        <v>355</v>
      </c>
      <c r="E20" s="439">
        <v>9620</v>
      </c>
      <c r="F20" s="439"/>
      <c r="G20" s="439">
        <f>E20+F20</f>
        <v>9620</v>
      </c>
      <c r="H20" s="450" t="s">
        <v>356</v>
      </c>
      <c r="I20" s="441" t="s">
        <v>349</v>
      </c>
    </row>
    <row r="21" spans="1:9" ht="24">
      <c r="A21" s="452"/>
      <c r="B21" s="453"/>
      <c r="C21" s="448">
        <v>6050</v>
      </c>
      <c r="D21" s="438" t="s">
        <v>347</v>
      </c>
      <c r="E21" s="439">
        <v>100000</v>
      </c>
      <c r="F21" s="439"/>
      <c r="G21" s="439">
        <f>E21+F21</f>
        <v>100000</v>
      </c>
      <c r="H21" s="450" t="s">
        <v>429</v>
      </c>
      <c r="I21" s="441" t="s">
        <v>349</v>
      </c>
    </row>
    <row r="22" spans="1:9" ht="17.25" customHeight="1">
      <c r="A22" s="443">
        <v>750</v>
      </c>
      <c r="B22" s="454"/>
      <c r="C22" s="454"/>
      <c r="D22" s="455" t="s">
        <v>12</v>
      </c>
      <c r="E22" s="445">
        <f aca="true" t="shared" si="0" ref="E22:G23">E23</f>
        <v>15000</v>
      </c>
      <c r="F22" s="445">
        <f t="shared" si="0"/>
        <v>0</v>
      </c>
      <c r="G22" s="445">
        <f t="shared" si="0"/>
        <v>15000</v>
      </c>
      <c r="H22" s="456"/>
      <c r="I22" s="429"/>
    </row>
    <row r="23" spans="1:9" ht="17.25" customHeight="1">
      <c r="A23" s="430"/>
      <c r="B23" s="432">
        <v>75023</v>
      </c>
      <c r="C23" s="432"/>
      <c r="D23" s="433" t="s">
        <v>74</v>
      </c>
      <c r="E23" s="434">
        <f t="shared" si="0"/>
        <v>15000</v>
      </c>
      <c r="F23" s="434">
        <f t="shared" si="0"/>
        <v>0</v>
      </c>
      <c r="G23" s="434">
        <f t="shared" si="0"/>
        <v>15000</v>
      </c>
      <c r="H23" s="435"/>
      <c r="I23" s="429"/>
    </row>
    <row r="24" spans="1:9" ht="24">
      <c r="A24" s="430"/>
      <c r="B24" s="457"/>
      <c r="C24" s="437">
        <v>6060</v>
      </c>
      <c r="D24" s="438" t="s">
        <v>357</v>
      </c>
      <c r="E24" s="439">
        <v>15000</v>
      </c>
      <c r="F24" s="439"/>
      <c r="G24" s="439">
        <f>E24+F24</f>
        <v>15000</v>
      </c>
      <c r="H24" s="440" t="s">
        <v>358</v>
      </c>
      <c r="I24" s="441" t="s">
        <v>349</v>
      </c>
    </row>
    <row r="25" spans="1:9" ht="28.5" customHeight="1">
      <c r="A25" s="443">
        <v>754</v>
      </c>
      <c r="B25" s="457"/>
      <c r="C25" s="437"/>
      <c r="D25" s="458" t="s">
        <v>19</v>
      </c>
      <c r="E25" s="445">
        <f aca="true" t="shared" si="1" ref="E25:G26">E26</f>
        <v>17000</v>
      </c>
      <c r="F25" s="445">
        <f t="shared" si="1"/>
        <v>0</v>
      </c>
      <c r="G25" s="445">
        <f t="shared" si="1"/>
        <v>17000</v>
      </c>
      <c r="H25" s="440"/>
      <c r="I25" s="441"/>
    </row>
    <row r="26" spans="1:9" ht="17.25" customHeight="1">
      <c r="A26" s="452"/>
      <c r="B26" s="150" t="s">
        <v>116</v>
      </c>
      <c r="C26" s="151"/>
      <c r="D26" s="119" t="s">
        <v>183</v>
      </c>
      <c r="E26" s="434">
        <f t="shared" si="1"/>
        <v>17000</v>
      </c>
      <c r="F26" s="434">
        <f t="shared" si="1"/>
        <v>0</v>
      </c>
      <c r="G26" s="434">
        <f t="shared" si="1"/>
        <v>17000</v>
      </c>
      <c r="H26" s="440"/>
      <c r="I26" s="441"/>
    </row>
    <row r="27" spans="1:9" ht="24">
      <c r="A27" s="430"/>
      <c r="B27" s="457"/>
      <c r="C27" s="437">
        <v>6050</v>
      </c>
      <c r="D27" s="438" t="s">
        <v>355</v>
      </c>
      <c r="E27" s="439">
        <v>17000</v>
      </c>
      <c r="F27" s="439"/>
      <c r="G27" s="439">
        <f>E27+F27</f>
        <v>17000</v>
      </c>
      <c r="H27" s="440" t="s">
        <v>359</v>
      </c>
      <c r="I27" s="441" t="s">
        <v>349</v>
      </c>
    </row>
    <row r="28" spans="1:9" ht="16.5" customHeight="1">
      <c r="A28" s="162" t="s">
        <v>124</v>
      </c>
      <c r="B28" s="163"/>
      <c r="C28" s="459"/>
      <c r="D28" s="455" t="s">
        <v>37</v>
      </c>
      <c r="E28" s="445">
        <f>E29+E32</f>
        <v>3666725</v>
      </c>
      <c r="F28" s="445">
        <f>F29+F32</f>
        <v>3700</v>
      </c>
      <c r="G28" s="445">
        <f>G29+G32</f>
        <v>3670425</v>
      </c>
      <c r="H28" s="440"/>
      <c r="I28" s="441"/>
    </row>
    <row r="29" spans="1:9" ht="16.5" customHeight="1">
      <c r="A29" s="430"/>
      <c r="B29" s="151" t="s">
        <v>129</v>
      </c>
      <c r="C29" s="150"/>
      <c r="D29" s="119" t="s">
        <v>187</v>
      </c>
      <c r="E29" s="434">
        <f>E30+E31</f>
        <v>3656725</v>
      </c>
      <c r="F29" s="434">
        <f>F30+F31</f>
        <v>0</v>
      </c>
      <c r="G29" s="434">
        <f>G30+G31</f>
        <v>3656725</v>
      </c>
      <c r="H29" s="440"/>
      <c r="I29" s="441"/>
    </row>
    <row r="30" spans="1:9" ht="16.5" customHeight="1">
      <c r="A30" s="452"/>
      <c r="B30" s="453"/>
      <c r="C30" s="437">
        <v>6050</v>
      </c>
      <c r="D30" s="438" t="s">
        <v>347</v>
      </c>
      <c r="E30" s="439">
        <v>3500000</v>
      </c>
      <c r="F30" s="439"/>
      <c r="G30" s="439">
        <f>E30+F30</f>
        <v>3500000</v>
      </c>
      <c r="H30" s="440" t="s">
        <v>360</v>
      </c>
      <c r="I30" s="441" t="s">
        <v>349</v>
      </c>
    </row>
    <row r="31" spans="1:9" ht="24">
      <c r="A31" s="452"/>
      <c r="B31" s="453"/>
      <c r="C31" s="437">
        <v>6060</v>
      </c>
      <c r="D31" s="438" t="s">
        <v>357</v>
      </c>
      <c r="E31" s="439">
        <v>156725</v>
      </c>
      <c r="F31" s="439"/>
      <c r="G31" s="439">
        <f>E31+F31</f>
        <v>156725</v>
      </c>
      <c r="H31" s="440" t="s">
        <v>361</v>
      </c>
      <c r="I31" s="441" t="s">
        <v>349</v>
      </c>
    </row>
    <row r="32" spans="1:9" ht="25.5">
      <c r="A32" s="452"/>
      <c r="B32" s="151" t="s">
        <v>132</v>
      </c>
      <c r="C32" s="150"/>
      <c r="D32" s="119" t="s">
        <v>189</v>
      </c>
      <c r="E32" s="434">
        <f>E33</f>
        <v>10000</v>
      </c>
      <c r="F32" s="434">
        <f>F33</f>
        <v>3700</v>
      </c>
      <c r="G32" s="434">
        <f>G33</f>
        <v>13700</v>
      </c>
      <c r="H32" s="440"/>
      <c r="I32" s="441"/>
    </row>
    <row r="33" spans="1:9" ht="24">
      <c r="A33" s="430"/>
      <c r="B33" s="457"/>
      <c r="C33" s="437">
        <v>6060</v>
      </c>
      <c r="D33" s="438" t="s">
        <v>357</v>
      </c>
      <c r="E33" s="439">
        <v>10000</v>
      </c>
      <c r="F33" s="439">
        <v>3700</v>
      </c>
      <c r="G33" s="439">
        <f>E33+F33</f>
        <v>13700</v>
      </c>
      <c r="H33" s="440" t="s">
        <v>452</v>
      </c>
      <c r="I33" s="441" t="s">
        <v>362</v>
      </c>
    </row>
    <row r="34" spans="1:9" ht="25.5">
      <c r="A34" s="178" t="s">
        <v>153</v>
      </c>
      <c r="B34" s="460"/>
      <c r="C34" s="460"/>
      <c r="D34" s="461" t="s">
        <v>44</v>
      </c>
      <c r="E34" s="445">
        <f>E35+E37+E39</f>
        <v>164000</v>
      </c>
      <c r="F34" s="445">
        <f>F35+F37+F39</f>
        <v>0</v>
      </c>
      <c r="G34" s="445">
        <f>G35+G37+G39</f>
        <v>164000</v>
      </c>
      <c r="H34" s="440"/>
      <c r="I34" s="441"/>
    </row>
    <row r="35" spans="1:9" ht="17.25" customHeight="1">
      <c r="A35" s="176"/>
      <c r="B35" s="122" t="s">
        <v>317</v>
      </c>
      <c r="C35" s="123"/>
      <c r="D35" s="125" t="s">
        <v>318</v>
      </c>
      <c r="E35" s="434">
        <f>E36</f>
        <v>36000</v>
      </c>
      <c r="F35" s="434">
        <f>F36</f>
        <v>0</v>
      </c>
      <c r="G35" s="434">
        <f>G36</f>
        <v>36000</v>
      </c>
      <c r="H35" s="440"/>
      <c r="I35" s="441"/>
    </row>
    <row r="36" spans="1:9" ht="36">
      <c r="A36" s="462"/>
      <c r="B36" s="460"/>
      <c r="C36" s="463">
        <v>6210</v>
      </c>
      <c r="D36" s="464" t="s">
        <v>319</v>
      </c>
      <c r="E36" s="465">
        <v>36000</v>
      </c>
      <c r="F36" s="465"/>
      <c r="G36" s="439">
        <f>E36+F36</f>
        <v>36000</v>
      </c>
      <c r="H36" s="440" t="s">
        <v>363</v>
      </c>
      <c r="I36" s="441" t="s">
        <v>364</v>
      </c>
    </row>
    <row r="37" spans="1:9" ht="17.25" customHeight="1">
      <c r="A37" s="176"/>
      <c r="B37" s="151" t="s">
        <v>154</v>
      </c>
      <c r="C37" s="150"/>
      <c r="D37" s="119" t="s">
        <v>197</v>
      </c>
      <c r="E37" s="434">
        <f>E38</f>
        <v>40000</v>
      </c>
      <c r="F37" s="434">
        <f>F38</f>
        <v>0</v>
      </c>
      <c r="G37" s="434">
        <f>G38</f>
        <v>40000</v>
      </c>
      <c r="H37" s="440"/>
      <c r="I37" s="441"/>
    </row>
    <row r="38" spans="1:9" ht="33.75">
      <c r="A38" s="462"/>
      <c r="B38" s="460"/>
      <c r="C38" s="463">
        <v>6210</v>
      </c>
      <c r="D38" s="464" t="s">
        <v>319</v>
      </c>
      <c r="E38" s="465">
        <v>40000</v>
      </c>
      <c r="F38" s="465"/>
      <c r="G38" s="439">
        <f>E38+F38</f>
        <v>40000</v>
      </c>
      <c r="H38" s="440" t="s">
        <v>365</v>
      </c>
      <c r="I38" s="441" t="s">
        <v>364</v>
      </c>
    </row>
    <row r="39" spans="1:9" ht="16.5" customHeight="1">
      <c r="A39" s="452"/>
      <c r="B39" s="151" t="s">
        <v>156</v>
      </c>
      <c r="C39" s="150"/>
      <c r="D39" s="119" t="s">
        <v>173</v>
      </c>
      <c r="E39" s="434">
        <f>SUM(E40:E44)</f>
        <v>88000</v>
      </c>
      <c r="F39" s="434">
        <f>SUM(F40:F44)</f>
        <v>0</v>
      </c>
      <c r="G39" s="434">
        <f>SUM(G40:G44)</f>
        <v>88000</v>
      </c>
      <c r="H39" s="440"/>
      <c r="I39" s="441"/>
    </row>
    <row r="40" spans="1:9" ht="36">
      <c r="A40" s="452"/>
      <c r="B40" s="453"/>
      <c r="C40" s="437">
        <v>6050</v>
      </c>
      <c r="D40" s="438" t="s">
        <v>347</v>
      </c>
      <c r="E40" s="439">
        <v>55790</v>
      </c>
      <c r="F40" s="439"/>
      <c r="G40" s="439">
        <f>E40+F40</f>
        <v>55790</v>
      </c>
      <c r="H40" s="440" t="s">
        <v>366</v>
      </c>
      <c r="I40" s="441" t="s">
        <v>349</v>
      </c>
    </row>
    <row r="41" spans="1:9" ht="26.25" customHeight="1">
      <c r="A41" s="452"/>
      <c r="B41" s="453"/>
      <c r="C41" s="448">
        <v>6050</v>
      </c>
      <c r="D41" s="438" t="s">
        <v>355</v>
      </c>
      <c r="E41" s="439">
        <v>11910</v>
      </c>
      <c r="F41" s="439"/>
      <c r="G41" s="439">
        <f>E41+F41</f>
        <v>11910</v>
      </c>
      <c r="H41" s="440" t="s">
        <v>367</v>
      </c>
      <c r="I41" s="441" t="s">
        <v>349</v>
      </c>
    </row>
    <row r="42" spans="1:9" ht="26.25" customHeight="1">
      <c r="A42" s="452"/>
      <c r="B42" s="453"/>
      <c r="C42" s="448">
        <v>6050</v>
      </c>
      <c r="D42" s="438" t="s">
        <v>355</v>
      </c>
      <c r="E42" s="439">
        <v>3300</v>
      </c>
      <c r="F42" s="439"/>
      <c r="G42" s="439">
        <f>E42+F42</f>
        <v>3300</v>
      </c>
      <c r="H42" s="440" t="s">
        <v>368</v>
      </c>
      <c r="I42" s="441" t="s">
        <v>349</v>
      </c>
    </row>
    <row r="43" spans="1:9" ht="26.25" customHeight="1">
      <c r="A43" s="452"/>
      <c r="B43" s="453"/>
      <c r="C43" s="448">
        <v>6050</v>
      </c>
      <c r="D43" s="438" t="s">
        <v>355</v>
      </c>
      <c r="E43" s="439">
        <v>7000</v>
      </c>
      <c r="F43" s="439"/>
      <c r="G43" s="439">
        <f>E43+F43</f>
        <v>7000</v>
      </c>
      <c r="H43" s="440" t="s">
        <v>369</v>
      </c>
      <c r="I43" s="441" t="s">
        <v>349</v>
      </c>
    </row>
    <row r="44" spans="1:9" ht="26.25" customHeight="1">
      <c r="A44" s="430"/>
      <c r="B44" s="457"/>
      <c r="C44" s="437">
        <v>6050</v>
      </c>
      <c r="D44" s="438" t="s">
        <v>355</v>
      </c>
      <c r="E44" s="439">
        <v>10000</v>
      </c>
      <c r="F44" s="439"/>
      <c r="G44" s="439">
        <f>E44+F44</f>
        <v>10000</v>
      </c>
      <c r="H44" s="440" t="s">
        <v>370</v>
      </c>
      <c r="I44" s="441" t="s">
        <v>349</v>
      </c>
    </row>
    <row r="45" spans="1:9" ht="5.25" customHeight="1" thickBot="1">
      <c r="A45" s="466"/>
      <c r="B45" s="467"/>
      <c r="C45" s="468"/>
      <c r="D45" s="469"/>
      <c r="E45" s="470"/>
      <c r="F45" s="470"/>
      <c r="G45" s="470"/>
      <c r="H45" s="471"/>
      <c r="I45" s="472"/>
    </row>
    <row r="46" spans="1:9" ht="22.5" customHeight="1" thickBot="1">
      <c r="A46" s="473"/>
      <c r="B46" s="474"/>
      <c r="C46" s="474"/>
      <c r="D46" s="475" t="s">
        <v>371</v>
      </c>
      <c r="E46" s="476">
        <f>E9+E15+E22+E25+E28+E34</f>
        <v>4628845</v>
      </c>
      <c r="F46" s="476">
        <f>F9+F15+F22+F25+F28+F34</f>
        <v>-16300</v>
      </c>
      <c r="G46" s="476">
        <f>G9+G15+G22+G25+G28+G34</f>
        <v>4612545</v>
      </c>
      <c r="H46" s="477"/>
      <c r="I46" s="22"/>
    </row>
    <row r="47" spans="1:8" ht="12.75">
      <c r="A47" s="478"/>
      <c r="B47" s="478"/>
      <c r="C47" s="478"/>
      <c r="D47" s="478"/>
      <c r="E47" s="479"/>
      <c r="F47" s="479"/>
      <c r="G47" s="479"/>
      <c r="H47" s="480"/>
    </row>
    <row r="48" spans="1:8" ht="15.75">
      <c r="A48" s="478"/>
      <c r="B48" s="478"/>
      <c r="C48" s="478"/>
      <c r="D48" s="481"/>
      <c r="E48" s="482"/>
      <c r="F48" s="482"/>
      <c r="G48" s="482"/>
      <c r="H48" s="480"/>
    </row>
    <row r="49" spans="1:8" ht="12.75">
      <c r="A49" s="478"/>
      <c r="B49" s="478"/>
      <c r="C49" s="483"/>
      <c r="D49" s="484"/>
      <c r="E49" s="478"/>
      <c r="F49" s="478"/>
      <c r="G49" s="478"/>
      <c r="H49" s="485"/>
    </row>
    <row r="50" spans="1:8" ht="12.75">
      <c r="A50" s="478"/>
      <c r="B50" s="478"/>
      <c r="C50" s="478"/>
      <c r="D50" s="486"/>
      <c r="E50" s="478"/>
      <c r="F50" s="478"/>
      <c r="G50" s="478"/>
      <c r="H50" s="485"/>
    </row>
    <row r="51" spans="4:8" ht="12.75">
      <c r="D51" s="487"/>
      <c r="E51" s="484"/>
      <c r="F51" s="484"/>
      <c r="G51" s="484"/>
      <c r="H51" s="485"/>
    </row>
    <row r="52" spans="4:8" ht="12.75">
      <c r="D52" s="487"/>
      <c r="E52" s="484"/>
      <c r="F52" s="484"/>
      <c r="G52" s="484"/>
      <c r="H52" s="485"/>
    </row>
    <row r="53" spans="4:8" ht="12.75">
      <c r="D53" s="487"/>
      <c r="E53" s="484"/>
      <c r="F53" s="484"/>
      <c r="G53" s="484"/>
      <c r="H53" s="485"/>
    </row>
    <row r="54" spans="4:8" ht="12.75">
      <c r="D54" s="487"/>
      <c r="E54" s="484"/>
      <c r="F54" s="484"/>
      <c r="G54" s="484"/>
      <c r="H54" s="485"/>
    </row>
    <row r="55" spans="4:8" ht="12.75">
      <c r="D55" s="488"/>
      <c r="E55" s="484"/>
      <c r="F55" s="484"/>
      <c r="G55" s="484"/>
      <c r="H55" s="485"/>
    </row>
    <row r="56" spans="4:8" ht="12.75">
      <c r="D56" s="488"/>
      <c r="E56" s="484"/>
      <c r="F56" s="484"/>
      <c r="G56" s="484"/>
      <c r="H56" s="485"/>
    </row>
    <row r="57" spans="4:8" ht="12.75">
      <c r="D57" s="488"/>
      <c r="E57" s="478"/>
      <c r="F57" s="478"/>
      <c r="G57" s="478"/>
      <c r="H57" s="485"/>
    </row>
    <row r="58" ht="12.75">
      <c r="D58" s="486"/>
    </row>
    <row r="59" ht="12.75">
      <c r="D59" s="486"/>
    </row>
    <row r="60" ht="29.25" customHeight="1">
      <c r="D60" s="486"/>
    </row>
    <row r="61" ht="12.75">
      <c r="D61" s="486"/>
    </row>
    <row r="62" ht="12.75">
      <c r="D62" s="486"/>
    </row>
    <row r="63" ht="12.75">
      <c r="D63" s="486"/>
    </row>
    <row r="64" ht="12.75">
      <c r="D64" s="486"/>
    </row>
    <row r="65" ht="12.75">
      <c r="D65" s="488"/>
    </row>
    <row r="66" ht="14.25">
      <c r="D66" s="489"/>
    </row>
    <row r="67" ht="12.75">
      <c r="D67" s="490"/>
    </row>
    <row r="68" ht="12.75">
      <c r="D68" s="486"/>
    </row>
    <row r="69" ht="14.25">
      <c r="D69" s="491"/>
    </row>
    <row r="70" ht="14.25">
      <c r="D70" s="491"/>
    </row>
    <row r="71" ht="14.25">
      <c r="D71" s="491"/>
    </row>
    <row r="72" ht="12.75">
      <c r="D72" s="490"/>
    </row>
    <row r="73" ht="12.75">
      <c r="D73" s="486"/>
    </row>
    <row r="74" ht="12.75">
      <c r="D74" s="490"/>
    </row>
    <row r="75" ht="12.75">
      <c r="D75" s="492"/>
    </row>
    <row r="76" ht="12.75">
      <c r="D76" s="493"/>
    </row>
    <row r="77" ht="12.75">
      <c r="D77" s="493"/>
    </row>
    <row r="78" ht="12.75">
      <c r="D78" s="493"/>
    </row>
  </sheetData>
  <sheetProtection/>
  <mergeCells count="1">
    <mergeCell ref="C4:G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9.421875" style="0" customWidth="1"/>
    <col min="4" max="4" width="5.7109375" style="0" customWidth="1"/>
    <col min="5" max="5" width="29.8515625" style="0" customWidth="1"/>
    <col min="6" max="6" width="14.28125" style="0" customWidth="1"/>
    <col min="7" max="7" width="10.00390625" style="0" customWidth="1"/>
    <col min="8" max="8" width="14.28125" style="0" customWidth="1"/>
    <col min="9" max="9" width="2.00390625" style="0" customWidth="1"/>
  </cols>
  <sheetData>
    <row r="1" ht="12.75">
      <c r="F1" s="99" t="s">
        <v>433</v>
      </c>
    </row>
    <row r="2" spans="2:6" ht="18.75">
      <c r="B2" s="95"/>
      <c r="D2" s="575"/>
      <c r="F2" s="398" t="s">
        <v>440</v>
      </c>
    </row>
    <row r="3" ht="12.75">
      <c r="F3" s="99" t="s">
        <v>441</v>
      </c>
    </row>
    <row r="5" ht="15">
      <c r="E5" s="97"/>
    </row>
    <row r="6" spans="3:7" ht="41.25" customHeight="1">
      <c r="C6" s="629" t="s">
        <v>436</v>
      </c>
      <c r="D6" s="629"/>
      <c r="E6" s="629"/>
      <c r="F6" s="629"/>
      <c r="G6" s="629"/>
    </row>
    <row r="7" spans="5:6" ht="7.5" customHeight="1">
      <c r="E7" s="415"/>
      <c r="F7" s="415"/>
    </row>
    <row r="8" spans="5:8" ht="16.5" customHeight="1" thickBot="1">
      <c r="E8" s="33"/>
      <c r="H8" s="417" t="s">
        <v>341</v>
      </c>
    </row>
    <row r="9" spans="2:8" ht="31.5" customHeight="1">
      <c r="B9" s="572" t="s">
        <v>0</v>
      </c>
      <c r="C9" s="576" t="s">
        <v>1</v>
      </c>
      <c r="D9" s="576" t="s">
        <v>2</v>
      </c>
      <c r="E9" s="576" t="s">
        <v>437</v>
      </c>
      <c r="F9" s="573" t="s">
        <v>438</v>
      </c>
      <c r="G9" s="576" t="s">
        <v>439</v>
      </c>
      <c r="H9" s="574" t="s">
        <v>376</v>
      </c>
    </row>
    <row r="10" spans="2:8" s="577" customFormat="1" ht="7.5" customHeight="1">
      <c r="B10" s="565">
        <v>1</v>
      </c>
      <c r="C10" s="566">
        <v>2</v>
      </c>
      <c r="D10" s="566">
        <v>3</v>
      </c>
      <c r="E10" s="566">
        <v>4</v>
      </c>
      <c r="F10" s="568">
        <v>5</v>
      </c>
      <c r="G10" s="568">
        <v>6</v>
      </c>
      <c r="H10" s="567">
        <v>7</v>
      </c>
    </row>
    <row r="11" spans="2:8" s="577" customFormat="1" ht="48">
      <c r="B11" s="578">
        <v>754</v>
      </c>
      <c r="C11" s="579">
        <v>75412</v>
      </c>
      <c r="D11" s="184" t="s">
        <v>247</v>
      </c>
      <c r="E11" s="84" t="s">
        <v>248</v>
      </c>
      <c r="F11" s="582">
        <v>8000</v>
      </c>
      <c r="G11" s="587">
        <v>1000</v>
      </c>
      <c r="H11" s="585">
        <f aca="true" t="shared" si="0" ref="H11:H16">F11+G11</f>
        <v>9000</v>
      </c>
    </row>
    <row r="12" spans="2:18" s="577" customFormat="1" ht="77.25" customHeight="1">
      <c r="B12" s="578">
        <v>851</v>
      </c>
      <c r="C12" s="579">
        <v>85154</v>
      </c>
      <c r="D12" s="90" t="s">
        <v>233</v>
      </c>
      <c r="E12" s="30" t="s">
        <v>234</v>
      </c>
      <c r="F12" s="582">
        <v>40000</v>
      </c>
      <c r="G12" s="587"/>
      <c r="H12" s="585">
        <f t="shared" si="0"/>
        <v>40000</v>
      </c>
      <c r="N12" s="586"/>
      <c r="O12" s="586"/>
      <c r="P12" s="586"/>
      <c r="Q12" s="586"/>
      <c r="R12" s="586"/>
    </row>
    <row r="13" spans="2:8" s="577" customFormat="1" ht="77.25" customHeight="1">
      <c r="B13" s="578">
        <v>851</v>
      </c>
      <c r="C13" s="579">
        <v>85195</v>
      </c>
      <c r="D13" s="90" t="s">
        <v>233</v>
      </c>
      <c r="E13" s="30" t="s">
        <v>234</v>
      </c>
      <c r="F13" s="582">
        <v>1100</v>
      </c>
      <c r="G13" s="587"/>
      <c r="H13" s="585">
        <f t="shared" si="0"/>
        <v>1100</v>
      </c>
    </row>
    <row r="14" spans="2:8" s="577" customFormat="1" ht="77.25" customHeight="1">
      <c r="B14" s="578">
        <v>853</v>
      </c>
      <c r="C14" s="579">
        <v>85395</v>
      </c>
      <c r="D14" s="90" t="s">
        <v>233</v>
      </c>
      <c r="E14" s="30" t="s">
        <v>234</v>
      </c>
      <c r="F14" s="582">
        <v>7000</v>
      </c>
      <c r="G14" s="587"/>
      <c r="H14" s="585">
        <f t="shared" si="0"/>
        <v>7000</v>
      </c>
    </row>
    <row r="15" spans="2:8" ht="77.25" customHeight="1">
      <c r="B15" s="578">
        <v>921</v>
      </c>
      <c r="C15" s="579">
        <v>92105</v>
      </c>
      <c r="D15" s="90" t="s">
        <v>233</v>
      </c>
      <c r="E15" s="30" t="s">
        <v>234</v>
      </c>
      <c r="F15" s="582">
        <v>31900</v>
      </c>
      <c r="G15" s="588"/>
      <c r="H15" s="585">
        <f t="shared" si="0"/>
        <v>31900</v>
      </c>
    </row>
    <row r="16" spans="2:8" ht="77.25" customHeight="1">
      <c r="B16" s="580">
        <v>926</v>
      </c>
      <c r="C16" s="581">
        <v>92605</v>
      </c>
      <c r="D16" s="90" t="s">
        <v>233</v>
      </c>
      <c r="E16" s="30" t="s">
        <v>234</v>
      </c>
      <c r="F16" s="583">
        <v>120000</v>
      </c>
      <c r="G16" s="588"/>
      <c r="H16" s="585">
        <f t="shared" si="0"/>
        <v>120000</v>
      </c>
    </row>
    <row r="17" spans="2:8" ht="43.5" customHeight="1" thickBot="1">
      <c r="B17" s="626" t="s">
        <v>428</v>
      </c>
      <c r="C17" s="627"/>
      <c r="D17" s="627"/>
      <c r="E17" s="628"/>
      <c r="F17" s="584">
        <f>SUM(F11:F16)</f>
        <v>208000</v>
      </c>
      <c r="G17" s="584">
        <f>SUM(G11:G16)</f>
        <v>1000</v>
      </c>
      <c r="H17" s="589">
        <f>SUM(H11:H16)</f>
        <v>209000</v>
      </c>
    </row>
    <row r="31" ht="12.75">
      <c r="E31" s="380"/>
    </row>
  </sheetData>
  <sheetProtection/>
  <mergeCells count="2">
    <mergeCell ref="B17:E17"/>
    <mergeCell ref="C6:G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28125" style="0" customWidth="1"/>
    <col min="2" max="2" width="7.140625" style="0" customWidth="1"/>
    <col min="3" max="3" width="9.140625" style="0" customWidth="1"/>
    <col min="4" max="4" width="6.28125" style="0" customWidth="1"/>
    <col min="5" max="5" width="24.00390625" style="0" customWidth="1"/>
    <col min="6" max="6" width="13.421875" style="0" customWidth="1"/>
    <col min="7" max="7" width="11.28125" style="0" customWidth="1"/>
    <col min="8" max="8" width="13.421875" style="0" customWidth="1"/>
    <col min="9" max="9" width="5.7109375" style="0" customWidth="1"/>
  </cols>
  <sheetData>
    <row r="1" ht="12.75">
      <c r="G1" s="398" t="s">
        <v>340</v>
      </c>
    </row>
    <row r="2" spans="2:7" ht="18.75">
      <c r="B2" s="95"/>
      <c r="D2" s="575"/>
      <c r="G2" s="398" t="s">
        <v>454</v>
      </c>
    </row>
    <row r="3" ht="12.75">
      <c r="G3" s="99" t="s">
        <v>441</v>
      </c>
    </row>
    <row r="5" ht="15">
      <c r="E5" s="97"/>
    </row>
    <row r="6" spans="2:8" ht="48.75" customHeight="1">
      <c r="B6" s="629" t="s">
        <v>459</v>
      </c>
      <c r="C6" s="629"/>
      <c r="D6" s="629"/>
      <c r="E6" s="629"/>
      <c r="F6" s="629"/>
      <c r="G6" s="629"/>
      <c r="H6" s="629"/>
    </row>
    <row r="7" spans="5:6" ht="16.5" customHeight="1">
      <c r="E7" s="415"/>
      <c r="F7" s="415"/>
    </row>
    <row r="8" spans="5:8" ht="16.5" customHeight="1" thickBot="1">
      <c r="E8" s="33"/>
      <c r="H8" s="417" t="s">
        <v>341</v>
      </c>
    </row>
    <row r="9" spans="2:8" ht="27" customHeight="1">
      <c r="B9" s="572" t="s">
        <v>0</v>
      </c>
      <c r="C9" s="576" t="s">
        <v>1</v>
      </c>
      <c r="D9" s="576" t="s">
        <v>2</v>
      </c>
      <c r="E9" s="576" t="s">
        <v>437</v>
      </c>
      <c r="F9" s="573" t="s">
        <v>438</v>
      </c>
      <c r="G9" s="595" t="s">
        <v>455</v>
      </c>
      <c r="H9" s="596" t="s">
        <v>456</v>
      </c>
    </row>
    <row r="10" spans="2:8" s="577" customFormat="1" ht="7.5" customHeight="1">
      <c r="B10" s="565">
        <v>1</v>
      </c>
      <c r="C10" s="566">
        <v>2</v>
      </c>
      <c r="D10" s="566">
        <v>3</v>
      </c>
      <c r="E10" s="566">
        <v>4</v>
      </c>
      <c r="F10" s="568">
        <v>5</v>
      </c>
      <c r="G10" s="597">
        <v>6</v>
      </c>
      <c r="H10" s="598">
        <v>7</v>
      </c>
    </row>
    <row r="11" spans="2:8" s="577" customFormat="1" ht="51" customHeight="1">
      <c r="B11" s="580">
        <v>600</v>
      </c>
      <c r="C11" s="581">
        <v>60014</v>
      </c>
      <c r="D11" s="20">
        <v>2710</v>
      </c>
      <c r="E11" s="89" t="s">
        <v>460</v>
      </c>
      <c r="F11" s="599">
        <v>0</v>
      </c>
      <c r="G11" s="234">
        <v>20000</v>
      </c>
      <c r="H11" s="382">
        <f aca="true" t="shared" si="0" ref="H11:H17">F11+G11</f>
        <v>20000</v>
      </c>
    </row>
    <row r="12" spans="2:8" ht="84">
      <c r="B12" s="580">
        <v>600</v>
      </c>
      <c r="C12" s="581">
        <v>60014</v>
      </c>
      <c r="D12" s="90" t="s">
        <v>290</v>
      </c>
      <c r="E12" s="89" t="s">
        <v>291</v>
      </c>
      <c r="F12" s="286">
        <v>300000</v>
      </c>
      <c r="G12" s="321">
        <v>-20000</v>
      </c>
      <c r="H12" s="382">
        <f t="shared" si="0"/>
        <v>280000</v>
      </c>
    </row>
    <row r="13" spans="2:8" ht="48">
      <c r="B13" s="580">
        <v>801</v>
      </c>
      <c r="C13" s="581">
        <v>80104</v>
      </c>
      <c r="D13" s="90" t="s">
        <v>457</v>
      </c>
      <c r="E13" s="89" t="s">
        <v>458</v>
      </c>
      <c r="F13" s="286">
        <v>125000</v>
      </c>
      <c r="G13" s="593"/>
      <c r="H13" s="382">
        <f t="shared" si="0"/>
        <v>125000</v>
      </c>
    </row>
    <row r="14" spans="2:8" ht="84">
      <c r="B14" s="580">
        <v>900</v>
      </c>
      <c r="C14" s="581">
        <v>90001</v>
      </c>
      <c r="D14" s="50">
        <v>6210</v>
      </c>
      <c r="E14" s="85" t="s">
        <v>319</v>
      </c>
      <c r="F14" s="286">
        <v>36000</v>
      </c>
      <c r="G14" s="593"/>
      <c r="H14" s="382">
        <f t="shared" si="0"/>
        <v>36000</v>
      </c>
    </row>
    <row r="15" spans="2:8" ht="84">
      <c r="B15" s="580">
        <v>900</v>
      </c>
      <c r="C15" s="581">
        <v>90003</v>
      </c>
      <c r="D15" s="50">
        <v>6210</v>
      </c>
      <c r="E15" s="85" t="s">
        <v>319</v>
      </c>
      <c r="F15" s="286">
        <v>40000</v>
      </c>
      <c r="G15" s="321"/>
      <c r="H15" s="382">
        <f t="shared" si="0"/>
        <v>40000</v>
      </c>
    </row>
    <row r="16" spans="2:8" ht="40.5" customHeight="1">
      <c r="B16" s="578">
        <v>921</v>
      </c>
      <c r="C16" s="579">
        <v>92109</v>
      </c>
      <c r="D16" s="86">
        <v>2480</v>
      </c>
      <c r="E16" s="30" t="s">
        <v>158</v>
      </c>
      <c r="F16" s="286">
        <v>130000</v>
      </c>
      <c r="G16" s="593"/>
      <c r="H16" s="382">
        <f t="shared" si="0"/>
        <v>130000</v>
      </c>
    </row>
    <row r="17" spans="2:8" ht="40.5" customHeight="1">
      <c r="B17" s="578">
        <v>921</v>
      </c>
      <c r="C17" s="579">
        <v>92116</v>
      </c>
      <c r="D17" s="86">
        <v>2480</v>
      </c>
      <c r="E17" s="30" t="s">
        <v>158</v>
      </c>
      <c r="F17" s="286">
        <v>720000</v>
      </c>
      <c r="G17" s="593"/>
      <c r="H17" s="382">
        <f t="shared" si="0"/>
        <v>720000</v>
      </c>
    </row>
    <row r="18" spans="2:8" ht="30" customHeight="1" thickBot="1">
      <c r="B18" s="626" t="s">
        <v>428</v>
      </c>
      <c r="C18" s="627"/>
      <c r="D18" s="627"/>
      <c r="E18" s="628"/>
      <c r="F18" s="584">
        <f>SUM(F11:F17)</f>
        <v>1351000</v>
      </c>
      <c r="G18" s="584">
        <f>SUM(G11:G17)</f>
        <v>0</v>
      </c>
      <c r="H18" s="589">
        <f>SUM(H11:H17)</f>
        <v>1351000</v>
      </c>
    </row>
    <row r="30" ht="12.75">
      <c r="E30" s="380"/>
    </row>
  </sheetData>
  <sheetProtection/>
  <mergeCells count="2">
    <mergeCell ref="B6:H6"/>
    <mergeCell ref="B18:E1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A10">
      <selection activeCell="I27" sqref="I27"/>
    </sheetView>
  </sheetViews>
  <sheetFormatPr defaultColWidth="9.140625" defaultRowHeight="12.75"/>
  <cols>
    <col min="1" max="1" width="4.421875" style="33" customWidth="1"/>
    <col min="2" max="2" width="3.57421875" style="33" customWidth="1"/>
    <col min="3" max="3" width="13.140625" style="33" customWidth="1"/>
    <col min="4" max="4" width="5.00390625" style="33" customWidth="1"/>
    <col min="5" max="5" width="7.28125" style="33" customWidth="1"/>
    <col min="6" max="6" width="5.421875" style="33" customWidth="1"/>
    <col min="7" max="7" width="28.140625" style="33" customWidth="1"/>
    <col min="8" max="8" width="10.7109375" style="33" customWidth="1"/>
    <col min="9" max="9" width="8.8515625" style="33" customWidth="1"/>
    <col min="10" max="10" width="10.7109375" style="33" customWidth="1"/>
    <col min="11" max="11" width="2.57421875" style="33" customWidth="1"/>
    <col min="12" max="12" width="8.140625" style="33" customWidth="1"/>
    <col min="13" max="16384" width="9.140625" style="33" customWidth="1"/>
  </cols>
  <sheetData>
    <row r="1" ht="12.75">
      <c r="H1" s="99" t="s">
        <v>434</v>
      </c>
    </row>
    <row r="2" ht="12.75">
      <c r="H2" s="398" t="s">
        <v>454</v>
      </c>
    </row>
    <row r="3" ht="12.75">
      <c r="H3" s="99" t="s">
        <v>441</v>
      </c>
    </row>
    <row r="4" ht="12.75">
      <c r="G4" s="99"/>
    </row>
    <row r="5" spans="6:7" ht="12.75">
      <c r="F5" s="99"/>
      <c r="G5" s="99"/>
    </row>
    <row r="6" spans="3:8" ht="21.75" customHeight="1">
      <c r="C6" s="68" t="s">
        <v>372</v>
      </c>
      <c r="D6" s="68"/>
      <c r="E6" s="68"/>
      <c r="F6" s="68"/>
      <c r="G6" s="68"/>
      <c r="H6" s="68"/>
    </row>
    <row r="7" spans="5:10" ht="15" customHeight="1">
      <c r="E7" s="97"/>
      <c r="J7" s="494" t="s">
        <v>341</v>
      </c>
    </row>
    <row r="8" spans="2:10" ht="36">
      <c r="B8" s="495" t="s">
        <v>373</v>
      </c>
      <c r="C8" s="496" t="s">
        <v>374</v>
      </c>
      <c r="D8" s="495" t="s">
        <v>0</v>
      </c>
      <c r="E8" s="495" t="s">
        <v>1</v>
      </c>
      <c r="F8" s="495" t="s">
        <v>2</v>
      </c>
      <c r="G8" s="495" t="s">
        <v>46</v>
      </c>
      <c r="H8" s="495" t="s">
        <v>375</v>
      </c>
      <c r="I8" s="497" t="s">
        <v>304</v>
      </c>
      <c r="J8" s="498" t="s">
        <v>376</v>
      </c>
    </row>
    <row r="9" spans="2:10" ht="10.5" customHeight="1" thickBot="1">
      <c r="B9" s="499">
        <v>1</v>
      </c>
      <c r="C9" s="499">
        <v>2</v>
      </c>
      <c r="D9" s="499">
        <v>3</v>
      </c>
      <c r="E9" s="499">
        <v>4</v>
      </c>
      <c r="F9" s="499">
        <v>5</v>
      </c>
      <c r="G9" s="499">
        <v>6</v>
      </c>
      <c r="H9" s="500">
        <v>7</v>
      </c>
      <c r="I9" s="501">
        <v>8</v>
      </c>
      <c r="J9" s="501">
        <v>9</v>
      </c>
    </row>
    <row r="10" spans="2:10" ht="18" customHeight="1">
      <c r="B10" s="630" t="s">
        <v>377</v>
      </c>
      <c r="C10" s="633" t="s">
        <v>378</v>
      </c>
      <c r="D10" s="636"/>
      <c r="E10" s="637"/>
      <c r="F10" s="638"/>
      <c r="G10" s="502" t="s">
        <v>379</v>
      </c>
      <c r="H10" s="503">
        <f>SUM(H11:H14)</f>
        <v>16664.379999999997</v>
      </c>
      <c r="I10" s="504"/>
      <c r="J10" s="503">
        <f>SUM(J11:J14)</f>
        <v>16664.379999999997</v>
      </c>
    </row>
    <row r="11" spans="2:10" ht="18" customHeight="1">
      <c r="B11" s="631"/>
      <c r="C11" s="634"/>
      <c r="D11" s="505">
        <v>600</v>
      </c>
      <c r="E11" s="506">
        <v>60016</v>
      </c>
      <c r="F11" s="506">
        <v>4270</v>
      </c>
      <c r="G11" s="507" t="s">
        <v>64</v>
      </c>
      <c r="H11" s="508">
        <v>8864.38</v>
      </c>
      <c r="I11" s="509"/>
      <c r="J11" s="510">
        <f aca="true" t="shared" si="0" ref="J11:J76">H11+I11</f>
        <v>8864.38</v>
      </c>
    </row>
    <row r="12" spans="2:10" ht="18" customHeight="1">
      <c r="B12" s="631"/>
      <c r="C12" s="634"/>
      <c r="D12" s="505">
        <v>754</v>
      </c>
      <c r="E12" s="506">
        <v>75412</v>
      </c>
      <c r="F12" s="506">
        <v>4210</v>
      </c>
      <c r="G12" s="507" t="s">
        <v>58</v>
      </c>
      <c r="H12" s="508">
        <v>3000</v>
      </c>
      <c r="I12" s="509"/>
      <c r="J12" s="510">
        <f t="shared" si="0"/>
        <v>3000</v>
      </c>
    </row>
    <row r="13" spans="2:10" ht="18" customHeight="1">
      <c r="B13" s="631"/>
      <c r="C13" s="634"/>
      <c r="D13" s="505">
        <v>921</v>
      </c>
      <c r="E13" s="506">
        <v>92195</v>
      </c>
      <c r="F13" s="511">
        <v>4210</v>
      </c>
      <c r="G13" s="507" t="s">
        <v>58</v>
      </c>
      <c r="H13" s="508">
        <v>3500</v>
      </c>
      <c r="I13" s="509"/>
      <c r="J13" s="510">
        <f t="shared" si="0"/>
        <v>3500</v>
      </c>
    </row>
    <row r="14" spans="2:10" ht="18" customHeight="1" thickBot="1">
      <c r="B14" s="632"/>
      <c r="C14" s="635"/>
      <c r="D14" s="512">
        <v>921</v>
      </c>
      <c r="E14" s="513">
        <v>92195</v>
      </c>
      <c r="F14" s="513">
        <v>4300</v>
      </c>
      <c r="G14" s="514" t="s">
        <v>57</v>
      </c>
      <c r="H14" s="515">
        <v>1300</v>
      </c>
      <c r="I14" s="516"/>
      <c r="J14" s="517">
        <f t="shared" si="0"/>
        <v>1300</v>
      </c>
    </row>
    <row r="15" spans="2:10" ht="18" customHeight="1">
      <c r="B15" s="639" t="s">
        <v>380</v>
      </c>
      <c r="C15" s="641" t="s">
        <v>381</v>
      </c>
      <c r="D15" s="636"/>
      <c r="E15" s="637"/>
      <c r="F15" s="638"/>
      <c r="G15" s="502" t="s">
        <v>382</v>
      </c>
      <c r="H15" s="518">
        <f>SUM(H16:H19)</f>
        <v>16664.38</v>
      </c>
      <c r="I15" s="519"/>
      <c r="J15" s="503">
        <f>SUM(J16:J19)</f>
        <v>16664.38</v>
      </c>
    </row>
    <row r="16" spans="2:10" ht="18" customHeight="1">
      <c r="B16" s="640"/>
      <c r="C16" s="642"/>
      <c r="D16" s="505">
        <v>600</v>
      </c>
      <c r="E16" s="506">
        <v>60016</v>
      </c>
      <c r="F16" s="506">
        <v>4270</v>
      </c>
      <c r="G16" s="507" t="s">
        <v>64</v>
      </c>
      <c r="H16" s="520">
        <v>7664.38</v>
      </c>
      <c r="I16" s="381"/>
      <c r="J16" s="510">
        <f t="shared" si="0"/>
        <v>7664.38</v>
      </c>
    </row>
    <row r="17" spans="2:10" ht="18" customHeight="1">
      <c r="B17" s="640"/>
      <c r="C17" s="642"/>
      <c r="D17" s="505">
        <v>754</v>
      </c>
      <c r="E17" s="506">
        <v>75412</v>
      </c>
      <c r="F17" s="506">
        <v>4210</v>
      </c>
      <c r="G17" s="507" t="s">
        <v>58</v>
      </c>
      <c r="H17" s="520">
        <v>2000</v>
      </c>
      <c r="I17" s="381"/>
      <c r="J17" s="510">
        <f t="shared" si="0"/>
        <v>2000</v>
      </c>
    </row>
    <row r="18" spans="2:10" ht="18" customHeight="1">
      <c r="B18" s="640"/>
      <c r="C18" s="642"/>
      <c r="D18" s="505">
        <v>921</v>
      </c>
      <c r="E18" s="506">
        <v>92195</v>
      </c>
      <c r="F18" s="511">
        <v>4210</v>
      </c>
      <c r="G18" s="507" t="s">
        <v>58</v>
      </c>
      <c r="H18" s="520">
        <v>3500</v>
      </c>
      <c r="I18" s="381"/>
      <c r="J18" s="510">
        <f t="shared" si="0"/>
        <v>3500</v>
      </c>
    </row>
    <row r="19" spans="2:10" ht="18" customHeight="1" thickBot="1">
      <c r="B19" s="640"/>
      <c r="C19" s="642"/>
      <c r="D19" s="521">
        <v>921</v>
      </c>
      <c r="E19" s="522">
        <v>92195</v>
      </c>
      <c r="F19" s="522">
        <v>4300</v>
      </c>
      <c r="G19" s="523" t="s">
        <v>57</v>
      </c>
      <c r="H19" s="524">
        <v>3500</v>
      </c>
      <c r="I19" s="308"/>
      <c r="J19" s="525">
        <f t="shared" si="0"/>
        <v>3500</v>
      </c>
    </row>
    <row r="20" spans="2:10" ht="18" customHeight="1">
      <c r="B20" s="639" t="s">
        <v>383</v>
      </c>
      <c r="C20" s="641" t="s">
        <v>384</v>
      </c>
      <c r="D20" s="636"/>
      <c r="E20" s="637"/>
      <c r="F20" s="638"/>
      <c r="G20" s="502" t="s">
        <v>385</v>
      </c>
      <c r="H20" s="526">
        <f>H21</f>
        <v>10826.18</v>
      </c>
      <c r="I20" s="519"/>
      <c r="J20" s="527">
        <f>J21</f>
        <v>10826.18</v>
      </c>
    </row>
    <row r="21" spans="2:10" ht="18" customHeight="1" thickBot="1">
      <c r="B21" s="643"/>
      <c r="C21" s="644"/>
      <c r="D21" s="528">
        <v>600</v>
      </c>
      <c r="E21" s="529">
        <v>60016</v>
      </c>
      <c r="F21" s="529">
        <v>4270</v>
      </c>
      <c r="G21" s="530" t="s">
        <v>64</v>
      </c>
      <c r="H21" s="531">
        <v>10826.18</v>
      </c>
      <c r="I21" s="532"/>
      <c r="J21" s="517">
        <f t="shared" si="0"/>
        <v>10826.18</v>
      </c>
    </row>
    <row r="22" spans="2:10" ht="18" customHeight="1">
      <c r="B22" s="639" t="s">
        <v>386</v>
      </c>
      <c r="C22" s="641" t="s">
        <v>387</v>
      </c>
      <c r="D22" s="636"/>
      <c r="E22" s="637"/>
      <c r="F22" s="638"/>
      <c r="G22" s="502" t="s">
        <v>388</v>
      </c>
      <c r="H22" s="533">
        <f>SUM(H23:H24)</f>
        <v>28340</v>
      </c>
      <c r="I22" s="519"/>
      <c r="J22" s="534">
        <f>SUM(J23:J24)</f>
        <v>28340</v>
      </c>
    </row>
    <row r="23" spans="2:10" ht="24">
      <c r="B23" s="640"/>
      <c r="C23" s="642"/>
      <c r="D23" s="535">
        <v>754</v>
      </c>
      <c r="E23" s="536">
        <v>75412</v>
      </c>
      <c r="F23" s="506">
        <v>6050</v>
      </c>
      <c r="G23" s="507" t="s">
        <v>82</v>
      </c>
      <c r="H23" s="520">
        <v>17000</v>
      </c>
      <c r="I23" s="381"/>
      <c r="J23" s="510">
        <f t="shared" si="0"/>
        <v>17000</v>
      </c>
    </row>
    <row r="24" spans="2:10" ht="18" customHeight="1" thickBot="1">
      <c r="B24" s="643"/>
      <c r="C24" s="644"/>
      <c r="D24" s="512">
        <v>921</v>
      </c>
      <c r="E24" s="513">
        <v>92195</v>
      </c>
      <c r="F24" s="537">
        <v>4210</v>
      </c>
      <c r="G24" s="514" t="s">
        <v>58</v>
      </c>
      <c r="H24" s="538">
        <v>11340</v>
      </c>
      <c r="I24" s="532"/>
      <c r="J24" s="517">
        <f t="shared" si="0"/>
        <v>11340</v>
      </c>
    </row>
    <row r="25" spans="2:10" ht="18" customHeight="1">
      <c r="B25" s="639" t="s">
        <v>389</v>
      </c>
      <c r="C25" s="641" t="s">
        <v>390</v>
      </c>
      <c r="D25" s="636"/>
      <c r="E25" s="637"/>
      <c r="F25" s="638"/>
      <c r="G25" s="502" t="s">
        <v>391</v>
      </c>
      <c r="H25" s="526">
        <f>SUM(H26:H32)</f>
        <v>28300</v>
      </c>
      <c r="I25" s="526">
        <f>SUM(I26:I32)</f>
        <v>0</v>
      </c>
      <c r="J25" s="527">
        <f>SUM(J26:J32)</f>
        <v>28300</v>
      </c>
    </row>
    <row r="26" spans="2:12" ht="18" customHeight="1">
      <c r="B26" s="640"/>
      <c r="C26" s="642"/>
      <c r="D26" s="539" t="s">
        <v>69</v>
      </c>
      <c r="E26" s="540" t="s">
        <v>164</v>
      </c>
      <c r="F26" s="541">
        <v>4300</v>
      </c>
      <c r="G26" s="542" t="s">
        <v>57</v>
      </c>
      <c r="H26" s="543">
        <v>2000</v>
      </c>
      <c r="I26" s="601">
        <v>-2000</v>
      </c>
      <c r="J26" s="510">
        <f t="shared" si="0"/>
        <v>0</v>
      </c>
      <c r="L26" s="398"/>
    </row>
    <row r="27" spans="2:12" ht="18" customHeight="1">
      <c r="B27" s="640"/>
      <c r="C27" s="642"/>
      <c r="D27" s="505">
        <v>600</v>
      </c>
      <c r="E27" s="506">
        <v>60016</v>
      </c>
      <c r="F27" s="522">
        <v>4270</v>
      </c>
      <c r="G27" s="523" t="s">
        <v>64</v>
      </c>
      <c r="H27" s="544">
        <v>10000</v>
      </c>
      <c r="I27" s="601"/>
      <c r="J27" s="510">
        <f t="shared" si="0"/>
        <v>10000</v>
      </c>
      <c r="L27" s="398"/>
    </row>
    <row r="28" spans="2:10" ht="18" customHeight="1">
      <c r="B28" s="640"/>
      <c r="C28" s="645"/>
      <c r="D28" s="545">
        <v>801</v>
      </c>
      <c r="E28" s="25">
        <v>80103</v>
      </c>
      <c r="F28" s="506">
        <v>4210</v>
      </c>
      <c r="G28" s="507" t="s">
        <v>58</v>
      </c>
      <c r="H28" s="546">
        <v>2500</v>
      </c>
      <c r="I28" s="601">
        <v>-2250</v>
      </c>
      <c r="J28" s="510">
        <f t="shared" si="0"/>
        <v>250</v>
      </c>
    </row>
    <row r="29" spans="2:10" ht="18" customHeight="1">
      <c r="B29" s="640"/>
      <c r="C29" s="645"/>
      <c r="D29" s="592">
        <v>900</v>
      </c>
      <c r="E29" s="25">
        <v>90004</v>
      </c>
      <c r="F29" s="536">
        <v>4210</v>
      </c>
      <c r="G29" s="507" t="s">
        <v>58</v>
      </c>
      <c r="H29" s="546">
        <v>0</v>
      </c>
      <c r="I29" s="601">
        <v>1000</v>
      </c>
      <c r="J29" s="510">
        <f t="shared" si="0"/>
        <v>1000</v>
      </c>
    </row>
    <row r="30" spans="2:10" ht="24">
      <c r="B30" s="640"/>
      <c r="C30" s="642"/>
      <c r="D30" s="535">
        <v>900</v>
      </c>
      <c r="E30" s="506">
        <v>90015</v>
      </c>
      <c r="F30" s="536">
        <v>6050</v>
      </c>
      <c r="G30" s="547" t="s">
        <v>82</v>
      </c>
      <c r="H30" s="544">
        <v>9000</v>
      </c>
      <c r="I30" s="602"/>
      <c r="J30" s="510">
        <f t="shared" si="0"/>
        <v>9000</v>
      </c>
    </row>
    <row r="31" spans="2:10" ht="19.5" customHeight="1">
      <c r="B31" s="640"/>
      <c r="C31" s="642"/>
      <c r="D31" s="505">
        <v>921</v>
      </c>
      <c r="E31" s="506">
        <v>92195</v>
      </c>
      <c r="F31" s="511">
        <v>4210</v>
      </c>
      <c r="G31" s="507" t="s">
        <v>58</v>
      </c>
      <c r="H31" s="594">
        <v>0</v>
      </c>
      <c r="I31" s="603">
        <v>1250</v>
      </c>
      <c r="J31" s="525">
        <f t="shared" si="0"/>
        <v>1250</v>
      </c>
    </row>
    <row r="32" spans="2:10" ht="18" customHeight="1" thickBot="1">
      <c r="B32" s="643"/>
      <c r="C32" s="644"/>
      <c r="D32" s="512">
        <v>921</v>
      </c>
      <c r="E32" s="513">
        <v>92195</v>
      </c>
      <c r="F32" s="513">
        <v>4300</v>
      </c>
      <c r="G32" s="514" t="s">
        <v>57</v>
      </c>
      <c r="H32" s="548">
        <v>4800</v>
      </c>
      <c r="I32" s="571">
        <v>2000</v>
      </c>
      <c r="J32" s="517">
        <f t="shared" si="0"/>
        <v>6800</v>
      </c>
    </row>
    <row r="33" spans="2:10" ht="18" customHeight="1">
      <c r="B33" s="639" t="s">
        <v>392</v>
      </c>
      <c r="C33" s="641" t="s">
        <v>393</v>
      </c>
      <c r="D33" s="636"/>
      <c r="E33" s="637"/>
      <c r="F33" s="638"/>
      <c r="G33" s="502" t="s">
        <v>394</v>
      </c>
      <c r="H33" s="549">
        <f>H34</f>
        <v>11081.25</v>
      </c>
      <c r="I33" s="519"/>
      <c r="J33" s="550">
        <f>J34</f>
        <v>11081.25</v>
      </c>
    </row>
    <row r="34" spans="2:10" ht="18" customHeight="1" thickBot="1">
      <c r="B34" s="643"/>
      <c r="C34" s="644"/>
      <c r="D34" s="512">
        <v>600</v>
      </c>
      <c r="E34" s="513">
        <v>60016</v>
      </c>
      <c r="F34" s="513">
        <v>4270</v>
      </c>
      <c r="G34" s="514" t="s">
        <v>64</v>
      </c>
      <c r="H34" s="531">
        <v>11081.25</v>
      </c>
      <c r="I34" s="532"/>
      <c r="J34" s="517">
        <f t="shared" si="0"/>
        <v>11081.25</v>
      </c>
    </row>
    <row r="35" spans="2:10" ht="18" customHeight="1">
      <c r="B35" s="639" t="s">
        <v>395</v>
      </c>
      <c r="C35" s="646" t="s">
        <v>396</v>
      </c>
      <c r="D35" s="636"/>
      <c r="E35" s="637"/>
      <c r="F35" s="638"/>
      <c r="G35" s="502" t="s">
        <v>397</v>
      </c>
      <c r="H35" s="533">
        <f>H36+H37</f>
        <v>17486.27</v>
      </c>
      <c r="I35" s="519"/>
      <c r="J35" s="534">
        <f>J36+J37</f>
        <v>17486.27</v>
      </c>
    </row>
    <row r="36" spans="2:10" ht="18" customHeight="1">
      <c r="B36" s="640"/>
      <c r="C36" s="647"/>
      <c r="D36" s="551" t="s">
        <v>69</v>
      </c>
      <c r="E36" s="552" t="s">
        <v>164</v>
      </c>
      <c r="F36" s="506">
        <v>4270</v>
      </c>
      <c r="G36" s="507" t="s">
        <v>64</v>
      </c>
      <c r="H36" s="520">
        <v>13000</v>
      </c>
      <c r="I36" s="381"/>
      <c r="J36" s="510">
        <f t="shared" si="0"/>
        <v>13000</v>
      </c>
    </row>
    <row r="37" spans="2:10" ht="18" customHeight="1" thickBot="1">
      <c r="B37" s="640"/>
      <c r="C37" s="647"/>
      <c r="D37" s="521">
        <v>921</v>
      </c>
      <c r="E37" s="522">
        <v>92195</v>
      </c>
      <c r="F37" s="522">
        <v>4300</v>
      </c>
      <c r="G37" s="523" t="s">
        <v>57</v>
      </c>
      <c r="H37" s="524">
        <v>4486.27</v>
      </c>
      <c r="I37" s="308"/>
      <c r="J37" s="525">
        <f t="shared" si="0"/>
        <v>4486.27</v>
      </c>
    </row>
    <row r="38" spans="2:10" ht="20.25" customHeight="1">
      <c r="B38" s="639" t="s">
        <v>398</v>
      </c>
      <c r="C38" s="641" t="s">
        <v>399</v>
      </c>
      <c r="D38" s="636"/>
      <c r="E38" s="637"/>
      <c r="F38" s="638"/>
      <c r="G38" s="502" t="s">
        <v>400</v>
      </c>
      <c r="H38" s="526">
        <f>SUM(H39:H41)</f>
        <v>10797.84</v>
      </c>
      <c r="I38" s="519"/>
      <c r="J38" s="527">
        <f>SUM(J39:J41)</f>
        <v>10797.84</v>
      </c>
    </row>
    <row r="39" spans="2:10" ht="20.25" customHeight="1">
      <c r="B39" s="640"/>
      <c r="C39" s="642"/>
      <c r="D39" s="505">
        <v>754</v>
      </c>
      <c r="E39" s="506">
        <v>75412</v>
      </c>
      <c r="F39" s="506">
        <v>4210</v>
      </c>
      <c r="G39" s="507" t="s">
        <v>58</v>
      </c>
      <c r="H39" s="520">
        <v>1500</v>
      </c>
      <c r="I39" s="381"/>
      <c r="J39" s="510">
        <f t="shared" si="0"/>
        <v>1500</v>
      </c>
    </row>
    <row r="40" spans="2:10" ht="20.25" customHeight="1">
      <c r="B40" s="640"/>
      <c r="C40" s="642"/>
      <c r="D40" s="505">
        <v>921</v>
      </c>
      <c r="E40" s="506">
        <v>92195</v>
      </c>
      <c r="F40" s="506">
        <v>4210</v>
      </c>
      <c r="G40" s="507" t="s">
        <v>58</v>
      </c>
      <c r="H40" s="520">
        <v>6700</v>
      </c>
      <c r="I40" s="381"/>
      <c r="J40" s="510">
        <f t="shared" si="0"/>
        <v>6700</v>
      </c>
    </row>
    <row r="41" spans="2:10" ht="20.25" customHeight="1" thickBot="1">
      <c r="B41" s="643"/>
      <c r="C41" s="644"/>
      <c r="D41" s="512">
        <v>921</v>
      </c>
      <c r="E41" s="513">
        <v>92195</v>
      </c>
      <c r="F41" s="513">
        <v>4300</v>
      </c>
      <c r="G41" s="514" t="s">
        <v>57</v>
      </c>
      <c r="H41" s="538">
        <v>2597.84</v>
      </c>
      <c r="I41" s="532"/>
      <c r="J41" s="517">
        <f t="shared" si="0"/>
        <v>2597.84</v>
      </c>
    </row>
    <row r="42" spans="2:10" ht="18" customHeight="1">
      <c r="B42" s="639" t="s">
        <v>401</v>
      </c>
      <c r="C42" s="641" t="s">
        <v>402</v>
      </c>
      <c r="D42" s="636"/>
      <c r="E42" s="637"/>
      <c r="F42" s="638"/>
      <c r="G42" s="502" t="s">
        <v>403</v>
      </c>
      <c r="H42" s="526">
        <f>H43+H44</f>
        <v>18619.9</v>
      </c>
      <c r="I42" s="519"/>
      <c r="J42" s="527">
        <f>J43+J44</f>
        <v>18619.9</v>
      </c>
    </row>
    <row r="43" spans="2:10" ht="18" customHeight="1">
      <c r="B43" s="640"/>
      <c r="C43" s="642"/>
      <c r="D43" s="535">
        <v>600</v>
      </c>
      <c r="E43" s="536">
        <v>60016</v>
      </c>
      <c r="F43" s="536">
        <v>4270</v>
      </c>
      <c r="G43" s="547" t="s">
        <v>64</v>
      </c>
      <c r="H43" s="553">
        <v>9000</v>
      </c>
      <c r="I43" s="381"/>
      <c r="J43" s="510">
        <f t="shared" si="0"/>
        <v>9000</v>
      </c>
    </row>
    <row r="44" spans="2:10" ht="24.75" thickBot="1">
      <c r="B44" s="643"/>
      <c r="C44" s="644"/>
      <c r="D44" s="528">
        <v>600</v>
      </c>
      <c r="E44" s="529">
        <v>60016</v>
      </c>
      <c r="F44" s="529">
        <v>6050</v>
      </c>
      <c r="G44" s="530" t="s">
        <v>82</v>
      </c>
      <c r="H44" s="538">
        <v>9619.9</v>
      </c>
      <c r="I44" s="532"/>
      <c r="J44" s="517">
        <f t="shared" si="0"/>
        <v>9619.9</v>
      </c>
    </row>
    <row r="45" spans="2:10" ht="18" customHeight="1">
      <c r="B45" s="639" t="s">
        <v>404</v>
      </c>
      <c r="C45" s="641" t="s">
        <v>405</v>
      </c>
      <c r="D45" s="636"/>
      <c r="E45" s="637"/>
      <c r="F45" s="638"/>
      <c r="G45" s="502" t="s">
        <v>406</v>
      </c>
      <c r="H45" s="526">
        <f>SUM(H46:H50)</f>
        <v>28340.79</v>
      </c>
      <c r="I45" s="519"/>
      <c r="J45" s="527">
        <f>SUM(J46:J50)</f>
        <v>28340.79</v>
      </c>
    </row>
    <row r="46" spans="2:10" ht="18" customHeight="1">
      <c r="B46" s="640"/>
      <c r="C46" s="642"/>
      <c r="D46" s="535">
        <v>600</v>
      </c>
      <c r="E46" s="536">
        <v>60016</v>
      </c>
      <c r="F46" s="536">
        <v>4270</v>
      </c>
      <c r="G46" s="547" t="s">
        <v>64</v>
      </c>
      <c r="H46" s="553">
        <v>10000</v>
      </c>
      <c r="I46" s="381"/>
      <c r="J46" s="510">
        <f t="shared" si="0"/>
        <v>10000</v>
      </c>
    </row>
    <row r="47" spans="2:10" ht="18" customHeight="1">
      <c r="B47" s="640"/>
      <c r="C47" s="642"/>
      <c r="D47" s="505">
        <v>754</v>
      </c>
      <c r="E47" s="506">
        <v>75412</v>
      </c>
      <c r="F47" s="536">
        <v>4270</v>
      </c>
      <c r="G47" s="547" t="s">
        <v>64</v>
      </c>
      <c r="H47" s="520">
        <v>2000</v>
      </c>
      <c r="I47" s="381"/>
      <c r="J47" s="510">
        <f t="shared" si="0"/>
        <v>2000</v>
      </c>
    </row>
    <row r="48" spans="2:10" ht="18" customHeight="1">
      <c r="B48" s="640"/>
      <c r="C48" s="642"/>
      <c r="D48" s="505">
        <v>921</v>
      </c>
      <c r="E48" s="506">
        <v>92195</v>
      </c>
      <c r="F48" s="506">
        <v>4210</v>
      </c>
      <c r="G48" s="507" t="s">
        <v>58</v>
      </c>
      <c r="H48" s="520">
        <v>3340.79</v>
      </c>
      <c r="I48" s="381"/>
      <c r="J48" s="510">
        <f t="shared" si="0"/>
        <v>3340.79</v>
      </c>
    </row>
    <row r="49" spans="2:10" ht="18" customHeight="1">
      <c r="B49" s="640"/>
      <c r="C49" s="642"/>
      <c r="D49" s="505">
        <v>921</v>
      </c>
      <c r="E49" s="506">
        <v>92195</v>
      </c>
      <c r="F49" s="506">
        <v>4270</v>
      </c>
      <c r="G49" s="507" t="s">
        <v>64</v>
      </c>
      <c r="H49" s="520">
        <v>10000</v>
      </c>
      <c r="I49" s="381"/>
      <c r="J49" s="510">
        <f t="shared" si="0"/>
        <v>10000</v>
      </c>
    </row>
    <row r="50" spans="2:10" ht="18" customHeight="1" thickBot="1">
      <c r="B50" s="643"/>
      <c r="C50" s="644"/>
      <c r="D50" s="512">
        <v>921</v>
      </c>
      <c r="E50" s="513">
        <v>92195</v>
      </c>
      <c r="F50" s="513">
        <v>4300</v>
      </c>
      <c r="G50" s="514" t="s">
        <v>57</v>
      </c>
      <c r="H50" s="538">
        <v>3000</v>
      </c>
      <c r="I50" s="532"/>
      <c r="J50" s="517">
        <f t="shared" si="0"/>
        <v>3000</v>
      </c>
    </row>
    <row r="51" spans="2:10" ht="18" customHeight="1">
      <c r="B51" s="639" t="s">
        <v>407</v>
      </c>
      <c r="C51" s="646" t="s">
        <v>408</v>
      </c>
      <c r="D51" s="636"/>
      <c r="E51" s="637"/>
      <c r="F51" s="638"/>
      <c r="G51" s="502" t="s">
        <v>409</v>
      </c>
      <c r="H51" s="526">
        <f>H52+H53</f>
        <v>15842.5</v>
      </c>
      <c r="I51" s="519"/>
      <c r="J51" s="527">
        <f>J52+J53</f>
        <v>15842.5</v>
      </c>
    </row>
    <row r="52" spans="2:10" ht="18" customHeight="1">
      <c r="B52" s="640"/>
      <c r="C52" s="647"/>
      <c r="D52" s="535">
        <v>600</v>
      </c>
      <c r="E52" s="536">
        <v>60016</v>
      </c>
      <c r="F52" s="536">
        <v>4270</v>
      </c>
      <c r="G52" s="547" t="s">
        <v>64</v>
      </c>
      <c r="H52" s="520">
        <v>13000</v>
      </c>
      <c r="I52" s="381"/>
      <c r="J52" s="510">
        <f t="shared" si="0"/>
        <v>13000</v>
      </c>
    </row>
    <row r="53" spans="2:10" ht="18" customHeight="1" thickBot="1">
      <c r="B53" s="643"/>
      <c r="C53" s="648"/>
      <c r="D53" s="512">
        <v>921</v>
      </c>
      <c r="E53" s="513">
        <v>92195</v>
      </c>
      <c r="F53" s="513">
        <v>4210</v>
      </c>
      <c r="G53" s="514" t="s">
        <v>58</v>
      </c>
      <c r="H53" s="531">
        <v>2842.5</v>
      </c>
      <c r="I53" s="532"/>
      <c r="J53" s="517">
        <f t="shared" si="0"/>
        <v>2842.5</v>
      </c>
    </row>
    <row r="54" spans="2:10" ht="18" customHeight="1">
      <c r="B54" s="639" t="s">
        <v>410</v>
      </c>
      <c r="C54" s="641" t="s">
        <v>411</v>
      </c>
      <c r="D54" s="636"/>
      <c r="E54" s="637"/>
      <c r="F54" s="638"/>
      <c r="G54" s="502" t="s">
        <v>412</v>
      </c>
      <c r="H54" s="526">
        <f>H55+H56</f>
        <v>18676.58</v>
      </c>
      <c r="I54" s="519"/>
      <c r="J54" s="527">
        <f>J55+J56</f>
        <v>18676.58</v>
      </c>
    </row>
    <row r="55" spans="2:10" ht="18" customHeight="1">
      <c r="B55" s="640"/>
      <c r="C55" s="642"/>
      <c r="D55" s="535">
        <v>600</v>
      </c>
      <c r="E55" s="536">
        <v>60016</v>
      </c>
      <c r="F55" s="536">
        <v>4270</v>
      </c>
      <c r="G55" s="547" t="s">
        <v>64</v>
      </c>
      <c r="H55" s="520">
        <v>10676.58</v>
      </c>
      <c r="I55" s="381"/>
      <c r="J55" s="510">
        <f t="shared" si="0"/>
        <v>10676.58</v>
      </c>
    </row>
    <row r="56" spans="2:10" ht="18" customHeight="1" thickBot="1">
      <c r="B56" s="640"/>
      <c r="C56" s="642"/>
      <c r="D56" s="521">
        <v>921</v>
      </c>
      <c r="E56" s="522">
        <v>92195</v>
      </c>
      <c r="F56" s="522">
        <v>4210</v>
      </c>
      <c r="G56" s="523" t="s">
        <v>58</v>
      </c>
      <c r="H56" s="543">
        <v>8000</v>
      </c>
      <c r="I56" s="308"/>
      <c r="J56" s="525">
        <f t="shared" si="0"/>
        <v>8000</v>
      </c>
    </row>
    <row r="57" spans="2:10" ht="18" customHeight="1">
      <c r="B57" s="639" t="s">
        <v>413</v>
      </c>
      <c r="C57" s="641" t="s">
        <v>414</v>
      </c>
      <c r="D57" s="636"/>
      <c r="E57" s="637"/>
      <c r="F57" s="638"/>
      <c r="G57" s="502" t="s">
        <v>415</v>
      </c>
      <c r="H57" s="526">
        <f>SUM(H58:H63)</f>
        <v>20178.64</v>
      </c>
      <c r="I57" s="519"/>
      <c r="J57" s="527">
        <f>SUM(J58:J63)</f>
        <v>20178.64</v>
      </c>
    </row>
    <row r="58" spans="2:10" ht="18" customHeight="1">
      <c r="B58" s="640"/>
      <c r="C58" s="642"/>
      <c r="D58" s="535">
        <v>600</v>
      </c>
      <c r="E58" s="536">
        <v>60016</v>
      </c>
      <c r="F58" s="536">
        <v>4270</v>
      </c>
      <c r="G58" s="547" t="s">
        <v>64</v>
      </c>
      <c r="H58" s="520">
        <v>5000</v>
      </c>
      <c r="I58" s="381"/>
      <c r="J58" s="510">
        <f t="shared" si="0"/>
        <v>5000</v>
      </c>
    </row>
    <row r="59" spans="2:10" ht="18" customHeight="1">
      <c r="B59" s="640"/>
      <c r="C59" s="642"/>
      <c r="D59" s="535">
        <v>754</v>
      </c>
      <c r="E59" s="536">
        <v>75412</v>
      </c>
      <c r="F59" s="536">
        <v>4210</v>
      </c>
      <c r="G59" s="547" t="s">
        <v>58</v>
      </c>
      <c r="H59" s="553">
        <v>2000</v>
      </c>
      <c r="I59" s="381"/>
      <c r="J59" s="510">
        <f t="shared" si="0"/>
        <v>2000</v>
      </c>
    </row>
    <row r="60" spans="2:10" ht="24">
      <c r="B60" s="640"/>
      <c r="C60" s="642"/>
      <c r="D60" s="505">
        <v>900</v>
      </c>
      <c r="E60" s="506">
        <v>90015</v>
      </c>
      <c r="F60" s="506">
        <v>6050</v>
      </c>
      <c r="G60" s="507" t="s">
        <v>82</v>
      </c>
      <c r="H60" s="520">
        <v>2000</v>
      </c>
      <c r="I60" s="381"/>
      <c r="J60" s="510">
        <f t="shared" si="0"/>
        <v>2000</v>
      </c>
    </row>
    <row r="61" spans="2:10" ht="18" customHeight="1">
      <c r="B61" s="640"/>
      <c r="C61" s="642"/>
      <c r="D61" s="505">
        <v>921</v>
      </c>
      <c r="E61" s="506">
        <v>92195</v>
      </c>
      <c r="F61" s="506">
        <v>4210</v>
      </c>
      <c r="G61" s="507" t="s">
        <v>58</v>
      </c>
      <c r="H61" s="520">
        <v>4178.64</v>
      </c>
      <c r="I61" s="381"/>
      <c r="J61" s="510">
        <f t="shared" si="0"/>
        <v>4178.64</v>
      </c>
    </row>
    <row r="62" spans="2:10" ht="18" customHeight="1">
      <c r="B62" s="640"/>
      <c r="C62" s="642"/>
      <c r="D62" s="505">
        <v>921</v>
      </c>
      <c r="E62" s="506">
        <v>92195</v>
      </c>
      <c r="F62" s="506">
        <v>4270</v>
      </c>
      <c r="G62" s="507" t="s">
        <v>64</v>
      </c>
      <c r="H62" s="520">
        <v>2500</v>
      </c>
      <c r="I62" s="381"/>
      <c r="J62" s="510">
        <f t="shared" si="0"/>
        <v>2500</v>
      </c>
    </row>
    <row r="63" spans="2:10" ht="18" customHeight="1" thickBot="1">
      <c r="B63" s="643"/>
      <c r="C63" s="644"/>
      <c r="D63" s="512">
        <v>921</v>
      </c>
      <c r="E63" s="513">
        <v>92195</v>
      </c>
      <c r="F63" s="554" t="s">
        <v>56</v>
      </c>
      <c r="G63" s="514" t="s">
        <v>57</v>
      </c>
      <c r="H63" s="538">
        <v>4500</v>
      </c>
      <c r="I63" s="532"/>
      <c r="J63" s="517">
        <f t="shared" si="0"/>
        <v>4500</v>
      </c>
    </row>
    <row r="64" spans="2:10" ht="18" customHeight="1">
      <c r="B64" s="639" t="s">
        <v>416</v>
      </c>
      <c r="C64" s="641" t="s">
        <v>417</v>
      </c>
      <c r="D64" s="636"/>
      <c r="E64" s="637"/>
      <c r="F64" s="638"/>
      <c r="G64" s="502" t="s">
        <v>418</v>
      </c>
      <c r="H64" s="526">
        <f>SUM(H65:H67)</f>
        <v>10769.5</v>
      </c>
      <c r="I64" s="519"/>
      <c r="J64" s="527">
        <f>SUM(J65:J67)</f>
        <v>10769.5</v>
      </c>
    </row>
    <row r="65" spans="2:10" ht="18" customHeight="1">
      <c r="B65" s="640"/>
      <c r="C65" s="642"/>
      <c r="D65" s="505">
        <v>921</v>
      </c>
      <c r="E65" s="506">
        <v>92195</v>
      </c>
      <c r="F65" s="506">
        <v>4210</v>
      </c>
      <c r="G65" s="507" t="s">
        <v>58</v>
      </c>
      <c r="H65" s="553">
        <v>0</v>
      </c>
      <c r="I65" s="570"/>
      <c r="J65" s="510">
        <f t="shared" si="0"/>
        <v>0</v>
      </c>
    </row>
    <row r="66" spans="2:10" ht="18" customHeight="1">
      <c r="B66" s="640"/>
      <c r="C66" s="642"/>
      <c r="D66" s="505">
        <v>921</v>
      </c>
      <c r="E66" s="506">
        <v>92195</v>
      </c>
      <c r="F66" s="506">
        <v>4270</v>
      </c>
      <c r="G66" s="507" t="s">
        <v>64</v>
      </c>
      <c r="H66" s="520">
        <v>10469.5</v>
      </c>
      <c r="I66" s="570"/>
      <c r="J66" s="510">
        <f t="shared" si="0"/>
        <v>10469.5</v>
      </c>
    </row>
    <row r="67" spans="2:10" ht="18" customHeight="1" thickBot="1">
      <c r="B67" s="640"/>
      <c r="C67" s="642"/>
      <c r="D67" s="505">
        <v>921</v>
      </c>
      <c r="E67" s="506">
        <v>92195</v>
      </c>
      <c r="F67" s="555" t="s">
        <v>56</v>
      </c>
      <c r="G67" s="507" t="s">
        <v>57</v>
      </c>
      <c r="H67" s="524">
        <v>300</v>
      </c>
      <c r="I67" s="556"/>
      <c r="J67" s="525">
        <f t="shared" si="0"/>
        <v>300</v>
      </c>
    </row>
    <row r="68" spans="2:10" ht="18" customHeight="1">
      <c r="B68" s="639" t="s">
        <v>419</v>
      </c>
      <c r="C68" s="653" t="s">
        <v>420</v>
      </c>
      <c r="D68" s="636"/>
      <c r="E68" s="637"/>
      <c r="F68" s="638"/>
      <c r="G68" s="502" t="s">
        <v>421</v>
      </c>
      <c r="H68" s="526">
        <f>SUM(H69:H71)</f>
        <v>16154.25</v>
      </c>
      <c r="I68" s="519"/>
      <c r="J68" s="527">
        <f>SUM(J69:J71)</f>
        <v>16154.25</v>
      </c>
    </row>
    <row r="69" spans="2:10" ht="18" customHeight="1">
      <c r="B69" s="640"/>
      <c r="C69" s="642"/>
      <c r="D69" s="535">
        <v>600</v>
      </c>
      <c r="E69" s="536">
        <v>60016</v>
      </c>
      <c r="F69" s="536">
        <v>4270</v>
      </c>
      <c r="G69" s="547" t="s">
        <v>64</v>
      </c>
      <c r="H69" s="553">
        <v>0</v>
      </c>
      <c r="I69" s="570"/>
      <c r="J69" s="510">
        <f t="shared" si="0"/>
        <v>0</v>
      </c>
    </row>
    <row r="70" spans="2:10" ht="24">
      <c r="B70" s="640"/>
      <c r="C70" s="642"/>
      <c r="D70" s="505">
        <v>900</v>
      </c>
      <c r="E70" s="506">
        <v>90015</v>
      </c>
      <c r="F70" s="506">
        <v>6050</v>
      </c>
      <c r="G70" s="507" t="s">
        <v>82</v>
      </c>
      <c r="H70" s="553">
        <v>7000</v>
      </c>
      <c r="I70" s="381"/>
      <c r="J70" s="510">
        <f t="shared" si="0"/>
        <v>7000</v>
      </c>
    </row>
    <row r="71" spans="2:10" ht="18" customHeight="1" thickBot="1">
      <c r="B71" s="643"/>
      <c r="C71" s="644"/>
      <c r="D71" s="512">
        <v>921</v>
      </c>
      <c r="E71" s="513">
        <v>92195</v>
      </c>
      <c r="F71" s="513">
        <v>4210</v>
      </c>
      <c r="G71" s="514" t="s">
        <v>58</v>
      </c>
      <c r="H71" s="538">
        <v>9154.25</v>
      </c>
      <c r="I71" s="571"/>
      <c r="J71" s="517">
        <f t="shared" si="0"/>
        <v>9154.25</v>
      </c>
    </row>
    <row r="72" spans="2:10" ht="18" customHeight="1">
      <c r="B72" s="639" t="s">
        <v>422</v>
      </c>
      <c r="C72" s="641" t="s">
        <v>423</v>
      </c>
      <c r="D72" s="636"/>
      <c r="E72" s="637"/>
      <c r="F72" s="638"/>
      <c r="G72" s="502" t="s">
        <v>424</v>
      </c>
      <c r="H72" s="526">
        <f>H73+H74</f>
        <v>12214.880000000001</v>
      </c>
      <c r="I72" s="519"/>
      <c r="J72" s="527">
        <f>J73+J74</f>
        <v>12214.880000000001</v>
      </c>
    </row>
    <row r="73" spans="2:14" ht="18" customHeight="1">
      <c r="B73" s="640"/>
      <c r="C73" s="642"/>
      <c r="D73" s="505">
        <v>754</v>
      </c>
      <c r="E73" s="506">
        <v>75412</v>
      </c>
      <c r="F73" s="506">
        <v>4210</v>
      </c>
      <c r="G73" s="507" t="s">
        <v>58</v>
      </c>
      <c r="H73" s="520">
        <v>2214.88</v>
      </c>
      <c r="I73" s="381"/>
      <c r="J73" s="510">
        <f t="shared" si="0"/>
        <v>2214.88</v>
      </c>
      <c r="M73" s="36"/>
      <c r="N73" s="36"/>
    </row>
    <row r="74" spans="2:10" ht="24.75" thickBot="1">
      <c r="B74" s="643"/>
      <c r="C74" s="644"/>
      <c r="D74" s="512">
        <v>900</v>
      </c>
      <c r="E74" s="513">
        <v>90015</v>
      </c>
      <c r="F74" s="513">
        <v>6050</v>
      </c>
      <c r="G74" s="514" t="s">
        <v>82</v>
      </c>
      <c r="H74" s="538">
        <v>10000</v>
      </c>
      <c r="I74" s="532"/>
      <c r="J74" s="517">
        <f t="shared" si="0"/>
        <v>10000</v>
      </c>
    </row>
    <row r="75" spans="2:10" ht="18" customHeight="1">
      <c r="B75" s="639" t="s">
        <v>425</v>
      </c>
      <c r="C75" s="649" t="s">
        <v>426</v>
      </c>
      <c r="D75" s="636"/>
      <c r="E75" s="637"/>
      <c r="F75" s="638"/>
      <c r="G75" s="502" t="s">
        <v>427</v>
      </c>
      <c r="H75" s="526">
        <f>H76</f>
        <v>8105.47</v>
      </c>
      <c r="I75" s="519"/>
      <c r="J75" s="527">
        <f>J76</f>
        <v>8105.47</v>
      </c>
    </row>
    <row r="76" spans="2:10" ht="18" customHeight="1" thickBot="1">
      <c r="B76" s="643"/>
      <c r="C76" s="650"/>
      <c r="D76" s="528">
        <v>600</v>
      </c>
      <c r="E76" s="529">
        <v>60016</v>
      </c>
      <c r="F76" s="529">
        <v>4270</v>
      </c>
      <c r="G76" s="530" t="s">
        <v>64</v>
      </c>
      <c r="H76" s="538">
        <v>8105.47</v>
      </c>
      <c r="I76" s="532"/>
      <c r="J76" s="517">
        <f t="shared" si="0"/>
        <v>8105.47</v>
      </c>
    </row>
    <row r="77" spans="2:8" ht="5.25" customHeight="1" thickBot="1">
      <c r="B77" s="557"/>
      <c r="C77" s="558"/>
      <c r="D77" s="559"/>
      <c r="E77" s="560"/>
      <c r="F77" s="560"/>
      <c r="G77" s="561"/>
      <c r="H77" s="562"/>
    </row>
    <row r="78" spans="2:10" ht="19.5" customHeight="1" thickBot="1">
      <c r="B78" s="651" t="s">
        <v>428</v>
      </c>
      <c r="C78" s="652"/>
      <c r="D78" s="652"/>
      <c r="E78" s="652"/>
      <c r="F78" s="652"/>
      <c r="G78" s="563"/>
      <c r="H78" s="564">
        <f>H10+H15+H20+H22+H25+H33+H35+H38+H42+H45+H51+H54+H57+H64+H68+H72+H75</f>
        <v>289062.81</v>
      </c>
      <c r="I78" s="564">
        <f>I10+I15+I20+I22+I25+I33+I35+I38+I42+I45+I51+I54+I57+I64+I68+I72+I75</f>
        <v>0</v>
      </c>
      <c r="J78" s="564">
        <f>J10+J15+J20+J22+J25+J33+J35+J38+J42+J45+J51+J54+J57+J64+J68+J72+J75</f>
        <v>289062.81</v>
      </c>
    </row>
  </sheetData>
  <sheetProtection/>
  <mergeCells count="52">
    <mergeCell ref="B75:B76"/>
    <mergeCell ref="C75:C76"/>
    <mergeCell ref="D75:F75"/>
    <mergeCell ref="B78:F78"/>
    <mergeCell ref="B68:B71"/>
    <mergeCell ref="C68:C71"/>
    <mergeCell ref="D68:F68"/>
    <mergeCell ref="B72:B74"/>
    <mergeCell ref="C72:C74"/>
    <mergeCell ref="D72:F72"/>
    <mergeCell ref="B57:B63"/>
    <mergeCell ref="C57:C63"/>
    <mergeCell ref="D57:F57"/>
    <mergeCell ref="B64:B67"/>
    <mergeCell ref="C64:C67"/>
    <mergeCell ref="D64:F64"/>
    <mergeCell ref="B51:B53"/>
    <mergeCell ref="C51:C53"/>
    <mergeCell ref="D51:F51"/>
    <mergeCell ref="B54:B56"/>
    <mergeCell ref="C54:C56"/>
    <mergeCell ref="D54:F54"/>
    <mergeCell ref="B42:B44"/>
    <mergeCell ref="C42:C44"/>
    <mergeCell ref="D42:F42"/>
    <mergeCell ref="B45:B50"/>
    <mergeCell ref="C45:C50"/>
    <mergeCell ref="D45:F45"/>
    <mergeCell ref="B35:B37"/>
    <mergeCell ref="C35:C37"/>
    <mergeCell ref="D35:F35"/>
    <mergeCell ref="B38:B41"/>
    <mergeCell ref="C38:C41"/>
    <mergeCell ref="D38:F38"/>
    <mergeCell ref="B25:B32"/>
    <mergeCell ref="C25:C32"/>
    <mergeCell ref="D25:F25"/>
    <mergeCell ref="B33:B34"/>
    <mergeCell ref="C33:C34"/>
    <mergeCell ref="D33:F33"/>
    <mergeCell ref="B20:B21"/>
    <mergeCell ref="C20:C21"/>
    <mergeCell ref="D20:F20"/>
    <mergeCell ref="B22:B24"/>
    <mergeCell ref="C22:C24"/>
    <mergeCell ref="D22:F22"/>
    <mergeCell ref="B10:B14"/>
    <mergeCell ref="C10:C14"/>
    <mergeCell ref="D10:F10"/>
    <mergeCell ref="B15:B19"/>
    <mergeCell ref="C15:C19"/>
    <mergeCell ref="D15:F1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2015-07-17T07:48:16Z</cp:lastPrinted>
  <dcterms:created xsi:type="dcterms:W3CDTF">2007-11-06T07:50:06Z</dcterms:created>
  <dcterms:modified xsi:type="dcterms:W3CDTF">2015-07-17T10:52:06Z</dcterms:modified>
  <cp:category/>
  <cp:version/>
  <cp:contentType/>
  <cp:contentStatus/>
</cp:coreProperties>
</file>