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7580" windowHeight="1134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<sst xmlns="http://schemas.openxmlformats.org/spreadsheetml/2006/main" count="1477" uniqueCount="566">
  <si>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</si>
  <si>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</si>
  <si>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</si>
  <si>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</si>
  <si>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</si>
  <si>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</si>
  <si>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</si>
  <si>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</si>
  <si>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</si>
  <si>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</si>
  <si>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</si>
  <si>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</si>
  <si>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</si>
  <si>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</si>
  <si>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</si>
  <si>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</si>
  <si>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</si>
  <si>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</si>
  <si>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</si>
  <si>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</si>
  <si>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</si>
  <si>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</si>
  <si>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</si>
  <si>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</si>
  <si>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</si>
  <si>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</si>
  <si>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</si>
  <si>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</si>
  <si>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</si>
  <si>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</si>
  <si>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</si>
  <si>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</si>
  <si>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</si>
  <si>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</si>
  <si>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</si>
  <si>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</si>
  <si>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</si>
  <si>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</si>
  <si>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</si>
  <si>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</si>
  <si>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</si>
  <si>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</si>
  <si>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</si>
  <si>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</si>
  <si>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</si>
  <si>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</si>
  <si>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</si>
  <si>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</si>
  <si>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</si>
  <si>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</si>
  <si>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</si>
  <si>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</si>
  <si>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</si>
  <si>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</si>
  <si>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</si>
  <si>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</si>
  <si>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</si>
  <si>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</si>
  <si>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</si>
  <si>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</si>
  <si>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</si>
  <si>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</si>
  <si>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</si>
  <si>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</si>
  <si>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</si>
  <si>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</si>
  <si>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</si>
  <si>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</si>
  <si>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</si>
  <si>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</si>
  <si>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</si>
  <si>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</si>
  <si>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</si>
  <si>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</si>
  <si>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</si>
  <si>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</si>
  <si>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</si>
  <si>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</si>
  <si>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</si>
  <si>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</si>
  <si>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</si>
  <si>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</si>
  <si>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</si>
  <si>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</si>
  <si>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</si>
  <si>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</si>
  <si>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</si>
  <si>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</si>
  <si>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</si>
  <si>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</si>
  <si>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</si>
  <si>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</si>
  <si>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</si>
  <si>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</si>
  <si>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</si>
  <si>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</si>
  <si>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</si>
  <si>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</si>
  <si>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</si>
  <si>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</si>
  <si>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</si>
  <si>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</si>
  <si>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</si>
  <si>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</si>
  <si>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</si>
  <si>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</si>
  <si>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</si>
  <si>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</si>
  <si>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</si>
  <si>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</si>
  <si>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</si>
  <si>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</si>
  <si>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</si>
  <si>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</si>
  <si>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</si>
  <si>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</si>
  <si>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</si>
  <si>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</si>
  <si>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</si>
  <si>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</si>
  <si>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</si>
  <si>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</si>
  <si>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</si>
  <si>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</si>
  <si>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</si>
  <si>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</si>
  <si>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</si>
  <si>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</si>
  <si>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</si>
  <si>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</si>
  <si>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</si>
  <si>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</si>
  <si>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</si>
  <si>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</si>
  <si>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</si>
  <si>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</si>
  <si>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</si>
  <si>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</si>
  <si>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</si>
  <si>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</si>
  <si>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</si>
  <si>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</si>
  <si>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</si>
  <si>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</si>
  <si>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</si>
  <si>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</si>
  <si>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</si>
  <si>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</si>
  <si>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</si>
  <si>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</si>
  <si>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</si>
  <si>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</si>
  <si>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</si>
  <si>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</si>
  <si>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</si>
  <si>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</si>
  <si>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</si>
  <si>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</si>
  <si>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</si>
  <si>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</si>
  <si>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</si>
  <si>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</si>
  <si>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</si>
  <si>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</si>
  <si>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</si>
  <si>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</si>
  <si>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</si>
  <si>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</si>
  <si>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</si>
  <si>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</si>
  <si>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</si>
  <si>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</si>
  <si>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</si>
  <si>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</si>
  <si>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</si>
  <si>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</si>
  <si>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</si>
  <si>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</si>
  <si>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</si>
  <si>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</si>
  <si>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</si>
  <si>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</si>
  <si>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</si>
  <si>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</si>
  <si>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</si>
  <si>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</si>
  <si>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</si>
  <si>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</si>
  <si>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</si>
  <si>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</si>
  <si>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</si>
  <si>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</si>
  <si>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</si>
  <si>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</si>
  <si>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</si>
  <si>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</si>
  <si>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</si>
  <si>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</si>
  <si>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</si>
  <si>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</si>
  <si>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</si>
  <si>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</si>
  <si>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</si>
  <si>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</si>
  <si>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</si>
  <si>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</si>
  <si>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</si>
  <si>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</si>
  <si>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</si>
  <si>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</si>
  <si>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</si>
  <si>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</si>
  <si>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</si>
  <si>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</si>
  <si>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</si>
  <si>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</si>
  <si>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</si>
  <si>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</si>
  <si>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</si>
  <si>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</si>
  <si>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</si>
  <si>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</si>
  <si>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</si>
  <si>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</si>
  <si>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</si>
  <si>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</si>
  <si>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</si>
  <si>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</si>
  <si>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</si>
  <si>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</si>
  <si>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</si>
  <si>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</si>
  <si>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</si>
  <si>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</si>
  <si>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</si>
  <si>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</si>
  <si>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</si>
  <si>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</si>
  <si>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</si>
  <si>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</si>
  <si>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</si>
  <si>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</si>
  <si>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</si>
  <si>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</si>
  <si>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</si>
  <si>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</si>
  <si>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</si>
  <si>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</si>
  <si>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</si>
  <si>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</si>
  <si>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</si>
  <si>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</si>
  <si>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</si>
  <si>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</si>
  <si>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</si>
  <si>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</si>
  <si>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</si>
  <si>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</si>
  <si>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</si>
  <si>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</si>
  <si>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</si>
  <si>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</si>
  <si>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</si>
  <si>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</si>
  <si>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</si>
  <si>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</si>
  <si>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</si>
  <si>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</si>
  <si>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</si>
  <si>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</si>
  <si>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</si>
  <si>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</si>
  <si>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</si>
  <si>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</si>
  <si>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</si>
  <si>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</si>
  <si>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</si>
  <si>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</si>
  <si>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</si>
  <si>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</si>
  <si>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</si>
  <si>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</si>
  <si>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</si>
  <si>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</si>
  <si>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</si>
  <si>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</si>
  <si>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</si>
  <si>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</si>
  <si>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</si>
  <si>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</si>
  <si>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</si>
  <si>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</si>
  <si>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</si>
  <si>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</si>
  <si>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</si>
  <si>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</si>
  <si>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</si>
  <si>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</si>
  <si>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</si>
  <si>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</si>
  <si>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</si>
  <si>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</si>
  <si>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</si>
  <si>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</si>
  <si>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</si>
  <si>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</si>
  <si>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</si>
  <si>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</si>
  <si>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</si>
  <si>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</si>
  <si>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</si>
  <si>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</si>
  <si>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</si>
  <si>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</si>
  <si>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</si>
  <si>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</si>
  <si>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</si>
  <si>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</si>
  <si>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</si>
  <si>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</si>
  <si>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</si>
  <si>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</si>
  <si>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</si>
  <si>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</si>
  <si>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</si>
  <si>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</si>
  <si>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</si>
  <si>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</si>
  <si>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</si>
  <si>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</si>
  <si>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</si>
  <si>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</si>
  <si>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</si>
  <si>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</si>
  <si>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</si>
  <si>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</si>
  <si>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</si>
  <si>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</si>
  <si>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</si>
  <si>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</si>
  <si>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</si>
  <si>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</si>
  <si>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</si>
  <si>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</si>
  <si>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</si>
  <si>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</si>
  <si>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</si>
  <si>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</si>
  <si>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</si>
  <si>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</si>
  <si>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</si>
  <si>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</si>
  <si>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</si>
  <si>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</si>
  <si>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</si>
  <si>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</si>
  <si>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</si>
  <si>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</si>
  <si>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</si>
  <si>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</si>
  <si>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</si>
  <si>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</si>
  <si>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</si>
  <si>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</si>
  <si>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</si>
  <si>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</si>
  <si>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</si>
  <si>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</si>
  <si>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</si>
  <si>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</si>
  <si>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</si>
  <si>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</si>
  <si>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</si>
  <si>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</si>
  <si>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</si>
  <si>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</si>
  <si>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</si>
  <si>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</si>
  <si>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</si>
  <si>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</si>
  <si>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</si>
  <si>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</si>
  <si>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</si>
  <si>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</si>
  <si>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</si>
  <si>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</si>
  <si>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</si>
  <si>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</si>
  <si>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</si>
  <si>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</si>
  <si>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</si>
  <si>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</si>
  <si>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</si>
  <si>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</si>
  <si>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</si>
  <si>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</si>
  <si>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</si>
  <si>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</si>
  <si>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</si>
  <si>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</si>
  <si>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</si>
  <si>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</si>
  <si>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</si>
  <si>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</si>
  <si>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</si>
  <si>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</si>
  <si>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</si>
  <si>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</si>
  <si>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</si>
  <si>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</si>
  <si>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</si>
  <si>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</si>
  <si>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</si>
  <si>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</si>
  <si>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</si>
  <si>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</si>
  <si>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</si>
  <si>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</si>
  <si>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</si>
  <si>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</si>
  <si>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</si>
  <si>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</si>
  <si>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</si>
  <si>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</si>
  <si>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</si>
  <si>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</si>
  <si>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</si>
  <si>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</si>
  <si>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</si>
  <si>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</si>
  <si>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</si>
  <si>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</si>
  <si>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</si>
  <si>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</si>
  <si>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</si>
  <si>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</si>
  <si>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</si>
  <si>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</si>
  <si>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</si>
  <si>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</si>
  <si>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</si>
  <si>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</si>
  <si>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</si>
  <si>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</si>
  <si>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</si>
  <si>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</si>
  <si>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</si>
  <si>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>Dotacja celowa na program "Pomoc państwa w zakresie dożywiania" -pismo Wojewody Wielkopolskiego Nr FB-I.3111.249.2013.3 z dnia 23.07.2013r.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</si>
  <si>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</si>
  <si>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</si>
  <si>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</si>
  <si>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</si>
  <si>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</si>
  <si>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</si>
  <si>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</si>
  <si>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</si>
  <si>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</si>
  <si>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</si>
  <si>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</si>
  <si>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</si>
  <si>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</si>
  <si>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</si>
  <si>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</si>
  <si>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</si>
  <si>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</si>
  <si>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</si>
  <si>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</si>
  <si>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</si>
  <si>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</si>
  <si>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</si>
  <si>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</si>
  <si>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</si>
  <si>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</si>
  <si>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</si>
  <si>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</si>
  <si>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</si>
  <si>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</si>
  <si>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</si>
  <si>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</si>
  <si>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</si>
  <si>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</si>
  <si>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</si>
  <si>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</si>
  <si>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(Remont Posterunku Policji w Dusznikach)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</si>
  <si>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</si>
  <si>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</si>
  <si>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</si>
  <si>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</si>
  <si>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</si>
  <si>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</si>
  <si>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</si>
  <si>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</si>
  <si>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</si>
  <si>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</si>
  <si>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</si>
  <si>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</si>
  <si>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>Dotacja dla KZB na inwestycje (oczyszczalnia w Grzebienisku) i zakupy inwestycyjne (samochód)</t>
  </si>
  <si>
    <t>Dotacja celowa na realizację bieżących zadań z zakresu admin.rządowej -pismo Wojewody Wielkopolskiego Nr FB-I.3111.387.2012.3 z dnia 14.10.2013r.</t>
  </si>
  <si>
    <t>Dotacja celowa na dofinansowanie wypłat zasiłków stałych -pismo Wojewody Wielkopolskiego Nr FB-I.3111.399.2013.6 z dnia 16.10.2013r.</t>
  </si>
  <si>
    <t>Dotacja celowa na zwrot części podatku akcyzowego zawartego w cenie oleju napędowego wykorzystywanego do produkcji rolnej przez producentów rolnych-pismo Wojewody Wielkopolskiego z dnia 16.10.2013r. FB-I.3111.392.2013.3</t>
  </si>
  <si>
    <t xml:space="preserve">Uchwały Rady Gminy Duszniki Nr </t>
  </si>
  <si>
    <t>z dnia 3 grudnia 2013r.</t>
  </si>
  <si>
    <t>Dochody budżetu gminy na 2013r. - XV zmiana</t>
  </si>
  <si>
    <t>Wydatki budżetu gminy na 2013r. - XV zmiana</t>
  </si>
  <si>
    <t>I. Dochody i wydatki związane z realizacją zadań z zakresu administracji rządowej zleconych gminie                 i innych zadań zleconych odrębnymi ustawami w 2013r.- XV zmiana</t>
  </si>
  <si>
    <t xml:space="preserve">                      Zadania inwestycyjne w 2013r. - XV zmiana</t>
  </si>
  <si>
    <t>Dotacja celowa na dofinansowanie wypłat zasiłków okresowych -pismo Wojewody Wielkopolskiego Nr FB-I.3111.397.2013.5 z dnia 21.10.2013r.</t>
  </si>
  <si>
    <t>Dotacja celowa na wypłatę dodatków dla pracowników socjalnych realizujących pracę socjalną -pismo Wojewody Wielkopolskiego Nr FB-I.3111.402.2013.5 z dnia 21.10.2013r.</t>
  </si>
  <si>
    <t>Dotacja celowa na dofinansowanie składek na ubez.zdrowotne -pismo Wojewody Wielkopolskiego Nr FB-I.3111.400.2013.6 z dnia 17.10.2013r.</t>
  </si>
  <si>
    <t>Dotacja celowa na dofinansowanie świadczeń pomocy materialnej dla uczniów o charakterze socjalnym - pismo Woj.Wielkop. Nr FB-I.3111.403.2013.7 z dnia 18.10.2013r.</t>
  </si>
  <si>
    <t>Dotacja celowa na dofinansowanie zakupu podręczników dla uczniów - Wyprawka szkolna - pismo Woj.Wielkop. Nr FB-I.3111.406.2013.5 z dnia 28.10.2013r.</t>
  </si>
  <si>
    <t>Dotacja celowa na uzupełnienie wydatków administracji rządowej - pismo Woj..Wielkopol. Nr FB-I.3111.302.2013.2 z dn. 20.10.2013r.</t>
  </si>
  <si>
    <t>Zmniejszenie dotacji celowej na swiadczenia rodzinne - pismo Woj..Wielkopol. Nr FB-I.3111.459.2013.2 z dn. 15.11.2013r.</t>
  </si>
  <si>
    <t>Dotacja celowa na realizację zadań własnych w zakresie wychowania przedszkolnego - pismo Wojewody Wielkopolskiego Nr FB-I.3111.462.2013.3 z dn. 20.11.2013r.</t>
  </si>
  <si>
    <t>Subwencja oświatowa - większenie pismem Min.Finansów Nr ST5/4822/24g/BKU/13/RWPD-115469 z dn. 14.11.2013r.</t>
  </si>
  <si>
    <t>Wydatki* na programy i projekty ze środków z budżetu UE oraz innych środków ze źródeł zagranicznych niepodlegających zwrotowi w 2013r.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</si>
  <si>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</si>
  <si>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</si>
  <si>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</si>
  <si>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</si>
  <si>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</si>
  <si>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</si>
  <si>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</si>
  <si>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</si>
  <si>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</si>
  <si>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2013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</si>
  <si>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</si>
  <si>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</si>
  <si>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</si>
  <si>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</si>
  <si>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</si>
  <si>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</si>
  <si>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</si>
  <si>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</si>
  <si>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</si>
  <si>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</si>
  <si>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</si>
  <si>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</si>
  <si>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</si>
  <si>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</si>
  <si>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</si>
  <si>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</si>
  <si>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</si>
  <si>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</si>
  <si>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9.1 Wyrównywanie szans edukacyjnych i zapewnienie wysokiej jakości usług edukacyjnych świadczonych w systemie oświaty</t>
  </si>
  <si>
    <t>Nazwa projektu:</t>
  </si>
  <si>
    <t>I Ty masz szansę w gminie Duszniki</t>
  </si>
  <si>
    <t>Razem wydatki:</t>
  </si>
  <si>
    <t>z tego: 2011r.</t>
  </si>
  <si>
    <t>853/85395</t>
  </si>
  <si>
    <t>2012 r.</t>
  </si>
  <si>
    <t>Wydatki bieżące razem:</t>
  </si>
  <si>
    <t>2.1</t>
  </si>
  <si>
    <t>Ogółem (1+2)</t>
  </si>
  <si>
    <t>4.1</t>
  </si>
  <si>
    <t>Promocja integracji społecznej w ramach Programu</t>
  </si>
  <si>
    <t>7.1 Rozwój i upowszechnianie aktywnej integracji w ramach Programu</t>
  </si>
  <si>
    <t>Walka z wykluczeniem społecznym w Gminie Duszniki</t>
  </si>
  <si>
    <t>5.1</t>
  </si>
  <si>
    <t>Ogółem (4+5)</t>
  </si>
  <si>
    <t>Razem (3+6)</t>
  </si>
  <si>
    <t>* wydatki obejmują wydatki bieżące i majątkowe (dotyczące inwestycji rocznych)</t>
  </si>
  <si>
    <t>** środki własne j.s.t., współfinansowanie z budżetu państwa oraz inne</t>
  </si>
  <si>
    <t>Projekty na budowę oświetlenia</t>
  </si>
  <si>
    <t>0960</t>
  </si>
  <si>
    <t>Darowizny w postaci pieniężnej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</si>
</sst>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b/>
      <i/>
      <sz val="10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  <font>
      <b/>
      <i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29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7" fillId="0" borderId="0">
      <alignment/>
      <protection/>
    </xf>
    <xf numFmtId="0" fontId="43" fillId="0" borderId="0">
      <alignment/>
      <protection/>
    </xf>
    <xf numFmtId="0" fontId="117" fillId="27" borderId="1" applyNumberFormat="0" applyAlignment="0" applyProtection="0"/>
    <xf numFmtId="0" fontId="1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9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8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4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5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6" fillId="0" borderId="0" xfId="0" applyNumberFormat="1" applyFont="1" applyAlignment="1">
      <alignment/>
    </xf>
    <xf numFmtId="4" fontId="127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5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4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5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8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9" fillId="0" borderId="45" xfId="0" applyNumberFormat="1" applyFont="1" applyFill="1" applyBorder="1" applyAlignment="1">
      <alignment vertical="center" wrapText="1"/>
    </xf>
    <xf numFmtId="49" fontId="130" fillId="0" borderId="25" xfId="0" applyNumberFormat="1" applyFont="1" applyBorder="1" applyAlignment="1">
      <alignment horizontal="center" vertical="center" wrapText="1"/>
    </xf>
    <xf numFmtId="0" fontId="130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30" fillId="0" borderId="14" xfId="0" applyNumberFormat="1" applyFont="1" applyBorder="1" applyAlignment="1">
      <alignment horizontal="center" vertical="center"/>
    </xf>
    <xf numFmtId="8" fontId="130" fillId="0" borderId="14" xfId="0" applyNumberFormat="1" applyFont="1" applyBorder="1" applyAlignment="1">
      <alignment horizontal="center" vertical="center"/>
    </xf>
    <xf numFmtId="0" fontId="130" fillId="0" borderId="14" xfId="0" applyFont="1" applyBorder="1" applyAlignment="1">
      <alignment horizontal="left" vertical="center" wrapText="1"/>
    </xf>
    <xf numFmtId="7" fontId="129" fillId="0" borderId="22" xfId="0" applyNumberFormat="1" applyFont="1" applyFill="1" applyBorder="1" applyAlignment="1">
      <alignment horizontal="right" vertical="center"/>
    </xf>
    <xf numFmtId="7" fontId="130" fillId="0" borderId="30" xfId="0" applyNumberFormat="1" applyFont="1" applyFill="1" applyBorder="1" applyAlignment="1">
      <alignment vertical="center" wrapText="1"/>
    </xf>
    <xf numFmtId="7" fontId="130" fillId="0" borderId="22" xfId="0" applyNumberFormat="1" applyFont="1" applyFill="1" applyBorder="1" applyAlignment="1">
      <alignment vertical="center" wrapText="1"/>
    </xf>
    <xf numFmtId="0" fontId="131" fillId="0" borderId="10" xfId="0" applyFont="1" applyBorder="1" applyAlignment="1" quotePrefix="1">
      <alignment horizontal="center" vertical="center"/>
    </xf>
    <xf numFmtId="0" fontId="131" fillId="0" borderId="11" xfId="0" applyFont="1" applyBorder="1" applyAlignment="1">
      <alignment horizontal="center" vertical="center"/>
    </xf>
    <xf numFmtId="0" fontId="131" fillId="0" borderId="11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164" fontId="131" fillId="0" borderId="12" xfId="0" applyNumberFormat="1" applyFont="1" applyBorder="1" applyAlignment="1">
      <alignment vertical="center"/>
    </xf>
    <xf numFmtId="0" fontId="131" fillId="0" borderId="10" xfId="0" applyFont="1" applyBorder="1" applyAlignment="1">
      <alignment horizontal="center" vertical="center"/>
    </xf>
    <xf numFmtId="0" fontId="131" fillId="0" borderId="11" xfId="0" applyFont="1" applyBorder="1" applyAlignment="1">
      <alignment vertical="center" wrapText="1"/>
    </xf>
    <xf numFmtId="0" fontId="131" fillId="0" borderId="10" xfId="0" applyFont="1" applyBorder="1" applyAlignment="1">
      <alignment horizontal="center"/>
    </xf>
    <xf numFmtId="0" fontId="131" fillId="0" borderId="46" xfId="0" applyFont="1" applyBorder="1" applyAlignment="1">
      <alignment horizontal="center"/>
    </xf>
    <xf numFmtId="0" fontId="133" fillId="0" borderId="11" xfId="0" applyFont="1" applyBorder="1" applyAlignment="1">
      <alignment horizontal="center" vertical="center"/>
    </xf>
    <xf numFmtId="0" fontId="131" fillId="0" borderId="11" xfId="0" applyFont="1" applyBorder="1" applyAlignment="1">
      <alignment horizontal="left" vertical="center" wrapText="1"/>
    </xf>
    <xf numFmtId="164" fontId="131" fillId="0" borderId="12" xfId="0" applyNumberFormat="1" applyFont="1" applyBorder="1" applyAlignment="1">
      <alignment vertical="center"/>
    </xf>
    <xf numFmtId="49" fontId="131" fillId="0" borderId="10" xfId="0" applyNumberFormat="1" applyFont="1" applyBorder="1" applyAlignment="1">
      <alignment horizontal="center" vertical="center" wrapText="1"/>
    </xf>
    <xf numFmtId="49" fontId="131" fillId="0" borderId="11" xfId="0" applyNumberFormat="1" applyFont="1" applyBorder="1" applyAlignment="1">
      <alignment horizontal="center" vertical="center" wrapText="1"/>
    </xf>
    <xf numFmtId="7" fontId="131" fillId="0" borderId="11" xfId="0" applyNumberFormat="1" applyFont="1" applyBorder="1" applyAlignment="1">
      <alignment vertical="center" wrapText="1"/>
    </xf>
    <xf numFmtId="49" fontId="131" fillId="0" borderId="47" xfId="0" applyNumberFormat="1" applyFont="1" applyBorder="1" applyAlignment="1">
      <alignment horizontal="center" vertical="center" wrapText="1"/>
    </xf>
    <xf numFmtId="164" fontId="134" fillId="0" borderId="12" xfId="0" applyNumberFormat="1" applyFont="1" applyBorder="1" applyAlignment="1">
      <alignment vertical="center"/>
    </xf>
    <xf numFmtId="49" fontId="131" fillId="0" borderId="10" xfId="0" applyNumberFormat="1" applyFont="1" applyBorder="1" applyAlignment="1">
      <alignment horizontal="center" vertical="center" wrapText="1"/>
    </xf>
    <xf numFmtId="49" fontId="131" fillId="0" borderId="11" xfId="0" applyNumberFormat="1" applyFont="1" applyBorder="1" applyAlignment="1">
      <alignment horizontal="center" vertical="center" wrapText="1"/>
    </xf>
    <xf numFmtId="7" fontId="131" fillId="0" borderId="11" xfId="0" applyNumberFormat="1" applyFont="1" applyBorder="1" applyAlignment="1">
      <alignment vertical="center" wrapText="1"/>
    </xf>
    <xf numFmtId="0" fontId="135" fillId="0" borderId="47" xfId="0" applyFont="1" applyBorder="1" applyAlignment="1">
      <alignment vertical="center"/>
    </xf>
    <xf numFmtId="164" fontId="136" fillId="0" borderId="12" xfId="0" applyNumberFormat="1" applyFont="1" applyBorder="1" applyAlignment="1">
      <alignment vertical="center"/>
    </xf>
    <xf numFmtId="0" fontId="130" fillId="0" borderId="25" xfId="0" applyFont="1" applyBorder="1" applyAlignment="1" quotePrefix="1">
      <alignment horizontal="center" vertical="center"/>
    </xf>
    <xf numFmtId="0" fontId="129" fillId="0" borderId="25" xfId="0" applyFont="1" applyBorder="1" applyAlignment="1">
      <alignment horizontal="center" vertical="center"/>
    </xf>
    <xf numFmtId="0" fontId="130" fillId="0" borderId="25" xfId="0" applyFont="1" applyBorder="1" applyAlignment="1">
      <alignment vertical="center"/>
    </xf>
    <xf numFmtId="164" fontId="130" fillId="0" borderId="30" xfId="0" applyNumberFormat="1" applyFont="1" applyBorder="1" applyAlignment="1">
      <alignment vertical="center"/>
    </xf>
    <xf numFmtId="0" fontId="130" fillId="0" borderId="25" xfId="0" applyFont="1" applyBorder="1" applyAlignment="1">
      <alignment horizontal="center" vertical="center"/>
    </xf>
    <xf numFmtId="0" fontId="130" fillId="0" borderId="14" xfId="0" applyFont="1" applyBorder="1" applyAlignment="1">
      <alignment horizontal="center" vertical="center"/>
    </xf>
    <xf numFmtId="0" fontId="129" fillId="0" borderId="14" xfId="0" applyFont="1" applyBorder="1" applyAlignment="1">
      <alignment horizontal="center" vertical="center"/>
    </xf>
    <xf numFmtId="0" fontId="130" fillId="0" borderId="14" xfId="0" applyFont="1" applyBorder="1" applyAlignment="1">
      <alignment vertical="center"/>
    </xf>
    <xf numFmtId="164" fontId="130" fillId="0" borderId="22" xfId="0" applyNumberFormat="1" applyFont="1" applyBorder="1" applyAlignment="1">
      <alignment vertical="center"/>
    </xf>
    <xf numFmtId="0" fontId="130" fillId="0" borderId="25" xfId="0" applyFont="1" applyBorder="1" applyAlignment="1">
      <alignment vertical="center" wrapText="1"/>
    </xf>
    <xf numFmtId="0" fontId="137" fillId="0" borderId="48" xfId="0" applyFont="1" applyBorder="1" applyAlignment="1">
      <alignment horizontal="center" vertical="center"/>
    </xf>
    <xf numFmtId="7" fontId="130" fillId="0" borderId="25" xfId="0" applyNumberFormat="1" applyFont="1" applyBorder="1" applyAlignment="1">
      <alignment vertical="center" wrapText="1"/>
    </xf>
    <xf numFmtId="164" fontId="130" fillId="0" borderId="49" xfId="0" applyNumberFormat="1" applyFont="1" applyBorder="1" applyAlignment="1">
      <alignment vertical="center"/>
    </xf>
    <xf numFmtId="0" fontId="130" fillId="0" borderId="14" xfId="0" applyFont="1" applyBorder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39" fillId="0" borderId="14" xfId="0" applyFont="1" applyBorder="1" applyAlignment="1" quotePrefix="1">
      <alignment horizontal="center" vertical="center"/>
    </xf>
    <xf numFmtId="0" fontId="139" fillId="0" borderId="14" xfId="0" applyFont="1" applyBorder="1" applyAlignment="1">
      <alignment horizontal="center" vertical="center"/>
    </xf>
    <xf numFmtId="0" fontId="130" fillId="0" borderId="14" xfId="0" applyFont="1" applyFill="1" applyBorder="1" applyAlignment="1">
      <alignment vertical="center" wrapText="1"/>
    </xf>
    <xf numFmtId="164" fontId="129" fillId="0" borderId="22" xfId="0" applyNumberFormat="1" applyFont="1" applyBorder="1" applyAlignment="1">
      <alignment vertical="center"/>
    </xf>
    <xf numFmtId="49" fontId="130" fillId="0" borderId="50" xfId="0" applyNumberFormat="1" applyFont="1" applyBorder="1" applyAlignment="1">
      <alignment horizontal="center" vertical="center"/>
    </xf>
    <xf numFmtId="49" fontId="130" fillId="0" borderId="48" xfId="0" applyNumberFormat="1" applyFont="1" applyBorder="1" applyAlignment="1">
      <alignment horizontal="center" vertical="center"/>
    </xf>
    <xf numFmtId="8" fontId="130" fillId="0" borderId="25" xfId="0" applyNumberFormat="1" applyFont="1" applyBorder="1" applyAlignment="1">
      <alignment horizontal="center" vertical="center"/>
    </xf>
    <xf numFmtId="49" fontId="130" fillId="0" borderId="25" xfId="0" applyNumberFormat="1" applyFont="1" applyBorder="1" applyAlignment="1">
      <alignment horizontal="center" vertical="center"/>
    </xf>
    <xf numFmtId="49" fontId="137" fillId="0" borderId="25" xfId="0" applyNumberFormat="1" applyFont="1" applyBorder="1" applyAlignment="1">
      <alignment horizontal="center" vertical="center" wrapText="1"/>
    </xf>
    <xf numFmtId="0" fontId="136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31" fillId="0" borderId="12" xfId="0" applyNumberFormat="1" applyFont="1" applyFill="1" applyBorder="1" applyAlignment="1">
      <alignment vertical="center" wrapText="1"/>
    </xf>
    <xf numFmtId="0" fontId="140" fillId="0" borderId="13" xfId="0" applyFont="1" applyBorder="1" applyAlignment="1">
      <alignment vertical="center"/>
    </xf>
    <xf numFmtId="7" fontId="131" fillId="0" borderId="12" xfId="0" applyNumberFormat="1" applyFont="1" applyBorder="1" applyAlignment="1">
      <alignment vertical="center" wrapText="1"/>
    </xf>
    <xf numFmtId="49" fontId="131" fillId="0" borderId="12" xfId="0" applyNumberFormat="1" applyFont="1" applyBorder="1" applyAlignment="1">
      <alignment horizontal="center" vertical="center" wrapText="1"/>
    </xf>
    <xf numFmtId="7" fontId="131" fillId="0" borderId="47" xfId="0" applyNumberFormat="1" applyFont="1" applyBorder="1" applyAlignment="1">
      <alignment vertical="center" wrapText="1"/>
    </xf>
    <xf numFmtId="49" fontId="131" fillId="0" borderId="46" xfId="0" applyNumberFormat="1" applyFont="1" applyBorder="1" applyAlignment="1">
      <alignment horizontal="center" vertical="center" wrapText="1"/>
    </xf>
    <xf numFmtId="7" fontId="131" fillId="0" borderId="27" xfId="0" applyNumberFormat="1" applyFont="1" applyFill="1" applyBorder="1" applyAlignment="1">
      <alignment vertical="center" wrapText="1"/>
    </xf>
    <xf numFmtId="49" fontId="131" fillId="0" borderId="47" xfId="0" applyNumberFormat="1" applyFont="1" applyBorder="1" applyAlignment="1">
      <alignment horizontal="center" vertical="center" wrapText="1"/>
    </xf>
    <xf numFmtId="49" fontId="131" fillId="0" borderId="10" xfId="0" applyNumberFormat="1" applyFont="1" applyBorder="1" applyAlignment="1">
      <alignment horizontal="center" vertical="center"/>
    </xf>
    <xf numFmtId="49" fontId="141" fillId="0" borderId="11" xfId="0" applyNumberFormat="1" applyFont="1" applyBorder="1" applyAlignment="1">
      <alignment horizontal="center" vertical="center"/>
    </xf>
    <xf numFmtId="7" fontId="131" fillId="0" borderId="12" xfId="0" applyNumberFormat="1" applyFont="1" applyFill="1" applyBorder="1" applyAlignment="1">
      <alignment horizontal="right" vertical="center"/>
    </xf>
    <xf numFmtId="7" fontId="131" fillId="0" borderId="12" xfId="0" applyNumberFormat="1" applyFont="1" applyFill="1" applyBorder="1" applyAlignment="1">
      <alignment vertical="center" wrapText="1"/>
    </xf>
    <xf numFmtId="0" fontId="131" fillId="0" borderId="11" xfId="0" applyFont="1" applyBorder="1" applyAlignment="1">
      <alignment vertical="center" wrapText="1"/>
    </xf>
    <xf numFmtId="0" fontId="142" fillId="0" borderId="46" xfId="0" applyNumberFormat="1" applyFont="1" applyBorder="1" applyAlignment="1">
      <alignment horizontal="center" vertical="center" wrapText="1"/>
    </xf>
    <xf numFmtId="0" fontId="142" fillId="0" borderId="27" xfId="0" applyNumberFormat="1" applyFont="1" applyBorder="1" applyAlignment="1">
      <alignment horizontal="center" vertical="center" wrapText="1"/>
    </xf>
    <xf numFmtId="7" fontId="142" fillId="0" borderId="27" xfId="0" applyNumberFormat="1" applyFont="1" applyBorder="1" applyAlignment="1">
      <alignment horizontal="center" vertical="center" wrapText="1"/>
    </xf>
    <xf numFmtId="0" fontId="142" fillId="0" borderId="47" xfId="0" applyNumberFormat="1" applyFont="1" applyBorder="1" applyAlignment="1">
      <alignment horizontal="left" vertical="center" wrapText="1"/>
    </xf>
    <xf numFmtId="7" fontId="142" fillId="0" borderId="12" xfId="0" applyNumberFormat="1" applyFont="1" applyBorder="1" applyAlignment="1">
      <alignment vertical="center" wrapText="1"/>
    </xf>
    <xf numFmtId="8" fontId="130" fillId="0" borderId="25" xfId="0" applyNumberFormat="1" applyFont="1" applyBorder="1" applyAlignment="1" quotePrefix="1">
      <alignment horizontal="center" vertical="center"/>
    </xf>
    <xf numFmtId="49" fontId="143" fillId="0" borderId="25" xfId="0" applyNumberFormat="1" applyFont="1" applyBorder="1" applyAlignment="1">
      <alignment horizontal="center" vertical="center"/>
    </xf>
    <xf numFmtId="7" fontId="130" fillId="0" borderId="30" xfId="0" applyNumberFormat="1" applyFont="1" applyBorder="1" applyAlignment="1">
      <alignment horizontal="right" vertical="center"/>
    </xf>
    <xf numFmtId="7" fontId="129" fillId="0" borderId="22" xfId="0" applyNumberFormat="1" applyFont="1" applyBorder="1" applyAlignment="1">
      <alignment horizontal="right" vertical="center"/>
    </xf>
    <xf numFmtId="7" fontId="130" fillId="0" borderId="22" xfId="0" applyNumberFormat="1" applyFont="1" applyFill="1" applyBorder="1" applyAlignment="1">
      <alignment horizontal="right" vertical="center"/>
    </xf>
    <xf numFmtId="0" fontId="130" fillId="0" borderId="14" xfId="0" applyFont="1" applyBorder="1" applyAlignment="1" quotePrefix="1">
      <alignment horizontal="center" vertical="center"/>
    </xf>
    <xf numFmtId="0" fontId="130" fillId="0" borderId="14" xfId="0" applyFont="1" applyBorder="1" applyAlignment="1">
      <alignment horizontal="left" vertical="center"/>
    </xf>
    <xf numFmtId="7" fontId="130" fillId="0" borderId="30" xfId="0" applyNumberFormat="1" applyFont="1" applyFill="1" applyBorder="1" applyAlignment="1">
      <alignment horizontal="right" vertical="center"/>
    </xf>
    <xf numFmtId="7" fontId="130" fillId="0" borderId="14" xfId="0" applyNumberFormat="1" applyFont="1" applyFill="1" applyBorder="1" applyAlignment="1">
      <alignment horizontal="right" vertical="center"/>
    </xf>
    <xf numFmtId="165" fontId="130" fillId="0" borderId="14" xfId="0" applyNumberFormat="1" applyFont="1" applyBorder="1" applyAlignment="1">
      <alignment horizontal="center" vertical="center"/>
    </xf>
    <xf numFmtId="8" fontId="130" fillId="0" borderId="24" xfId="0" applyNumberFormat="1" applyFont="1" applyBorder="1" applyAlignment="1">
      <alignment horizontal="center" vertical="center"/>
    </xf>
    <xf numFmtId="49" fontId="130" fillId="0" borderId="24" xfId="0" applyNumberFormat="1" applyFont="1" applyBorder="1" applyAlignment="1">
      <alignment horizontal="center" vertical="center"/>
    </xf>
    <xf numFmtId="0" fontId="130" fillId="0" borderId="24" xfId="0" applyFont="1" applyBorder="1" applyAlignment="1">
      <alignment horizontal="left" vertical="center" wrapText="1"/>
    </xf>
    <xf numFmtId="7" fontId="130" fillId="0" borderId="29" xfId="0" applyNumberFormat="1" applyFont="1" applyFill="1" applyBorder="1" applyAlignment="1">
      <alignment horizontal="right" vertical="center"/>
    </xf>
    <xf numFmtId="0" fontId="130" fillId="0" borderId="25" xfId="0" applyNumberFormat="1" applyFont="1" applyBorder="1" applyAlignment="1">
      <alignment horizontal="center" vertical="center"/>
    </xf>
    <xf numFmtId="0" fontId="130" fillId="0" borderId="14" xfId="0" applyNumberFormat="1" applyFont="1" applyBorder="1" applyAlignment="1">
      <alignment horizontal="center" vertical="center"/>
    </xf>
    <xf numFmtId="8" fontId="139" fillId="0" borderId="14" xfId="0" applyNumberFormat="1" applyFont="1" applyBorder="1" applyAlignment="1">
      <alignment horizontal="center" vertical="center"/>
    </xf>
    <xf numFmtId="8" fontId="130" fillId="0" borderId="48" xfId="0" applyNumberFormat="1" applyFont="1" applyBorder="1" applyAlignment="1">
      <alignment horizontal="center" vertical="center"/>
    </xf>
    <xf numFmtId="0" fontId="130" fillId="0" borderId="48" xfId="0" applyFont="1" applyBorder="1" applyAlignment="1">
      <alignment horizontal="left" vertical="center" wrapText="1"/>
    </xf>
    <xf numFmtId="7" fontId="130" fillId="0" borderId="49" xfId="0" applyNumberFormat="1" applyFont="1" applyFill="1" applyBorder="1" applyAlignment="1">
      <alignment horizontal="right" vertical="center"/>
    </xf>
    <xf numFmtId="8" fontId="144" fillId="0" borderId="48" xfId="0" applyNumberFormat="1" applyFont="1" applyBorder="1" applyAlignment="1">
      <alignment horizontal="center" vertical="center"/>
    </xf>
    <xf numFmtId="7" fontId="130" fillId="0" borderId="49" xfId="0" applyNumberFormat="1" applyFont="1" applyFill="1" applyBorder="1" applyAlignment="1">
      <alignment vertical="center" wrapText="1"/>
    </xf>
    <xf numFmtId="8" fontId="137" fillId="0" borderId="25" xfId="0" applyNumberFormat="1" applyFont="1" applyBorder="1" applyAlignment="1">
      <alignment horizontal="center" vertical="center"/>
    </xf>
    <xf numFmtId="165" fontId="139" fillId="0" borderId="25" xfId="0" applyNumberFormat="1" applyFont="1" applyBorder="1" applyAlignment="1">
      <alignment horizontal="center" vertical="center"/>
    </xf>
    <xf numFmtId="8" fontId="137" fillId="0" borderId="14" xfId="0" applyNumberFormat="1" applyFont="1" applyBorder="1" applyAlignment="1">
      <alignment horizontal="center" vertical="center"/>
    </xf>
    <xf numFmtId="49" fontId="130" fillId="0" borderId="51" xfId="0" applyNumberFormat="1" applyFont="1" applyBorder="1" applyAlignment="1">
      <alignment horizontal="center" vertical="center"/>
    </xf>
    <xf numFmtId="49" fontId="130" fillId="0" borderId="14" xfId="0" applyNumberFormat="1" applyFont="1" applyBorder="1" applyAlignment="1">
      <alignment horizontal="center" vertical="center"/>
    </xf>
    <xf numFmtId="8" fontId="139" fillId="0" borderId="51" xfId="0" applyNumberFormat="1" applyFont="1" applyBorder="1" applyAlignment="1">
      <alignment horizontal="center" vertical="center"/>
    </xf>
    <xf numFmtId="0" fontId="130" fillId="0" borderId="14" xfId="0" applyFont="1" applyBorder="1" applyAlignment="1">
      <alignment horizontal="left" vertical="center" wrapText="1"/>
    </xf>
    <xf numFmtId="7" fontId="130" fillId="0" borderId="22" xfId="0" applyNumberFormat="1" applyFont="1" applyFill="1" applyBorder="1" applyAlignment="1">
      <alignment horizontal="right" vertical="center"/>
    </xf>
    <xf numFmtId="8" fontId="130" fillId="0" borderId="14" xfId="0" applyNumberFormat="1" applyFont="1" applyFill="1" applyBorder="1" applyAlignment="1">
      <alignment horizontal="center" vertical="center"/>
    </xf>
    <xf numFmtId="49" fontId="137" fillId="0" borderId="48" xfId="0" applyNumberFormat="1" applyFont="1" applyBorder="1" applyAlignment="1">
      <alignment horizontal="center" vertical="center" wrapText="1"/>
    </xf>
    <xf numFmtId="7" fontId="130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5" fillId="0" borderId="14" xfId="0" applyFont="1" applyFill="1" applyBorder="1" applyAlignment="1">
      <alignment horizontal="center" vertical="center" wrapText="1"/>
    </xf>
    <xf numFmtId="0" fontId="146" fillId="0" borderId="14" xfId="0" applyFont="1" applyFill="1" applyBorder="1" applyAlignment="1">
      <alignment horizontal="center" vertical="center" wrapText="1"/>
    </xf>
    <xf numFmtId="0" fontId="145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31" fillId="0" borderId="31" xfId="0" applyNumberFormat="1" applyFont="1" applyBorder="1" applyAlignment="1">
      <alignment horizontal="center" vertical="center"/>
    </xf>
    <xf numFmtId="49" fontId="131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31" fillId="0" borderId="31" xfId="0" applyNumberFormat="1" applyFont="1" applyBorder="1" applyAlignment="1">
      <alignment horizontal="center" vertical="center" wrapText="1"/>
    </xf>
    <xf numFmtId="49" fontId="131" fillId="0" borderId="48" xfId="0" applyNumberFormat="1" applyFont="1" applyBorder="1" applyAlignment="1">
      <alignment horizontal="center" vertical="center" wrapText="1"/>
    </xf>
    <xf numFmtId="49" fontId="131" fillId="0" borderId="21" xfId="0" applyNumberFormat="1" applyFont="1" applyBorder="1" applyAlignment="1">
      <alignment horizontal="center" vertical="center" wrapText="1"/>
    </xf>
    <xf numFmtId="49" fontId="131" fillId="0" borderId="14" xfId="0" applyNumberFormat="1" applyFont="1" applyBorder="1" applyAlignment="1">
      <alignment horizontal="center" vertical="center" wrapText="1"/>
    </xf>
    <xf numFmtId="49" fontId="131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4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30" fillId="0" borderId="53" xfId="0" applyNumberFormat="1" applyFont="1" applyFill="1" applyBorder="1" applyAlignment="1">
      <alignment horizontal="right" vertical="center" wrapText="1"/>
    </xf>
    <xf numFmtId="7" fontId="130" fillId="0" borderId="14" xfId="0" applyNumberFormat="1" applyFont="1" applyFill="1" applyBorder="1" applyAlignment="1">
      <alignment horizontal="right" vertical="center" wrapText="1"/>
    </xf>
    <xf numFmtId="0" fontId="124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31" fillId="0" borderId="11" xfId="0" applyFont="1" applyBorder="1" applyAlignment="1">
      <alignment horizontal="left" vertical="center"/>
    </xf>
    <xf numFmtId="164" fontId="131" fillId="0" borderId="12" xfId="0" applyNumberFormat="1" applyFont="1" applyBorder="1" applyAlignment="1">
      <alignment horizontal="right" vertical="center"/>
    </xf>
    <xf numFmtId="164" fontId="130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30" fillId="0" borderId="14" xfId="0" applyNumberFormat="1" applyFont="1" applyBorder="1" applyAlignment="1" quotePrefix="1">
      <alignment horizontal="center" vertical="center"/>
    </xf>
    <xf numFmtId="164" fontId="130" fillId="0" borderId="22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9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3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31" fillId="0" borderId="11" xfId="0" applyFont="1" applyBorder="1" applyAlignment="1">
      <alignment horizontal="center" vertical="center"/>
    </xf>
    <xf numFmtId="4" fontId="131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5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5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5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2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4" fillId="0" borderId="21" xfId="0" applyFont="1" applyFill="1" applyBorder="1" applyAlignment="1" quotePrefix="1">
      <alignment horizontal="center" vertical="center"/>
    </xf>
    <xf numFmtId="0" fontId="134" fillId="0" borderId="14" xfId="0" applyFont="1" applyFill="1" applyBorder="1" applyAlignment="1">
      <alignment horizontal="center" vertical="center"/>
    </xf>
    <xf numFmtId="7" fontId="131" fillId="0" borderId="14" xfId="0" applyNumberFormat="1" applyFont="1" applyBorder="1" applyAlignment="1">
      <alignment vertical="center" wrapText="1"/>
    </xf>
    <xf numFmtId="4" fontId="134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5" fillId="0" borderId="14" xfId="0" applyFont="1" applyFill="1" applyBorder="1" applyAlignment="1" quotePrefix="1">
      <alignment horizontal="center" vertical="center" wrapText="1"/>
    </xf>
    <xf numFmtId="0" fontId="145" fillId="0" borderId="14" xfId="0" applyFont="1" applyFill="1" applyBorder="1" applyAlignment="1">
      <alignment vertical="center" wrapText="1"/>
    </xf>
    <xf numFmtId="4" fontId="145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4" fillId="0" borderId="21" xfId="0" applyFont="1" applyFill="1" applyBorder="1" applyAlignment="1">
      <alignment horizontal="center" vertical="center" wrapText="1"/>
    </xf>
    <xf numFmtId="0" fontId="134" fillId="0" borderId="14" xfId="0" applyFont="1" applyFill="1" applyBorder="1" applyAlignment="1">
      <alignment horizontal="center" vertical="center" wrapText="1"/>
    </xf>
    <xf numFmtId="4" fontId="134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31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31" fillId="0" borderId="14" xfId="0" applyFont="1" applyBorder="1" applyAlignment="1">
      <alignment horizontal="left" vertical="center" wrapText="1"/>
    </xf>
    <xf numFmtId="0" fontId="138" fillId="0" borderId="14" xfId="0" applyNumberFormat="1" applyFont="1" applyBorder="1" applyAlignment="1">
      <alignment horizontal="center" vertical="center"/>
    </xf>
    <xf numFmtId="0" fontId="138" fillId="0" borderId="14" xfId="0" applyFont="1" applyBorder="1" applyAlignment="1">
      <alignment horizontal="left" vertical="center" wrapText="1"/>
    </xf>
    <xf numFmtId="49" fontId="131" fillId="0" borderId="16" xfId="0" applyNumberFormat="1" applyFont="1" applyBorder="1" applyAlignment="1">
      <alignment horizontal="center" vertical="center" wrapText="1"/>
    </xf>
    <xf numFmtId="49" fontId="131" fillId="0" borderId="25" xfId="0" applyNumberFormat="1" applyFont="1" applyBorder="1" applyAlignment="1">
      <alignment horizontal="center" vertical="center" wrapText="1"/>
    </xf>
    <xf numFmtId="0" fontId="131" fillId="0" borderId="25" xfId="0" applyFont="1" applyBorder="1" applyAlignment="1">
      <alignment vertical="center" wrapText="1"/>
    </xf>
    <xf numFmtId="49" fontId="138" fillId="0" borderId="14" xfId="0" applyNumberFormat="1" applyFont="1" applyBorder="1" applyAlignment="1">
      <alignment horizontal="center" vertical="center"/>
    </xf>
    <xf numFmtId="8" fontId="138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31" fillId="0" borderId="21" xfId="0" applyNumberFormat="1" applyFont="1" applyBorder="1" applyAlignment="1">
      <alignment horizontal="center" vertical="center" wrapText="1"/>
    </xf>
    <xf numFmtId="49" fontId="131" fillId="0" borderId="14" xfId="0" applyNumberFormat="1" applyFont="1" applyBorder="1" applyAlignment="1">
      <alignment horizontal="center" vertical="center" wrapText="1"/>
    </xf>
    <xf numFmtId="49" fontId="138" fillId="0" borderId="25" xfId="0" applyNumberFormat="1" applyFont="1" applyBorder="1" applyAlignment="1">
      <alignment horizontal="center" vertical="center"/>
    </xf>
    <xf numFmtId="8" fontId="138" fillId="0" borderId="25" xfId="0" applyNumberFormat="1" applyFont="1" applyBorder="1" applyAlignment="1">
      <alignment horizontal="center" vertical="center"/>
    </xf>
    <xf numFmtId="0" fontId="138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5" fillId="0" borderId="25" xfId="0" applyFont="1" applyFill="1" applyBorder="1" applyAlignment="1">
      <alignment horizontal="center" vertical="center" wrapText="1"/>
    </xf>
    <xf numFmtId="0" fontId="128" fillId="0" borderId="25" xfId="0" applyFont="1" applyFill="1" applyBorder="1" applyAlignment="1">
      <alignment horizontal="center" vertical="center" wrapText="1"/>
    </xf>
    <xf numFmtId="4" fontId="145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4" fillId="0" borderId="10" xfId="0" applyFont="1" applyFill="1" applyBorder="1" applyAlignment="1">
      <alignment horizontal="center" vertical="center" wrapText="1"/>
    </xf>
    <xf numFmtId="0" fontId="148" fillId="0" borderId="11" xfId="0" applyFont="1" applyFill="1" applyBorder="1" applyAlignment="1">
      <alignment horizontal="center" vertical="center" wrapText="1"/>
    </xf>
    <xf numFmtId="0" fontId="149" fillId="0" borderId="11" xfId="0" applyFont="1" applyFill="1" applyBorder="1" applyAlignment="1">
      <alignment horizontal="left" vertical="center" wrapText="1"/>
    </xf>
    <xf numFmtId="4" fontId="150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30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31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31" fillId="0" borderId="58" xfId="0" applyFont="1" applyBorder="1" applyAlignment="1">
      <alignment horizontal="center"/>
    </xf>
    <xf numFmtId="0" fontId="131" fillId="0" borderId="14" xfId="0" applyFont="1" applyBorder="1" applyAlignment="1">
      <alignment horizontal="center" vertical="center"/>
    </xf>
    <xf numFmtId="164" fontId="130" fillId="0" borderId="30" xfId="0" applyNumberFormat="1" applyFont="1" applyFill="1" applyBorder="1" applyAlignment="1">
      <alignment vertical="center"/>
    </xf>
    <xf numFmtId="164" fontId="130" fillId="0" borderId="45" xfId="0" applyNumberFormat="1" applyFont="1" applyFill="1" applyBorder="1" applyAlignment="1">
      <alignment vertical="center"/>
    </xf>
    <xf numFmtId="0" fontId="124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125" fillId="0" borderId="14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42" fillId="0" borderId="10" xfId="0" applyFont="1" applyBorder="1" applyAlignment="1" quotePrefix="1">
      <alignment horizontal="center" vertical="center"/>
    </xf>
    <xf numFmtId="0" fontId="142" fillId="0" borderId="11" xfId="0" applyFont="1" applyBorder="1" applyAlignment="1">
      <alignment horizontal="center" vertical="center"/>
    </xf>
    <xf numFmtId="0" fontId="136" fillId="0" borderId="11" xfId="0" applyFont="1" applyBorder="1" applyAlignment="1">
      <alignment horizontal="left" vertical="center"/>
    </xf>
    <xf numFmtId="7" fontId="142" fillId="0" borderId="12" xfId="0" applyNumberFormat="1" applyFont="1" applyFill="1" applyBorder="1" applyAlignment="1">
      <alignment horizontal="right" vertical="center"/>
    </xf>
    <xf numFmtId="7" fontId="142" fillId="0" borderId="59" xfId="0" applyNumberFormat="1" applyFont="1" applyFill="1" applyBorder="1" applyAlignment="1">
      <alignment horizontal="right" vertical="center"/>
    </xf>
    <xf numFmtId="0" fontId="151" fillId="0" borderId="25" xfId="0" applyFont="1" applyBorder="1" applyAlignment="1" quotePrefix="1">
      <alignment horizontal="center" vertical="center"/>
    </xf>
    <xf numFmtId="0" fontId="143" fillId="0" borderId="25" xfId="0" applyFont="1" applyBorder="1" applyAlignment="1">
      <alignment horizontal="center" vertical="center"/>
    </xf>
    <xf numFmtId="0" fontId="151" fillId="0" borderId="25" xfId="0" applyFont="1" applyBorder="1" applyAlignment="1">
      <alignment horizontal="left" vertical="center"/>
    </xf>
    <xf numFmtId="7" fontId="151" fillId="0" borderId="30" xfId="0" applyNumberFormat="1" applyFont="1" applyFill="1" applyBorder="1" applyAlignment="1">
      <alignment horizontal="right" vertical="center"/>
    </xf>
    <xf numFmtId="7" fontId="151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42" fillId="0" borderId="46" xfId="0" applyNumberFormat="1" applyFont="1" applyBorder="1" applyAlignment="1">
      <alignment horizontal="center" vertical="center" wrapText="1"/>
    </xf>
    <xf numFmtId="49" fontId="142" fillId="0" borderId="10" xfId="0" applyNumberFormat="1" applyFont="1" applyBorder="1" applyAlignment="1">
      <alignment horizontal="center" vertical="center" wrapText="1"/>
    </xf>
    <xf numFmtId="49" fontId="142" fillId="0" borderId="11" xfId="0" applyNumberFormat="1" applyFont="1" applyBorder="1" applyAlignment="1">
      <alignment horizontal="center" vertical="center" wrapText="1"/>
    </xf>
    <xf numFmtId="0" fontId="136" fillId="0" borderId="11" xfId="0" applyFont="1" applyBorder="1" applyAlignment="1">
      <alignment vertical="center"/>
    </xf>
    <xf numFmtId="7" fontId="142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1" fillId="0" borderId="25" xfId="0" applyNumberFormat="1" applyFont="1" applyBorder="1" applyAlignment="1">
      <alignment horizontal="center" vertical="center" wrapText="1"/>
    </xf>
    <xf numFmtId="0" fontId="144" fillId="0" borderId="25" xfId="0" applyFont="1" applyBorder="1" applyAlignment="1">
      <alignment horizontal="left" vertical="center" wrapText="1"/>
    </xf>
    <xf numFmtId="7" fontId="151" fillId="0" borderId="30" xfId="0" applyNumberFormat="1" applyFont="1" applyBorder="1" applyAlignment="1">
      <alignment horizontal="right" vertical="center" wrapText="1"/>
    </xf>
    <xf numFmtId="7" fontId="151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6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1" fillId="0" borderId="25" xfId="0" applyFont="1" applyBorder="1" applyAlignment="1">
      <alignment horizontal="center" vertical="center"/>
    </xf>
    <xf numFmtId="0" fontId="152" fillId="0" borderId="14" xfId="0" applyFont="1" applyBorder="1" applyAlignment="1">
      <alignment horizontal="center" vertical="center"/>
    </xf>
    <xf numFmtId="0" fontId="144" fillId="0" borderId="14" xfId="0" applyFont="1" applyBorder="1" applyAlignment="1">
      <alignment horizontal="left" vertical="center" wrapText="1"/>
    </xf>
    <xf numFmtId="7" fontId="151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1" fillId="0" borderId="14" xfId="0" applyNumberFormat="1" applyFont="1" applyBorder="1" applyAlignment="1">
      <alignment horizontal="center" vertical="center" wrapText="1"/>
    </xf>
    <xf numFmtId="0" fontId="153" fillId="0" borderId="14" xfId="0" applyFont="1" applyBorder="1" applyAlignment="1">
      <alignment horizontal="left" vertical="center" wrapText="1"/>
    </xf>
    <xf numFmtId="7" fontId="151" fillId="0" borderId="22" xfId="0" applyNumberFormat="1" applyFont="1" applyBorder="1" applyAlignment="1">
      <alignment horizontal="right" vertical="center" wrapText="1"/>
    </xf>
    <xf numFmtId="0" fontId="151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42" fillId="0" borderId="10" xfId="0" applyFont="1" applyBorder="1" applyAlignment="1">
      <alignment horizontal="left" vertical="center" wrapText="1"/>
    </xf>
    <xf numFmtId="7" fontId="142" fillId="0" borderId="36" xfId="0" applyNumberFormat="1" applyFont="1" applyBorder="1" applyAlignment="1">
      <alignment horizontal="right" vertical="center" wrapText="1"/>
    </xf>
    <xf numFmtId="7" fontId="142" fillId="0" borderId="59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wrapText="1"/>
    </xf>
    <xf numFmtId="7" fontId="5" fillId="33" borderId="60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6" fillId="0" borderId="11" xfId="0" applyNumberFormat="1" applyFont="1" applyBorder="1" applyAlignment="1">
      <alignment vertical="center" wrapText="1"/>
    </xf>
    <xf numFmtId="7" fontId="142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1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42" fillId="0" borderId="10" xfId="0" applyFont="1" applyBorder="1" applyAlignment="1">
      <alignment horizontal="left" vertical="center" wrapText="1"/>
    </xf>
    <xf numFmtId="7" fontId="142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4" fillId="0" borderId="14" xfId="0" applyNumberFormat="1" applyFont="1" applyBorder="1" applyAlignment="1">
      <alignment vertical="center"/>
    </xf>
    <xf numFmtId="7" fontId="130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vertical="center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30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5" fillId="0" borderId="14" xfId="0" applyNumberFormat="1" applyFont="1" applyFill="1" applyBorder="1" applyAlignment="1">
      <alignment vertical="center"/>
    </xf>
    <xf numFmtId="7" fontId="131" fillId="0" borderId="60" xfId="0" applyNumberFormat="1" applyFont="1" applyFill="1" applyBorder="1" applyAlignment="1">
      <alignment vertical="center" wrapText="1"/>
    </xf>
    <xf numFmtId="7" fontId="129" fillId="0" borderId="14" xfId="0" applyNumberFormat="1" applyFont="1" applyFill="1" applyBorder="1" applyAlignment="1">
      <alignment vertical="center" wrapText="1"/>
    </xf>
    <xf numFmtId="164" fontId="130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5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55" fillId="0" borderId="25" xfId="0" applyFont="1" applyFill="1" applyBorder="1" applyAlignment="1">
      <alignment vertical="center" wrapText="1"/>
    </xf>
    <xf numFmtId="0" fontId="155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164" fontId="125" fillId="0" borderId="15" xfId="0" applyNumberFormat="1" applyFont="1" applyBorder="1" applyAlignment="1">
      <alignment vertical="center"/>
    </xf>
    <xf numFmtId="0" fontId="60" fillId="0" borderId="0" xfId="53" applyFont="1" applyFill="1">
      <alignment/>
      <protection/>
    </xf>
    <xf numFmtId="0" fontId="61" fillId="0" borderId="0" xfId="53" applyFont="1" applyFill="1" applyAlignment="1">
      <alignment wrapText="1"/>
      <protection/>
    </xf>
    <xf numFmtId="0" fontId="60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60" fillId="0" borderId="14" xfId="53" applyFont="1" applyFill="1" applyBorder="1" applyAlignment="1">
      <alignment horizontal="center" vertical="center" wrapText="1"/>
      <protection/>
    </xf>
    <xf numFmtId="0" fontId="63" fillId="0" borderId="14" xfId="53" applyFont="1" applyFill="1" applyBorder="1" applyAlignment="1">
      <alignment horizontal="center" vertical="center"/>
      <protection/>
    </xf>
    <xf numFmtId="0" fontId="64" fillId="34" borderId="14" xfId="53" applyFont="1" applyFill="1" applyBorder="1" applyAlignment="1">
      <alignment horizontal="center"/>
      <protection/>
    </xf>
    <xf numFmtId="0" fontId="60" fillId="34" borderId="14" xfId="53" applyFont="1" applyFill="1" applyBorder="1">
      <alignment/>
      <protection/>
    </xf>
    <xf numFmtId="4" fontId="60" fillId="34" borderId="14" xfId="53" applyNumberFormat="1" applyFont="1" applyFill="1" applyBorder="1">
      <alignment/>
      <protection/>
    </xf>
    <xf numFmtId="0" fontId="60" fillId="34" borderId="19" xfId="53" applyFont="1" applyFill="1" applyBorder="1" applyAlignment="1">
      <alignment horizontal="left"/>
      <protection/>
    </xf>
    <xf numFmtId="0" fontId="60" fillId="34" borderId="34" xfId="53" applyFont="1" applyFill="1" applyBorder="1" applyAlignment="1">
      <alignment horizontal="center"/>
      <protection/>
    </xf>
    <xf numFmtId="0" fontId="60" fillId="34" borderId="61" xfId="53" applyFont="1" applyFill="1" applyBorder="1" applyAlignment="1">
      <alignment horizontal="center"/>
      <protection/>
    </xf>
    <xf numFmtId="0" fontId="60" fillId="34" borderId="29" xfId="53" applyFont="1" applyFill="1" applyBorder="1" applyAlignment="1">
      <alignment/>
      <protection/>
    </xf>
    <xf numFmtId="0" fontId="60" fillId="34" borderId="0" xfId="53" applyFont="1" applyFill="1" applyBorder="1" applyAlignment="1">
      <alignment/>
      <protection/>
    </xf>
    <xf numFmtId="0" fontId="60" fillId="34" borderId="0" xfId="53" applyFont="1" applyFill="1" applyBorder="1" applyAlignment="1">
      <alignment horizontal="center"/>
      <protection/>
    </xf>
    <xf numFmtId="0" fontId="60" fillId="34" borderId="62" xfId="53" applyFont="1" applyFill="1" applyBorder="1" applyAlignment="1">
      <alignment horizontal="center"/>
      <protection/>
    </xf>
    <xf numFmtId="0" fontId="60" fillId="34" borderId="30" xfId="53" applyFont="1" applyFill="1" applyBorder="1" applyAlignment="1">
      <alignment/>
      <protection/>
    </xf>
    <xf numFmtId="0" fontId="60" fillId="34" borderId="53" xfId="53" applyFont="1" applyFill="1" applyBorder="1" applyAlignment="1">
      <alignment/>
      <protection/>
    </xf>
    <xf numFmtId="0" fontId="60" fillId="34" borderId="53" xfId="53" applyFont="1" applyFill="1" applyBorder="1" applyAlignment="1">
      <alignment horizontal="center"/>
      <protection/>
    </xf>
    <xf numFmtId="0" fontId="60" fillId="34" borderId="50" xfId="53" applyFont="1" applyFill="1" applyBorder="1" applyAlignment="1">
      <alignment horizontal="center"/>
      <protection/>
    </xf>
    <xf numFmtId="4" fontId="60" fillId="34" borderId="14" xfId="53" applyNumberFormat="1" applyFont="1" applyFill="1" applyBorder="1" applyAlignment="1">
      <alignment horizontal="right" vertical="center"/>
      <protection/>
    </xf>
    <xf numFmtId="0" fontId="64" fillId="34" borderId="14" xfId="53" applyFont="1" applyFill="1" applyBorder="1" applyAlignment="1">
      <alignment horizontal="center" vertical="center"/>
      <protection/>
    </xf>
    <xf numFmtId="0" fontId="60" fillId="34" borderId="22" xfId="53" applyFont="1" applyFill="1" applyBorder="1" applyAlignment="1">
      <alignment/>
      <protection/>
    </xf>
    <xf numFmtId="0" fontId="64" fillId="13" borderId="14" xfId="53" applyFont="1" applyFill="1" applyBorder="1" applyAlignment="1">
      <alignment horizontal="center"/>
      <protection/>
    </xf>
    <xf numFmtId="0" fontId="60" fillId="13" borderId="14" xfId="53" applyFont="1" applyFill="1" applyBorder="1">
      <alignment/>
      <protection/>
    </xf>
    <xf numFmtId="4" fontId="60" fillId="13" borderId="14" xfId="53" applyNumberFormat="1" applyFont="1" applyFill="1" applyBorder="1">
      <alignment/>
      <protection/>
    </xf>
    <xf numFmtId="0" fontId="60" fillId="13" borderId="19" xfId="53" applyFont="1" applyFill="1" applyBorder="1" applyAlignment="1">
      <alignment horizontal="left"/>
      <protection/>
    </xf>
    <xf numFmtId="0" fontId="60" fillId="13" borderId="34" xfId="53" applyFont="1" applyFill="1" applyBorder="1" applyAlignment="1">
      <alignment horizontal="center"/>
      <protection/>
    </xf>
    <xf numFmtId="0" fontId="60" fillId="13" borderId="61" xfId="53" applyFont="1" applyFill="1" applyBorder="1" applyAlignment="1">
      <alignment horizontal="center"/>
      <protection/>
    </xf>
    <xf numFmtId="0" fontId="60" fillId="13" borderId="29" xfId="53" applyFont="1" applyFill="1" applyBorder="1" applyAlignment="1">
      <alignment/>
      <protection/>
    </xf>
    <xf numFmtId="0" fontId="60" fillId="13" borderId="0" xfId="53" applyFont="1" applyFill="1" applyBorder="1" applyAlignment="1">
      <alignment/>
      <protection/>
    </xf>
    <xf numFmtId="0" fontId="60" fillId="13" borderId="0" xfId="53" applyFont="1" applyFill="1" applyBorder="1" applyAlignment="1">
      <alignment horizontal="center"/>
      <protection/>
    </xf>
    <xf numFmtId="0" fontId="60" fillId="13" borderId="62" xfId="53" applyFont="1" applyFill="1" applyBorder="1" applyAlignment="1">
      <alignment horizontal="center"/>
      <protection/>
    </xf>
    <xf numFmtId="0" fontId="60" fillId="13" borderId="30" xfId="53" applyFont="1" applyFill="1" applyBorder="1" applyAlignment="1">
      <alignment/>
      <protection/>
    </xf>
    <xf numFmtId="0" fontId="60" fillId="13" borderId="53" xfId="53" applyFont="1" applyFill="1" applyBorder="1" applyAlignment="1">
      <alignment/>
      <protection/>
    </xf>
    <xf numFmtId="0" fontId="60" fillId="13" borderId="53" xfId="53" applyFont="1" applyFill="1" applyBorder="1" applyAlignment="1">
      <alignment horizontal="center"/>
      <protection/>
    </xf>
    <xf numFmtId="0" fontId="60" fillId="13" borderId="50" xfId="53" applyFont="1" applyFill="1" applyBorder="1" applyAlignment="1">
      <alignment horizontal="center"/>
      <protection/>
    </xf>
    <xf numFmtId="4" fontId="60" fillId="13" borderId="14" xfId="53" applyNumberFormat="1" applyFont="1" applyFill="1" applyBorder="1" applyAlignment="1">
      <alignment horizontal="right" vertical="center"/>
      <protection/>
    </xf>
    <xf numFmtId="0" fontId="64" fillId="13" borderId="14" xfId="53" applyFont="1" applyFill="1" applyBorder="1" applyAlignment="1">
      <alignment horizontal="center" vertical="center"/>
      <protection/>
    </xf>
    <xf numFmtId="0" fontId="60" fillId="13" borderId="22" xfId="53" applyFont="1" applyFill="1" applyBorder="1" applyAlignment="1">
      <alignment/>
      <protection/>
    </xf>
    <xf numFmtId="0" fontId="64" fillId="0" borderId="14" xfId="53" applyFont="1" applyFill="1" applyBorder="1" applyAlignment="1">
      <alignment horizontal="center" vertical="center"/>
      <protection/>
    </xf>
    <xf numFmtId="0" fontId="60" fillId="0" borderId="14" xfId="53" applyFont="1" applyFill="1" applyBorder="1" applyAlignment="1">
      <alignment/>
      <protection/>
    </xf>
    <xf numFmtId="0" fontId="60" fillId="0" borderId="14" xfId="53" applyFont="1" applyFill="1" applyBorder="1" applyAlignment="1">
      <alignment horizontal="center"/>
      <protection/>
    </xf>
    <xf numFmtId="4" fontId="60" fillId="0" borderId="14" xfId="53" applyNumberFormat="1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11" fillId="0" borderId="17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42" fillId="0" borderId="0" xfId="0" applyNumberFormat="1" applyFont="1" applyBorder="1" applyAlignment="1">
      <alignment horizontal="left" vertical="center" wrapText="1"/>
    </xf>
    <xf numFmtId="0" fontId="39" fillId="35" borderId="14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/>
    </xf>
    <xf numFmtId="0" fontId="131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0" fillId="13" borderId="15" xfId="53" applyNumberFormat="1" applyFont="1" applyFill="1" applyBorder="1" applyAlignment="1">
      <alignment horizontal="right" vertical="center"/>
      <protection/>
    </xf>
    <xf numFmtId="4" fontId="60" fillId="13" borderId="24" xfId="53" applyNumberFormat="1" applyFont="1" applyFill="1" applyBorder="1" applyAlignment="1">
      <alignment horizontal="right" vertical="center"/>
      <protection/>
    </xf>
    <xf numFmtId="4" fontId="60" fillId="13" borderId="25" xfId="53" applyNumberFormat="1" applyFont="1" applyFill="1" applyBorder="1" applyAlignment="1">
      <alignment horizontal="right" vertical="center"/>
      <protection/>
    </xf>
    <xf numFmtId="0" fontId="60" fillId="13" borderId="22" xfId="53" applyFont="1" applyFill="1" applyBorder="1" applyAlignment="1">
      <alignment horizontal="center"/>
      <protection/>
    </xf>
    <xf numFmtId="0" fontId="60" fillId="13" borderId="51" xfId="53" applyFont="1" applyFill="1" applyBorder="1" applyAlignment="1">
      <alignment horizontal="center"/>
      <protection/>
    </xf>
    <xf numFmtId="0" fontId="60" fillId="0" borderId="0" xfId="53" applyFont="1" applyFill="1" applyAlignment="1">
      <alignment horizontal="left"/>
      <protection/>
    </xf>
    <xf numFmtId="0" fontId="60" fillId="13" borderId="14" xfId="53" applyFont="1" applyFill="1" applyBorder="1" applyAlignment="1">
      <alignment horizontal="center" vertical="center"/>
      <protection/>
    </xf>
    <xf numFmtId="0" fontId="60" fillId="13" borderId="15" xfId="53" applyFont="1" applyFill="1" applyBorder="1" applyAlignment="1">
      <alignment horizontal="center"/>
      <protection/>
    </xf>
    <xf numFmtId="0" fontId="60" fillId="13" borderId="24" xfId="53" applyFont="1" applyFill="1" applyBorder="1" applyAlignment="1">
      <alignment horizontal="center"/>
      <protection/>
    </xf>
    <xf numFmtId="0" fontId="60" fillId="13" borderId="25" xfId="53" applyFont="1" applyFill="1" applyBorder="1" applyAlignment="1">
      <alignment horizontal="center"/>
      <protection/>
    </xf>
    <xf numFmtId="0" fontId="60" fillId="13" borderId="15" xfId="53" applyFont="1" applyFill="1" applyBorder="1" applyAlignment="1">
      <alignment horizontal="center" vertical="center"/>
      <protection/>
    </xf>
    <xf numFmtId="0" fontId="60" fillId="13" borderId="24" xfId="53" applyFont="1" applyFill="1" applyBorder="1" applyAlignment="1">
      <alignment horizontal="center" vertical="center"/>
      <protection/>
    </xf>
    <xf numFmtId="0" fontId="60" fillId="13" borderId="25" xfId="53" applyFont="1" applyFill="1" applyBorder="1" applyAlignment="1">
      <alignment horizontal="center" vertical="center"/>
      <protection/>
    </xf>
    <xf numFmtId="0" fontId="60" fillId="34" borderId="22" xfId="53" applyFont="1" applyFill="1" applyBorder="1" applyAlignment="1">
      <alignment horizontal="center"/>
      <protection/>
    </xf>
    <xf numFmtId="0" fontId="60" fillId="34" borderId="51" xfId="53" applyFont="1" applyFill="1" applyBorder="1" applyAlignment="1">
      <alignment horizontal="center"/>
      <protection/>
    </xf>
    <xf numFmtId="4" fontId="60" fillId="34" borderId="15" xfId="53" applyNumberFormat="1" applyFont="1" applyFill="1" applyBorder="1" applyAlignment="1">
      <alignment horizontal="right" vertical="center"/>
      <protection/>
    </xf>
    <xf numFmtId="4" fontId="60" fillId="34" borderId="24" xfId="53" applyNumberFormat="1" applyFont="1" applyFill="1" applyBorder="1" applyAlignment="1">
      <alignment horizontal="right" vertical="center"/>
      <protection/>
    </xf>
    <xf numFmtId="4" fontId="60" fillId="34" borderId="25" xfId="53" applyNumberFormat="1" applyFont="1" applyFill="1" applyBorder="1" applyAlignment="1">
      <alignment horizontal="right" vertical="center"/>
      <protection/>
    </xf>
    <xf numFmtId="0" fontId="60" fillId="34" borderId="14" xfId="53" applyFont="1" applyFill="1" applyBorder="1" applyAlignment="1">
      <alignment horizontal="center" vertical="center"/>
      <protection/>
    </xf>
    <xf numFmtId="0" fontId="60" fillId="34" borderId="15" xfId="53" applyFont="1" applyFill="1" applyBorder="1" applyAlignment="1">
      <alignment horizontal="center"/>
      <protection/>
    </xf>
    <xf numFmtId="0" fontId="60" fillId="34" borderId="24" xfId="53" applyFont="1" applyFill="1" applyBorder="1" applyAlignment="1">
      <alignment horizontal="center"/>
      <protection/>
    </xf>
    <xf numFmtId="0" fontId="60" fillId="34" borderId="25" xfId="53" applyFont="1" applyFill="1" applyBorder="1" applyAlignment="1">
      <alignment horizontal="center"/>
      <protection/>
    </xf>
    <xf numFmtId="0" fontId="60" fillId="34" borderId="15" xfId="53" applyFont="1" applyFill="1" applyBorder="1" applyAlignment="1">
      <alignment horizontal="center" vertical="center"/>
      <protection/>
    </xf>
    <xf numFmtId="0" fontId="60" fillId="34" borderId="24" xfId="53" applyFont="1" applyFill="1" applyBorder="1" applyAlignment="1">
      <alignment horizontal="center" vertical="center"/>
      <protection/>
    </xf>
    <xf numFmtId="0" fontId="60" fillId="34" borderId="25" xfId="53" applyFont="1" applyFill="1" applyBorder="1" applyAlignment="1">
      <alignment horizontal="center" vertical="center"/>
      <protection/>
    </xf>
    <xf numFmtId="0" fontId="60" fillId="0" borderId="14" xfId="53" applyFont="1" applyFill="1" applyBorder="1" applyAlignment="1">
      <alignment horizontal="center" vertical="center"/>
      <protection/>
    </xf>
    <xf numFmtId="0" fontId="60" fillId="0" borderId="14" xfId="53" applyFont="1" applyFill="1" applyBorder="1" applyAlignment="1">
      <alignment horizontal="center" vertical="center" wrapText="1"/>
      <protection/>
    </xf>
    <xf numFmtId="0" fontId="60" fillId="0" borderId="22" xfId="53" applyFont="1" applyFill="1" applyBorder="1" applyAlignment="1">
      <alignment horizontal="center" vertical="center" wrapText="1"/>
      <protection/>
    </xf>
    <xf numFmtId="0" fontId="60" fillId="0" borderId="38" xfId="53" applyFont="1" applyFill="1" applyBorder="1" applyAlignment="1">
      <alignment horizontal="center" vertical="center" wrapText="1"/>
      <protection/>
    </xf>
    <xf numFmtId="0" fontId="60" fillId="0" borderId="51" xfId="53" applyFont="1" applyFill="1" applyBorder="1" applyAlignment="1">
      <alignment horizontal="center" vertical="center" wrapText="1"/>
      <protection/>
    </xf>
    <xf numFmtId="0" fontId="62" fillId="0" borderId="0" xfId="53" applyFont="1" applyFill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3"/>
  <sheetViews>
    <sheetView tabSelected="1" zoomScalePageLayoutView="0" workbookViewId="0" topLeftCell="A1">
      <selection activeCell="G168" sqref="G168:I173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500</v>
      </c>
    </row>
    <row r="3" spans="2:8" ht="14.25">
      <c r="B3" s="2"/>
      <c r="H3" t="s">
        <v>501</v>
      </c>
    </row>
    <row r="4" ht="13.5" customHeight="1">
      <c r="E4" s="3"/>
    </row>
    <row r="5" spans="3:9" ht="18.75" customHeight="1">
      <c r="C5" s="4"/>
      <c r="D5" s="5"/>
      <c r="E5" s="793" t="s">
        <v>502</v>
      </c>
      <c r="F5" s="793"/>
      <c r="I5" s="468"/>
    </row>
    <row r="6" spans="5:9" ht="12" customHeight="1" thickBot="1">
      <c r="E6" s="6"/>
      <c r="H6" s="465" t="s">
        <v>1</v>
      </c>
      <c r="I6" s="8"/>
    </row>
    <row r="7" spans="2:9" s="9" customFormat="1" ht="15" customHeight="1">
      <c r="B7" s="794" t="s">
        <v>2</v>
      </c>
      <c r="C7" s="796" t="s">
        <v>3</v>
      </c>
      <c r="D7" s="798" t="s">
        <v>4</v>
      </c>
      <c r="E7" s="800" t="s">
        <v>5</v>
      </c>
      <c r="F7" s="802" t="s">
        <v>295</v>
      </c>
      <c r="G7" s="789" t="s">
        <v>6</v>
      </c>
      <c r="H7" s="804" t="s">
        <v>210</v>
      </c>
      <c r="I7" s="791" t="s">
        <v>7</v>
      </c>
    </row>
    <row r="8" spans="2:9" s="9" customFormat="1" ht="15" customHeight="1" thickBot="1">
      <c r="B8" s="795"/>
      <c r="C8" s="797"/>
      <c r="D8" s="799"/>
      <c r="E8" s="801"/>
      <c r="F8" s="803"/>
      <c r="G8" s="790"/>
      <c r="H8" s="805"/>
      <c r="I8" s="792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F11+F14</f>
        <v>1376525.72</v>
      </c>
      <c r="G10" s="419">
        <f>G11+G14</f>
        <v>52000</v>
      </c>
      <c r="H10" s="419">
        <f>H11+H14</f>
        <v>1428525.72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221</v>
      </c>
      <c r="F11" s="420">
        <f>F12+F13</f>
        <v>687130</v>
      </c>
      <c r="G11" s="420">
        <f>G12+G13</f>
        <v>52000</v>
      </c>
      <c r="H11" s="420">
        <f>H12+H13</f>
        <v>739130</v>
      </c>
      <c r="I11" s="415"/>
    </row>
    <row r="12" spans="2:9" s="14" customFormat="1" ht="15" customHeight="1">
      <c r="B12" s="416"/>
      <c r="C12" s="322"/>
      <c r="D12" s="788" t="s">
        <v>564</v>
      </c>
      <c r="E12" s="70" t="s">
        <v>565</v>
      </c>
      <c r="F12" s="417">
        <v>0</v>
      </c>
      <c r="G12" s="417">
        <v>52000</v>
      </c>
      <c r="H12" s="15">
        <f>F12+G12</f>
        <v>52000</v>
      </c>
      <c r="I12" s="787"/>
    </row>
    <row r="13" spans="2:9" s="14" customFormat="1" ht="48">
      <c r="B13" s="416"/>
      <c r="C13" s="81"/>
      <c r="D13" s="142" t="s">
        <v>349</v>
      </c>
      <c r="E13" s="144" t="s">
        <v>350</v>
      </c>
      <c r="F13" s="417">
        <v>687130</v>
      </c>
      <c r="G13" s="566"/>
      <c r="H13" s="15">
        <f>F13+G13</f>
        <v>687130</v>
      </c>
      <c r="I13" s="574" t="s">
        <v>437</v>
      </c>
    </row>
    <row r="14" spans="2:9" s="14" customFormat="1" ht="15.75" customHeight="1">
      <c r="B14" s="426"/>
      <c r="C14" s="428" t="s">
        <v>257</v>
      </c>
      <c r="D14" s="115"/>
      <c r="E14" s="274" t="s">
        <v>11</v>
      </c>
      <c r="F14" s="429">
        <f>F15</f>
        <v>689395.72</v>
      </c>
      <c r="G14" s="429">
        <f>G15</f>
        <v>0</v>
      </c>
      <c r="H14" s="429">
        <f>H15</f>
        <v>689395.72</v>
      </c>
      <c r="I14" s="427"/>
    </row>
    <row r="15" spans="2:9" s="14" customFormat="1" ht="57" thickBot="1">
      <c r="B15" s="422"/>
      <c r="C15" s="423"/>
      <c r="D15" s="714">
        <v>2010</v>
      </c>
      <c r="E15" s="39" t="s">
        <v>77</v>
      </c>
      <c r="F15" s="424">
        <v>689395.72</v>
      </c>
      <c r="G15" s="737"/>
      <c r="H15" s="16">
        <f>F15+G15</f>
        <v>689395.72</v>
      </c>
      <c r="I15" s="425" t="s">
        <v>499</v>
      </c>
    </row>
    <row r="16" spans="2:9" s="14" customFormat="1" ht="13.5" thickBot="1">
      <c r="B16" s="295" t="s">
        <v>100</v>
      </c>
      <c r="C16" s="296"/>
      <c r="D16" s="296"/>
      <c r="E16" s="297" t="s">
        <v>101</v>
      </c>
      <c r="F16" s="419">
        <f aca="true" t="shared" si="0" ref="F16:H17">F17</f>
        <v>86797</v>
      </c>
      <c r="G16" s="419">
        <f t="shared" si="0"/>
        <v>0</v>
      </c>
      <c r="H16" s="419">
        <f t="shared" si="0"/>
        <v>86797</v>
      </c>
      <c r="I16" s="721"/>
    </row>
    <row r="17" spans="2:9" s="14" customFormat="1" ht="12.75">
      <c r="B17" s="18"/>
      <c r="C17" s="322" t="s">
        <v>104</v>
      </c>
      <c r="D17" s="323"/>
      <c r="E17" s="270" t="s">
        <v>225</v>
      </c>
      <c r="F17" s="722">
        <f t="shared" si="0"/>
        <v>86797</v>
      </c>
      <c r="G17" s="722">
        <f t="shared" si="0"/>
        <v>0</v>
      </c>
      <c r="H17" s="722">
        <f t="shared" si="0"/>
        <v>86797</v>
      </c>
      <c r="I17" s="425"/>
    </row>
    <row r="18" spans="2:9" s="14" customFormat="1" ht="36.75" thickBot="1">
      <c r="B18" s="422"/>
      <c r="C18" s="423"/>
      <c r="D18" s="36">
        <v>6300</v>
      </c>
      <c r="E18" s="70" t="s">
        <v>486</v>
      </c>
      <c r="F18" s="33">
        <v>86797</v>
      </c>
      <c r="G18" s="720"/>
      <c r="H18" s="15">
        <f>F18+G18</f>
        <v>86797</v>
      </c>
      <c r="I18" s="427" t="s">
        <v>487</v>
      </c>
    </row>
    <row r="19" spans="2:9" s="14" customFormat="1" ht="14.25" customHeight="1" thickBot="1">
      <c r="B19" s="278" t="s">
        <v>12</v>
      </c>
      <c r="C19" s="279"/>
      <c r="D19" s="279"/>
      <c r="E19" s="280" t="s">
        <v>13</v>
      </c>
      <c r="F19" s="281">
        <f aca="true" t="shared" si="1" ref="F19:H20">F20</f>
        <v>6000</v>
      </c>
      <c r="G19" s="282">
        <f t="shared" si="1"/>
        <v>0</v>
      </c>
      <c r="H19" s="282">
        <f t="shared" si="1"/>
        <v>6000</v>
      </c>
      <c r="I19" s="219"/>
    </row>
    <row r="20" spans="2:11" s="14" customFormat="1" ht="15" customHeight="1">
      <c r="B20" s="18"/>
      <c r="C20" s="300" t="s">
        <v>14</v>
      </c>
      <c r="D20" s="301"/>
      <c r="E20" s="302" t="s">
        <v>15</v>
      </c>
      <c r="F20" s="303">
        <f t="shared" si="1"/>
        <v>6000</v>
      </c>
      <c r="G20" s="303">
        <f t="shared" si="1"/>
        <v>0</v>
      </c>
      <c r="H20" s="303">
        <f t="shared" si="1"/>
        <v>6000</v>
      </c>
      <c r="I20" s="19"/>
      <c r="K20" s="20"/>
    </row>
    <row r="21" spans="2:11" s="14" customFormat="1" ht="24.75" customHeight="1" thickBot="1">
      <c r="B21" s="21"/>
      <c r="C21" s="22"/>
      <c r="D21" s="23" t="s">
        <v>16</v>
      </c>
      <c r="E21" s="24" t="s">
        <v>17</v>
      </c>
      <c r="F21" s="25">
        <v>6000</v>
      </c>
      <c r="G21" s="26"/>
      <c r="H21" s="16">
        <f>F21+G21</f>
        <v>6000</v>
      </c>
      <c r="I21" s="27"/>
      <c r="K21" s="28"/>
    </row>
    <row r="22" spans="2:11" s="14" customFormat="1" ht="15" customHeight="1" thickBot="1">
      <c r="B22" s="283">
        <v>700</v>
      </c>
      <c r="C22" s="279"/>
      <c r="D22" s="279"/>
      <c r="E22" s="280" t="s">
        <v>18</v>
      </c>
      <c r="F22" s="282">
        <f>F23</f>
        <v>2694300</v>
      </c>
      <c r="G22" s="282">
        <f>G23</f>
        <v>45000</v>
      </c>
      <c r="H22" s="282">
        <f>H23</f>
        <v>2739300</v>
      </c>
      <c r="I22" s="17"/>
      <c r="K22" s="20"/>
    </row>
    <row r="23" spans="2:11" s="14" customFormat="1" ht="15" customHeight="1">
      <c r="B23" s="18"/>
      <c r="C23" s="304">
        <v>70005</v>
      </c>
      <c r="D23" s="301"/>
      <c r="E23" s="302" t="s">
        <v>19</v>
      </c>
      <c r="F23" s="303">
        <f>F24+F25+F26+F27</f>
        <v>2694300</v>
      </c>
      <c r="G23" s="303">
        <f>G24+G25+G26+G27</f>
        <v>45000</v>
      </c>
      <c r="H23" s="303">
        <f>H24+H25+H26+H27</f>
        <v>2739300</v>
      </c>
      <c r="I23" s="19"/>
      <c r="K23" s="20"/>
    </row>
    <row r="24" spans="2:11" s="14" customFormat="1" ht="23.25" customHeight="1">
      <c r="B24" s="29"/>
      <c r="C24" s="30"/>
      <c r="D24" s="31" t="s">
        <v>20</v>
      </c>
      <c r="E24" s="32" t="s">
        <v>21</v>
      </c>
      <c r="F24" s="33">
        <v>8500</v>
      </c>
      <c r="G24" s="30"/>
      <c r="H24" s="16">
        <f>F24+G24</f>
        <v>8500</v>
      </c>
      <c r="I24" s="34"/>
      <c r="K24" s="20"/>
    </row>
    <row r="25" spans="2:11" s="14" customFormat="1" ht="36" customHeight="1">
      <c r="B25" s="29"/>
      <c r="C25" s="30"/>
      <c r="D25" s="31" t="s">
        <v>16</v>
      </c>
      <c r="E25" s="35" t="s">
        <v>22</v>
      </c>
      <c r="F25" s="33">
        <v>35000</v>
      </c>
      <c r="G25" s="740">
        <v>15000</v>
      </c>
      <c r="H25" s="16">
        <f>F25+G25</f>
        <v>50000</v>
      </c>
      <c r="I25" s="34"/>
      <c r="K25" s="20"/>
    </row>
    <row r="26" spans="2:11" s="14" customFormat="1" ht="24">
      <c r="B26" s="29"/>
      <c r="C26" s="30"/>
      <c r="D26" s="31" t="s">
        <v>347</v>
      </c>
      <c r="E26" s="32" t="s">
        <v>348</v>
      </c>
      <c r="F26" s="33">
        <v>150000</v>
      </c>
      <c r="G26" s="736">
        <v>30000</v>
      </c>
      <c r="H26" s="15">
        <f>F26+G26</f>
        <v>180000</v>
      </c>
      <c r="I26" s="724"/>
      <c r="K26" s="20"/>
    </row>
    <row r="27" spans="2:11" s="14" customFormat="1" ht="34.5" thickBot="1">
      <c r="B27" s="403"/>
      <c r="C27" s="404"/>
      <c r="D27" s="67" t="s">
        <v>488</v>
      </c>
      <c r="E27" s="723" t="s">
        <v>489</v>
      </c>
      <c r="F27" s="563">
        <v>2500800</v>
      </c>
      <c r="G27" s="424"/>
      <c r="H27" s="15">
        <f>F27+G27</f>
        <v>2500800</v>
      </c>
      <c r="I27" s="389" t="s">
        <v>490</v>
      </c>
      <c r="K27" s="20"/>
    </row>
    <row r="28" spans="2:11" s="14" customFormat="1" ht="15" customHeight="1" thickBot="1">
      <c r="B28" s="283">
        <v>750</v>
      </c>
      <c r="C28" s="279"/>
      <c r="D28" s="279"/>
      <c r="E28" s="280" t="s">
        <v>23</v>
      </c>
      <c r="F28" s="282">
        <f>F29+F31</f>
        <v>107200</v>
      </c>
      <c r="G28" s="282">
        <f>G29+G31</f>
        <v>1107</v>
      </c>
      <c r="H28" s="282">
        <f>H29+H31</f>
        <v>108307</v>
      </c>
      <c r="I28" s="17"/>
      <c r="K28" s="20"/>
    </row>
    <row r="29" spans="2:11" s="14" customFormat="1" ht="15" customHeight="1">
      <c r="B29" s="18"/>
      <c r="C29" s="304">
        <v>75011</v>
      </c>
      <c r="D29" s="301"/>
      <c r="E29" s="302" t="s">
        <v>24</v>
      </c>
      <c r="F29" s="303">
        <f>F30</f>
        <v>66200</v>
      </c>
      <c r="G29" s="303">
        <f>G30</f>
        <v>1107</v>
      </c>
      <c r="H29" s="303">
        <f>H30</f>
        <v>67307</v>
      </c>
      <c r="I29" s="19"/>
      <c r="K29" s="20"/>
    </row>
    <row r="30" spans="2:11" s="14" customFormat="1" ht="37.5" customHeight="1">
      <c r="B30" s="29"/>
      <c r="C30" s="30"/>
      <c r="D30" s="36">
        <v>2010</v>
      </c>
      <c r="E30" s="188" t="s">
        <v>25</v>
      </c>
      <c r="F30" s="33">
        <v>66200</v>
      </c>
      <c r="G30" s="740">
        <v>1107</v>
      </c>
      <c r="H30" s="15">
        <f>F30+G30</f>
        <v>67307</v>
      </c>
      <c r="I30" s="427" t="s">
        <v>511</v>
      </c>
      <c r="K30" s="37"/>
    </row>
    <row r="31" spans="2:9" s="14" customFormat="1" ht="15" customHeight="1">
      <c r="B31" s="29"/>
      <c r="C31" s="305">
        <v>75023</v>
      </c>
      <c r="D31" s="306"/>
      <c r="E31" s="307" t="s">
        <v>26</v>
      </c>
      <c r="F31" s="308">
        <f>F32+F33+F34</f>
        <v>41000</v>
      </c>
      <c r="G31" s="308">
        <f>G32+G33+G34</f>
        <v>0</v>
      </c>
      <c r="H31" s="308">
        <f>H32+H33+H34</f>
        <v>41000</v>
      </c>
      <c r="I31" s="34"/>
    </row>
    <row r="32" spans="2:9" s="14" customFormat="1" ht="24" customHeight="1">
      <c r="B32" s="29"/>
      <c r="C32" s="30"/>
      <c r="D32" s="31" t="s">
        <v>27</v>
      </c>
      <c r="E32" s="32" t="s">
        <v>28</v>
      </c>
      <c r="F32" s="33">
        <v>6000</v>
      </c>
      <c r="G32" s="30"/>
      <c r="H32" s="15">
        <f>F32+G32</f>
        <v>6000</v>
      </c>
      <c r="I32" s="34"/>
    </row>
    <row r="33" spans="2:9" s="14" customFormat="1" ht="24" customHeight="1">
      <c r="B33" s="29"/>
      <c r="C33" s="30"/>
      <c r="D33" s="31" t="s">
        <v>29</v>
      </c>
      <c r="E33" s="32" t="s">
        <v>30</v>
      </c>
      <c r="F33" s="33">
        <v>5000</v>
      </c>
      <c r="G33" s="30"/>
      <c r="H33" s="15">
        <f>F33+G33</f>
        <v>5000</v>
      </c>
      <c r="I33" s="34"/>
    </row>
    <row r="34" spans="2:9" s="14" customFormat="1" ht="24" customHeight="1" thickBot="1">
      <c r="B34" s="21"/>
      <c r="C34" s="26"/>
      <c r="D34" s="23" t="s">
        <v>31</v>
      </c>
      <c r="E34" s="24" t="s">
        <v>32</v>
      </c>
      <c r="F34" s="25">
        <v>30000</v>
      </c>
      <c r="G34" s="26"/>
      <c r="H34" s="16">
        <f>F34+G34</f>
        <v>30000</v>
      </c>
      <c r="I34" s="27"/>
    </row>
    <row r="35" spans="2:9" s="14" customFormat="1" ht="42" customHeight="1" thickBot="1">
      <c r="B35" s="283">
        <v>751</v>
      </c>
      <c r="C35" s="279"/>
      <c r="D35" s="279"/>
      <c r="E35" s="284" t="s">
        <v>286</v>
      </c>
      <c r="F35" s="282">
        <f>F36+F38</f>
        <v>5167</v>
      </c>
      <c r="G35" s="282">
        <f>G36+G38</f>
        <v>0</v>
      </c>
      <c r="H35" s="282">
        <f>H36+H38</f>
        <v>5167</v>
      </c>
      <c r="I35" s="17"/>
    </row>
    <row r="36" spans="2:11" s="14" customFormat="1" ht="25.5">
      <c r="B36" s="18"/>
      <c r="C36" s="304">
        <v>75101</v>
      </c>
      <c r="D36" s="301"/>
      <c r="E36" s="309" t="s">
        <v>33</v>
      </c>
      <c r="F36" s="303">
        <f>F37</f>
        <v>1420</v>
      </c>
      <c r="G36" s="303">
        <f>G37</f>
        <v>0</v>
      </c>
      <c r="H36" s="303">
        <f>H37</f>
        <v>1420</v>
      </c>
      <c r="I36" s="19"/>
      <c r="K36" s="20"/>
    </row>
    <row r="37" spans="2:11" s="14" customFormat="1" ht="38.25" customHeight="1">
      <c r="B37" s="29"/>
      <c r="C37" s="30"/>
      <c r="D37" s="36">
        <v>2010</v>
      </c>
      <c r="E37" s="70" t="s">
        <v>34</v>
      </c>
      <c r="F37" s="33">
        <v>1420</v>
      </c>
      <c r="G37" s="30"/>
      <c r="H37" s="15">
        <f>F37+G37</f>
        <v>1420</v>
      </c>
      <c r="I37" s="34"/>
      <c r="K37" s="28"/>
    </row>
    <row r="38" spans="2:11" s="14" customFormat="1" ht="51">
      <c r="B38" s="29"/>
      <c r="C38" s="305">
        <v>75109</v>
      </c>
      <c r="D38" s="317"/>
      <c r="E38" s="274" t="s">
        <v>343</v>
      </c>
      <c r="F38" s="308">
        <f>F39</f>
        <v>3747</v>
      </c>
      <c r="G38" s="308">
        <f>G39</f>
        <v>0</v>
      </c>
      <c r="H38" s="308">
        <f>H39</f>
        <v>3747</v>
      </c>
      <c r="I38" s="34"/>
      <c r="K38" s="28"/>
    </row>
    <row r="39" spans="2:11" s="14" customFormat="1" ht="38.25" customHeight="1" thickBot="1">
      <c r="B39" s="403"/>
      <c r="C39" s="404"/>
      <c r="D39" s="36">
        <v>2010</v>
      </c>
      <c r="E39" s="70" t="s">
        <v>77</v>
      </c>
      <c r="F39" s="405">
        <v>3747</v>
      </c>
      <c r="G39" s="405"/>
      <c r="H39" s="15">
        <f>F39+G39</f>
        <v>3747</v>
      </c>
      <c r="I39" s="389" t="s">
        <v>344</v>
      </c>
      <c r="K39" s="28"/>
    </row>
    <row r="40" spans="2:9" ht="56.25" customHeight="1" thickBot="1">
      <c r="B40" s="283">
        <v>756</v>
      </c>
      <c r="C40" s="279"/>
      <c r="D40" s="279"/>
      <c r="E40" s="284" t="s">
        <v>289</v>
      </c>
      <c r="F40" s="282">
        <f>F41+F43+F50+F58+F67</f>
        <v>10401308</v>
      </c>
      <c r="G40" s="282">
        <f>G41+G43+G50+G58+G67</f>
        <v>19000</v>
      </c>
      <c r="H40" s="282">
        <f>H41+H43+H50+H58+H67</f>
        <v>10420308</v>
      </c>
      <c r="I40" s="40"/>
    </row>
    <row r="41" spans="2:9" ht="25.5">
      <c r="B41" s="189"/>
      <c r="C41" s="304">
        <v>75601</v>
      </c>
      <c r="D41" s="310"/>
      <c r="E41" s="311" t="s">
        <v>280</v>
      </c>
      <c r="F41" s="312">
        <f>F42</f>
        <v>12000</v>
      </c>
      <c r="G41" s="312">
        <f>G42</f>
        <v>0</v>
      </c>
      <c r="H41" s="312">
        <f>H42</f>
        <v>12000</v>
      </c>
      <c r="I41" s="244"/>
    </row>
    <row r="42" spans="2:9" ht="24">
      <c r="B42" s="190"/>
      <c r="C42" s="191"/>
      <c r="D42" s="31" t="s">
        <v>46</v>
      </c>
      <c r="E42" s="32" t="s">
        <v>47</v>
      </c>
      <c r="F42" s="71">
        <v>12000</v>
      </c>
      <c r="G42" s="71"/>
      <c r="H42" s="15">
        <f>F42+G42</f>
        <v>12000</v>
      </c>
      <c r="I42" s="207"/>
    </row>
    <row r="43" spans="2:9" s="43" customFormat="1" ht="41.25" customHeight="1">
      <c r="B43" s="41"/>
      <c r="C43" s="304">
        <v>75615</v>
      </c>
      <c r="D43" s="301"/>
      <c r="E43" s="309" t="s">
        <v>35</v>
      </c>
      <c r="F43" s="303">
        <f>F44+F45+F46+F47+F48+F49</f>
        <v>3031000</v>
      </c>
      <c r="G43" s="303">
        <f>G44+G45+G46+G47+G49</f>
        <v>0</v>
      </c>
      <c r="H43" s="303">
        <f>H44+H45+H46+H47+H48+H49</f>
        <v>3031000</v>
      </c>
      <c r="I43" s="42"/>
    </row>
    <row r="44" spans="2:11" s="43" customFormat="1" ht="15" customHeight="1">
      <c r="B44" s="44"/>
      <c r="C44" s="45"/>
      <c r="D44" s="31" t="s">
        <v>36</v>
      </c>
      <c r="E44" s="32" t="s">
        <v>37</v>
      </c>
      <c r="F44" s="178">
        <v>2800000</v>
      </c>
      <c r="G44" s="179"/>
      <c r="H44" s="213">
        <f aca="true" t="shared" si="2" ref="H44:H49">F44+G44</f>
        <v>2800000</v>
      </c>
      <c r="I44" s="724"/>
      <c r="K44" s="240"/>
    </row>
    <row r="45" spans="2:11" ht="15" customHeight="1">
      <c r="B45" s="47"/>
      <c r="C45" s="48"/>
      <c r="D45" s="31" t="s">
        <v>38</v>
      </c>
      <c r="E45" s="49" t="s">
        <v>39</v>
      </c>
      <c r="F45" s="33">
        <v>120000</v>
      </c>
      <c r="G45" s="50"/>
      <c r="H45" s="16">
        <f t="shared" si="2"/>
        <v>120000</v>
      </c>
      <c r="I45" s="51"/>
      <c r="K45" s="241"/>
    </row>
    <row r="46" spans="2:11" ht="15" customHeight="1">
      <c r="B46" s="47"/>
      <c r="C46" s="48"/>
      <c r="D46" s="31" t="s">
        <v>40</v>
      </c>
      <c r="E46" s="49" t="s">
        <v>41</v>
      </c>
      <c r="F46" s="33">
        <v>23000</v>
      </c>
      <c r="G46" s="50"/>
      <c r="H46" s="16">
        <f t="shared" si="2"/>
        <v>23000</v>
      </c>
      <c r="I46" s="51"/>
      <c r="K46" s="241"/>
    </row>
    <row r="47" spans="2:11" ht="15" customHeight="1">
      <c r="B47" s="47"/>
      <c r="C47" s="48"/>
      <c r="D47" s="31" t="s">
        <v>42</v>
      </c>
      <c r="E47" s="49" t="s">
        <v>43</v>
      </c>
      <c r="F47" s="33">
        <v>80000</v>
      </c>
      <c r="G47" s="50"/>
      <c r="H47" s="16">
        <f t="shared" si="2"/>
        <v>80000</v>
      </c>
      <c r="I47" s="51"/>
      <c r="K47" s="241"/>
    </row>
    <row r="48" spans="2:11" ht="15" customHeight="1">
      <c r="B48" s="47"/>
      <c r="C48" s="48"/>
      <c r="D48" s="31" t="s">
        <v>50</v>
      </c>
      <c r="E48" s="49" t="s">
        <v>51</v>
      </c>
      <c r="F48" s="33">
        <v>3000</v>
      </c>
      <c r="G48" s="249"/>
      <c r="H48" s="192">
        <f t="shared" si="2"/>
        <v>3000</v>
      </c>
      <c r="I48" s="51"/>
      <c r="K48" s="241"/>
    </row>
    <row r="49" spans="2:11" ht="14.25">
      <c r="B49" s="47"/>
      <c r="C49" s="48"/>
      <c r="D49" s="31" t="s">
        <v>290</v>
      </c>
      <c r="E49" s="49" t="s">
        <v>291</v>
      </c>
      <c r="F49" s="33">
        <v>5000</v>
      </c>
      <c r="G49" s="245"/>
      <c r="H49" s="229">
        <f t="shared" si="2"/>
        <v>5000</v>
      </c>
      <c r="I49" s="207"/>
      <c r="K49" s="241"/>
    </row>
    <row r="50" spans="2:11" s="43" customFormat="1" ht="43.5" customHeight="1">
      <c r="B50" s="52"/>
      <c r="C50" s="305">
        <v>75616</v>
      </c>
      <c r="D50" s="306"/>
      <c r="E50" s="313" t="s">
        <v>292</v>
      </c>
      <c r="F50" s="308">
        <f>F51+F52+F53+F54+F55+F56+F57</f>
        <v>2841597</v>
      </c>
      <c r="G50" s="731">
        <f>G51+G52+G53+G54+G55+G56+G57</f>
        <v>0</v>
      </c>
      <c r="H50" s="308">
        <f>H51+H52+H53+H54+H55+H56+H57</f>
        <v>2841597</v>
      </c>
      <c r="I50" s="46"/>
      <c r="K50" s="240"/>
    </row>
    <row r="51" spans="2:11" s="43" customFormat="1" ht="15" customHeight="1">
      <c r="B51" s="44"/>
      <c r="C51" s="45"/>
      <c r="D51" s="31" t="s">
        <v>36</v>
      </c>
      <c r="E51" s="49" t="s">
        <v>37</v>
      </c>
      <c r="F51" s="33">
        <v>1100000</v>
      </c>
      <c r="G51" s="179"/>
      <c r="H51" s="15">
        <f aca="true" t="shared" si="3" ref="H51:H57">F51+G51</f>
        <v>1100000</v>
      </c>
      <c r="I51" s="724"/>
      <c r="J51" s="53"/>
      <c r="K51" s="240"/>
    </row>
    <row r="52" spans="2:11" ht="15" customHeight="1">
      <c r="B52" s="47"/>
      <c r="C52" s="48"/>
      <c r="D52" s="31" t="s">
        <v>38</v>
      </c>
      <c r="E52" s="49" t="s">
        <v>44</v>
      </c>
      <c r="F52" s="33">
        <v>1300000</v>
      </c>
      <c r="G52" s="179"/>
      <c r="H52" s="16">
        <f t="shared" si="3"/>
        <v>1300000</v>
      </c>
      <c r="I52" s="724"/>
      <c r="K52" s="241"/>
    </row>
    <row r="53" spans="2:11" ht="15" customHeight="1">
      <c r="B53" s="47"/>
      <c r="C53" s="48"/>
      <c r="D53" s="31" t="s">
        <v>40</v>
      </c>
      <c r="E53" s="49" t="s">
        <v>41</v>
      </c>
      <c r="F53" s="33">
        <v>2000</v>
      </c>
      <c r="G53" s="732"/>
      <c r="H53" s="15">
        <f t="shared" si="3"/>
        <v>2000</v>
      </c>
      <c r="I53" s="51"/>
      <c r="K53" s="241"/>
    </row>
    <row r="54" spans="2:11" s="43" customFormat="1" ht="15" customHeight="1">
      <c r="B54" s="52"/>
      <c r="C54" s="45"/>
      <c r="D54" s="31" t="s">
        <v>42</v>
      </c>
      <c r="E54" s="49" t="s">
        <v>45</v>
      </c>
      <c r="F54" s="33">
        <v>290000</v>
      </c>
      <c r="G54" s="179"/>
      <c r="H54" s="15">
        <f t="shared" si="3"/>
        <v>290000</v>
      </c>
      <c r="I54" s="724"/>
      <c r="K54" s="240"/>
    </row>
    <row r="55" spans="2:11" ht="15" customHeight="1">
      <c r="B55" s="47"/>
      <c r="C55" s="48"/>
      <c r="D55" s="31" t="s">
        <v>48</v>
      </c>
      <c r="E55" s="49" t="s">
        <v>49</v>
      </c>
      <c r="F55" s="33">
        <v>6000</v>
      </c>
      <c r="G55" s="732"/>
      <c r="H55" s="15">
        <f t="shared" si="3"/>
        <v>6000</v>
      </c>
      <c r="I55" s="51"/>
      <c r="K55" s="241"/>
    </row>
    <row r="56" spans="2:11" ht="15" customHeight="1">
      <c r="B56" s="47"/>
      <c r="C56" s="48"/>
      <c r="D56" s="31" t="s">
        <v>50</v>
      </c>
      <c r="E56" s="49" t="s">
        <v>51</v>
      </c>
      <c r="F56" s="33">
        <v>138597</v>
      </c>
      <c r="G56" s="728"/>
      <c r="H56" s="15">
        <f t="shared" si="3"/>
        <v>138597</v>
      </c>
      <c r="I56" s="724"/>
      <c r="K56" s="241"/>
    </row>
    <row r="57" spans="2:11" ht="14.25">
      <c r="B57" s="47"/>
      <c r="C57" s="48"/>
      <c r="D57" s="31" t="s">
        <v>290</v>
      </c>
      <c r="E57" s="49" t="s">
        <v>291</v>
      </c>
      <c r="F57" s="33">
        <v>5000</v>
      </c>
      <c r="G57" s="733"/>
      <c r="H57" s="229">
        <f t="shared" si="3"/>
        <v>5000</v>
      </c>
      <c r="I57" s="207"/>
      <c r="K57" s="241"/>
    </row>
    <row r="58" spans="2:11" s="43" customFormat="1" ht="38.25">
      <c r="B58" s="52"/>
      <c r="C58" s="305">
        <v>75618</v>
      </c>
      <c r="D58" s="306"/>
      <c r="E58" s="313" t="s">
        <v>293</v>
      </c>
      <c r="F58" s="308">
        <f>F59+F60+F61+F62+F63+F64+F65+F66</f>
        <v>865000</v>
      </c>
      <c r="G58" s="731">
        <f>G59+G60+G61+G62+G63+G64+G65+G66</f>
        <v>19000</v>
      </c>
      <c r="H58" s="308">
        <f>H59+H60+H61+H62+H63+H64+H65+H66</f>
        <v>884000</v>
      </c>
      <c r="I58" s="46"/>
      <c r="K58" s="240"/>
    </row>
    <row r="59" spans="2:11" s="43" customFormat="1" ht="16.5" customHeight="1">
      <c r="B59" s="44"/>
      <c r="C59" s="45"/>
      <c r="D59" s="31" t="s">
        <v>52</v>
      </c>
      <c r="E59" s="49" t="s">
        <v>53</v>
      </c>
      <c r="F59" s="33">
        <v>25000</v>
      </c>
      <c r="G59" s="734"/>
      <c r="H59" s="15">
        <f aca="true" t="shared" si="4" ref="H59:H66">F59+G59</f>
        <v>25000</v>
      </c>
      <c r="I59" s="46"/>
      <c r="K59" s="240"/>
    </row>
    <row r="60" spans="2:11" ht="16.5" customHeight="1">
      <c r="B60" s="47"/>
      <c r="C60" s="48"/>
      <c r="D60" s="31" t="s">
        <v>54</v>
      </c>
      <c r="E60" s="49" t="s">
        <v>55</v>
      </c>
      <c r="F60" s="33">
        <v>100000</v>
      </c>
      <c r="G60" s="728"/>
      <c r="H60" s="16">
        <f t="shared" si="4"/>
        <v>100000</v>
      </c>
      <c r="I60" s="51"/>
      <c r="K60" s="241"/>
    </row>
    <row r="61" spans="2:11" s="43" customFormat="1" ht="24" customHeight="1">
      <c r="B61" s="52"/>
      <c r="C61" s="45"/>
      <c r="D61" s="31" t="s">
        <v>56</v>
      </c>
      <c r="E61" s="32" t="s">
        <v>57</v>
      </c>
      <c r="F61" s="33">
        <v>155000</v>
      </c>
      <c r="G61" s="179">
        <v>19000</v>
      </c>
      <c r="H61" s="213">
        <f t="shared" si="4"/>
        <v>174000</v>
      </c>
      <c r="I61" s="72"/>
      <c r="K61" s="243"/>
    </row>
    <row r="62" spans="2:11" s="43" customFormat="1" ht="24" customHeight="1">
      <c r="B62" s="52"/>
      <c r="C62" s="45"/>
      <c r="D62" s="31" t="s">
        <v>58</v>
      </c>
      <c r="E62" s="32" t="s">
        <v>296</v>
      </c>
      <c r="F62" s="33">
        <v>30000</v>
      </c>
      <c r="G62" s="179"/>
      <c r="H62" s="177">
        <f t="shared" si="4"/>
        <v>30000</v>
      </c>
      <c r="I62" s="724"/>
      <c r="K62" s="243"/>
    </row>
    <row r="63" spans="2:11" s="43" customFormat="1" ht="24" customHeight="1">
      <c r="B63" s="52"/>
      <c r="C63" s="45"/>
      <c r="D63" s="31" t="s">
        <v>58</v>
      </c>
      <c r="E63" s="32" t="s">
        <v>297</v>
      </c>
      <c r="F63" s="33">
        <v>90000</v>
      </c>
      <c r="G63" s="179"/>
      <c r="H63" s="177">
        <f t="shared" si="4"/>
        <v>90000</v>
      </c>
      <c r="I63" s="724"/>
      <c r="K63" s="243"/>
    </row>
    <row r="64" spans="2:11" s="43" customFormat="1" ht="24" customHeight="1">
      <c r="B64" s="52"/>
      <c r="C64" s="45"/>
      <c r="D64" s="31" t="s">
        <v>58</v>
      </c>
      <c r="E64" s="32" t="s">
        <v>298</v>
      </c>
      <c r="F64" s="33">
        <v>5000</v>
      </c>
      <c r="G64" s="179"/>
      <c r="H64" s="177">
        <f t="shared" si="4"/>
        <v>5000</v>
      </c>
      <c r="I64" s="56"/>
      <c r="K64" s="243"/>
    </row>
    <row r="65" spans="2:11" s="43" customFormat="1" ht="24">
      <c r="B65" s="44"/>
      <c r="C65" s="45"/>
      <c r="D65" s="31" t="s">
        <v>58</v>
      </c>
      <c r="E65" s="32" t="s">
        <v>299</v>
      </c>
      <c r="F65" s="33">
        <v>450000</v>
      </c>
      <c r="G65" s="734"/>
      <c r="H65" s="15">
        <f t="shared" si="4"/>
        <v>450000</v>
      </c>
      <c r="I65" s="54"/>
      <c r="K65" s="240"/>
    </row>
    <row r="66" spans="2:11" s="43" customFormat="1" ht="12.75">
      <c r="B66" s="44"/>
      <c r="C66" s="45"/>
      <c r="D66" s="31" t="s">
        <v>290</v>
      </c>
      <c r="E66" s="49" t="s">
        <v>291</v>
      </c>
      <c r="F66" s="33">
        <v>10000</v>
      </c>
      <c r="G66" s="735"/>
      <c r="H66" s="229">
        <f t="shared" si="4"/>
        <v>10000</v>
      </c>
      <c r="I66" s="54"/>
      <c r="K66" s="240"/>
    </row>
    <row r="67" spans="2:11" s="43" customFormat="1" ht="30" customHeight="1">
      <c r="B67" s="44"/>
      <c r="C67" s="305">
        <v>75621</v>
      </c>
      <c r="D67" s="306"/>
      <c r="E67" s="313" t="s">
        <v>59</v>
      </c>
      <c r="F67" s="308">
        <f>F68+F69</f>
        <v>3651711</v>
      </c>
      <c r="G67" s="731">
        <f>G68+G69</f>
        <v>0</v>
      </c>
      <c r="H67" s="308">
        <f>H68+H69</f>
        <v>3651711</v>
      </c>
      <c r="I67" s="54"/>
      <c r="K67" s="240"/>
    </row>
    <row r="68" spans="2:11" ht="15.75" customHeight="1">
      <c r="B68" s="47"/>
      <c r="C68" s="48"/>
      <c r="D68" s="31" t="s">
        <v>60</v>
      </c>
      <c r="E68" s="49" t="s">
        <v>61</v>
      </c>
      <c r="F68" s="33">
        <v>3251711</v>
      </c>
      <c r="G68" s="179"/>
      <c r="H68" s="15">
        <f>F68+G68</f>
        <v>3251711</v>
      </c>
      <c r="I68" s="72"/>
      <c r="K68" s="241"/>
    </row>
    <row r="69" spans="2:11" ht="16.5" customHeight="1" thickBot="1">
      <c r="B69" s="57"/>
      <c r="C69" s="58"/>
      <c r="D69" s="23" t="s">
        <v>62</v>
      </c>
      <c r="E69" s="59" t="s">
        <v>63</v>
      </c>
      <c r="F69" s="235">
        <v>400000</v>
      </c>
      <c r="G69" s="246"/>
      <c r="H69" s="177">
        <f>F69+G69</f>
        <v>400000</v>
      </c>
      <c r="I69" s="724"/>
      <c r="K69" s="242"/>
    </row>
    <row r="70" spans="2:11" ht="15" customHeight="1" thickBot="1">
      <c r="B70" s="283">
        <v>758</v>
      </c>
      <c r="C70" s="279"/>
      <c r="D70" s="279"/>
      <c r="E70" s="280" t="s">
        <v>64</v>
      </c>
      <c r="F70" s="282">
        <f>F71+F73+F75</f>
        <v>8490210.93</v>
      </c>
      <c r="G70" s="282">
        <f>G71+G73+G75</f>
        <v>50000</v>
      </c>
      <c r="H70" s="282">
        <f>H71+H73+H75</f>
        <v>8540210.93</v>
      </c>
      <c r="I70" s="61"/>
      <c r="K70" s="241"/>
    </row>
    <row r="71" spans="2:11" ht="15.75" customHeight="1">
      <c r="B71" s="62"/>
      <c r="C71" s="304">
        <v>75801</v>
      </c>
      <c r="D71" s="301"/>
      <c r="E71" s="302" t="s">
        <v>65</v>
      </c>
      <c r="F71" s="303">
        <f>F72</f>
        <v>6583522</v>
      </c>
      <c r="G71" s="303">
        <f>G72</f>
        <v>50000</v>
      </c>
      <c r="H71" s="303">
        <f>H72</f>
        <v>6633522</v>
      </c>
      <c r="I71" s="63"/>
      <c r="K71" s="241"/>
    </row>
    <row r="72" spans="2:9" s="43" customFormat="1" ht="27.75" customHeight="1">
      <c r="B72" s="52"/>
      <c r="C72" s="45"/>
      <c r="D72" s="36">
        <v>2920</v>
      </c>
      <c r="E72" s="49" t="s">
        <v>66</v>
      </c>
      <c r="F72" s="33">
        <v>6583522</v>
      </c>
      <c r="G72" s="64">
        <v>50000</v>
      </c>
      <c r="H72" s="16">
        <f>F72+G72</f>
        <v>6633522</v>
      </c>
      <c r="I72" s="72" t="s">
        <v>514</v>
      </c>
    </row>
    <row r="73" spans="2:9" ht="15.75" customHeight="1">
      <c r="B73" s="47"/>
      <c r="C73" s="305">
        <v>75807</v>
      </c>
      <c r="D73" s="314"/>
      <c r="E73" s="307" t="s">
        <v>67</v>
      </c>
      <c r="F73" s="308">
        <f>F74</f>
        <v>1807494</v>
      </c>
      <c r="G73" s="308">
        <f>G74</f>
        <v>0</v>
      </c>
      <c r="H73" s="308">
        <f>H74</f>
        <v>1807494</v>
      </c>
      <c r="I73" s="65"/>
    </row>
    <row r="74" spans="2:9" ht="18.75" customHeight="1">
      <c r="B74" s="47"/>
      <c r="C74" s="48"/>
      <c r="D74" s="36">
        <v>2920</v>
      </c>
      <c r="E74" s="49" t="s">
        <v>68</v>
      </c>
      <c r="F74" s="33">
        <v>1807494</v>
      </c>
      <c r="G74" s="66"/>
      <c r="H74" s="15">
        <f>F74+G74</f>
        <v>1807494</v>
      </c>
      <c r="I74" s="65"/>
    </row>
    <row r="75" spans="2:9" ht="15.75" customHeight="1">
      <c r="B75" s="47"/>
      <c r="C75" s="305">
        <v>75814</v>
      </c>
      <c r="D75" s="315"/>
      <c r="E75" s="307" t="s">
        <v>276</v>
      </c>
      <c r="F75" s="303">
        <f>F76+F77+F78</f>
        <v>99194.93</v>
      </c>
      <c r="G75" s="303">
        <f>G76+G77+G78</f>
        <v>0</v>
      </c>
      <c r="H75" s="303">
        <f>H76+H77+H78</f>
        <v>99194.93</v>
      </c>
      <c r="I75" s="63"/>
    </row>
    <row r="76" spans="2:9" ht="36.75" customHeight="1">
      <c r="B76" s="47"/>
      <c r="C76" s="48"/>
      <c r="D76" s="36">
        <v>2030</v>
      </c>
      <c r="E76" s="32" t="s">
        <v>75</v>
      </c>
      <c r="F76" s="33">
        <v>68657.43</v>
      </c>
      <c r="G76" s="55"/>
      <c r="H76" s="15">
        <f>F76+G76</f>
        <v>68657.43</v>
      </c>
      <c r="I76" s="75" t="s">
        <v>476</v>
      </c>
    </row>
    <row r="77" spans="2:9" ht="39" customHeight="1">
      <c r="B77" s="47"/>
      <c r="C77" s="48"/>
      <c r="D77" s="36">
        <v>2990</v>
      </c>
      <c r="E77" s="32" t="s">
        <v>441</v>
      </c>
      <c r="F77" s="33">
        <v>29864</v>
      </c>
      <c r="G77" s="71"/>
      <c r="H77" s="15">
        <f>F77+G77</f>
        <v>29864</v>
      </c>
      <c r="I77" s="75"/>
    </row>
    <row r="78" spans="2:9" ht="39" customHeight="1" thickBot="1">
      <c r="B78" s="208"/>
      <c r="C78" s="588"/>
      <c r="D78" s="589">
        <v>6680</v>
      </c>
      <c r="E78" s="32" t="s">
        <v>441</v>
      </c>
      <c r="F78" s="563">
        <v>673.5</v>
      </c>
      <c r="G78" s="590"/>
      <c r="H78" s="15">
        <f>F78+G78</f>
        <v>673.5</v>
      </c>
      <c r="I78" s="75"/>
    </row>
    <row r="79" spans="2:9" ht="18.75" customHeight="1" thickBot="1">
      <c r="B79" s="285">
        <v>801</v>
      </c>
      <c r="C79" s="279"/>
      <c r="D79" s="279"/>
      <c r="E79" s="280" t="s">
        <v>69</v>
      </c>
      <c r="F79" s="282">
        <f>F80+F83+F85+F89+F91</f>
        <v>140931</v>
      </c>
      <c r="G79" s="282">
        <f>G80+G83+G85+G89+G91</f>
        <v>68931</v>
      </c>
      <c r="H79" s="282">
        <f>H80+H83+H85+H89+H91</f>
        <v>209862</v>
      </c>
      <c r="I79" s="61"/>
    </row>
    <row r="80" spans="2:9" ht="18" customHeight="1">
      <c r="B80" s="62"/>
      <c r="C80" s="304">
        <v>80101</v>
      </c>
      <c r="D80" s="301"/>
      <c r="E80" s="302" t="s">
        <v>70</v>
      </c>
      <c r="F80" s="303">
        <f>F81+F82</f>
        <v>11000</v>
      </c>
      <c r="G80" s="303">
        <f>G81+G82</f>
        <v>0</v>
      </c>
      <c r="H80" s="303">
        <f>H81+H82</f>
        <v>11000</v>
      </c>
      <c r="I80" s="63"/>
    </row>
    <row r="81" spans="2:9" ht="29.25" customHeight="1">
      <c r="B81" s="47"/>
      <c r="C81" s="48"/>
      <c r="D81" s="31" t="s">
        <v>16</v>
      </c>
      <c r="E81" s="32" t="s">
        <v>71</v>
      </c>
      <c r="F81" s="33">
        <v>5000</v>
      </c>
      <c r="G81" s="66"/>
      <c r="H81" s="15">
        <f>F81+G81</f>
        <v>5000</v>
      </c>
      <c r="I81" s="65"/>
    </row>
    <row r="82" spans="2:9" ht="45">
      <c r="B82" s="47"/>
      <c r="C82" s="48"/>
      <c r="D82" s="36">
        <v>2030</v>
      </c>
      <c r="E82" s="32" t="s">
        <v>75</v>
      </c>
      <c r="F82" s="33">
        <v>6000</v>
      </c>
      <c r="G82" s="71"/>
      <c r="H82" s="15">
        <f>F82+G82</f>
        <v>6000</v>
      </c>
      <c r="I82" s="56" t="s">
        <v>477</v>
      </c>
    </row>
    <row r="83" spans="2:9" ht="25.5">
      <c r="B83" s="47"/>
      <c r="C83" s="272" t="s">
        <v>163</v>
      </c>
      <c r="D83" s="273"/>
      <c r="E83" s="274" t="s">
        <v>235</v>
      </c>
      <c r="F83" s="308">
        <f>F84</f>
        <v>0</v>
      </c>
      <c r="G83" s="308">
        <f>G84</f>
        <v>11211</v>
      </c>
      <c r="H83" s="308">
        <f>H84</f>
        <v>11211</v>
      </c>
      <c r="I83" s="56"/>
    </row>
    <row r="84" spans="2:9" ht="38.25" customHeight="1">
      <c r="B84" s="47"/>
      <c r="C84" s="48"/>
      <c r="D84" s="36">
        <v>2030</v>
      </c>
      <c r="E84" s="32" t="s">
        <v>75</v>
      </c>
      <c r="F84" s="33">
        <v>0</v>
      </c>
      <c r="G84" s="71">
        <v>11211</v>
      </c>
      <c r="H84" s="192">
        <f>F84+G84</f>
        <v>11211</v>
      </c>
      <c r="I84" s="75" t="s">
        <v>513</v>
      </c>
    </row>
    <row r="85" spans="2:9" ht="15" customHeight="1">
      <c r="B85" s="47"/>
      <c r="C85" s="305">
        <v>80104</v>
      </c>
      <c r="D85" s="306"/>
      <c r="E85" s="307" t="s">
        <v>72</v>
      </c>
      <c r="F85" s="308">
        <f>F86+F87+F88</f>
        <v>128931</v>
      </c>
      <c r="G85" s="308">
        <f>G86+G87+G88</f>
        <v>57720</v>
      </c>
      <c r="H85" s="308">
        <f>H86+H87+H88</f>
        <v>186651</v>
      </c>
      <c r="I85" s="65"/>
    </row>
    <row r="86" spans="2:9" ht="24">
      <c r="B86" s="57"/>
      <c r="C86" s="250"/>
      <c r="D86" s="31" t="s">
        <v>16</v>
      </c>
      <c r="E86" s="32" t="s">
        <v>71</v>
      </c>
      <c r="F86" s="251">
        <v>15000</v>
      </c>
      <c r="G86" s="71"/>
      <c r="H86" s="16">
        <f>F86+G86</f>
        <v>15000</v>
      </c>
      <c r="I86" s="65"/>
    </row>
    <row r="87" spans="2:9" ht="18.75" customHeight="1">
      <c r="B87" s="57"/>
      <c r="C87" s="58"/>
      <c r="D87" s="67" t="s">
        <v>73</v>
      </c>
      <c r="E87" s="68" t="s">
        <v>74</v>
      </c>
      <c r="F87" s="25">
        <v>45000</v>
      </c>
      <c r="G87" s="66"/>
      <c r="H87" s="16">
        <f>F87+G87</f>
        <v>45000</v>
      </c>
      <c r="I87" s="65"/>
    </row>
    <row r="88" spans="2:9" ht="35.25" customHeight="1">
      <c r="B88" s="57"/>
      <c r="C88" s="58"/>
      <c r="D88" s="36">
        <v>2030</v>
      </c>
      <c r="E88" s="32" t="s">
        <v>75</v>
      </c>
      <c r="F88" s="25">
        <v>68931</v>
      </c>
      <c r="G88" s="71">
        <v>57720</v>
      </c>
      <c r="H88" s="192">
        <f>F88+G88</f>
        <v>126651</v>
      </c>
      <c r="I88" s="75" t="s">
        <v>513</v>
      </c>
    </row>
    <row r="89" spans="2:9" ht="16.5" customHeight="1">
      <c r="B89" s="47"/>
      <c r="C89" s="305">
        <v>80113</v>
      </c>
      <c r="D89" s="316"/>
      <c r="E89" s="274" t="s">
        <v>238</v>
      </c>
      <c r="F89" s="308">
        <f>F90</f>
        <v>1000</v>
      </c>
      <c r="G89" s="308">
        <f>G90</f>
        <v>0</v>
      </c>
      <c r="H89" s="308">
        <f>H90</f>
        <v>1000</v>
      </c>
      <c r="I89" s="65"/>
    </row>
    <row r="90" spans="2:9" ht="14.25" customHeight="1">
      <c r="B90" s="47"/>
      <c r="C90" s="48"/>
      <c r="D90" s="31" t="s">
        <v>73</v>
      </c>
      <c r="E90" s="49" t="s">
        <v>74</v>
      </c>
      <c r="F90" s="33">
        <v>1000</v>
      </c>
      <c r="G90" s="66"/>
      <c r="H90" s="15">
        <f>F90+G90</f>
        <v>1000</v>
      </c>
      <c r="I90" s="65"/>
    </row>
    <row r="91" spans="2:9" ht="21" customHeight="1">
      <c r="B91" s="47"/>
      <c r="C91" s="305">
        <v>80195</v>
      </c>
      <c r="D91" s="316"/>
      <c r="E91" s="274" t="s">
        <v>11</v>
      </c>
      <c r="F91" s="308">
        <f>F92</f>
        <v>0</v>
      </c>
      <c r="G91" s="308">
        <f>G92</f>
        <v>0</v>
      </c>
      <c r="H91" s="308">
        <f>H92</f>
        <v>0</v>
      </c>
      <c r="I91" s="65"/>
    </row>
    <row r="92" spans="2:9" ht="24.75" thickBot="1">
      <c r="B92" s="208"/>
      <c r="C92" s="237"/>
      <c r="D92" s="199">
        <v>2030</v>
      </c>
      <c r="E92" s="200" t="s">
        <v>75</v>
      </c>
      <c r="F92" s="201">
        <v>0</v>
      </c>
      <c r="G92" s="238"/>
      <c r="H92" s="239">
        <f>F92+G92</f>
        <v>0</v>
      </c>
      <c r="I92" s="203"/>
    </row>
    <row r="93" spans="2:9" s="43" customFormat="1" ht="15" customHeight="1" thickBot="1">
      <c r="B93" s="286">
        <v>852</v>
      </c>
      <c r="C93" s="283"/>
      <c r="D93" s="279"/>
      <c r="E93" s="280" t="s">
        <v>76</v>
      </c>
      <c r="F93" s="282">
        <f>F94+F96+F99+F102+F104+F106+F109</f>
        <v>2957526.5</v>
      </c>
      <c r="G93" s="282">
        <f>G94+G96+G99+G102+G104+G106+G109</f>
        <v>-160000</v>
      </c>
      <c r="H93" s="282">
        <f>H94+H96+H99+H102+H104+H106+H109</f>
        <v>2797526.5</v>
      </c>
      <c r="I93" s="69"/>
    </row>
    <row r="94" spans="2:9" s="43" customFormat="1" ht="20.25" customHeight="1">
      <c r="B94" s="575"/>
      <c r="C94" s="269" t="s">
        <v>305</v>
      </c>
      <c r="D94" s="371"/>
      <c r="E94" s="270" t="s">
        <v>306</v>
      </c>
      <c r="F94" s="580">
        <f>F95</f>
        <v>10801.5</v>
      </c>
      <c r="G94" s="580">
        <f>G95</f>
        <v>0</v>
      </c>
      <c r="H94" s="580">
        <f>H95</f>
        <v>10801.5</v>
      </c>
      <c r="I94" s="576"/>
    </row>
    <row r="95" spans="2:9" s="43" customFormat="1" ht="45">
      <c r="B95" s="577"/>
      <c r="C95" s="578"/>
      <c r="D95" s="36">
        <v>2030</v>
      </c>
      <c r="E95" s="32" t="s">
        <v>75</v>
      </c>
      <c r="F95" s="79">
        <v>10801.5</v>
      </c>
      <c r="G95" s="79"/>
      <c r="H95" s="213">
        <f>F95+G95</f>
        <v>10801.5</v>
      </c>
      <c r="I95" s="75" t="s">
        <v>440</v>
      </c>
    </row>
    <row r="96" spans="2:9" ht="47.25" customHeight="1">
      <c r="B96" s="62"/>
      <c r="C96" s="304">
        <v>85212</v>
      </c>
      <c r="D96" s="301"/>
      <c r="E96" s="309" t="s">
        <v>287</v>
      </c>
      <c r="F96" s="579">
        <f>F97+F98</f>
        <v>2548060</v>
      </c>
      <c r="G96" s="579">
        <f>G97+G98</f>
        <v>-160000</v>
      </c>
      <c r="H96" s="303">
        <f>H97+H98</f>
        <v>2388060</v>
      </c>
      <c r="I96" s="63"/>
    </row>
    <row r="97" spans="2:9" ht="45.75" customHeight="1">
      <c r="B97" s="47"/>
      <c r="C97" s="48"/>
      <c r="D97" s="36">
        <v>2010</v>
      </c>
      <c r="E97" s="188" t="s">
        <v>77</v>
      </c>
      <c r="F97" s="178">
        <v>2540060</v>
      </c>
      <c r="G97" s="179">
        <v>-160000</v>
      </c>
      <c r="H97" s="213">
        <f>F97+G97</f>
        <v>2380060</v>
      </c>
      <c r="I97" s="75" t="s">
        <v>512</v>
      </c>
    </row>
    <row r="98" spans="2:9" ht="44.25" customHeight="1">
      <c r="B98" s="47"/>
      <c r="C98" s="48"/>
      <c r="D98" s="36">
        <v>2360</v>
      </c>
      <c r="E98" s="212" t="s">
        <v>265</v>
      </c>
      <c r="F98" s="178">
        <v>8000</v>
      </c>
      <c r="G98" s="79"/>
      <c r="H98" s="213">
        <f>F98+G98</f>
        <v>8000</v>
      </c>
      <c r="I98" s="75"/>
    </row>
    <row r="99" spans="2:9" ht="72.75" customHeight="1">
      <c r="B99" s="47"/>
      <c r="C99" s="305">
        <v>85213</v>
      </c>
      <c r="D99" s="306"/>
      <c r="E99" s="313" t="s">
        <v>288</v>
      </c>
      <c r="F99" s="308">
        <f>F100+F101</f>
        <v>16800</v>
      </c>
      <c r="G99" s="308">
        <f>G100+G101</f>
        <v>0</v>
      </c>
      <c r="H99" s="308">
        <f>H100+H101</f>
        <v>16800</v>
      </c>
      <c r="I99" s="65"/>
    </row>
    <row r="100" spans="2:9" ht="42" customHeight="1">
      <c r="B100" s="47"/>
      <c r="C100" s="48"/>
      <c r="D100" s="36">
        <v>2010</v>
      </c>
      <c r="E100" s="70" t="s">
        <v>77</v>
      </c>
      <c r="F100" s="178">
        <v>6000</v>
      </c>
      <c r="G100" s="179"/>
      <c r="H100" s="213">
        <f>F100+G100</f>
        <v>6000</v>
      </c>
      <c r="I100" s="75" t="s">
        <v>491</v>
      </c>
    </row>
    <row r="101" spans="2:9" ht="33.75">
      <c r="B101" s="47"/>
      <c r="C101" s="48"/>
      <c r="D101" s="36">
        <v>2030</v>
      </c>
      <c r="E101" s="32" t="s">
        <v>75</v>
      </c>
      <c r="F101" s="33">
        <v>10800</v>
      </c>
      <c r="G101" s="79"/>
      <c r="H101" s="15">
        <f>F101+G101</f>
        <v>10800</v>
      </c>
      <c r="I101" s="76" t="s">
        <v>508</v>
      </c>
    </row>
    <row r="102" spans="2:9" ht="28.5" customHeight="1">
      <c r="B102" s="47"/>
      <c r="C102" s="305">
        <v>85214</v>
      </c>
      <c r="D102" s="306"/>
      <c r="E102" s="313" t="s">
        <v>78</v>
      </c>
      <c r="F102" s="308">
        <f>F103</f>
        <v>53932</v>
      </c>
      <c r="G102" s="308">
        <f>G103</f>
        <v>0</v>
      </c>
      <c r="H102" s="308">
        <f>H103</f>
        <v>53932</v>
      </c>
      <c r="I102" s="65"/>
    </row>
    <row r="103" spans="2:9" s="43" customFormat="1" ht="33.75">
      <c r="B103" s="52"/>
      <c r="C103" s="45"/>
      <c r="D103" s="36">
        <v>2030</v>
      </c>
      <c r="E103" s="32" t="s">
        <v>75</v>
      </c>
      <c r="F103" s="33">
        <v>53932</v>
      </c>
      <c r="G103" s="55"/>
      <c r="H103" s="15">
        <f>F103+G103</f>
        <v>53932</v>
      </c>
      <c r="I103" s="76" t="s">
        <v>506</v>
      </c>
    </row>
    <row r="104" spans="2:9" s="43" customFormat="1" ht="19.5" customHeight="1">
      <c r="B104" s="52"/>
      <c r="C104" s="305">
        <v>85216</v>
      </c>
      <c r="D104" s="317"/>
      <c r="E104" s="318" t="s">
        <v>211</v>
      </c>
      <c r="F104" s="319">
        <f>F105</f>
        <v>124874</v>
      </c>
      <c r="G104" s="319">
        <f>G105</f>
        <v>0</v>
      </c>
      <c r="H104" s="319">
        <f>H105</f>
        <v>124874</v>
      </c>
      <c r="I104" s="56"/>
    </row>
    <row r="105" spans="2:9" s="43" customFormat="1" ht="33.75">
      <c r="B105" s="52"/>
      <c r="C105" s="45"/>
      <c r="D105" s="36">
        <v>2030</v>
      </c>
      <c r="E105" s="32" t="s">
        <v>75</v>
      </c>
      <c r="F105" s="33">
        <v>124874</v>
      </c>
      <c r="G105" s="79"/>
      <c r="H105" s="15">
        <f>F105+G105</f>
        <v>124874</v>
      </c>
      <c r="I105" s="76" t="s">
        <v>498</v>
      </c>
    </row>
    <row r="106" spans="2:9" ht="18.75" customHeight="1">
      <c r="B106" s="47"/>
      <c r="C106" s="305">
        <v>85219</v>
      </c>
      <c r="D106" s="306"/>
      <c r="E106" s="307" t="s">
        <v>79</v>
      </c>
      <c r="F106" s="308">
        <f>F107+F108</f>
        <v>83531</v>
      </c>
      <c r="G106" s="308">
        <f>G107+G108</f>
        <v>0</v>
      </c>
      <c r="H106" s="308">
        <f>H107+H108</f>
        <v>83531</v>
      </c>
      <c r="I106" s="65"/>
    </row>
    <row r="107" spans="2:9" ht="24">
      <c r="B107" s="47"/>
      <c r="C107" s="38"/>
      <c r="D107" s="31" t="s">
        <v>31</v>
      </c>
      <c r="E107" s="32" t="s">
        <v>32</v>
      </c>
      <c r="F107" s="33">
        <v>4500</v>
      </c>
      <c r="G107" s="73"/>
      <c r="H107" s="15">
        <f>F107+G107</f>
        <v>4500</v>
      </c>
      <c r="I107" s="65"/>
    </row>
    <row r="108" spans="2:9" ht="36.75" customHeight="1">
      <c r="B108" s="47"/>
      <c r="C108" s="48"/>
      <c r="D108" s="36">
        <v>2030</v>
      </c>
      <c r="E108" s="32" t="s">
        <v>75</v>
      </c>
      <c r="F108" s="33">
        <v>79031</v>
      </c>
      <c r="G108" s="120"/>
      <c r="H108" s="15">
        <f>F108+G108</f>
        <v>79031</v>
      </c>
      <c r="I108" s="75" t="s">
        <v>507</v>
      </c>
    </row>
    <row r="109" spans="2:9" ht="17.25" customHeight="1">
      <c r="B109" s="47"/>
      <c r="C109" s="305">
        <v>85295</v>
      </c>
      <c r="D109" s="306"/>
      <c r="E109" s="307" t="s">
        <v>11</v>
      </c>
      <c r="F109" s="308">
        <f>F110+F111</f>
        <v>119528</v>
      </c>
      <c r="G109" s="308">
        <f>G110+G111</f>
        <v>0</v>
      </c>
      <c r="H109" s="308">
        <f>H110+H111</f>
        <v>119528</v>
      </c>
      <c r="I109" s="75"/>
    </row>
    <row r="110" spans="2:9" ht="36">
      <c r="B110" s="57"/>
      <c r="C110" s="435"/>
      <c r="D110" s="36">
        <v>2010</v>
      </c>
      <c r="E110" s="70" t="s">
        <v>77</v>
      </c>
      <c r="F110" s="251">
        <v>59328</v>
      </c>
      <c r="G110" s="716"/>
      <c r="H110" s="15">
        <f>F110+G110</f>
        <v>59328</v>
      </c>
      <c r="I110" s="76" t="s">
        <v>497</v>
      </c>
    </row>
    <row r="111" spans="2:9" ht="34.5" thickBot="1">
      <c r="B111" s="197"/>
      <c r="C111" s="198"/>
      <c r="D111" s="199">
        <v>2030</v>
      </c>
      <c r="E111" s="200" t="s">
        <v>213</v>
      </c>
      <c r="F111" s="201">
        <v>60200</v>
      </c>
      <c r="G111" s="202"/>
      <c r="H111" s="233">
        <f>F111+G111</f>
        <v>60200</v>
      </c>
      <c r="I111" s="467" t="s">
        <v>447</v>
      </c>
    </row>
    <row r="112" spans="2:9" s="43" customFormat="1" ht="30.75" customHeight="1" thickBot="1">
      <c r="B112" s="283">
        <v>853</v>
      </c>
      <c r="C112" s="280"/>
      <c r="D112" s="287"/>
      <c r="E112" s="288" t="s">
        <v>80</v>
      </c>
      <c r="F112" s="289">
        <f>F113</f>
        <v>927674.17</v>
      </c>
      <c r="G112" s="289">
        <f>G113</f>
        <v>0</v>
      </c>
      <c r="H112" s="289">
        <f>H113</f>
        <v>927674.17</v>
      </c>
      <c r="I112" s="69"/>
    </row>
    <row r="113" spans="2:9" s="43" customFormat="1" ht="21.75" customHeight="1">
      <c r="B113" s="77"/>
      <c r="C113" s="304">
        <v>85395</v>
      </c>
      <c r="D113" s="315"/>
      <c r="E113" s="270" t="s">
        <v>11</v>
      </c>
      <c r="F113" s="303">
        <f>SUM(F114:F117)</f>
        <v>927674.17</v>
      </c>
      <c r="G113" s="303">
        <f>SUM(G114:G117)</f>
        <v>0</v>
      </c>
      <c r="H113" s="303">
        <f>SUM(H114:H117)</f>
        <v>927674.17</v>
      </c>
      <c r="I113" s="78"/>
    </row>
    <row r="114" spans="2:9" s="43" customFormat="1" ht="49.5" customHeight="1">
      <c r="B114" s="44"/>
      <c r="C114" s="45"/>
      <c r="D114" s="36">
        <v>2007</v>
      </c>
      <c r="E114" s="230" t="s">
        <v>278</v>
      </c>
      <c r="F114" s="33">
        <v>668048.16</v>
      </c>
      <c r="G114" s="79"/>
      <c r="H114" s="15">
        <f>F114+G114</f>
        <v>668048.16</v>
      </c>
      <c r="I114" s="75" t="s">
        <v>277</v>
      </c>
    </row>
    <row r="115" spans="2:9" s="43" customFormat="1" ht="49.5" customHeight="1">
      <c r="B115" s="44"/>
      <c r="C115" s="45"/>
      <c r="D115" s="36">
        <v>2009</v>
      </c>
      <c r="E115" s="230" t="s">
        <v>278</v>
      </c>
      <c r="F115" s="33">
        <v>117890.84</v>
      </c>
      <c r="G115" s="79"/>
      <c r="H115" s="15">
        <f>F115+G115</f>
        <v>117890.84</v>
      </c>
      <c r="I115" s="75" t="s">
        <v>277</v>
      </c>
    </row>
    <row r="116" spans="2:9" s="43" customFormat="1" ht="49.5" customHeight="1">
      <c r="B116" s="44"/>
      <c r="C116" s="45"/>
      <c r="D116" s="36">
        <v>2007</v>
      </c>
      <c r="E116" s="230" t="s">
        <v>278</v>
      </c>
      <c r="F116" s="33">
        <v>134608.82</v>
      </c>
      <c r="G116" s="79"/>
      <c r="H116" s="15">
        <f>F116+G116</f>
        <v>134608.82</v>
      </c>
      <c r="I116" s="75" t="s">
        <v>429</v>
      </c>
    </row>
    <row r="117" spans="2:9" s="43" customFormat="1" ht="49.5" customHeight="1" thickBot="1">
      <c r="B117" s="712"/>
      <c r="C117" s="713"/>
      <c r="D117" s="714">
        <v>2009</v>
      </c>
      <c r="E117" s="715" t="s">
        <v>278</v>
      </c>
      <c r="F117" s="25">
        <v>7126.35</v>
      </c>
      <c r="G117" s="716"/>
      <c r="H117" s="16">
        <f>F117+G117</f>
        <v>7126.35</v>
      </c>
      <c r="I117" s="717" t="s">
        <v>429</v>
      </c>
    </row>
    <row r="118" spans="2:9" s="43" customFormat="1" ht="18.75" customHeight="1" thickBot="1">
      <c r="B118" s="290" t="s">
        <v>81</v>
      </c>
      <c r="C118" s="291"/>
      <c r="D118" s="291"/>
      <c r="E118" s="292" t="s">
        <v>82</v>
      </c>
      <c r="F118" s="282">
        <f>F119</f>
        <v>42924</v>
      </c>
      <c r="G118" s="282">
        <f>G119</f>
        <v>0</v>
      </c>
      <c r="H118" s="282">
        <f>H119</f>
        <v>42924</v>
      </c>
      <c r="I118" s="194"/>
    </row>
    <row r="119" spans="2:9" s="43" customFormat="1" ht="19.5" customHeight="1">
      <c r="B119" s="77"/>
      <c r="C119" s="320" t="s">
        <v>217</v>
      </c>
      <c r="D119" s="315"/>
      <c r="E119" s="270" t="s">
        <v>218</v>
      </c>
      <c r="F119" s="303">
        <f>F120+F121</f>
        <v>42924</v>
      </c>
      <c r="G119" s="303">
        <f>G120+G121</f>
        <v>0</v>
      </c>
      <c r="H119" s="303">
        <f>H120+H121</f>
        <v>42924</v>
      </c>
      <c r="I119" s="193"/>
    </row>
    <row r="120" spans="2:9" s="43" customFormat="1" ht="33.75">
      <c r="B120" s="44"/>
      <c r="C120" s="45"/>
      <c r="D120" s="36">
        <v>2030</v>
      </c>
      <c r="E120" s="32" t="s">
        <v>219</v>
      </c>
      <c r="F120" s="33">
        <v>24385</v>
      </c>
      <c r="G120" s="79"/>
      <c r="H120" s="229">
        <f>F120+G120</f>
        <v>24385</v>
      </c>
      <c r="I120" s="76" t="s">
        <v>509</v>
      </c>
    </row>
    <row r="121" spans="2:9" s="43" customFormat="1" ht="48.75" thickBot="1">
      <c r="B121" s="561"/>
      <c r="C121" s="562"/>
      <c r="D121" s="36">
        <v>2040</v>
      </c>
      <c r="E121" s="32" t="s">
        <v>475</v>
      </c>
      <c r="F121" s="563">
        <v>18539</v>
      </c>
      <c r="G121" s="564"/>
      <c r="H121" s="229">
        <f>F121+G121</f>
        <v>18539</v>
      </c>
      <c r="I121" s="75" t="s">
        <v>510</v>
      </c>
    </row>
    <row r="122" spans="2:9" ht="30" customHeight="1" thickBot="1">
      <c r="B122" s="283">
        <v>900</v>
      </c>
      <c r="C122" s="279"/>
      <c r="D122" s="279"/>
      <c r="E122" s="284" t="s">
        <v>83</v>
      </c>
      <c r="F122" s="282">
        <f>F123+F125</f>
        <v>33000</v>
      </c>
      <c r="G122" s="282">
        <f>G123+G125</f>
        <v>0</v>
      </c>
      <c r="H122" s="282">
        <f>H123+H125</f>
        <v>33000</v>
      </c>
      <c r="I122" s="61"/>
    </row>
    <row r="123" spans="2:9" ht="39.75" customHeight="1">
      <c r="B123" s="398"/>
      <c r="C123" s="304">
        <v>90019</v>
      </c>
      <c r="D123" s="399"/>
      <c r="E123" s="309" t="s">
        <v>215</v>
      </c>
      <c r="F123" s="303">
        <f>F124</f>
        <v>30000</v>
      </c>
      <c r="G123" s="303">
        <f>G124</f>
        <v>0</v>
      </c>
      <c r="H123" s="303">
        <f>H124</f>
        <v>30000</v>
      </c>
      <c r="I123" s="63"/>
    </row>
    <row r="124" spans="2:11" ht="14.25">
      <c r="B124" s="190"/>
      <c r="C124" s="191"/>
      <c r="D124" s="31" t="s">
        <v>29</v>
      </c>
      <c r="E124" s="32" t="s">
        <v>214</v>
      </c>
      <c r="F124" s="71">
        <v>30000</v>
      </c>
      <c r="G124" s="71"/>
      <c r="H124" s="15">
        <f>F124+G124</f>
        <v>30000</v>
      </c>
      <c r="I124" s="234"/>
      <c r="K124" s="242"/>
    </row>
    <row r="125" spans="2:9" s="43" customFormat="1" ht="28.5" customHeight="1">
      <c r="B125" s="52"/>
      <c r="C125" s="305">
        <v>90020</v>
      </c>
      <c r="D125" s="306"/>
      <c r="E125" s="313" t="s">
        <v>84</v>
      </c>
      <c r="F125" s="308">
        <f>F126</f>
        <v>3000</v>
      </c>
      <c r="G125" s="308">
        <f>G126</f>
        <v>0</v>
      </c>
      <c r="H125" s="308">
        <f>H126</f>
        <v>3000</v>
      </c>
      <c r="I125" s="54"/>
    </row>
    <row r="126" spans="2:9" ht="14.25" customHeight="1" thickBot="1">
      <c r="B126" s="57"/>
      <c r="C126" s="58"/>
      <c r="D126" s="220" t="s">
        <v>85</v>
      </c>
      <c r="E126" s="221" t="s">
        <v>86</v>
      </c>
      <c r="F126" s="222">
        <v>3000</v>
      </c>
      <c r="G126" s="223"/>
      <c r="H126" s="16">
        <f>F126+G126</f>
        <v>3000</v>
      </c>
      <c r="I126" s="60"/>
    </row>
    <row r="127" spans="2:9" ht="26.25" thickBot="1">
      <c r="B127" s="290" t="s">
        <v>200</v>
      </c>
      <c r="C127" s="291"/>
      <c r="D127" s="293"/>
      <c r="E127" s="292" t="s">
        <v>201</v>
      </c>
      <c r="F127" s="294">
        <f>F128</f>
        <v>203500</v>
      </c>
      <c r="G127" s="294">
        <f>G128</f>
        <v>0</v>
      </c>
      <c r="H127" s="294">
        <f>H128</f>
        <v>203500</v>
      </c>
      <c r="I127" s="61"/>
    </row>
    <row r="128" spans="2:9" ht="14.25" customHeight="1">
      <c r="B128" s="208"/>
      <c r="C128" s="321" t="s">
        <v>207</v>
      </c>
      <c r="D128" s="322"/>
      <c r="E128" s="270" t="s">
        <v>11</v>
      </c>
      <c r="F128" s="265">
        <f>F129+F130</f>
        <v>203500</v>
      </c>
      <c r="G128" s="265">
        <f>G129+G130</f>
        <v>0</v>
      </c>
      <c r="H128" s="265">
        <f>H129+H130</f>
        <v>203500</v>
      </c>
      <c r="I128" s="63"/>
    </row>
    <row r="129" spans="2:9" ht="14.25">
      <c r="B129" s="47"/>
      <c r="C129" s="272"/>
      <c r="D129" s="31" t="s">
        <v>338</v>
      </c>
      <c r="E129" s="32" t="s">
        <v>339</v>
      </c>
      <c r="F129" s="582">
        <v>3500</v>
      </c>
      <c r="G129" s="218"/>
      <c r="H129" s="15">
        <f>F129+G129</f>
        <v>3500</v>
      </c>
      <c r="I129" s="583" t="s">
        <v>340</v>
      </c>
    </row>
    <row r="130" spans="2:9" ht="36.75" thickBot="1">
      <c r="B130" s="57"/>
      <c r="C130" s="58"/>
      <c r="D130" s="259">
        <v>6297</v>
      </c>
      <c r="E130" s="39" t="s">
        <v>268</v>
      </c>
      <c r="F130" s="260">
        <v>200000</v>
      </c>
      <c r="G130" s="261"/>
      <c r="H130" s="16">
        <f>F130+G130</f>
        <v>200000</v>
      </c>
      <c r="I130" s="262"/>
    </row>
    <row r="131" spans="2:9" ht="15" thickBot="1">
      <c r="B131" s="295" t="s">
        <v>87</v>
      </c>
      <c r="C131" s="296"/>
      <c r="D131" s="296"/>
      <c r="E131" s="297" t="s">
        <v>263</v>
      </c>
      <c r="F131" s="294">
        <f aca="true" t="shared" si="5" ref="F131:H132">F132</f>
        <v>1500000</v>
      </c>
      <c r="G131" s="294">
        <f t="shared" si="5"/>
        <v>0</v>
      </c>
      <c r="H131" s="294">
        <f t="shared" si="5"/>
        <v>1500000</v>
      </c>
      <c r="I131" s="264"/>
    </row>
    <row r="132" spans="2:9" ht="14.25">
      <c r="B132" s="263"/>
      <c r="C132" s="323" t="s">
        <v>273</v>
      </c>
      <c r="D132" s="324"/>
      <c r="E132" s="311" t="s">
        <v>272</v>
      </c>
      <c r="F132" s="265">
        <f t="shared" si="5"/>
        <v>1500000</v>
      </c>
      <c r="G132" s="265">
        <f t="shared" si="5"/>
        <v>0</v>
      </c>
      <c r="H132" s="265">
        <f t="shared" si="5"/>
        <v>1500000</v>
      </c>
      <c r="I132" s="327"/>
    </row>
    <row r="133" spans="2:9" ht="24">
      <c r="B133" s="57"/>
      <c r="C133" s="58"/>
      <c r="D133" s="206">
        <v>6330</v>
      </c>
      <c r="E133" s="70" t="s">
        <v>300</v>
      </c>
      <c r="F133" s="218">
        <v>1500000</v>
      </c>
      <c r="G133" s="232"/>
      <c r="H133" s="15">
        <f>F133+G133</f>
        <v>1500000</v>
      </c>
      <c r="I133" s="328"/>
    </row>
    <row r="134" spans="2:9" s="43" customFormat="1" ht="4.5" customHeight="1" thickBot="1">
      <c r="B134" s="82"/>
      <c r="C134" s="83"/>
      <c r="D134" s="84"/>
      <c r="E134" s="84"/>
      <c r="F134" s="183"/>
      <c r="G134" s="184"/>
      <c r="H134" s="184"/>
      <c r="I134" s="85"/>
    </row>
    <row r="135" spans="2:9" s="43" customFormat="1" ht="19.5" customHeight="1" thickBot="1">
      <c r="B135" s="325" t="s">
        <v>88</v>
      </c>
      <c r="C135" s="86"/>
      <c r="D135" s="87"/>
      <c r="E135" s="298"/>
      <c r="F135" s="299">
        <f>F10+F16+F19+F22+F28+F35+F40+F70+F79+F93+F112+F118+F122+F127+F131</f>
        <v>28973064.32</v>
      </c>
      <c r="G135" s="299">
        <f>G10+G16+G19+G22+G28+G35+G40+G70+G79+G93+G112+G118+G122+G127+G131</f>
        <v>76038</v>
      </c>
      <c r="H135" s="299">
        <f>H10+H16+H19+H22+H28+H35+H40+H70+H79+H93+H112+H118+H122+H127+H131</f>
        <v>29049102.32</v>
      </c>
      <c r="I135" s="69"/>
    </row>
    <row r="136" spans="3:6" ht="14.25">
      <c r="C136" s="88"/>
      <c r="D136" s="89"/>
      <c r="E136" s="88"/>
      <c r="F136" s="88"/>
    </row>
    <row r="137" spans="2:6" ht="14.25">
      <c r="B137" s="90"/>
      <c r="C137" s="88"/>
      <c r="D137" s="89"/>
      <c r="E137" s="88"/>
      <c r="F137" s="88"/>
    </row>
    <row r="138" spans="3:6" ht="14.25">
      <c r="C138" s="91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49" spans="3:6" ht="14.25">
      <c r="C149" s="88"/>
      <c r="D149" s="89"/>
      <c r="E149" s="88"/>
      <c r="F149" s="88"/>
    </row>
    <row r="150" spans="3:6" ht="14.25">
      <c r="C150" s="88"/>
      <c r="D150" s="89"/>
      <c r="E150" s="88"/>
      <c r="F150" s="88"/>
    </row>
    <row r="151" spans="3:6" ht="14.25">
      <c r="C151" s="88"/>
      <c r="D151" s="89"/>
      <c r="E151" s="88"/>
      <c r="F151" s="88"/>
    </row>
    <row r="168" spans="8:9" ht="14.25">
      <c r="H168" s="326"/>
      <c r="I168" s="581"/>
    </row>
    <row r="169" spans="8:9" ht="14.25">
      <c r="H169" s="326"/>
      <c r="I169" s="581"/>
    </row>
    <row r="170" spans="8:9" ht="14.25">
      <c r="H170" s="326"/>
      <c r="I170" s="581"/>
    </row>
    <row r="171" spans="7:8" ht="14.25">
      <c r="G171" s="7"/>
      <c r="H171" s="326"/>
    </row>
    <row r="172" spans="7:8" ht="14.25">
      <c r="G172" s="7"/>
      <c r="H172" s="326"/>
    </row>
    <row r="173" ht="14.25">
      <c r="H173" s="326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1"/>
  <sheetViews>
    <sheetView zoomScalePageLayoutView="0" workbookViewId="0" topLeftCell="A454">
      <selection activeCell="H478" sqref="H478:H481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271</v>
      </c>
    </row>
    <row r="2" spans="3:8" ht="14.25">
      <c r="C2" s="92"/>
      <c r="H2" t="s">
        <v>500</v>
      </c>
    </row>
    <row r="3" spans="3:8" ht="14.25">
      <c r="C3" s="92"/>
      <c r="H3" t="s">
        <v>501</v>
      </c>
    </row>
    <row r="4" ht="18.75">
      <c r="E4" s="3"/>
    </row>
    <row r="5" ht="13.5" customHeight="1">
      <c r="E5" s="3"/>
    </row>
    <row r="6" spans="5:6" ht="18">
      <c r="E6" s="793" t="s">
        <v>503</v>
      </c>
      <c r="F6" s="793"/>
    </row>
    <row r="7" ht="15" thickBot="1">
      <c r="H7" s="465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301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1951895.7200000002</v>
      </c>
      <c r="G10" s="332">
        <f>G11+G14+G16+G19+G21</f>
        <v>32000</v>
      </c>
      <c r="H10" s="332">
        <f>H11+H14+H16+H19+H21</f>
        <v>1983895.7200000002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274</v>
      </c>
      <c r="F11" s="704">
        <f>F12+F13</f>
        <v>38000</v>
      </c>
      <c r="G11" s="704">
        <f>G12+G13</f>
        <v>0</v>
      </c>
      <c r="H11" s="704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05">
        <v>28000</v>
      </c>
      <c r="G12" s="705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220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221</v>
      </c>
      <c r="F16" s="351">
        <f>F17+F18</f>
        <v>1096500</v>
      </c>
      <c r="G16" s="351">
        <f>G17+G18</f>
        <v>32000</v>
      </c>
      <c r="H16" s="351">
        <f>H17+H18</f>
        <v>1128500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>
        <v>32000</v>
      </c>
      <c r="H18" s="74">
        <f>F18+G18</f>
        <v>1126000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222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257</v>
      </c>
      <c r="D21" s="305"/>
      <c r="E21" s="354" t="s">
        <v>11</v>
      </c>
      <c r="F21" s="352">
        <f>SUM(F22:F27)</f>
        <v>779395.7200000001</v>
      </c>
      <c r="G21" s="352">
        <f>SUM(G22:G27)</f>
        <v>0</v>
      </c>
      <c r="H21" s="352">
        <f>SUM(H22:H27)</f>
        <v>779395.7200000001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8470.26</v>
      </c>
      <c r="G22" s="119"/>
      <c r="H22" s="74">
        <f aca="true" t="shared" si="0" ref="H22:H27">F22+G22</f>
        <v>8470.26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1395</v>
      </c>
      <c r="G23" s="119"/>
      <c r="H23" s="74">
        <f t="shared" si="0"/>
        <v>1395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200</v>
      </c>
      <c r="G24" s="119"/>
      <c r="H24" s="74">
        <f t="shared" si="0"/>
        <v>200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3152.3</v>
      </c>
      <c r="G26" s="119"/>
      <c r="H26" s="74">
        <f t="shared" si="0"/>
        <v>3152.3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765878.16</v>
      </c>
      <c r="G27" s="150"/>
      <c r="H27" s="195">
        <f t="shared" si="0"/>
        <v>765878.16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42000</v>
      </c>
      <c r="H28" s="330">
        <f>H29+H31+H33+H42</f>
        <v>2446707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223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224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394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225</v>
      </c>
      <c r="F33" s="352">
        <f>SUM(F34:F41)</f>
        <v>1966191</v>
      </c>
      <c r="G33" s="352">
        <f>SUM(G34:G41)</f>
        <v>42000</v>
      </c>
      <c r="H33" s="352">
        <f>SUM(H34:H41)</f>
        <v>2008191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320</v>
      </c>
      <c r="F35" s="133">
        <v>71000</v>
      </c>
      <c r="G35" s="74">
        <v>20000</v>
      </c>
      <c r="H35" s="74">
        <f aca="true" t="shared" si="1" ref="H35:H43">F35+G35</f>
        <v>91000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321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69700</v>
      </c>
      <c r="G37" s="74">
        <v>22000</v>
      </c>
      <c r="H37" s="74">
        <f t="shared" si="1"/>
        <v>91700</v>
      </c>
      <c r="I37" s="224"/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55000</v>
      </c>
      <c r="G38" s="74"/>
      <c r="H38" s="74">
        <f t="shared" si="1"/>
        <v>55000</v>
      </c>
      <c r="I38" s="224"/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283</v>
      </c>
      <c r="F39" s="119">
        <v>287300</v>
      </c>
      <c r="G39" s="74"/>
      <c r="H39" s="74">
        <f t="shared" si="1"/>
        <v>287300</v>
      </c>
      <c r="I39" s="224"/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336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1">
        <v>6660</v>
      </c>
      <c r="E41" s="39" t="s">
        <v>445</v>
      </c>
      <c r="F41" s="123">
        <v>23150</v>
      </c>
      <c r="G41" s="587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0">
        <v>60095</v>
      </c>
      <c r="D42" s="571"/>
      <c r="E42" s="572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8"/>
      <c r="C43" s="573"/>
      <c r="D43" s="571" t="s">
        <v>94</v>
      </c>
      <c r="E43" s="149" t="s">
        <v>95</v>
      </c>
      <c r="F43" s="569">
        <v>70000</v>
      </c>
      <c r="G43" s="565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226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1107</v>
      </c>
      <c r="H51" s="330">
        <f>H52+H56+H64+H88+H91</f>
        <v>2602996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227</v>
      </c>
      <c r="F52" s="355">
        <f>SUM(F53:F55)</f>
        <v>66200</v>
      </c>
      <c r="G52" s="355">
        <f>SUM(G53:G55)</f>
        <v>1107</v>
      </c>
      <c r="H52" s="355">
        <f>SUM(H53:H55)</f>
        <v>67307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>
        <v>1107</v>
      </c>
      <c r="H54" s="74">
        <f>F54+G54</f>
        <v>10707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228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229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24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256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230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266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286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231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343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4"/>
      <c r="C100" s="115"/>
      <c r="D100" s="110" t="s">
        <v>91</v>
      </c>
      <c r="E100" s="70" t="s">
        <v>92</v>
      </c>
      <c r="F100" s="585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6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29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0"/>
      <c r="C103" s="362">
        <v>75405</v>
      </c>
      <c r="D103" s="323"/>
      <c r="E103" s="270" t="s">
        <v>302</v>
      </c>
      <c r="F103" s="431">
        <f>F104</f>
        <v>100000</v>
      </c>
      <c r="G103" s="730">
        <f>G104</f>
        <v>0</v>
      </c>
      <c r="H103" s="431">
        <f>H104</f>
        <v>100000</v>
      </c>
      <c r="I103" s="107"/>
      <c r="J103" s="98"/>
      <c r="K103" s="98"/>
      <c r="L103" s="98"/>
    </row>
    <row r="104" spans="2:12" ht="14.25">
      <c r="B104" s="430"/>
      <c r="C104" s="362"/>
      <c r="D104" s="596" t="s">
        <v>448</v>
      </c>
      <c r="E104" s="144" t="s">
        <v>449</v>
      </c>
      <c r="F104" s="597">
        <v>100000</v>
      </c>
      <c r="G104" s="248"/>
      <c r="H104" s="74">
        <f aca="true" t="shared" si="5" ref="H104:H113">F104+G104</f>
        <v>100000</v>
      </c>
      <c r="I104" s="710" t="s">
        <v>483</v>
      </c>
      <c r="J104" s="98"/>
      <c r="K104" s="98"/>
      <c r="L104" s="98"/>
    </row>
    <row r="105" spans="2:12" ht="15" customHeight="1">
      <c r="B105" s="117"/>
      <c r="C105" s="273" t="s">
        <v>150</v>
      </c>
      <c r="D105" s="272"/>
      <c r="E105" s="274" t="s">
        <v>232</v>
      </c>
      <c r="F105" s="352">
        <f>SUM(F106:F113)</f>
        <v>200400</v>
      </c>
      <c r="G105" s="352">
        <f>SUM(G106:G113)</f>
        <v>0</v>
      </c>
      <c r="H105" s="352">
        <f>SUM(H106:H113)</f>
        <v>200400</v>
      </c>
      <c r="I105" s="112"/>
      <c r="J105" s="98"/>
      <c r="K105" s="98"/>
      <c r="L105" s="98"/>
    </row>
    <row r="106" spans="2:12" ht="48" customHeight="1">
      <c r="B106" s="113"/>
      <c r="C106" s="322"/>
      <c r="D106" s="142" t="s">
        <v>430</v>
      </c>
      <c r="E106" s="144" t="s">
        <v>485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484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>
        <v>-1000</v>
      </c>
      <c r="H111" s="74">
        <f t="shared" si="5"/>
        <v>4000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>
        <v>1000</v>
      </c>
      <c r="H113" s="214">
        <f t="shared" si="5"/>
        <v>34000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281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260000</v>
      </c>
      <c r="G121" s="330">
        <f t="shared" si="6"/>
        <v>20000</v>
      </c>
      <c r="H121" s="330">
        <f t="shared" si="6"/>
        <v>280000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233</v>
      </c>
      <c r="F122" s="367">
        <f t="shared" si="6"/>
        <v>260000</v>
      </c>
      <c r="G122" s="367">
        <f t="shared" si="6"/>
        <v>20000</v>
      </c>
      <c r="H122" s="367">
        <f t="shared" si="6"/>
        <v>280000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258</v>
      </c>
      <c r="E123" s="257" t="s">
        <v>259</v>
      </c>
      <c r="F123" s="255">
        <v>260000</v>
      </c>
      <c r="G123" s="216">
        <v>20000</v>
      </c>
      <c r="H123" s="216">
        <f>F123+G123</f>
        <v>280000</v>
      </c>
      <c r="I123" s="385"/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234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442</v>
      </c>
      <c r="E126" s="592" t="s">
        <v>443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8840189</v>
      </c>
      <c r="G128" s="330">
        <f>G129+G150+G167+G188+G209+G223+G239+G241</f>
        <v>1439</v>
      </c>
      <c r="H128" s="330">
        <f>H129+H150+H167+H188+H209+H223+H239+H241</f>
        <v>8841628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4111034</v>
      </c>
      <c r="G129" s="367">
        <f>SUM(G130:G149)</f>
        <v>1439</v>
      </c>
      <c r="H129" s="367">
        <f>SUM(H130:H149)</f>
        <v>4112473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>
        <v>-4000</v>
      </c>
      <c r="H133" s="74">
        <f t="shared" si="7"/>
        <v>505300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>
        <v>-5500</v>
      </c>
      <c r="H134" s="74">
        <f t="shared" si="7"/>
        <v>67100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9819</v>
      </c>
      <c r="G135" s="74">
        <v>1700</v>
      </c>
      <c r="H135" s="74">
        <f t="shared" si="7"/>
        <v>11519</v>
      </c>
      <c r="I135" s="410"/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134800</v>
      </c>
      <c r="G136" s="74">
        <v>3000</v>
      </c>
      <c r="H136" s="74">
        <f t="shared" si="7"/>
        <v>137800</v>
      </c>
      <c r="I136" s="410"/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480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>
        <v>2000</v>
      </c>
      <c r="H138" s="74">
        <f t="shared" si="7"/>
        <v>129900</v>
      </c>
      <c r="I138" s="207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26363</v>
      </c>
      <c r="G139" s="74"/>
      <c r="H139" s="74">
        <f t="shared" si="7"/>
        <v>26363</v>
      </c>
      <c r="I139" s="410"/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3702</v>
      </c>
      <c r="G140" s="74"/>
      <c r="H140" s="74">
        <f t="shared" si="7"/>
        <v>3702</v>
      </c>
      <c r="I140" s="410"/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43542</v>
      </c>
      <c r="G141" s="74">
        <v>4239</v>
      </c>
      <c r="H141" s="74">
        <f t="shared" si="7"/>
        <v>47781</v>
      </c>
      <c r="I141" s="410"/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283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235</v>
      </c>
      <c r="F150" s="352">
        <f>SUM(F151:F166)</f>
        <v>461995</v>
      </c>
      <c r="G150" s="352">
        <f>SUM(G151:G166)</f>
        <v>0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276160</v>
      </c>
      <c r="G152" s="74"/>
      <c r="H152" s="74">
        <f t="shared" si="8"/>
        <v>276160</v>
      </c>
      <c r="I152" s="207"/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53220</v>
      </c>
      <c r="G154" s="74"/>
      <c r="H154" s="74">
        <f t="shared" si="8"/>
        <v>53220</v>
      </c>
      <c r="I154" s="207"/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7620</v>
      </c>
      <c r="G155" s="74"/>
      <c r="H155" s="74">
        <f t="shared" si="8"/>
        <v>7620</v>
      </c>
      <c r="I155" s="207"/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12861</v>
      </c>
      <c r="G157" s="74"/>
      <c r="H157" s="74">
        <f t="shared" si="8"/>
        <v>12861</v>
      </c>
      <c r="I157" s="207"/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6100</v>
      </c>
      <c r="G158" s="74"/>
      <c r="H158" s="74">
        <f t="shared" si="8"/>
        <v>6100</v>
      </c>
      <c r="I158" s="207"/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8000</v>
      </c>
      <c r="G160" s="74"/>
      <c r="H160" s="74">
        <f t="shared" si="8"/>
        <v>8000</v>
      </c>
      <c r="I160" s="207"/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616</v>
      </c>
      <c r="G161" s="74"/>
      <c r="H161" s="74">
        <f t="shared" si="8"/>
        <v>616</v>
      </c>
      <c r="I161" s="207"/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16110</v>
      </c>
      <c r="G162" s="74"/>
      <c r="H162" s="74">
        <f t="shared" si="8"/>
        <v>16110</v>
      </c>
      <c r="I162" s="207"/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236</v>
      </c>
      <c r="F167" s="352">
        <f>SUM(F168:F187)</f>
        <v>1264583</v>
      </c>
      <c r="G167" s="352">
        <f>SUM(G168:G187)</f>
        <v>3000</v>
      </c>
      <c r="H167" s="352">
        <f>SUM(H168:H187)</f>
        <v>1267583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>
        <v>3000</v>
      </c>
      <c r="H169" s="74">
        <f t="shared" si="9"/>
        <v>46200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3000</v>
      </c>
      <c r="G174" s="120"/>
      <c r="H174" s="74">
        <f t="shared" si="9"/>
        <v>3000</v>
      </c>
      <c r="I174" s="410"/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25550</v>
      </c>
      <c r="G175" s="120"/>
      <c r="H175" s="74">
        <f t="shared" si="9"/>
        <v>25550</v>
      </c>
      <c r="I175" s="207"/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8500</v>
      </c>
      <c r="G176" s="120"/>
      <c r="H176" s="74">
        <f t="shared" si="9"/>
        <v>8500</v>
      </c>
      <c r="I176" s="207"/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11900</v>
      </c>
      <c r="G178" s="120"/>
      <c r="H178" s="74">
        <f t="shared" si="9"/>
        <v>11900</v>
      </c>
      <c r="I178" s="207"/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27100</v>
      </c>
      <c r="G180" s="120"/>
      <c r="H180" s="74">
        <f t="shared" si="9"/>
        <v>27100</v>
      </c>
      <c r="I180" s="207"/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283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237</v>
      </c>
      <c r="F188" s="352">
        <f>SUM(F189:F208)</f>
        <v>2116504</v>
      </c>
      <c r="G188" s="352">
        <f>SUM(G189:G208)</f>
        <v>-3000</v>
      </c>
      <c r="H188" s="352">
        <f>SUM(H189:H208)</f>
        <v>2113504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>
        <v>-5000</v>
      </c>
      <c r="H190" s="74">
        <f t="shared" si="10"/>
        <v>1332200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46200</v>
      </c>
      <c r="G195" s="74"/>
      <c r="H195" s="74">
        <f t="shared" si="10"/>
        <v>46200</v>
      </c>
      <c r="I195" s="410"/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>
        <v>2000</v>
      </c>
      <c r="H198" s="74">
        <f t="shared" si="10"/>
        <v>10000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22546</v>
      </c>
      <c r="G200" s="74"/>
      <c r="H200" s="74">
        <f t="shared" si="10"/>
        <v>22546</v>
      </c>
      <c r="I200" s="410"/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4866</v>
      </c>
      <c r="G204" s="74"/>
      <c r="H204" s="74">
        <f t="shared" si="10"/>
        <v>4866</v>
      </c>
      <c r="I204" s="410"/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238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12780</v>
      </c>
      <c r="G217" s="74">
        <v>90</v>
      </c>
      <c r="H217" s="74">
        <f t="shared" si="11"/>
        <v>12870</v>
      </c>
      <c r="I217" s="207"/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463</v>
      </c>
      <c r="G218" s="74">
        <v>-90</v>
      </c>
      <c r="H218" s="74">
        <f t="shared" si="11"/>
        <v>373</v>
      </c>
      <c r="I218" s="410"/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216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239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>
        <v>7000</v>
      </c>
      <c r="H225" s="74">
        <f t="shared" si="12"/>
        <v>208941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>
        <v>-2500</v>
      </c>
      <c r="H229" s="74">
        <f t="shared" si="12"/>
        <v>500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>
        <v>-4500</v>
      </c>
      <c r="H232" s="74">
        <f t="shared" si="12"/>
        <v>7000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240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19000</v>
      </c>
      <c r="H244" s="330">
        <f>H245+H247+H261</f>
        <v>175000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241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242</v>
      </c>
      <c r="F247" s="352">
        <f>SUM(F248:F260)</f>
        <v>146500</v>
      </c>
      <c r="G247" s="356">
        <f>SUM(G248:G260)</f>
        <v>19000</v>
      </c>
      <c r="H247" s="352">
        <f>SUM(H248:H260)</f>
        <v>165500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267</v>
      </c>
      <c r="E248" s="70" t="s">
        <v>269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>
        <v>17000</v>
      </c>
      <c r="H252" s="120">
        <f t="shared" si="13"/>
        <v>43080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13820</v>
      </c>
      <c r="G255" s="74"/>
      <c r="H255" s="74">
        <f t="shared" si="13"/>
        <v>13820</v>
      </c>
      <c r="I255" s="410"/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275</v>
      </c>
      <c r="F258" s="119">
        <v>11400</v>
      </c>
      <c r="G258" s="74">
        <v>2000</v>
      </c>
      <c r="H258" s="74">
        <f t="shared" si="13"/>
        <v>13400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800</v>
      </c>
      <c r="G259" s="124"/>
      <c r="H259" s="74">
        <f t="shared" si="13"/>
        <v>800</v>
      </c>
      <c r="I259" s="410"/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260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267</v>
      </c>
      <c r="E262" s="39" t="s">
        <v>269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3833697.35</v>
      </c>
      <c r="G263" s="330">
        <f>G264+G270+G266+G274+G291+G293+G297+G301+G299+G320+G323</f>
        <v>-160000</v>
      </c>
      <c r="H263" s="330">
        <f>H264+H270+H266+H274+H291+H293+H297+H301+H299+H320+H323</f>
        <v>3673697.35</v>
      </c>
      <c r="I263" s="106"/>
      <c r="J263" s="98"/>
      <c r="K263" s="98"/>
      <c r="L263" s="98"/>
    </row>
    <row r="264" spans="2:12" ht="15.75" customHeight="1">
      <c r="B264" s="266"/>
      <c r="C264" s="323" t="s">
        <v>303</v>
      </c>
      <c r="D264" s="370"/>
      <c r="E264" s="270" t="s">
        <v>304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261</v>
      </c>
      <c r="D266" s="372"/>
      <c r="E266" s="274" t="s">
        <v>262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305</v>
      </c>
      <c r="D270" s="371"/>
      <c r="E270" s="270" t="s">
        <v>306</v>
      </c>
      <c r="F270" s="276">
        <f>SUM(F271:F273)</f>
        <v>20900</v>
      </c>
      <c r="G270" s="277">
        <f>SUM(G271:G273)</f>
        <v>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326</v>
      </c>
      <c r="F272" s="209">
        <v>450</v>
      </c>
      <c r="G272" s="248"/>
      <c r="H272" s="74">
        <f t="shared" si="14"/>
        <v>450</v>
      </c>
      <c r="I272" s="410"/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15850</v>
      </c>
      <c r="G273" s="248"/>
      <c r="H273" s="74">
        <f t="shared" si="14"/>
        <v>15850</v>
      </c>
      <c r="I273" s="410"/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287</v>
      </c>
      <c r="F274" s="352">
        <f>SUM(F275:F290)</f>
        <v>2550160</v>
      </c>
      <c r="G274" s="356">
        <f>SUM(G275:G290)</f>
        <v>-160000</v>
      </c>
      <c r="H274" s="352">
        <f>SUM(H275:H290)</f>
        <v>2390160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322</v>
      </c>
      <c r="F275" s="119">
        <v>2384710</v>
      </c>
      <c r="G275" s="120">
        <v>-165000</v>
      </c>
      <c r="H275" s="120">
        <f t="shared" si="14"/>
        <v>2219710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323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324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325</v>
      </c>
      <c r="F278" s="119">
        <v>81000</v>
      </c>
      <c r="G278" s="74">
        <v>5000</v>
      </c>
      <c r="H278" s="74">
        <f t="shared" si="14"/>
        <v>86000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326</v>
      </c>
      <c r="F279" s="119">
        <v>1550</v>
      </c>
      <c r="G279" s="74">
        <v>-200</v>
      </c>
      <c r="H279" s="74">
        <f t="shared" si="14"/>
        <v>1350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327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328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329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>
        <v>200</v>
      </c>
      <c r="H283" s="120">
        <f t="shared" si="14"/>
        <v>500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330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275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331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332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333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334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288</v>
      </c>
      <c r="F291" s="352">
        <f>F292</f>
        <v>17800</v>
      </c>
      <c r="G291" s="356">
        <f>G292</f>
        <v>0</v>
      </c>
      <c r="H291" s="352">
        <f>H292</f>
        <v>17800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212</v>
      </c>
      <c r="F292" s="119">
        <v>17800</v>
      </c>
      <c r="G292" s="120"/>
      <c r="H292" s="120">
        <f>F292+G292</f>
        <v>17800</v>
      </c>
      <c r="I292" s="410"/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248733.5</v>
      </c>
      <c r="G293" s="356">
        <f>SUM(G294:G296)</f>
        <v>0</v>
      </c>
      <c r="H293" s="352">
        <f>SUM(H294:H296)</f>
        <v>248733.5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237333.5</v>
      </c>
      <c r="G294" s="120"/>
      <c r="H294" s="120">
        <f>F294+G294</f>
        <v>237333.5</v>
      </c>
      <c r="I294" s="410"/>
      <c r="J294" s="98"/>
      <c r="K294" s="599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8400</v>
      </c>
      <c r="G296" s="74"/>
      <c r="H296" s="74">
        <f>F296+G296</f>
        <v>8400</v>
      </c>
      <c r="I296" s="410"/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243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134874</v>
      </c>
      <c r="G299" s="356">
        <f>G300</f>
        <v>0</v>
      </c>
      <c r="H299" s="352">
        <f>H300</f>
        <v>134874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134874</v>
      </c>
      <c r="G300" s="247"/>
      <c r="H300" s="74">
        <f>F300+G300</f>
        <v>134874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590149.8500000001</v>
      </c>
      <c r="G301" s="352">
        <f>SUM(G302:G319)</f>
        <v>0</v>
      </c>
      <c r="H301" s="352">
        <f>SUM(H302:H319)</f>
        <v>590149.8500000001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385831</v>
      </c>
      <c r="G302" s="120"/>
      <c r="H302" s="74">
        <f aca="true" t="shared" si="15" ref="H302:H319">F302+G302</f>
        <v>385831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207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275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244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179680</v>
      </c>
      <c r="G323" s="352">
        <f>G324+G325+G326</f>
        <v>0</v>
      </c>
      <c r="H323" s="352">
        <f>H324+H325+H326</f>
        <v>179680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282</v>
      </c>
      <c r="F324" s="119">
        <v>167960</v>
      </c>
      <c r="G324" s="120">
        <v>42</v>
      </c>
      <c r="H324" s="120">
        <f>F324+G324</f>
        <v>168002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>
        <v>-34</v>
      </c>
      <c r="H325" s="120">
        <f>F325+G325</f>
        <v>4016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>
        <v>-8</v>
      </c>
      <c r="H326" s="124">
        <f>F326+G326</f>
        <v>7662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72854</v>
      </c>
      <c r="H327" s="340">
        <f>H328+H331</f>
        <v>1245256.32</v>
      </c>
      <c r="I327" s="106"/>
      <c r="J327" s="98"/>
      <c r="K327" s="98"/>
      <c r="L327" s="98"/>
    </row>
    <row r="328" spans="2:12" ht="27" customHeight="1">
      <c r="B328" s="386"/>
      <c r="C328" s="739">
        <v>85311</v>
      </c>
      <c r="D328" s="383"/>
      <c r="E328" s="738" t="s">
        <v>335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279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72854</v>
      </c>
      <c r="H331" s="355">
        <f>SUM(H332:H365)</f>
        <v>1023156.3200000001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267</v>
      </c>
      <c r="E332" s="252" t="s">
        <v>269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307</v>
      </c>
      <c r="E333" s="70" t="s">
        <v>308</v>
      </c>
      <c r="F333" s="119">
        <v>27281.85</v>
      </c>
      <c r="G333" s="120"/>
      <c r="H333" s="120">
        <f t="shared" si="16"/>
        <v>27281.85</v>
      </c>
      <c r="I333" s="217" t="s">
        <v>285</v>
      </c>
      <c r="J333" s="98"/>
      <c r="K333" s="98"/>
      <c r="L333" s="98"/>
    </row>
    <row r="334" spans="2:12" ht="24">
      <c r="B334" s="114"/>
      <c r="C334" s="115"/>
      <c r="D334" s="156" t="s">
        <v>309</v>
      </c>
      <c r="E334" s="70" t="s">
        <v>308</v>
      </c>
      <c r="F334" s="119">
        <v>4814.44</v>
      </c>
      <c r="G334" s="120"/>
      <c r="H334" s="120">
        <f t="shared" si="16"/>
        <v>4814.44</v>
      </c>
      <c r="I334" s="217" t="s">
        <v>285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310</v>
      </c>
      <c r="F335" s="119">
        <v>9379.5</v>
      </c>
      <c r="G335" s="120"/>
      <c r="H335" s="158">
        <f t="shared" si="16"/>
        <v>9379.5</v>
      </c>
      <c r="I335" s="217" t="s">
        <v>285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310</v>
      </c>
      <c r="F336" s="119">
        <v>1655.2</v>
      </c>
      <c r="G336" s="120"/>
      <c r="H336" s="158">
        <f t="shared" si="16"/>
        <v>1655.2</v>
      </c>
      <c r="I336" s="217" t="s">
        <v>285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311</v>
      </c>
      <c r="F337" s="119">
        <v>1336.81</v>
      </c>
      <c r="G337" s="120"/>
      <c r="H337" s="158">
        <f t="shared" si="16"/>
        <v>1336.81</v>
      </c>
      <c r="I337" s="217" t="s">
        <v>285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311</v>
      </c>
      <c r="F338" s="119">
        <v>235.91</v>
      </c>
      <c r="G338" s="120"/>
      <c r="H338" s="158">
        <f t="shared" si="16"/>
        <v>235.91</v>
      </c>
      <c r="I338" s="217" t="s">
        <v>285</v>
      </c>
      <c r="J338" s="98"/>
      <c r="K338" s="98"/>
      <c r="L338" s="98"/>
    </row>
    <row r="339" spans="2:12" ht="15" customHeight="1">
      <c r="B339" s="114"/>
      <c r="C339" s="115"/>
      <c r="D339" s="115" t="s">
        <v>312</v>
      </c>
      <c r="E339" s="70" t="s">
        <v>313</v>
      </c>
      <c r="F339" s="119">
        <v>52781.85</v>
      </c>
      <c r="G339" s="120">
        <v>20124.72</v>
      </c>
      <c r="H339" s="158">
        <f t="shared" si="16"/>
        <v>72906.57</v>
      </c>
      <c r="I339" s="217" t="s">
        <v>285</v>
      </c>
      <c r="J339" s="98"/>
      <c r="K339" s="98"/>
      <c r="L339" s="98"/>
    </row>
    <row r="340" spans="2:12" ht="15" customHeight="1">
      <c r="B340" s="114"/>
      <c r="C340" s="115"/>
      <c r="D340" s="115" t="s">
        <v>314</v>
      </c>
      <c r="E340" s="70" t="s">
        <v>313</v>
      </c>
      <c r="F340" s="119">
        <v>9314.44</v>
      </c>
      <c r="G340" s="120">
        <v>3551.42</v>
      </c>
      <c r="H340" s="158">
        <f t="shared" si="16"/>
        <v>12865.86</v>
      </c>
      <c r="I340" s="217" t="s">
        <v>285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315</v>
      </c>
      <c r="F341" s="119">
        <v>8556.1</v>
      </c>
      <c r="G341" s="120"/>
      <c r="H341" s="158">
        <f t="shared" si="16"/>
        <v>8556.1</v>
      </c>
      <c r="I341" s="217" t="s">
        <v>285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315</v>
      </c>
      <c r="F342" s="119">
        <v>1509.9</v>
      </c>
      <c r="G342" s="120"/>
      <c r="H342" s="158">
        <f t="shared" si="16"/>
        <v>1509.9</v>
      </c>
      <c r="I342" s="217" t="s">
        <v>285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316</v>
      </c>
      <c r="F343" s="119">
        <v>11050</v>
      </c>
      <c r="G343" s="120"/>
      <c r="H343" s="158">
        <f t="shared" si="16"/>
        <v>11050</v>
      </c>
      <c r="I343" s="217" t="s">
        <v>285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316</v>
      </c>
      <c r="F344" s="119">
        <v>1950</v>
      </c>
      <c r="G344" s="120"/>
      <c r="H344" s="158">
        <f t="shared" si="16"/>
        <v>1950</v>
      </c>
      <c r="I344" s="217" t="s">
        <v>285</v>
      </c>
      <c r="J344" s="98"/>
      <c r="K344" s="98"/>
      <c r="L344" s="98"/>
    </row>
    <row r="345" spans="2:12" ht="15" customHeight="1">
      <c r="B345" s="114"/>
      <c r="C345" s="115"/>
      <c r="D345" s="156" t="s">
        <v>317</v>
      </c>
      <c r="E345" s="149" t="s">
        <v>318</v>
      </c>
      <c r="F345" s="119">
        <v>536735.39</v>
      </c>
      <c r="G345" s="120">
        <v>31215</v>
      </c>
      <c r="H345" s="158">
        <f t="shared" si="16"/>
        <v>567950.39</v>
      </c>
      <c r="I345" s="217" t="s">
        <v>285</v>
      </c>
      <c r="J345" s="98"/>
      <c r="K345" s="98"/>
      <c r="L345" s="98"/>
    </row>
    <row r="346" spans="2:12" ht="15" customHeight="1">
      <c r="B346" s="114"/>
      <c r="C346" s="115"/>
      <c r="D346" s="156" t="s">
        <v>319</v>
      </c>
      <c r="E346" s="149" t="s">
        <v>318</v>
      </c>
      <c r="F346" s="119">
        <v>119337.61</v>
      </c>
      <c r="G346" s="138">
        <v>17962.86</v>
      </c>
      <c r="H346" s="158">
        <f t="shared" si="16"/>
        <v>137300.47</v>
      </c>
      <c r="I346" s="217" t="s">
        <v>285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431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431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431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431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431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431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431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431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431</v>
      </c>
      <c r="J355" s="98"/>
      <c r="K355" s="98"/>
      <c r="L355" s="98"/>
    </row>
    <row r="356" spans="2:12" ht="15" customHeight="1">
      <c r="B356" s="114"/>
      <c r="C356" s="115"/>
      <c r="D356" s="115" t="s">
        <v>432</v>
      </c>
      <c r="E356" s="70" t="s">
        <v>212</v>
      </c>
      <c r="F356" s="138">
        <v>813.89</v>
      </c>
      <c r="G356" s="138"/>
      <c r="H356" s="158">
        <f t="shared" si="16"/>
        <v>813.89</v>
      </c>
      <c r="I356" s="217" t="s">
        <v>431</v>
      </c>
      <c r="J356" s="98"/>
      <c r="K356" s="98"/>
      <c r="L356" s="98"/>
    </row>
    <row r="357" spans="2:12" ht="15" customHeight="1">
      <c r="B357" s="114"/>
      <c r="C357" s="115"/>
      <c r="D357" s="115" t="s">
        <v>433</v>
      </c>
      <c r="E357" s="70" t="s">
        <v>212</v>
      </c>
      <c r="F357" s="138">
        <v>43.09</v>
      </c>
      <c r="G357" s="138"/>
      <c r="H357" s="158">
        <f t="shared" si="16"/>
        <v>43.09</v>
      </c>
      <c r="I357" s="217" t="s">
        <v>431</v>
      </c>
      <c r="J357" s="98"/>
      <c r="K357" s="98"/>
      <c r="L357" s="98"/>
    </row>
    <row r="358" spans="2:12" ht="15" customHeight="1">
      <c r="B358" s="114"/>
      <c r="C358" s="115"/>
      <c r="D358" s="115" t="s">
        <v>312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431</v>
      </c>
      <c r="J358" s="98"/>
      <c r="K358" s="98"/>
      <c r="L358" s="98"/>
    </row>
    <row r="359" spans="2:12" ht="15" customHeight="1">
      <c r="B359" s="114"/>
      <c r="C359" s="115"/>
      <c r="D359" s="115" t="s">
        <v>314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431</v>
      </c>
      <c r="J359" s="98"/>
      <c r="K359" s="98"/>
      <c r="L359" s="98"/>
    </row>
    <row r="360" spans="2:12" ht="15" customHeight="1">
      <c r="B360" s="114"/>
      <c r="C360" s="115"/>
      <c r="D360" s="156" t="s">
        <v>434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431</v>
      </c>
      <c r="J360" s="98"/>
      <c r="K360" s="98"/>
      <c r="L360" s="98"/>
    </row>
    <row r="361" spans="2:12" ht="15" customHeight="1">
      <c r="B361" s="114"/>
      <c r="C361" s="115"/>
      <c r="D361" s="156" t="s">
        <v>435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431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431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431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431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5">
        <v>110</v>
      </c>
      <c r="G365" s="565"/>
      <c r="H365" s="150">
        <f t="shared" si="16"/>
        <v>110</v>
      </c>
      <c r="I365" s="217" t="s">
        <v>431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123745</v>
      </c>
      <c r="G366" s="341">
        <f>G367+G375</f>
        <v>-1639</v>
      </c>
      <c r="H366" s="341">
        <f>H367+H375</f>
        <v>122106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245</v>
      </c>
      <c r="F367" s="355">
        <f>SUM(F368:F374)</f>
        <v>74936</v>
      </c>
      <c r="G367" s="355">
        <f>SUM(G368:G374)</f>
        <v>-1897</v>
      </c>
      <c r="H367" s="355">
        <f>SUM(H368:H374)</f>
        <v>73039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>
        <v>-110</v>
      </c>
      <c r="H368" s="74">
        <f aca="true" t="shared" si="17" ref="H368:H377">F368+G368</f>
        <v>3590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>
        <v>-10</v>
      </c>
      <c r="H370" s="74">
        <f t="shared" si="17"/>
        <v>3926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>
        <v>-1000</v>
      </c>
      <c r="H371" s="74">
        <f t="shared" si="17"/>
        <v>9300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>
        <v>-177</v>
      </c>
      <c r="H372" s="74">
        <f t="shared" si="17"/>
        <v>1323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>
        <v>-400</v>
      </c>
      <c r="H373" s="74">
        <f t="shared" si="17"/>
        <v>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3100</v>
      </c>
      <c r="G374" s="74">
        <v>-200</v>
      </c>
      <c r="H374" s="74">
        <f t="shared" si="17"/>
        <v>2900</v>
      </c>
      <c r="I374" s="410"/>
      <c r="J374" s="98"/>
      <c r="K374" s="98"/>
      <c r="L374" s="98"/>
    </row>
    <row r="375" spans="2:12" ht="15" customHeight="1">
      <c r="B375" s="114"/>
      <c r="C375" s="373" t="s">
        <v>217</v>
      </c>
      <c r="D375" s="317"/>
      <c r="E375" s="274" t="s">
        <v>218</v>
      </c>
      <c r="F375" s="275">
        <f>F376+F377</f>
        <v>48809</v>
      </c>
      <c r="G375" s="275">
        <f>G376+G377</f>
        <v>258</v>
      </c>
      <c r="H375" s="275">
        <f>H376+H377</f>
        <v>49067</v>
      </c>
      <c r="I375" s="141"/>
      <c r="J375" s="98"/>
      <c r="K375" s="98"/>
      <c r="L375" s="98"/>
    </row>
    <row r="376" spans="2:12" ht="15" customHeight="1">
      <c r="B376" s="114"/>
      <c r="C376" s="115"/>
      <c r="D376" s="706" t="s">
        <v>254</v>
      </c>
      <c r="E376" s="707" t="s">
        <v>255</v>
      </c>
      <c r="F376" s="119">
        <v>30270</v>
      </c>
      <c r="G376" s="158">
        <v>258</v>
      </c>
      <c r="H376" s="74">
        <f t="shared" si="17"/>
        <v>30528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18" t="s">
        <v>478</v>
      </c>
      <c r="E377" s="719" t="s">
        <v>479</v>
      </c>
      <c r="F377" s="255">
        <v>18539</v>
      </c>
      <c r="G377" s="433"/>
      <c r="H377" s="202">
        <f t="shared" si="17"/>
        <v>18539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F379+F383+F390+F393+F398+F400+F405</f>
        <v>1470119</v>
      </c>
      <c r="G378" s="341">
        <f>G379+G383+G390+G393+G398+G400+G405</f>
        <v>20000</v>
      </c>
      <c r="H378" s="341">
        <f>H379+H383+H390+H393+H398+H400+H405</f>
        <v>1490119</v>
      </c>
      <c r="I378" s="106"/>
      <c r="J378" s="98"/>
      <c r="K378" s="98"/>
      <c r="L378" s="98"/>
    </row>
    <row r="379" spans="2:12" ht="15" customHeight="1">
      <c r="B379" s="390"/>
      <c r="C379" s="323" t="s">
        <v>341</v>
      </c>
      <c r="D379" s="391"/>
      <c r="E379" s="270" t="s">
        <v>342</v>
      </c>
      <c r="F379" s="369">
        <f>F380+F381+F382</f>
        <v>105000</v>
      </c>
      <c r="G379" s="369">
        <f>G380+G381+G382</f>
        <v>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482</v>
      </c>
      <c r="F382" s="187">
        <v>80000</v>
      </c>
      <c r="G382" s="187"/>
      <c r="H382" s="74">
        <f>F382+G382</f>
        <v>80000</v>
      </c>
      <c r="I382" s="224"/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246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24000</v>
      </c>
      <c r="G384" s="248"/>
      <c r="H384" s="74">
        <f aca="true" t="shared" si="18" ref="H384:H389">F384+G384</f>
        <v>24000</v>
      </c>
      <c r="I384" s="410"/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4000</v>
      </c>
      <c r="G385" s="248"/>
      <c r="H385" s="74">
        <f t="shared" si="18"/>
        <v>4000</v>
      </c>
      <c r="I385" s="410"/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600</v>
      </c>
      <c r="G386" s="248"/>
      <c r="H386" s="74">
        <f t="shared" si="18"/>
        <v>600</v>
      </c>
      <c r="I386" s="410"/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>
        <v>6000</v>
      </c>
      <c r="H387" s="74">
        <f t="shared" si="18"/>
        <v>43000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375400</v>
      </c>
      <c r="G388" s="120">
        <v>-6000</v>
      </c>
      <c r="H388" s="74">
        <f t="shared" si="18"/>
        <v>369400</v>
      </c>
      <c r="I388" s="410"/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279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247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248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279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249</v>
      </c>
      <c r="F398" s="352">
        <f>F399</f>
        <v>33000</v>
      </c>
      <c r="G398" s="356">
        <f>G399</f>
        <v>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33000</v>
      </c>
      <c r="G399" s="74"/>
      <c r="H399" s="74">
        <f>F399+G399</f>
        <v>33000</v>
      </c>
      <c r="I399" s="224"/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250</v>
      </c>
      <c r="F400" s="275">
        <f>F401+F402+F403+F404</f>
        <v>445119</v>
      </c>
      <c r="G400" s="275">
        <f>G401+G402+G403+G404</f>
        <v>20000</v>
      </c>
      <c r="H400" s="275">
        <f>H401+H402+H403+H404</f>
        <v>465119</v>
      </c>
      <c r="I400" s="107"/>
      <c r="J400" s="98"/>
      <c r="K400" s="98"/>
      <c r="L400" s="98"/>
    </row>
    <row r="401" spans="2:12" ht="15" customHeight="1">
      <c r="B401" s="114"/>
      <c r="C401" s="272"/>
      <c r="D401" s="110" t="s">
        <v>105</v>
      </c>
      <c r="E401" s="70" t="s">
        <v>106</v>
      </c>
      <c r="F401" s="119">
        <v>0</v>
      </c>
      <c r="G401" s="119">
        <v>10000</v>
      </c>
      <c r="H401" s="74">
        <f>F401+G401</f>
        <v>10000</v>
      </c>
      <c r="I401" s="107"/>
      <c r="J401" s="98"/>
      <c r="K401" s="98"/>
      <c r="L401" s="98"/>
    </row>
    <row r="402" spans="2:12" ht="15" customHeight="1">
      <c r="B402" s="114"/>
      <c r="C402" s="115"/>
      <c r="D402" s="110" t="s">
        <v>132</v>
      </c>
      <c r="E402" s="70" t="s">
        <v>133</v>
      </c>
      <c r="F402" s="119">
        <v>180000</v>
      </c>
      <c r="G402" s="74"/>
      <c r="H402" s="74">
        <f>F402+G402</f>
        <v>180000</v>
      </c>
      <c r="I402" s="141"/>
      <c r="J402" s="98"/>
      <c r="K402" s="98"/>
      <c r="L402" s="98"/>
    </row>
    <row r="403" spans="2:12" ht="15" customHeight="1">
      <c r="B403" s="114"/>
      <c r="C403" s="115"/>
      <c r="D403" s="110" t="s">
        <v>134</v>
      </c>
      <c r="E403" s="70" t="s">
        <v>135</v>
      </c>
      <c r="F403" s="119">
        <v>110000</v>
      </c>
      <c r="G403" s="74"/>
      <c r="H403" s="120">
        <f>F403+G403</f>
        <v>110000</v>
      </c>
      <c r="I403" s="224"/>
      <c r="J403" s="98"/>
      <c r="K403" s="98"/>
      <c r="L403" s="98"/>
    </row>
    <row r="404" spans="2:12" ht="24">
      <c r="B404" s="114"/>
      <c r="C404" s="115"/>
      <c r="D404" s="110" t="s">
        <v>94</v>
      </c>
      <c r="E404" s="70" t="s">
        <v>337</v>
      </c>
      <c r="F404" s="119">
        <v>155119</v>
      </c>
      <c r="G404" s="126">
        <v>10000</v>
      </c>
      <c r="H404" s="120">
        <f>F404+G404</f>
        <v>165119</v>
      </c>
      <c r="I404" s="215"/>
      <c r="J404" s="98"/>
      <c r="K404" s="98"/>
      <c r="L404" s="98"/>
    </row>
    <row r="405" spans="2:12" ht="15" customHeight="1">
      <c r="B405" s="114"/>
      <c r="C405" s="374" t="s">
        <v>199</v>
      </c>
      <c r="D405" s="375"/>
      <c r="E405" s="376" t="s">
        <v>11</v>
      </c>
      <c r="F405" s="377">
        <f>F406</f>
        <v>35000</v>
      </c>
      <c r="G405" s="377">
        <f>G406</f>
        <v>0</v>
      </c>
      <c r="H405" s="377">
        <f>H406</f>
        <v>35000</v>
      </c>
      <c r="I405" s="112"/>
      <c r="J405" s="98"/>
      <c r="K405" s="98"/>
      <c r="L405" s="98"/>
    </row>
    <row r="406" spans="2:12" ht="15" customHeight="1" thickBot="1">
      <c r="B406" s="114"/>
      <c r="C406" s="115"/>
      <c r="D406" s="110" t="s">
        <v>105</v>
      </c>
      <c r="E406" s="70" t="s">
        <v>106</v>
      </c>
      <c r="F406" s="119">
        <v>35000</v>
      </c>
      <c r="G406" s="74"/>
      <c r="H406" s="74">
        <f>F406+G406</f>
        <v>35000</v>
      </c>
      <c r="I406" s="215"/>
      <c r="J406" s="98"/>
      <c r="K406" s="98"/>
      <c r="L406" s="98"/>
    </row>
    <row r="407" spans="2:12" ht="30" customHeight="1" thickBot="1">
      <c r="B407" s="290" t="s">
        <v>200</v>
      </c>
      <c r="C407" s="291"/>
      <c r="D407" s="293"/>
      <c r="E407" s="292" t="s">
        <v>201</v>
      </c>
      <c r="F407" s="341">
        <f>F408+F411+F413+F415+F417</f>
        <v>2332355.9299999997</v>
      </c>
      <c r="G407" s="341">
        <f>G408+G411+G413+G415+G417</f>
        <v>4900</v>
      </c>
      <c r="H407" s="341">
        <f>H408+H411+H413+H415+H417</f>
        <v>2337255.9299999997</v>
      </c>
      <c r="I407" s="106"/>
      <c r="J407" s="98"/>
      <c r="K407" s="98"/>
      <c r="L407" s="98"/>
    </row>
    <row r="408" spans="2:12" ht="15" customHeight="1">
      <c r="B408" s="204"/>
      <c r="C408" s="321" t="s">
        <v>202</v>
      </c>
      <c r="D408" s="365"/>
      <c r="E408" s="366" t="s">
        <v>251</v>
      </c>
      <c r="F408" s="367">
        <f>F409+F410</f>
        <v>76000</v>
      </c>
      <c r="G408" s="367">
        <f>G409+G410</f>
        <v>0</v>
      </c>
      <c r="H408" s="367">
        <f>H409+H410</f>
        <v>76000</v>
      </c>
      <c r="I408" s="154"/>
      <c r="J408" s="98"/>
      <c r="K408" s="98"/>
      <c r="L408" s="98"/>
    </row>
    <row r="409" spans="2:12" ht="45">
      <c r="B409" s="117"/>
      <c r="C409" s="118"/>
      <c r="D409" s="115" t="s">
        <v>267</v>
      </c>
      <c r="E409" s="252" t="s">
        <v>269</v>
      </c>
      <c r="F409" s="119">
        <v>26000</v>
      </c>
      <c r="G409" s="119"/>
      <c r="H409" s="74">
        <f>F409+G409</f>
        <v>26000</v>
      </c>
      <c r="I409" s="207"/>
      <c r="J409" s="98"/>
      <c r="K409" s="98"/>
      <c r="L409" s="98"/>
    </row>
    <row r="410" spans="2:12" ht="14.25">
      <c r="B410" s="117"/>
      <c r="C410" s="118"/>
      <c r="D410" s="110" t="s">
        <v>94</v>
      </c>
      <c r="E410" s="70" t="s">
        <v>284</v>
      </c>
      <c r="F410" s="119">
        <v>50000</v>
      </c>
      <c r="G410" s="119"/>
      <c r="H410" s="74">
        <f>F410+G410</f>
        <v>50000</v>
      </c>
      <c r="I410" s="410"/>
      <c r="J410" s="98"/>
      <c r="K410" s="98"/>
      <c r="L410" s="98"/>
    </row>
    <row r="411" spans="2:12" ht="15" customHeight="1">
      <c r="B411" s="117"/>
      <c r="C411" s="272" t="s">
        <v>203</v>
      </c>
      <c r="D411" s="378"/>
      <c r="E411" s="274" t="s">
        <v>252</v>
      </c>
      <c r="F411" s="352">
        <f>SUM(F412:F412)</f>
        <v>747000</v>
      </c>
      <c r="G411" s="352">
        <f>SUM(G412:G412)</f>
        <v>0</v>
      </c>
      <c r="H411" s="352">
        <f>SUM(H412:H412)</f>
        <v>747000</v>
      </c>
      <c r="I411" s="112"/>
      <c r="J411" s="98"/>
      <c r="K411" s="98"/>
      <c r="L411" s="98"/>
    </row>
    <row r="412" spans="2:12" ht="24" customHeight="1">
      <c r="B412" s="114"/>
      <c r="C412" s="115"/>
      <c r="D412" s="156">
        <v>2480</v>
      </c>
      <c r="E412" s="70" t="s">
        <v>204</v>
      </c>
      <c r="F412" s="119">
        <v>747000</v>
      </c>
      <c r="G412" s="74"/>
      <c r="H412" s="74">
        <f>F412+G412</f>
        <v>747000</v>
      </c>
      <c r="I412" s="224"/>
      <c r="J412" s="98"/>
      <c r="K412" s="98"/>
      <c r="L412" s="98"/>
    </row>
    <row r="413" spans="2:12" ht="15" customHeight="1">
      <c r="B413" s="117"/>
      <c r="C413" s="272" t="s">
        <v>205</v>
      </c>
      <c r="D413" s="378"/>
      <c r="E413" s="274" t="s">
        <v>253</v>
      </c>
      <c r="F413" s="352">
        <f>F414</f>
        <v>302000</v>
      </c>
      <c r="G413" s="356">
        <f>G414</f>
        <v>0</v>
      </c>
      <c r="H413" s="352">
        <f>H414</f>
        <v>302000</v>
      </c>
      <c r="I413" s="107"/>
      <c r="J413" s="98"/>
      <c r="K413" s="98"/>
      <c r="L413" s="98"/>
    </row>
    <row r="414" spans="2:12" ht="24" customHeight="1">
      <c r="B414" s="114"/>
      <c r="C414" s="115"/>
      <c r="D414" s="156">
        <v>2480</v>
      </c>
      <c r="E414" s="70" t="s">
        <v>204</v>
      </c>
      <c r="F414" s="119">
        <v>302000</v>
      </c>
      <c r="G414" s="74"/>
      <c r="H414" s="74">
        <f>F414+G414</f>
        <v>302000</v>
      </c>
      <c r="I414" s="112"/>
      <c r="J414" s="98"/>
      <c r="K414" s="98"/>
      <c r="L414" s="98"/>
    </row>
    <row r="415" spans="2:12" ht="15" customHeight="1">
      <c r="B415" s="117"/>
      <c r="C415" s="272" t="s">
        <v>206</v>
      </c>
      <c r="D415" s="272"/>
      <c r="E415" s="274" t="s">
        <v>270</v>
      </c>
      <c r="F415" s="352">
        <f>F416</f>
        <v>1500</v>
      </c>
      <c r="G415" s="356">
        <f>G416</f>
        <v>0</v>
      </c>
      <c r="H415" s="352">
        <f>H416</f>
        <v>1500</v>
      </c>
      <c r="I415" s="112"/>
      <c r="J415" s="98"/>
      <c r="K415" s="98"/>
      <c r="L415" s="98"/>
    </row>
    <row r="416" spans="2:12" ht="13.5" customHeight="1">
      <c r="B416" s="117"/>
      <c r="C416" s="152"/>
      <c r="D416" s="110" t="s">
        <v>132</v>
      </c>
      <c r="E416" s="70" t="s">
        <v>133</v>
      </c>
      <c r="F416" s="133">
        <v>1500</v>
      </c>
      <c r="G416" s="74"/>
      <c r="H416" s="74">
        <f>F416+G416</f>
        <v>1500</v>
      </c>
      <c r="I416" s="112"/>
      <c r="J416" s="98"/>
      <c r="K416" s="98"/>
      <c r="L416" s="98"/>
    </row>
    <row r="417" spans="2:12" ht="15" customHeight="1">
      <c r="B417" s="117"/>
      <c r="C417" s="272" t="s">
        <v>207</v>
      </c>
      <c r="D417" s="273"/>
      <c r="E417" s="274" t="s">
        <v>11</v>
      </c>
      <c r="F417" s="352">
        <f>SUM(F418:F428)</f>
        <v>1205855.93</v>
      </c>
      <c r="G417" s="352">
        <f>SUM(G418:G428)</f>
        <v>4900</v>
      </c>
      <c r="H417" s="352">
        <f>SUM(H418:H428)</f>
        <v>1210755.93</v>
      </c>
      <c r="I417" s="112"/>
      <c r="J417" s="98"/>
      <c r="K417" s="98"/>
      <c r="L417" s="98"/>
    </row>
    <row r="418" spans="2:12" ht="45">
      <c r="B418" s="117"/>
      <c r="C418" s="118"/>
      <c r="D418" s="115" t="s">
        <v>267</v>
      </c>
      <c r="E418" s="252" t="s">
        <v>269</v>
      </c>
      <c r="F418" s="119">
        <v>1500</v>
      </c>
      <c r="G418" s="247"/>
      <c r="H418" s="74">
        <f aca="true" t="shared" si="19" ref="H418:H428">F418+G418</f>
        <v>1500</v>
      </c>
      <c r="I418" s="112"/>
      <c r="J418" s="98"/>
      <c r="K418" s="98"/>
      <c r="L418" s="98"/>
    </row>
    <row r="419" spans="2:12" ht="14.25">
      <c r="B419" s="117"/>
      <c r="C419" s="118"/>
      <c r="D419" s="115">
        <v>4170</v>
      </c>
      <c r="E419" s="70" t="s">
        <v>131</v>
      </c>
      <c r="F419" s="119">
        <v>4000</v>
      </c>
      <c r="G419" s="247"/>
      <c r="H419" s="74">
        <f t="shared" si="19"/>
        <v>4000</v>
      </c>
      <c r="I419" s="207"/>
      <c r="J419" s="98"/>
      <c r="K419" s="98"/>
      <c r="L419" s="98"/>
    </row>
    <row r="420" spans="2:12" ht="23.25" customHeight="1">
      <c r="B420" s="114"/>
      <c r="C420" s="115"/>
      <c r="D420" s="110" t="s">
        <v>105</v>
      </c>
      <c r="E420" s="70" t="s">
        <v>493</v>
      </c>
      <c r="F420" s="119">
        <v>87816.3</v>
      </c>
      <c r="G420" s="74"/>
      <c r="H420" s="74">
        <f t="shared" si="19"/>
        <v>87816.3</v>
      </c>
      <c r="I420" s="410"/>
      <c r="J420" s="98"/>
      <c r="K420" s="98"/>
      <c r="L420" s="98"/>
    </row>
    <row r="421" spans="2:12" ht="15" customHeight="1">
      <c r="B421" s="114"/>
      <c r="C421" s="115"/>
      <c r="D421" s="110" t="s">
        <v>132</v>
      </c>
      <c r="E421" s="70" t="s">
        <v>133</v>
      </c>
      <c r="F421" s="119">
        <v>80000</v>
      </c>
      <c r="G421" s="120"/>
      <c r="H421" s="74">
        <f t="shared" si="19"/>
        <v>80000</v>
      </c>
      <c r="I421" s="215"/>
      <c r="J421" s="98"/>
      <c r="K421" s="98"/>
      <c r="L421" s="98"/>
    </row>
    <row r="422" spans="2:12" ht="24">
      <c r="B422" s="114"/>
      <c r="C422" s="115"/>
      <c r="D422" s="110" t="s">
        <v>134</v>
      </c>
      <c r="E422" s="70" t="s">
        <v>472</v>
      </c>
      <c r="F422" s="119">
        <v>91308.2</v>
      </c>
      <c r="G422" s="74"/>
      <c r="H422" s="74">
        <f t="shared" si="19"/>
        <v>91308.2</v>
      </c>
      <c r="I422" s="207"/>
      <c r="J422" s="98"/>
      <c r="K422" s="98"/>
      <c r="L422" s="98"/>
    </row>
    <row r="423" spans="2:12" ht="22.5" customHeight="1">
      <c r="B423" s="114"/>
      <c r="C423" s="115"/>
      <c r="D423" s="110" t="s">
        <v>91</v>
      </c>
      <c r="E423" s="70" t="s">
        <v>494</v>
      </c>
      <c r="F423" s="119">
        <v>50232</v>
      </c>
      <c r="G423" s="74"/>
      <c r="H423" s="74">
        <f t="shared" si="19"/>
        <v>50232</v>
      </c>
      <c r="I423" s="410"/>
      <c r="J423" s="98"/>
      <c r="K423" s="98"/>
      <c r="L423" s="98"/>
    </row>
    <row r="424" spans="2:12" ht="15.75" customHeight="1">
      <c r="B424" s="114"/>
      <c r="C424" s="115"/>
      <c r="D424" s="140">
        <v>4370</v>
      </c>
      <c r="E424" s="70" t="s">
        <v>138</v>
      </c>
      <c r="F424" s="119">
        <v>1000</v>
      </c>
      <c r="G424" s="74"/>
      <c r="H424" s="74">
        <f t="shared" si="19"/>
        <v>1000</v>
      </c>
      <c r="I424" s="112"/>
      <c r="J424" s="98"/>
      <c r="K424" s="98"/>
      <c r="L424" s="98"/>
    </row>
    <row r="425" spans="2:12" ht="25.5">
      <c r="B425" s="114"/>
      <c r="C425" s="115"/>
      <c r="D425" s="140">
        <v>4400</v>
      </c>
      <c r="E425" s="228" t="s">
        <v>275</v>
      </c>
      <c r="F425" s="119">
        <v>7999.43</v>
      </c>
      <c r="G425" s="74"/>
      <c r="H425" s="74">
        <f t="shared" si="19"/>
        <v>7999.43</v>
      </c>
      <c r="I425" s="207"/>
      <c r="J425" s="98"/>
      <c r="K425" s="98"/>
      <c r="L425" s="98"/>
    </row>
    <row r="426" spans="2:12" ht="15.75" customHeight="1">
      <c r="B426" s="122"/>
      <c r="C426" s="130"/>
      <c r="D426" s="143">
        <v>4480</v>
      </c>
      <c r="E426" s="144" t="s">
        <v>283</v>
      </c>
      <c r="F426" s="119">
        <v>17000</v>
      </c>
      <c r="G426" s="124">
        <v>4900</v>
      </c>
      <c r="H426" s="74">
        <f t="shared" si="19"/>
        <v>21900</v>
      </c>
      <c r="I426" s="215"/>
      <c r="J426" s="98"/>
      <c r="K426" s="98"/>
      <c r="L426" s="98"/>
    </row>
    <row r="427" spans="2:12" ht="16.5" customHeight="1">
      <c r="B427" s="114"/>
      <c r="C427" s="115"/>
      <c r="D427" s="110" t="s">
        <v>94</v>
      </c>
      <c r="E427" s="70" t="s">
        <v>284</v>
      </c>
      <c r="F427" s="119">
        <v>855000</v>
      </c>
      <c r="G427" s="120"/>
      <c r="H427" s="74">
        <f t="shared" si="19"/>
        <v>855000</v>
      </c>
      <c r="I427" s="410"/>
      <c r="J427" s="98"/>
      <c r="K427" s="98"/>
      <c r="L427" s="98"/>
    </row>
    <row r="428" spans="2:12" ht="24.75" thickBot="1">
      <c r="B428" s="253"/>
      <c r="C428" s="254"/>
      <c r="D428" s="432">
        <v>6060</v>
      </c>
      <c r="E428" s="257" t="s">
        <v>143</v>
      </c>
      <c r="F428" s="255">
        <v>10000</v>
      </c>
      <c r="G428" s="433"/>
      <c r="H428" s="202">
        <f t="shared" si="19"/>
        <v>10000</v>
      </c>
      <c r="I428" s="434"/>
      <c r="J428" s="98"/>
      <c r="K428" s="98"/>
      <c r="L428" s="98"/>
    </row>
    <row r="429" spans="2:12" ht="15.75" customHeight="1" thickBot="1">
      <c r="B429" s="295" t="s">
        <v>87</v>
      </c>
      <c r="C429" s="296"/>
      <c r="D429" s="296"/>
      <c r="E429" s="297" t="s">
        <v>263</v>
      </c>
      <c r="F429" s="330">
        <f>F430+F441+F455</f>
        <v>5322000</v>
      </c>
      <c r="G429" s="330">
        <f>G430+G441+G455</f>
        <v>42460</v>
      </c>
      <c r="H429" s="330">
        <f>H430+H441+H455</f>
        <v>5364460</v>
      </c>
      <c r="I429" s="106"/>
      <c r="J429" s="98"/>
      <c r="K429" s="98"/>
      <c r="L429" s="98"/>
    </row>
    <row r="430" spans="2:12" ht="15.75" customHeight="1">
      <c r="B430" s="186"/>
      <c r="C430" s="272" t="s">
        <v>273</v>
      </c>
      <c r="D430" s="379"/>
      <c r="E430" s="380" t="s">
        <v>272</v>
      </c>
      <c r="F430" s="369">
        <f>SUM(F431:F440)</f>
        <v>5114000</v>
      </c>
      <c r="G430" s="369">
        <f>SUM(G431:G440)</f>
        <v>0</v>
      </c>
      <c r="H430" s="369">
        <f>SUM(H431:H440)</f>
        <v>5114000</v>
      </c>
      <c r="I430" s="154"/>
      <c r="J430" s="98"/>
      <c r="K430" s="98"/>
      <c r="L430" s="98"/>
    </row>
    <row r="431" spans="2:12" ht="15.75" customHeight="1">
      <c r="B431" s="263"/>
      <c r="C431" s="272"/>
      <c r="D431" s="110" t="s">
        <v>118</v>
      </c>
      <c r="E431" s="70" t="s">
        <v>119</v>
      </c>
      <c r="F431" s="209">
        <v>3000</v>
      </c>
      <c r="G431" s="209"/>
      <c r="H431" s="74">
        <f aca="true" t="shared" si="20" ref="H431:H454">F431+G431</f>
        <v>3000</v>
      </c>
      <c r="I431" s="207"/>
      <c r="J431" s="98"/>
      <c r="K431" s="98"/>
      <c r="L431" s="98"/>
    </row>
    <row r="432" spans="2:12" ht="15.75" customHeight="1">
      <c r="B432" s="263"/>
      <c r="C432" s="272"/>
      <c r="D432" s="110" t="s">
        <v>120</v>
      </c>
      <c r="E432" s="70" t="s">
        <v>121</v>
      </c>
      <c r="F432" s="209">
        <v>360</v>
      </c>
      <c r="G432" s="209"/>
      <c r="H432" s="74">
        <f t="shared" si="20"/>
        <v>360</v>
      </c>
      <c r="I432" s="207"/>
      <c r="J432" s="98"/>
      <c r="K432" s="98"/>
      <c r="L432" s="98"/>
    </row>
    <row r="433" spans="2:12" ht="15.75" customHeight="1">
      <c r="B433" s="176"/>
      <c r="C433" s="272"/>
      <c r="D433" s="115">
        <v>4170</v>
      </c>
      <c r="E433" s="70" t="s">
        <v>131</v>
      </c>
      <c r="F433" s="187">
        <v>14640</v>
      </c>
      <c r="G433" s="248"/>
      <c r="H433" s="74">
        <f t="shared" si="20"/>
        <v>14640</v>
      </c>
      <c r="I433" s="207"/>
      <c r="J433" s="98"/>
      <c r="K433" s="98"/>
      <c r="L433" s="98"/>
    </row>
    <row r="434" spans="2:12" ht="15.75" customHeight="1">
      <c r="B434" s="263"/>
      <c r="C434" s="323"/>
      <c r="D434" s="110" t="s">
        <v>105</v>
      </c>
      <c r="E434" s="70" t="s">
        <v>106</v>
      </c>
      <c r="F434" s="209">
        <v>2000</v>
      </c>
      <c r="G434" s="397"/>
      <c r="H434" s="74">
        <f t="shared" si="20"/>
        <v>2000</v>
      </c>
      <c r="I434" s="215"/>
      <c r="J434" s="98"/>
      <c r="K434" s="98"/>
      <c r="L434" s="98"/>
    </row>
    <row r="435" spans="2:12" ht="15.75" customHeight="1">
      <c r="B435" s="176"/>
      <c r="C435" s="272"/>
      <c r="D435" s="110" t="s">
        <v>132</v>
      </c>
      <c r="E435" s="70" t="s">
        <v>345</v>
      </c>
      <c r="F435" s="187">
        <v>8000</v>
      </c>
      <c r="G435" s="187"/>
      <c r="H435" s="74">
        <f t="shared" si="20"/>
        <v>8000</v>
      </c>
      <c r="I435" s="224"/>
      <c r="J435" s="98"/>
      <c r="K435" s="98"/>
      <c r="L435" s="98"/>
    </row>
    <row r="436" spans="2:12" ht="15.75" customHeight="1">
      <c r="B436" s="226"/>
      <c r="C436" s="359"/>
      <c r="D436" s="110" t="s">
        <v>132</v>
      </c>
      <c r="E436" s="70" t="s">
        <v>346</v>
      </c>
      <c r="F436" s="396">
        <v>30000</v>
      </c>
      <c r="G436" s="396"/>
      <c r="H436" s="74">
        <f t="shared" si="20"/>
        <v>30000</v>
      </c>
      <c r="I436" s="410"/>
      <c r="J436" s="98"/>
      <c r="K436" s="98"/>
      <c r="L436" s="98"/>
    </row>
    <row r="437" spans="2:12" ht="15.75" customHeight="1">
      <c r="B437" s="176"/>
      <c r="C437" s="272"/>
      <c r="D437" s="110" t="s">
        <v>91</v>
      </c>
      <c r="E437" s="70" t="s">
        <v>92</v>
      </c>
      <c r="F437" s="187">
        <v>2000</v>
      </c>
      <c r="G437" s="248"/>
      <c r="H437" s="74">
        <f t="shared" si="20"/>
        <v>2000</v>
      </c>
      <c r="I437" s="215"/>
      <c r="J437" s="98"/>
      <c r="K437" s="98"/>
      <c r="L437" s="98"/>
    </row>
    <row r="438" spans="2:12" ht="13.5" customHeight="1">
      <c r="B438" s="176"/>
      <c r="C438" s="175"/>
      <c r="D438" s="110" t="s">
        <v>94</v>
      </c>
      <c r="E438" s="70" t="s">
        <v>95</v>
      </c>
      <c r="F438" s="119">
        <v>5025000</v>
      </c>
      <c r="G438" s="248"/>
      <c r="H438" s="74">
        <f t="shared" si="20"/>
        <v>5025000</v>
      </c>
      <c r="I438" s="215"/>
      <c r="J438" s="98"/>
      <c r="K438" s="98"/>
      <c r="L438" s="98"/>
    </row>
    <row r="439" spans="2:12" ht="24">
      <c r="B439" s="176"/>
      <c r="C439" s="205"/>
      <c r="D439" s="140">
        <v>6060</v>
      </c>
      <c r="E439" s="70" t="s">
        <v>143</v>
      </c>
      <c r="F439" s="119">
        <v>20000</v>
      </c>
      <c r="G439" s="187"/>
      <c r="H439" s="126">
        <f t="shared" si="20"/>
        <v>20000</v>
      </c>
      <c r="I439" s="207"/>
      <c r="J439" s="98"/>
      <c r="K439" s="98"/>
      <c r="L439" s="98"/>
    </row>
    <row r="440" spans="2:12" ht="36">
      <c r="B440" s="176"/>
      <c r="C440" s="205"/>
      <c r="D440" s="159">
        <v>6660</v>
      </c>
      <c r="E440" s="70" t="s">
        <v>445</v>
      </c>
      <c r="F440" s="119">
        <v>9000</v>
      </c>
      <c r="G440" s="187"/>
      <c r="H440" s="126">
        <f t="shared" si="20"/>
        <v>9000</v>
      </c>
      <c r="I440" s="224"/>
      <c r="J440" s="98"/>
      <c r="K440" s="98"/>
      <c r="L440" s="98"/>
    </row>
    <row r="441" spans="2:12" ht="13.5" customHeight="1">
      <c r="B441" s="176"/>
      <c r="C441" s="323" t="s">
        <v>473</v>
      </c>
      <c r="D441" s="324"/>
      <c r="E441" s="311" t="s">
        <v>474</v>
      </c>
      <c r="F441" s="352">
        <f>SUM(F442:F454)</f>
        <v>78000</v>
      </c>
      <c r="G441" s="352">
        <f>SUM(G442:G454)</f>
        <v>42460</v>
      </c>
      <c r="H441" s="352">
        <f>SUM(H442:H454)</f>
        <v>120460</v>
      </c>
      <c r="I441" s="215"/>
      <c r="J441" s="98"/>
      <c r="K441" s="98"/>
      <c r="L441" s="98"/>
    </row>
    <row r="442" spans="2:12" ht="13.5" customHeight="1">
      <c r="B442" s="176"/>
      <c r="C442" s="175"/>
      <c r="D442" s="110" t="s">
        <v>116</v>
      </c>
      <c r="E442" s="70" t="s">
        <v>117</v>
      </c>
      <c r="F442" s="119">
        <v>30000</v>
      </c>
      <c r="G442" s="248">
        <v>8500</v>
      </c>
      <c r="H442" s="74">
        <f t="shared" si="20"/>
        <v>38500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118</v>
      </c>
      <c r="E443" s="70" t="s">
        <v>119</v>
      </c>
      <c r="F443" s="119">
        <v>5300</v>
      </c>
      <c r="G443" s="248">
        <v>1900</v>
      </c>
      <c r="H443" s="74">
        <f t="shared" si="20"/>
        <v>7200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120</v>
      </c>
      <c r="E444" s="70" t="s">
        <v>121</v>
      </c>
      <c r="F444" s="119">
        <v>800</v>
      </c>
      <c r="G444" s="248">
        <v>150</v>
      </c>
      <c r="H444" s="74">
        <f t="shared" si="20"/>
        <v>950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105</v>
      </c>
      <c r="E445" s="70" t="s">
        <v>106</v>
      </c>
      <c r="F445" s="119">
        <v>24000</v>
      </c>
      <c r="G445" s="248">
        <v>22500</v>
      </c>
      <c r="H445" s="74">
        <f t="shared" si="20"/>
        <v>46500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132</v>
      </c>
      <c r="E446" s="70" t="s">
        <v>133</v>
      </c>
      <c r="F446" s="119">
        <v>13100</v>
      </c>
      <c r="G446" s="248">
        <v>6900</v>
      </c>
      <c r="H446" s="74">
        <f t="shared" si="20"/>
        <v>20000</v>
      </c>
      <c r="I446" s="207"/>
      <c r="J446" s="98"/>
      <c r="K446" s="98"/>
      <c r="L446" s="98"/>
    </row>
    <row r="447" spans="2:12" ht="13.5" customHeight="1">
      <c r="B447" s="176"/>
      <c r="C447" s="175"/>
      <c r="D447" s="115" t="s">
        <v>179</v>
      </c>
      <c r="E447" s="70" t="s">
        <v>180</v>
      </c>
      <c r="F447" s="119">
        <v>0</v>
      </c>
      <c r="G447" s="248">
        <v>210</v>
      </c>
      <c r="H447" s="74">
        <f t="shared" si="20"/>
        <v>210</v>
      </c>
      <c r="I447" s="207"/>
      <c r="J447" s="98"/>
      <c r="K447" s="98"/>
      <c r="L447" s="98"/>
    </row>
    <row r="448" spans="2:12" ht="13.5" customHeight="1">
      <c r="B448" s="176"/>
      <c r="C448" s="175"/>
      <c r="D448" s="110" t="s">
        <v>91</v>
      </c>
      <c r="E448" s="70" t="s">
        <v>92</v>
      </c>
      <c r="F448" s="119">
        <v>1000</v>
      </c>
      <c r="G448" s="248">
        <v>3000</v>
      </c>
      <c r="H448" s="74">
        <f t="shared" si="20"/>
        <v>4000</v>
      </c>
      <c r="I448" s="207"/>
      <c r="J448" s="98"/>
      <c r="K448" s="98"/>
      <c r="L448" s="98"/>
    </row>
    <row r="449" spans="2:12" ht="13.5" customHeight="1">
      <c r="B449" s="263"/>
      <c r="C449" s="205"/>
      <c r="D449" s="140">
        <v>4360</v>
      </c>
      <c r="E449" s="70" t="s">
        <v>137</v>
      </c>
      <c r="F449" s="145">
        <v>200</v>
      </c>
      <c r="G449" s="397">
        <v>800</v>
      </c>
      <c r="H449" s="74">
        <f t="shared" si="20"/>
        <v>1000</v>
      </c>
      <c r="I449" s="207"/>
      <c r="J449" s="98"/>
      <c r="K449" s="98"/>
      <c r="L449" s="98"/>
    </row>
    <row r="450" spans="2:12" ht="13.5" customHeight="1">
      <c r="B450" s="263"/>
      <c r="C450" s="205"/>
      <c r="D450" s="140">
        <v>4370</v>
      </c>
      <c r="E450" s="70" t="s">
        <v>138</v>
      </c>
      <c r="F450" s="145">
        <v>340</v>
      </c>
      <c r="G450" s="397">
        <v>-340</v>
      </c>
      <c r="H450" s="74">
        <f t="shared" si="20"/>
        <v>0</v>
      </c>
      <c r="I450" s="207"/>
      <c r="J450" s="98"/>
      <c r="K450" s="98"/>
      <c r="L450" s="98"/>
    </row>
    <row r="451" spans="2:12" ht="13.5" customHeight="1">
      <c r="B451" s="263"/>
      <c r="C451" s="205"/>
      <c r="D451" s="110" t="s">
        <v>123</v>
      </c>
      <c r="E451" s="70" t="s">
        <v>124</v>
      </c>
      <c r="F451" s="145">
        <v>300</v>
      </c>
      <c r="G451" s="397">
        <v>250</v>
      </c>
      <c r="H451" s="74">
        <f t="shared" si="20"/>
        <v>550</v>
      </c>
      <c r="I451" s="207"/>
      <c r="J451" s="98"/>
      <c r="K451" s="98"/>
      <c r="L451" s="98"/>
    </row>
    <row r="452" spans="2:12" ht="13.5" customHeight="1">
      <c r="B452" s="176"/>
      <c r="C452" s="175"/>
      <c r="D452" s="110" t="s">
        <v>98</v>
      </c>
      <c r="E452" s="70" t="s">
        <v>99</v>
      </c>
      <c r="F452" s="119">
        <v>1500</v>
      </c>
      <c r="G452" s="248">
        <v>-1500</v>
      </c>
      <c r="H452" s="74">
        <f t="shared" si="20"/>
        <v>0</v>
      </c>
      <c r="I452" s="410"/>
      <c r="J452" s="98"/>
      <c r="K452" s="98"/>
      <c r="L452" s="98"/>
    </row>
    <row r="453" spans="2:12" ht="13.5" customHeight="1">
      <c r="B453" s="176"/>
      <c r="C453" s="175"/>
      <c r="D453" s="110" t="s">
        <v>139</v>
      </c>
      <c r="E453" s="70" t="s">
        <v>140</v>
      </c>
      <c r="F453" s="119">
        <v>960</v>
      </c>
      <c r="G453" s="248">
        <v>90</v>
      </c>
      <c r="H453" s="74">
        <f t="shared" si="20"/>
        <v>1050</v>
      </c>
      <c r="I453" s="207"/>
      <c r="J453" s="98"/>
      <c r="K453" s="98"/>
      <c r="L453" s="98"/>
    </row>
    <row r="454" spans="2:12" ht="13.5" customHeight="1">
      <c r="B454" s="226"/>
      <c r="C454" s="227"/>
      <c r="D454" s="143">
        <v>4700</v>
      </c>
      <c r="E454" s="144" t="s">
        <v>142</v>
      </c>
      <c r="F454" s="145">
        <v>500</v>
      </c>
      <c r="G454" s="395"/>
      <c r="H454" s="126">
        <f t="shared" si="20"/>
        <v>500</v>
      </c>
      <c r="I454" s="410"/>
      <c r="J454" s="98"/>
      <c r="K454" s="98"/>
      <c r="L454" s="98"/>
    </row>
    <row r="455" spans="2:12" ht="14.25" customHeight="1">
      <c r="B455" s="114"/>
      <c r="C455" s="272" t="s">
        <v>208</v>
      </c>
      <c r="D455" s="378"/>
      <c r="E455" s="274" t="s">
        <v>264</v>
      </c>
      <c r="F455" s="352">
        <f>F456</f>
        <v>130000</v>
      </c>
      <c r="G455" s="356">
        <f>G456</f>
        <v>0</v>
      </c>
      <c r="H455" s="352">
        <f>H456</f>
        <v>130000</v>
      </c>
      <c r="I455" s="112"/>
      <c r="J455" s="98"/>
      <c r="K455" s="98"/>
      <c r="L455" s="98"/>
    </row>
    <row r="456" spans="2:12" ht="45">
      <c r="B456" s="114"/>
      <c r="C456" s="118"/>
      <c r="D456" s="115" t="s">
        <v>267</v>
      </c>
      <c r="E456" s="252" t="s">
        <v>269</v>
      </c>
      <c r="F456" s="119">
        <v>130000</v>
      </c>
      <c r="G456" s="247"/>
      <c r="H456" s="74">
        <f>F456+G456</f>
        <v>130000</v>
      </c>
      <c r="I456" s="207"/>
      <c r="J456" s="98"/>
      <c r="K456" s="98"/>
      <c r="L456" s="98"/>
    </row>
    <row r="457" spans="2:12" s="169" customFormat="1" ht="4.5" customHeight="1" thickBot="1">
      <c r="B457" s="162"/>
      <c r="C457" s="163"/>
      <c r="D457" s="163"/>
      <c r="E457" s="164"/>
      <c r="F457" s="165"/>
      <c r="G457" s="166"/>
      <c r="H457" s="166"/>
      <c r="I457" s="167"/>
      <c r="J457" s="168"/>
      <c r="K457" s="168"/>
      <c r="L457" s="168"/>
    </row>
    <row r="458" spans="2:12" ht="17.25" customHeight="1" thickBot="1">
      <c r="B458" s="343"/>
      <c r="C458" s="344"/>
      <c r="D458" s="345"/>
      <c r="E458" s="346" t="s">
        <v>209</v>
      </c>
      <c r="F458" s="347">
        <f>F10+F28+F44+F48+F51+F93+F102+F121+F124+F128+F244+F263+F327+F366+F378+F407+F429</f>
        <v>31392767.32</v>
      </c>
      <c r="G458" s="332">
        <f>G10+G28+G44+G48+G51+G93+G102+G121+G124+G128+G244+G263+G327+G366+G378+G407+G429</f>
        <v>94121</v>
      </c>
      <c r="H458" s="347">
        <f>H10+H28+H44+H48+H51+H93+H102+H121+H124+H128+H244+H263+H327+H366+H378+H407+H429</f>
        <v>31486888.32</v>
      </c>
      <c r="I458" s="106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98"/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174"/>
      <c r="I461" s="98"/>
      <c r="J461" s="98"/>
      <c r="K461" s="98"/>
      <c r="L461" s="98"/>
    </row>
    <row r="462" spans="2:12" ht="26.25" customHeight="1">
      <c r="B462" s="170"/>
      <c r="C462" s="170"/>
      <c r="D462" s="171"/>
      <c r="E462" s="172"/>
      <c r="F462" s="173"/>
      <c r="G462" s="98"/>
      <c r="I462" s="98"/>
      <c r="J462" s="98"/>
      <c r="K462" s="98"/>
      <c r="L462" s="98"/>
    </row>
    <row r="463" spans="2:12" ht="26.25" customHeight="1">
      <c r="B463" s="170"/>
      <c r="C463" s="170"/>
      <c r="D463" s="171"/>
      <c r="E463" s="172"/>
      <c r="F463" s="173"/>
      <c r="G463" s="98"/>
      <c r="I463" s="98"/>
      <c r="J463" s="98"/>
      <c r="K463" s="98"/>
      <c r="L463" s="98"/>
    </row>
    <row r="464" spans="2:12" ht="14.25">
      <c r="B464" s="170"/>
      <c r="C464" s="170"/>
      <c r="D464" s="171"/>
      <c r="E464" s="172"/>
      <c r="F464" s="173"/>
      <c r="G464" s="98"/>
      <c r="I464" s="98"/>
      <c r="J464" s="98"/>
      <c r="K464" s="98"/>
      <c r="L464" s="98"/>
    </row>
    <row r="465" spans="2:12" ht="27" customHeight="1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25.5" customHeight="1">
      <c r="B466" s="170"/>
      <c r="C466" s="170"/>
      <c r="D466" s="171"/>
      <c r="E466" s="172"/>
      <c r="F466" s="173"/>
      <c r="G466" s="98"/>
      <c r="H466" s="98"/>
      <c r="I466" s="98"/>
      <c r="J466" s="98"/>
      <c r="K466" s="98"/>
      <c r="L466" s="98"/>
    </row>
    <row r="467" spans="2:12" ht="14.25">
      <c r="B467" s="170"/>
      <c r="C467" s="170"/>
      <c r="D467" s="171"/>
      <c r="E467" s="172"/>
      <c r="F467" s="173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H478" s="225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H479" s="381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H480" s="412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H481" s="381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I483" s="98"/>
      <c r="J483" s="98"/>
      <c r="K483" s="98"/>
      <c r="L483" s="98"/>
    </row>
    <row r="484" spans="2:12" ht="14.25">
      <c r="B484" s="98"/>
      <c r="C484" s="98"/>
      <c r="D484" s="98"/>
      <c r="E484" s="98"/>
      <c r="F484" s="98"/>
      <c r="G484" s="98"/>
      <c r="I484" s="98"/>
      <c r="J484" s="98"/>
      <c r="K484" s="98"/>
      <c r="L484" s="98"/>
    </row>
    <row r="485" spans="2:12" ht="14.25"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2:10" ht="14.25">
      <c r="B486" s="98"/>
      <c r="C486" s="98"/>
      <c r="D486" s="98"/>
      <c r="E486" s="98"/>
      <c r="F486" s="98"/>
      <c r="G486" s="98"/>
      <c r="H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H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H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H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H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  <row r="520" spans="2:10" ht="14.25">
      <c r="B520" s="98"/>
      <c r="C520" s="98"/>
      <c r="D520" s="98"/>
      <c r="E520" s="98"/>
      <c r="F520" s="98"/>
      <c r="G520" s="98"/>
      <c r="H520" s="98"/>
      <c r="I520" s="98"/>
      <c r="J520" s="98"/>
    </row>
    <row r="521" spans="2:10" ht="14.25">
      <c r="B521" s="98"/>
      <c r="C521" s="98"/>
      <c r="D521" s="98"/>
      <c r="E521" s="98"/>
      <c r="F521" s="98"/>
      <c r="G521" s="98"/>
      <c r="H521" s="98"/>
      <c r="I521" s="98"/>
      <c r="J521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52">
      <selection activeCell="G77" sqref="G77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294</v>
      </c>
      <c r="H1" s="600"/>
      <c r="I1" s="601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500</v>
      </c>
      <c r="H2" s="600"/>
      <c r="I2" s="601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501</v>
      </c>
      <c r="H3" s="600"/>
      <c r="I3" s="601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06" t="s">
        <v>504</v>
      </c>
      <c r="D5" s="806"/>
      <c r="E5" s="806"/>
      <c r="F5" s="806"/>
      <c r="G5" s="806"/>
      <c r="H5" s="598"/>
      <c r="I5" s="602"/>
      <c r="J5" s="602"/>
      <c r="K5" s="602"/>
      <c r="L5" s="602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07" t="s">
        <v>451</v>
      </c>
      <c r="D6" s="807"/>
      <c r="E6" s="807"/>
      <c r="F6" s="598"/>
      <c r="G6" s="598"/>
      <c r="H6" s="598"/>
      <c r="I6" s="602"/>
      <c r="J6" s="602"/>
      <c r="K6" s="602"/>
      <c r="L6" s="6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03" t="s">
        <v>2</v>
      </c>
      <c r="C7" s="604" t="s">
        <v>3</v>
      </c>
      <c r="D7" s="95" t="s">
        <v>4</v>
      </c>
      <c r="E7" s="96" t="s">
        <v>452</v>
      </c>
      <c r="F7" s="605" t="s">
        <v>301</v>
      </c>
      <c r="G7" s="96" t="s">
        <v>6</v>
      </c>
      <c r="H7" s="606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07" t="s">
        <v>8</v>
      </c>
      <c r="C8" s="608"/>
      <c r="D8" s="608"/>
      <c r="E8" s="609" t="s">
        <v>9</v>
      </c>
      <c r="F8" s="610">
        <f aca="true" t="shared" si="0" ref="F8:H9">F9</f>
        <v>689395.72</v>
      </c>
      <c r="G8" s="610">
        <f t="shared" si="0"/>
        <v>0</v>
      </c>
      <c r="H8" s="611">
        <f t="shared" si="0"/>
        <v>689395.72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594"/>
      <c r="C9" s="612" t="s">
        <v>257</v>
      </c>
      <c r="D9" s="613"/>
      <c r="E9" s="614" t="s">
        <v>453</v>
      </c>
      <c r="F9" s="615">
        <f t="shared" si="0"/>
        <v>689395.72</v>
      </c>
      <c r="G9" s="615">
        <f t="shared" si="0"/>
        <v>0</v>
      </c>
      <c r="H9" s="616">
        <f t="shared" si="0"/>
        <v>689395.72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17"/>
      <c r="C10" s="618"/>
      <c r="D10" s="619">
        <v>2010</v>
      </c>
      <c r="E10" s="620" t="s">
        <v>454</v>
      </c>
      <c r="F10" s="621">
        <v>689395.72</v>
      </c>
      <c r="G10" s="622"/>
      <c r="H10" s="623">
        <f>F10+G10</f>
        <v>689395.72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24" t="s">
        <v>114</v>
      </c>
      <c r="C11" s="625"/>
      <c r="D11" s="626"/>
      <c r="E11" s="627" t="s">
        <v>23</v>
      </c>
      <c r="F11" s="347">
        <f aca="true" t="shared" si="1" ref="F11:H12">F12</f>
        <v>66200</v>
      </c>
      <c r="G11" s="347">
        <f t="shared" si="1"/>
        <v>1107</v>
      </c>
      <c r="H11" s="628">
        <f t="shared" si="1"/>
        <v>67307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29"/>
      <c r="C12" s="630" t="s">
        <v>115</v>
      </c>
      <c r="D12" s="630"/>
      <c r="E12" s="631" t="s">
        <v>455</v>
      </c>
      <c r="F12" s="632">
        <f t="shared" si="1"/>
        <v>66200</v>
      </c>
      <c r="G12" s="632">
        <f t="shared" si="1"/>
        <v>1107</v>
      </c>
      <c r="H12" s="633">
        <f t="shared" si="1"/>
        <v>67307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34"/>
      <c r="C13" s="634"/>
      <c r="D13" s="635" t="s">
        <v>456</v>
      </c>
      <c r="E13" s="636" t="s">
        <v>457</v>
      </c>
      <c r="F13" s="637">
        <v>66200</v>
      </c>
      <c r="G13" s="639">
        <v>1107</v>
      </c>
      <c r="H13" s="639">
        <f>F13+G13</f>
        <v>67307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25" t="s">
        <v>145</v>
      </c>
      <c r="C14" s="626"/>
      <c r="D14" s="626"/>
      <c r="E14" s="640" t="s">
        <v>458</v>
      </c>
      <c r="F14" s="347">
        <f>F15+F17</f>
        <v>5167</v>
      </c>
      <c r="G14" s="347">
        <f>G15+G17</f>
        <v>0</v>
      </c>
      <c r="H14" s="628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29"/>
      <c r="C15" s="630" t="s">
        <v>146</v>
      </c>
      <c r="D15" s="630"/>
      <c r="E15" s="631" t="s">
        <v>459</v>
      </c>
      <c r="F15" s="632">
        <f>F16</f>
        <v>1420</v>
      </c>
      <c r="G15" s="632">
        <f>G16</f>
        <v>0</v>
      </c>
      <c r="H15" s="633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34"/>
      <c r="C16" s="641"/>
      <c r="D16" s="635" t="s">
        <v>456</v>
      </c>
      <c r="E16" s="636" t="s">
        <v>457</v>
      </c>
      <c r="F16" s="637">
        <v>1420</v>
      </c>
      <c r="G16" s="638"/>
      <c r="H16" s="639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41"/>
      <c r="C17" s="642">
        <v>75109</v>
      </c>
      <c r="D17" s="643"/>
      <c r="E17" s="644" t="s">
        <v>460</v>
      </c>
      <c r="F17" s="645">
        <f>F18</f>
        <v>3747</v>
      </c>
      <c r="G17" s="645">
        <f>G18</f>
        <v>0</v>
      </c>
      <c r="H17" s="645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41"/>
      <c r="C18" s="641"/>
      <c r="D18" s="646" t="s">
        <v>456</v>
      </c>
      <c r="E18" s="252" t="s">
        <v>457</v>
      </c>
      <c r="F18" s="647">
        <v>3747</v>
      </c>
      <c r="G18" s="647"/>
      <c r="H18" s="648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25" t="s">
        <v>176</v>
      </c>
      <c r="C19" s="626"/>
      <c r="D19" s="626"/>
      <c r="E19" s="627" t="s">
        <v>76</v>
      </c>
      <c r="F19" s="347">
        <f>F20+F22+F24</f>
        <v>2605388</v>
      </c>
      <c r="G19" s="347">
        <f>G20+G22+G24</f>
        <v>-160000</v>
      </c>
      <c r="H19" s="347">
        <f>H20+H22+H24</f>
        <v>2445388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29"/>
      <c r="C20" s="630" t="s">
        <v>177</v>
      </c>
      <c r="D20" s="630"/>
      <c r="E20" s="631" t="s">
        <v>461</v>
      </c>
      <c r="F20" s="632">
        <f>F21</f>
        <v>2540060</v>
      </c>
      <c r="G20" s="632">
        <f>G21</f>
        <v>-160000</v>
      </c>
      <c r="H20" s="633">
        <f>H21</f>
        <v>2380060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41"/>
      <c r="C21" s="641"/>
      <c r="D21" s="646" t="s">
        <v>456</v>
      </c>
      <c r="E21" s="252" t="s">
        <v>457</v>
      </c>
      <c r="F21" s="647">
        <v>2540060</v>
      </c>
      <c r="G21" s="648">
        <v>-160000</v>
      </c>
      <c r="H21" s="648">
        <f>F21+G21</f>
        <v>2380060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649"/>
      <c r="C22" s="650" t="s">
        <v>181</v>
      </c>
      <c r="D22" s="650"/>
      <c r="E22" s="651" t="s">
        <v>462</v>
      </c>
      <c r="F22" s="652">
        <f>F23</f>
        <v>6000</v>
      </c>
      <c r="G22" s="652">
        <f>G23</f>
        <v>0</v>
      </c>
      <c r="H22" s="645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41"/>
      <c r="C23" s="641"/>
      <c r="D23" s="646" t="s">
        <v>456</v>
      </c>
      <c r="E23" s="252" t="s">
        <v>457</v>
      </c>
      <c r="F23" s="647">
        <v>6000</v>
      </c>
      <c r="G23" s="648"/>
      <c r="H23" s="648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41"/>
      <c r="C24" s="650" t="s">
        <v>188</v>
      </c>
      <c r="D24" s="646"/>
      <c r="E24" s="653" t="s">
        <v>453</v>
      </c>
      <c r="F24" s="645">
        <f>F25</f>
        <v>59328</v>
      </c>
      <c r="G24" s="645">
        <f>G25</f>
        <v>0</v>
      </c>
      <c r="H24" s="645">
        <f>H25</f>
        <v>59328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41"/>
      <c r="C25" s="641"/>
      <c r="D25" s="646" t="s">
        <v>456</v>
      </c>
      <c r="E25" s="252" t="s">
        <v>457</v>
      </c>
      <c r="F25" s="654">
        <v>59328</v>
      </c>
      <c r="G25" s="648"/>
      <c r="H25" s="648">
        <f>F25+G25</f>
        <v>59328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655"/>
      <c r="C26" s="655"/>
      <c r="D26" s="655"/>
      <c r="E26" s="656"/>
      <c r="F26" s="657"/>
      <c r="G26" s="658"/>
      <c r="H26" s="65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659"/>
      <c r="C27" s="659"/>
      <c r="D27" s="660"/>
      <c r="E27" s="661" t="s">
        <v>463</v>
      </c>
      <c r="F27" s="662">
        <f>F8+F11+F14+F19</f>
        <v>3366150.7199999997</v>
      </c>
      <c r="G27" s="663">
        <f>G8+G11+G14+G19</f>
        <v>-158893</v>
      </c>
      <c r="H27" s="663">
        <f>H8+H11+H14+H19</f>
        <v>3207257.7199999997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659"/>
      <c r="C28" s="659"/>
      <c r="D28" s="659"/>
      <c r="E28" s="664"/>
      <c r="F28" s="665"/>
      <c r="G28" s="666"/>
      <c r="H28" s="666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659"/>
      <c r="C29" s="659"/>
      <c r="D29" s="659"/>
      <c r="E29" s="664"/>
      <c r="F29" s="665"/>
      <c r="G29" s="666"/>
      <c r="H29" s="666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659"/>
      <c r="C30" s="659"/>
      <c r="D30" s="659"/>
      <c r="E30" s="664"/>
      <c r="F30" s="665"/>
      <c r="G30" s="666"/>
      <c r="H30" s="666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655"/>
      <c r="C31" s="807" t="s">
        <v>464</v>
      </c>
      <c r="D31" s="807"/>
      <c r="E31" s="807"/>
      <c r="F31" s="657"/>
      <c r="G31" s="98"/>
      <c r="H31" s="66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668" t="s">
        <v>2</v>
      </c>
      <c r="C32" s="669" t="s">
        <v>3</v>
      </c>
      <c r="D32" s="670" t="s">
        <v>4</v>
      </c>
      <c r="E32" s="671" t="s">
        <v>452</v>
      </c>
      <c r="F32" s="672" t="s">
        <v>301</v>
      </c>
      <c r="G32" s="671" t="s">
        <v>6</v>
      </c>
      <c r="H32" s="673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25" t="s">
        <v>8</v>
      </c>
      <c r="C33" s="296"/>
      <c r="D33" s="296"/>
      <c r="E33" s="674" t="s">
        <v>9</v>
      </c>
      <c r="F33" s="610">
        <f>F34</f>
        <v>689395.7200000001</v>
      </c>
      <c r="G33" s="610">
        <f>G34</f>
        <v>0</v>
      </c>
      <c r="H33" s="675">
        <f>H34</f>
        <v>689395.7200000001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676"/>
      <c r="C34" s="612" t="s">
        <v>257</v>
      </c>
      <c r="D34" s="642"/>
      <c r="E34" s="614" t="s">
        <v>453</v>
      </c>
      <c r="F34" s="615">
        <f>SUM(F35:F40)</f>
        <v>689395.7200000001</v>
      </c>
      <c r="G34" s="615">
        <f>SUM(G35:G40)</f>
        <v>0</v>
      </c>
      <c r="H34" s="616">
        <f>SUM(H35:H40)</f>
        <v>689395.7200000001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677"/>
      <c r="C35" s="115"/>
      <c r="D35" s="678">
        <v>4010</v>
      </c>
      <c r="E35" s="70" t="s">
        <v>323</v>
      </c>
      <c r="F35" s="679">
        <v>8470.26</v>
      </c>
      <c r="G35" s="119"/>
      <c r="H35" s="648">
        <f aca="true" t="shared" si="2" ref="H35:H40">F35+G35</f>
        <v>8470.26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677"/>
      <c r="C36" s="115"/>
      <c r="D36" s="678">
        <v>4110</v>
      </c>
      <c r="E36" s="70" t="s">
        <v>325</v>
      </c>
      <c r="F36" s="679">
        <v>1395</v>
      </c>
      <c r="G36" s="119"/>
      <c r="H36" s="648">
        <f t="shared" si="2"/>
        <v>1395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677"/>
      <c r="C37" s="115"/>
      <c r="D37" s="678">
        <v>4120</v>
      </c>
      <c r="E37" s="70" t="s">
        <v>465</v>
      </c>
      <c r="F37" s="679">
        <v>200</v>
      </c>
      <c r="G37" s="119"/>
      <c r="H37" s="648">
        <f t="shared" si="2"/>
        <v>200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680"/>
      <c r="C38" s="115"/>
      <c r="D38" s="678">
        <v>4210</v>
      </c>
      <c r="E38" s="70" t="s">
        <v>106</v>
      </c>
      <c r="F38" s="681">
        <v>300</v>
      </c>
      <c r="G38" s="119"/>
      <c r="H38" s="648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677"/>
      <c r="C39" s="115"/>
      <c r="D39" s="110" t="s">
        <v>91</v>
      </c>
      <c r="E39" s="70" t="s">
        <v>92</v>
      </c>
      <c r="F39" s="682">
        <v>3152.3</v>
      </c>
      <c r="G39" s="119"/>
      <c r="H39" s="648">
        <f t="shared" si="2"/>
        <v>3152.3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680"/>
      <c r="C40" s="128"/>
      <c r="D40" s="196" t="s">
        <v>98</v>
      </c>
      <c r="E40" s="144" t="s">
        <v>99</v>
      </c>
      <c r="F40" s="681">
        <v>675878.16</v>
      </c>
      <c r="G40" s="150"/>
      <c r="H40" s="648">
        <f t="shared" si="2"/>
        <v>675878.16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25" t="s">
        <v>114</v>
      </c>
      <c r="C41" s="626"/>
      <c r="D41" s="626"/>
      <c r="E41" s="627" t="s">
        <v>23</v>
      </c>
      <c r="F41" s="347">
        <f>F42</f>
        <v>66200</v>
      </c>
      <c r="G41" s="347">
        <f>G42</f>
        <v>1107</v>
      </c>
      <c r="H41" s="628">
        <f>H42</f>
        <v>67307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29"/>
      <c r="C42" s="630" t="s">
        <v>115</v>
      </c>
      <c r="D42" s="630"/>
      <c r="E42" s="683" t="s">
        <v>455</v>
      </c>
      <c r="F42" s="632">
        <f>SUM(F43:F45)</f>
        <v>66200</v>
      </c>
      <c r="G42" s="632">
        <f>SUM(G43:G45)</f>
        <v>1107</v>
      </c>
      <c r="H42" s="633">
        <f>SUM(H43:H45)</f>
        <v>67307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678"/>
      <c r="C43" s="678"/>
      <c r="D43" s="678">
        <v>4010</v>
      </c>
      <c r="E43" s="70" t="s">
        <v>323</v>
      </c>
      <c r="F43" s="647">
        <v>55200</v>
      </c>
      <c r="G43" s="595"/>
      <c r="H43" s="648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678"/>
      <c r="C44" s="678"/>
      <c r="D44" s="678">
        <v>4110</v>
      </c>
      <c r="E44" s="70" t="s">
        <v>325</v>
      </c>
      <c r="F44" s="647">
        <v>9600</v>
      </c>
      <c r="G44" s="595">
        <v>1107</v>
      </c>
      <c r="H44" s="639">
        <f>F44+G44</f>
        <v>10707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684"/>
      <c r="C45" s="684"/>
      <c r="D45" s="684">
        <v>4120</v>
      </c>
      <c r="E45" s="39" t="s">
        <v>465</v>
      </c>
      <c r="F45" s="637">
        <v>1400</v>
      </c>
      <c r="G45" s="741"/>
      <c r="H45" s="639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25" t="s">
        <v>145</v>
      </c>
      <c r="C46" s="626"/>
      <c r="D46" s="626"/>
      <c r="E46" s="640" t="s">
        <v>458</v>
      </c>
      <c r="F46" s="347">
        <f>F47+F49</f>
        <v>5167</v>
      </c>
      <c r="G46" s="347">
        <f>G47+G49</f>
        <v>0</v>
      </c>
      <c r="H46" s="628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29"/>
      <c r="C47" s="630" t="s">
        <v>146</v>
      </c>
      <c r="D47" s="630"/>
      <c r="E47" s="631" t="s">
        <v>459</v>
      </c>
      <c r="F47" s="632">
        <f>SUM(F48:F48)</f>
        <v>1420</v>
      </c>
      <c r="G47" s="632">
        <f>SUM(G48:G48)</f>
        <v>0</v>
      </c>
      <c r="H47" s="633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678"/>
      <c r="C48" s="678"/>
      <c r="D48" s="678">
        <v>4300</v>
      </c>
      <c r="E48" s="70" t="s">
        <v>92</v>
      </c>
      <c r="F48" s="647">
        <v>1420</v>
      </c>
      <c r="G48" s="413"/>
      <c r="H48" s="648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678"/>
      <c r="C49" s="642">
        <v>75109</v>
      </c>
      <c r="D49" s="643"/>
      <c r="E49" s="644" t="s">
        <v>460</v>
      </c>
      <c r="F49" s="645">
        <f>SUM(F50:F54)</f>
        <v>3747</v>
      </c>
      <c r="G49" s="645">
        <f>SUM(G50:G54)</f>
        <v>0</v>
      </c>
      <c r="H49" s="645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678"/>
      <c r="C50" s="685"/>
      <c r="D50" s="110" t="s">
        <v>109</v>
      </c>
      <c r="E50" s="70" t="s">
        <v>110</v>
      </c>
      <c r="F50" s="654">
        <v>2190</v>
      </c>
      <c r="G50" s="654"/>
      <c r="H50" s="648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678"/>
      <c r="C51" s="685"/>
      <c r="D51" s="678">
        <v>4170</v>
      </c>
      <c r="E51" s="70" t="s">
        <v>131</v>
      </c>
      <c r="F51" s="654">
        <v>300</v>
      </c>
      <c r="G51" s="654"/>
      <c r="H51" s="648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678"/>
      <c r="C52" s="678"/>
      <c r="D52" s="110" t="s">
        <v>105</v>
      </c>
      <c r="E52" s="70" t="s">
        <v>106</v>
      </c>
      <c r="F52" s="686">
        <v>797</v>
      </c>
      <c r="G52" s="686"/>
      <c r="H52" s="648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678"/>
      <c r="C53" s="678"/>
      <c r="D53" s="110" t="s">
        <v>91</v>
      </c>
      <c r="E53" s="70" t="s">
        <v>92</v>
      </c>
      <c r="F53" s="686">
        <v>300</v>
      </c>
      <c r="G53" s="686"/>
      <c r="H53" s="648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684"/>
      <c r="C54" s="684"/>
      <c r="D54" s="134" t="s">
        <v>123</v>
      </c>
      <c r="E54" s="39" t="s">
        <v>124</v>
      </c>
      <c r="F54" s="687">
        <v>160</v>
      </c>
      <c r="G54" s="687"/>
      <c r="H54" s="639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25" t="s">
        <v>176</v>
      </c>
      <c r="C55" s="626"/>
      <c r="D55" s="626"/>
      <c r="E55" s="627" t="s">
        <v>76</v>
      </c>
      <c r="F55" s="347">
        <f>F56+F71+F73</f>
        <v>2605388</v>
      </c>
      <c r="G55" s="347">
        <f>G56+G71+G73</f>
        <v>-160000</v>
      </c>
      <c r="H55" s="628">
        <f>H56+H71+H73</f>
        <v>2445388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29"/>
      <c r="C56" s="630" t="s">
        <v>177</v>
      </c>
      <c r="D56" s="630"/>
      <c r="E56" s="683" t="s">
        <v>461</v>
      </c>
      <c r="F56" s="632">
        <f>SUM(F57:F70)</f>
        <v>2540060</v>
      </c>
      <c r="G56" s="632">
        <f>SUM(G57:G70)</f>
        <v>-160000</v>
      </c>
      <c r="H56" s="633">
        <f>SUM(H57:H70)</f>
        <v>2380060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678"/>
      <c r="C57" s="678"/>
      <c r="D57" s="678">
        <v>3110</v>
      </c>
      <c r="E57" s="70" t="s">
        <v>322</v>
      </c>
      <c r="F57" s="116">
        <v>2384710</v>
      </c>
      <c r="G57" s="120">
        <v>-165000</v>
      </c>
      <c r="H57" s="648">
        <f aca="true" t="shared" si="3" ref="H57:H70">F57+G57</f>
        <v>2219710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678"/>
      <c r="C58" s="678"/>
      <c r="D58" s="678">
        <v>4010</v>
      </c>
      <c r="E58" s="70" t="s">
        <v>323</v>
      </c>
      <c r="F58" s="116">
        <v>52500</v>
      </c>
      <c r="G58" s="120"/>
      <c r="H58" s="639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678"/>
      <c r="C59" s="678"/>
      <c r="D59" s="678">
        <v>4040</v>
      </c>
      <c r="E59" s="70" t="s">
        <v>130</v>
      </c>
      <c r="F59" s="116">
        <v>3397</v>
      </c>
      <c r="G59" s="120"/>
      <c r="H59" s="648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678"/>
      <c r="C60" s="678"/>
      <c r="D60" s="678">
        <v>4110</v>
      </c>
      <c r="E60" s="70" t="s">
        <v>325</v>
      </c>
      <c r="F60" s="116">
        <v>81000</v>
      </c>
      <c r="G60" s="120">
        <v>5000</v>
      </c>
      <c r="H60" s="648">
        <f t="shared" si="3"/>
        <v>86000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678"/>
      <c r="C61" s="678"/>
      <c r="D61" s="678">
        <v>4120</v>
      </c>
      <c r="E61" s="70" t="s">
        <v>465</v>
      </c>
      <c r="F61" s="116">
        <v>1550</v>
      </c>
      <c r="G61" s="120">
        <v>-200</v>
      </c>
      <c r="H61" s="648">
        <f t="shared" si="3"/>
        <v>1350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678"/>
      <c r="C62" s="678"/>
      <c r="D62" s="678">
        <v>4170</v>
      </c>
      <c r="E62" s="70" t="s">
        <v>131</v>
      </c>
      <c r="F62" s="116">
        <v>1000</v>
      </c>
      <c r="G62" s="120"/>
      <c r="H62" s="648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678"/>
      <c r="C63" s="678"/>
      <c r="D63" s="678">
        <v>4210</v>
      </c>
      <c r="E63" s="70" t="s">
        <v>106</v>
      </c>
      <c r="F63" s="116">
        <v>2200</v>
      </c>
      <c r="G63" s="120"/>
      <c r="H63" s="639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678"/>
      <c r="C64" s="678"/>
      <c r="D64" s="678">
        <v>4260</v>
      </c>
      <c r="E64" s="70" t="s">
        <v>133</v>
      </c>
      <c r="F64" s="116">
        <v>600</v>
      </c>
      <c r="G64" s="120"/>
      <c r="H64" s="639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678"/>
      <c r="C65" s="678"/>
      <c r="D65" s="678">
        <v>4270</v>
      </c>
      <c r="E65" s="70" t="s">
        <v>135</v>
      </c>
      <c r="F65" s="119">
        <v>300</v>
      </c>
      <c r="G65" s="120">
        <v>200</v>
      </c>
      <c r="H65" s="688">
        <f t="shared" si="3"/>
        <v>500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678"/>
      <c r="C66" s="678"/>
      <c r="D66" s="115" t="s">
        <v>179</v>
      </c>
      <c r="E66" s="70" t="s">
        <v>180</v>
      </c>
      <c r="F66" s="119">
        <v>550</v>
      </c>
      <c r="G66" s="120"/>
      <c r="H66" s="688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678"/>
      <c r="C67" s="678"/>
      <c r="D67" s="678">
        <v>4300</v>
      </c>
      <c r="E67" s="70" t="s">
        <v>92</v>
      </c>
      <c r="F67" s="116">
        <v>10000</v>
      </c>
      <c r="G67" s="120"/>
      <c r="H67" s="639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678"/>
      <c r="C68" s="678"/>
      <c r="D68" s="678">
        <v>4410</v>
      </c>
      <c r="E68" s="70" t="s">
        <v>124</v>
      </c>
      <c r="F68" s="116">
        <v>500</v>
      </c>
      <c r="G68" s="120"/>
      <c r="H68" s="639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678"/>
      <c r="C69" s="678"/>
      <c r="D69" s="678">
        <v>4430</v>
      </c>
      <c r="E69" s="70" t="s">
        <v>99</v>
      </c>
      <c r="F69" s="116">
        <v>150</v>
      </c>
      <c r="G69" s="120"/>
      <c r="H69" s="648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689"/>
      <c r="C70" s="689"/>
      <c r="D70" s="689">
        <v>4700</v>
      </c>
      <c r="E70" s="144" t="s">
        <v>142</v>
      </c>
      <c r="F70" s="690">
        <v>1603</v>
      </c>
      <c r="G70" s="421"/>
      <c r="H70" s="691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649"/>
      <c r="C71" s="650" t="s">
        <v>181</v>
      </c>
      <c r="D71" s="650"/>
      <c r="E71" s="692" t="s">
        <v>462</v>
      </c>
      <c r="F71" s="652">
        <f>F72</f>
        <v>6000</v>
      </c>
      <c r="G71" s="652">
        <f>G72</f>
        <v>0</v>
      </c>
      <c r="H71" s="645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678"/>
      <c r="C72" s="678"/>
      <c r="D72" s="678">
        <v>4130</v>
      </c>
      <c r="E72" s="70" t="s">
        <v>466</v>
      </c>
      <c r="F72" s="647">
        <v>6000</v>
      </c>
      <c r="G72" s="120"/>
      <c r="H72" s="648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678"/>
      <c r="C73" s="650" t="s">
        <v>188</v>
      </c>
      <c r="D73" s="646"/>
      <c r="E73" s="614" t="s">
        <v>453</v>
      </c>
      <c r="F73" s="645">
        <f>F74+F75+F76</f>
        <v>59328</v>
      </c>
      <c r="G73" s="645">
        <f>G74+G75+G76</f>
        <v>0</v>
      </c>
      <c r="H73" s="645">
        <f>H74+H75+H76</f>
        <v>59328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678"/>
      <c r="C74" s="678"/>
      <c r="D74" s="678">
        <v>3110</v>
      </c>
      <c r="E74" s="70" t="s">
        <v>322</v>
      </c>
      <c r="F74" s="654">
        <v>57558</v>
      </c>
      <c r="G74" s="74">
        <v>42</v>
      </c>
      <c r="H74" s="648">
        <f>F74+G74</f>
        <v>57600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678"/>
      <c r="C75" s="678"/>
      <c r="D75" s="678">
        <v>4210</v>
      </c>
      <c r="E75" s="70" t="s">
        <v>106</v>
      </c>
      <c r="F75" s="654">
        <v>1000</v>
      </c>
      <c r="G75" s="74">
        <v>-34</v>
      </c>
      <c r="H75" s="648">
        <f>F75+G75</f>
        <v>966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678"/>
      <c r="C76" s="678"/>
      <c r="D76" s="678">
        <v>4300</v>
      </c>
      <c r="E76" s="70" t="s">
        <v>92</v>
      </c>
      <c r="F76" s="654">
        <v>770</v>
      </c>
      <c r="G76" s="74">
        <v>-8</v>
      </c>
      <c r="H76" s="648">
        <f>F76+G76</f>
        <v>762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693"/>
      <c r="C77" s="693"/>
      <c r="D77" s="693"/>
      <c r="E77" s="656"/>
      <c r="F77" s="657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694"/>
      <c r="C78" s="694"/>
      <c r="D78" s="695"/>
      <c r="E78" s="696" t="s">
        <v>463</v>
      </c>
      <c r="F78" s="697">
        <f>F33+F41+F46+F55</f>
        <v>3366150.72</v>
      </c>
      <c r="G78" s="697">
        <f>G33+G41+G46+G55</f>
        <v>-158893</v>
      </c>
      <c r="H78" s="697">
        <f>H33+H41+H46+H55</f>
        <v>3207257.72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694"/>
      <c r="C79" s="694"/>
      <c r="D79" s="695"/>
      <c r="E79" s="664"/>
      <c r="F79" s="698"/>
      <c r="G79" s="698"/>
      <c r="H79" s="6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694"/>
      <c r="C80" s="694"/>
      <c r="D80" s="695"/>
      <c r="E80" s="664"/>
      <c r="F80" s="698"/>
      <c r="G80" s="698"/>
      <c r="H80" s="6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06" t="s">
        <v>467</v>
      </c>
      <c r="C81" s="806"/>
      <c r="D81" s="806"/>
      <c r="E81" s="806"/>
      <c r="F81" s="806"/>
      <c r="G81" s="806"/>
      <c r="H81" s="806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699"/>
      <c r="C82" s="699"/>
      <c r="D82" s="699"/>
      <c r="E82" s="700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668" t="s">
        <v>2</v>
      </c>
      <c r="C83" s="669" t="s">
        <v>3</v>
      </c>
      <c r="D83" s="670" t="s">
        <v>4</v>
      </c>
      <c r="E83" s="671" t="s">
        <v>452</v>
      </c>
      <c r="F83" s="672" t="s">
        <v>301</v>
      </c>
      <c r="G83" s="671" t="s">
        <v>6</v>
      </c>
      <c r="H83" s="673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01" t="s">
        <v>176</v>
      </c>
      <c r="C84" s="701" t="s">
        <v>177</v>
      </c>
      <c r="D84" s="701" t="s">
        <v>468</v>
      </c>
      <c r="E84" s="149" t="s">
        <v>469</v>
      </c>
      <c r="F84" s="702">
        <v>38400</v>
      </c>
      <c r="G84" s="413"/>
      <c r="H84" s="703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438</v>
      </c>
    </row>
    <row r="4" spans="2:4" ht="18.75">
      <c r="B4" s="92"/>
      <c r="C4" s="436"/>
      <c r="D4" t="s">
        <v>500</v>
      </c>
    </row>
    <row r="5" ht="14.25">
      <c r="D5" t="s">
        <v>501</v>
      </c>
    </row>
    <row r="7" ht="18.75">
      <c r="C7" s="437"/>
    </row>
    <row r="9" spans="2:5" ht="15" customHeight="1">
      <c r="B9" s="438" t="s">
        <v>351</v>
      </c>
      <c r="C9" s="438"/>
      <c r="D9" s="438"/>
      <c r="E9" s="438"/>
    </row>
    <row r="10" ht="6.75" customHeight="1">
      <c r="B10" s="439"/>
    </row>
    <row r="11" ht="14.25">
      <c r="G11" s="465" t="s">
        <v>1</v>
      </c>
    </row>
    <row r="12" spans="2:7" ht="15" customHeight="1">
      <c r="B12" s="812" t="s">
        <v>352</v>
      </c>
      <c r="C12" s="812" t="s">
        <v>89</v>
      </c>
      <c r="D12" s="813" t="s">
        <v>353</v>
      </c>
      <c r="E12" s="813" t="s">
        <v>295</v>
      </c>
      <c r="F12" s="808" t="s">
        <v>6</v>
      </c>
      <c r="G12" s="809" t="s">
        <v>210</v>
      </c>
    </row>
    <row r="13" spans="2:7" ht="15" customHeight="1">
      <c r="B13" s="812"/>
      <c r="C13" s="812"/>
      <c r="D13" s="812"/>
      <c r="E13" s="813"/>
      <c r="F13" s="808"/>
      <c r="G13" s="809"/>
    </row>
    <row r="14" spans="2:7" ht="15.75" customHeight="1">
      <c r="B14" s="812"/>
      <c r="C14" s="812"/>
      <c r="D14" s="812"/>
      <c r="E14" s="813"/>
      <c r="F14" s="808"/>
      <c r="G14" s="809"/>
    </row>
    <row r="15" spans="2:7" s="440" customFormat="1" ht="8.25" customHeight="1" thickBot="1">
      <c r="B15" s="441">
        <v>1</v>
      </c>
      <c r="C15" s="441">
        <v>2</v>
      </c>
      <c r="D15" s="441">
        <v>3</v>
      </c>
      <c r="E15" s="441">
        <v>4</v>
      </c>
      <c r="F15" s="441">
        <v>5</v>
      </c>
      <c r="G15" s="441">
        <v>6</v>
      </c>
    </row>
    <row r="16" spans="2:7" ht="18.75" customHeight="1" thickBot="1">
      <c r="B16" s="810" t="s">
        <v>354</v>
      </c>
      <c r="C16" s="811"/>
      <c r="D16" s="442"/>
      <c r="E16" s="443">
        <f>E17+E18+E19+E20+E21+E22+E23+E24</f>
        <v>5130953</v>
      </c>
      <c r="F16" s="443">
        <f>F17+F18+F19+F20+F21+F22+F23+F24</f>
        <v>18083</v>
      </c>
      <c r="G16" s="443">
        <f>G17+G18+G19+G20+G21+G22+G23+G24</f>
        <v>5149036</v>
      </c>
    </row>
    <row r="17" spans="2:7" ht="27" customHeight="1">
      <c r="B17" s="444" t="s">
        <v>355</v>
      </c>
      <c r="C17" s="445" t="s">
        <v>356</v>
      </c>
      <c r="D17" s="444" t="s">
        <v>357</v>
      </c>
      <c r="E17" s="446">
        <v>5130953</v>
      </c>
      <c r="F17" s="711">
        <v>18083</v>
      </c>
      <c r="G17" s="447">
        <f>E17+F17</f>
        <v>5149036</v>
      </c>
    </row>
    <row r="18" spans="2:7" ht="27" customHeight="1">
      <c r="B18" s="444" t="s">
        <v>358</v>
      </c>
      <c r="C18" s="445" t="s">
        <v>359</v>
      </c>
      <c r="D18" s="448" t="s">
        <v>360</v>
      </c>
      <c r="E18" s="449"/>
      <c r="F18" s="450"/>
      <c r="G18" s="447"/>
    </row>
    <row r="19" spans="2:7" ht="54" customHeight="1">
      <c r="B19" s="444" t="s">
        <v>361</v>
      </c>
      <c r="C19" s="451" t="s">
        <v>362</v>
      </c>
      <c r="D19" s="448" t="s">
        <v>363</v>
      </c>
      <c r="E19" s="452"/>
      <c r="F19" s="413"/>
      <c r="G19" s="453"/>
    </row>
    <row r="20" spans="2:7" ht="25.5">
      <c r="B20" s="444" t="s">
        <v>364</v>
      </c>
      <c r="C20" s="451" t="s">
        <v>365</v>
      </c>
      <c r="D20" s="448" t="s">
        <v>366</v>
      </c>
      <c r="E20" s="449"/>
      <c r="F20" s="454"/>
      <c r="G20" s="447"/>
    </row>
    <row r="21" spans="2:7" ht="14.25">
      <c r="B21" s="444" t="s">
        <v>367</v>
      </c>
      <c r="C21" s="451" t="s">
        <v>368</v>
      </c>
      <c r="D21" s="455" t="s">
        <v>369</v>
      </c>
      <c r="E21" s="455"/>
      <c r="F21" s="413"/>
      <c r="G21" s="453"/>
    </row>
    <row r="22" spans="2:7" ht="14.25">
      <c r="B22" s="444" t="s">
        <v>370</v>
      </c>
      <c r="C22" s="451" t="s">
        <v>371</v>
      </c>
      <c r="D22" s="448" t="s">
        <v>372</v>
      </c>
      <c r="E22" s="455"/>
      <c r="F22" s="413"/>
      <c r="G22" s="453"/>
    </row>
    <row r="23" spans="2:7" ht="27" customHeight="1">
      <c r="B23" s="444" t="s">
        <v>373</v>
      </c>
      <c r="C23" s="451" t="s">
        <v>374</v>
      </c>
      <c r="D23" s="448" t="s">
        <v>375</v>
      </c>
      <c r="E23" s="455"/>
      <c r="F23" s="413"/>
      <c r="G23" s="453"/>
    </row>
    <row r="24" spans="2:7" ht="27" customHeight="1" thickBot="1">
      <c r="B24" s="444" t="s">
        <v>376</v>
      </c>
      <c r="C24" s="466" t="s">
        <v>377</v>
      </c>
      <c r="D24" s="456" t="s">
        <v>378</v>
      </c>
      <c r="E24" s="455"/>
      <c r="F24" s="413"/>
      <c r="G24" s="453"/>
    </row>
    <row r="25" spans="2:7" ht="18.75" customHeight="1" thickBot="1">
      <c r="B25" s="810" t="s">
        <v>379</v>
      </c>
      <c r="C25" s="811"/>
      <c r="D25" s="442"/>
      <c r="E25" s="443">
        <f>E26+E28</f>
        <v>2711250</v>
      </c>
      <c r="F25" s="443">
        <f>F26+F28</f>
        <v>0</v>
      </c>
      <c r="G25" s="443">
        <f>G26+G28</f>
        <v>2711250</v>
      </c>
    </row>
    <row r="26" spans="2:7" ht="27" customHeight="1">
      <c r="B26" s="444" t="s">
        <v>355</v>
      </c>
      <c r="C26" s="445" t="s">
        <v>380</v>
      </c>
      <c r="D26" s="444" t="s">
        <v>381</v>
      </c>
      <c r="E26" s="446">
        <v>2711250</v>
      </c>
      <c r="F26" s="457"/>
      <c r="G26" s="458">
        <f>E26+F26</f>
        <v>2711250</v>
      </c>
    </row>
    <row r="27" spans="2:7" ht="27" customHeight="1">
      <c r="B27" s="444" t="s">
        <v>358</v>
      </c>
      <c r="C27" s="445" t="s">
        <v>382</v>
      </c>
      <c r="D27" s="444" t="s">
        <v>383</v>
      </c>
      <c r="E27" s="449"/>
      <c r="F27" s="459"/>
      <c r="G27" s="459"/>
    </row>
    <row r="28" spans="2:7" ht="51.75" customHeight="1">
      <c r="B28" s="444" t="s">
        <v>361</v>
      </c>
      <c r="C28" s="451" t="s">
        <v>384</v>
      </c>
      <c r="D28" s="448" t="s">
        <v>385</v>
      </c>
      <c r="E28" s="449"/>
      <c r="F28" s="460"/>
      <c r="G28" s="458"/>
    </row>
    <row r="29" spans="2:7" ht="14.25">
      <c r="B29" s="444" t="s">
        <v>364</v>
      </c>
      <c r="C29" s="451" t="s">
        <v>386</v>
      </c>
      <c r="D29" s="448" t="s">
        <v>387</v>
      </c>
      <c r="E29" s="455"/>
      <c r="F29" s="413"/>
      <c r="G29" s="413"/>
    </row>
    <row r="30" spans="2:7" ht="14.25">
      <c r="B30" s="444" t="s">
        <v>367</v>
      </c>
      <c r="C30" s="451" t="s">
        <v>388</v>
      </c>
      <c r="D30" s="448" t="s">
        <v>389</v>
      </c>
      <c r="E30" s="455"/>
      <c r="F30" s="413"/>
      <c r="G30" s="413"/>
    </row>
    <row r="31" spans="2:7" ht="14.25">
      <c r="B31" s="444" t="s">
        <v>370</v>
      </c>
      <c r="C31" s="451" t="s">
        <v>390</v>
      </c>
      <c r="D31" s="448" t="s">
        <v>391</v>
      </c>
      <c r="E31" s="455"/>
      <c r="F31" s="413"/>
      <c r="G31" s="413"/>
    </row>
    <row r="32" spans="2:7" ht="25.5">
      <c r="B32" s="444" t="s">
        <v>373</v>
      </c>
      <c r="C32" s="451" t="s">
        <v>392</v>
      </c>
      <c r="D32" s="448" t="s">
        <v>393</v>
      </c>
      <c r="E32" s="455"/>
      <c r="F32" s="413"/>
      <c r="G32" s="413"/>
    </row>
    <row r="33" spans="2:5" ht="7.5" customHeight="1">
      <c r="B33" s="461"/>
      <c r="C33" s="98"/>
      <c r="D33" s="98"/>
      <c r="E33" s="98"/>
    </row>
    <row r="34" spans="2:5" ht="14.25">
      <c r="B34" s="462"/>
      <c r="C34" s="463"/>
      <c r="D34" s="463"/>
      <c r="E34" s="463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6"/>
  <sheetViews>
    <sheetView zoomScalePageLayoutView="0" workbookViewId="0" topLeftCell="A1">
      <selection activeCell="I2" sqref="I2:I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470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7"/>
      <c r="F2" s="88"/>
      <c r="G2" s="88"/>
      <c r="H2" s="88"/>
      <c r="I2" t="s">
        <v>500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501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69"/>
      <c r="D4" s="814" t="s">
        <v>505</v>
      </c>
      <c r="E4" s="814"/>
      <c r="F4" s="814"/>
      <c r="G4" s="814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</row>
    <row r="5" spans="2:17" ht="12" customHeight="1" thickBot="1">
      <c r="B5" s="469"/>
      <c r="C5" s="469"/>
      <c r="D5" s="469"/>
      <c r="E5" s="469"/>
      <c r="F5" s="469"/>
      <c r="G5" s="469"/>
      <c r="H5" s="469"/>
      <c r="I5" s="469"/>
      <c r="J5" s="464" t="s">
        <v>1</v>
      </c>
      <c r="K5" s="469"/>
      <c r="L5" s="469"/>
      <c r="M5" s="469"/>
      <c r="N5" s="469"/>
      <c r="O5" s="469"/>
      <c r="P5" s="469"/>
      <c r="Q5" s="469"/>
    </row>
    <row r="6" spans="2:10" ht="90" customHeight="1" thickBot="1">
      <c r="B6" s="470" t="s">
        <v>2</v>
      </c>
      <c r="C6" s="471" t="s">
        <v>3</v>
      </c>
      <c r="D6" s="95" t="s">
        <v>4</v>
      </c>
      <c r="E6" s="471" t="s">
        <v>89</v>
      </c>
      <c r="F6" s="472" t="s">
        <v>395</v>
      </c>
      <c r="G6" s="472" t="s">
        <v>6</v>
      </c>
      <c r="H6" s="472" t="s">
        <v>396</v>
      </c>
      <c r="I6" s="473" t="s">
        <v>397</v>
      </c>
      <c r="J6" s="474" t="s">
        <v>398</v>
      </c>
    </row>
    <row r="7" spans="2:10" ht="9.75" customHeight="1">
      <c r="B7" s="475">
        <v>1</v>
      </c>
      <c r="C7" s="476">
        <v>2</v>
      </c>
      <c r="D7" s="476">
        <v>3</v>
      </c>
      <c r="E7" s="476">
        <v>4</v>
      </c>
      <c r="F7" s="476">
        <v>5</v>
      </c>
      <c r="G7" s="476">
        <v>6</v>
      </c>
      <c r="H7" s="476">
        <v>7</v>
      </c>
      <c r="I7" s="477">
        <v>8</v>
      </c>
      <c r="J7" s="478">
        <v>9</v>
      </c>
    </row>
    <row r="8" spans="2:10" ht="15" customHeight="1">
      <c r="B8" s="479" t="s">
        <v>8</v>
      </c>
      <c r="C8" s="480"/>
      <c r="D8" s="480"/>
      <c r="E8" s="481" t="s">
        <v>9</v>
      </c>
      <c r="F8" s="482">
        <f>F9</f>
        <v>1094000</v>
      </c>
      <c r="G8" s="482">
        <f>G9</f>
        <v>32000</v>
      </c>
      <c r="H8" s="482">
        <f>H9</f>
        <v>1126000</v>
      </c>
      <c r="I8" s="483"/>
      <c r="J8" s="51"/>
    </row>
    <row r="9" spans="2:10" ht="13.5" customHeight="1">
      <c r="B9" s="484"/>
      <c r="C9" s="485" t="s">
        <v>10</v>
      </c>
      <c r="D9" s="382"/>
      <c r="E9" s="486" t="s">
        <v>399</v>
      </c>
      <c r="F9" s="487">
        <f>SUM(F10:F15)</f>
        <v>1094000</v>
      </c>
      <c r="G9" s="487">
        <f>SUM(G10:G15)</f>
        <v>32000</v>
      </c>
      <c r="H9" s="487">
        <f>SUM(H10:H15)</f>
        <v>1126000</v>
      </c>
      <c r="I9" s="488"/>
      <c r="J9" s="51"/>
    </row>
    <row r="10" spans="2:10" ht="39" customHeight="1">
      <c r="B10" s="484"/>
      <c r="C10" s="489"/>
      <c r="D10" s="490">
        <v>6050</v>
      </c>
      <c r="E10" s="491" t="s">
        <v>279</v>
      </c>
      <c r="F10" s="492">
        <v>870000</v>
      </c>
      <c r="G10" s="492">
        <v>32000</v>
      </c>
      <c r="H10" s="492">
        <f aca="true" t="shared" si="0" ref="H10:H15">F10+G10</f>
        <v>902000</v>
      </c>
      <c r="I10" s="493" t="s">
        <v>400</v>
      </c>
      <c r="J10" s="494" t="s">
        <v>401</v>
      </c>
    </row>
    <row r="11" spans="2:10" ht="24">
      <c r="B11" s="484"/>
      <c r="C11" s="489"/>
      <c r="D11" s="490">
        <v>6050</v>
      </c>
      <c r="E11" s="491" t="s">
        <v>279</v>
      </c>
      <c r="F11" s="492">
        <v>60000</v>
      </c>
      <c r="G11" s="492"/>
      <c r="H11" s="492">
        <f t="shared" si="0"/>
        <v>60000</v>
      </c>
      <c r="I11" s="495" t="s">
        <v>402</v>
      </c>
      <c r="J11" s="494" t="s">
        <v>401</v>
      </c>
    </row>
    <row r="12" spans="2:10" ht="24">
      <c r="B12" s="484"/>
      <c r="C12" s="489"/>
      <c r="D12" s="490">
        <v>6050</v>
      </c>
      <c r="E12" s="491" t="s">
        <v>279</v>
      </c>
      <c r="F12" s="492">
        <v>20000</v>
      </c>
      <c r="G12" s="492"/>
      <c r="H12" s="492">
        <f t="shared" si="0"/>
        <v>20000</v>
      </c>
      <c r="I12" s="495" t="s">
        <v>403</v>
      </c>
      <c r="J12" s="494" t="s">
        <v>401</v>
      </c>
    </row>
    <row r="13" spans="2:10" ht="24">
      <c r="B13" s="484"/>
      <c r="C13" s="489"/>
      <c r="D13" s="490">
        <v>6050</v>
      </c>
      <c r="E13" s="491" t="s">
        <v>279</v>
      </c>
      <c r="F13" s="492">
        <v>40000</v>
      </c>
      <c r="G13" s="492"/>
      <c r="H13" s="492">
        <f t="shared" si="0"/>
        <v>40000</v>
      </c>
      <c r="I13" s="495" t="s">
        <v>404</v>
      </c>
      <c r="J13" s="494" t="s">
        <v>401</v>
      </c>
    </row>
    <row r="14" spans="2:10" ht="24">
      <c r="B14" s="484"/>
      <c r="C14" s="489"/>
      <c r="D14" s="490">
        <v>6050</v>
      </c>
      <c r="E14" s="491" t="s">
        <v>279</v>
      </c>
      <c r="F14" s="492">
        <v>90000</v>
      </c>
      <c r="G14" s="492"/>
      <c r="H14" s="492">
        <f t="shared" si="0"/>
        <v>90000</v>
      </c>
      <c r="I14" s="495" t="s">
        <v>405</v>
      </c>
      <c r="J14" s="494" t="s">
        <v>401</v>
      </c>
    </row>
    <row r="15" spans="2:10" ht="24">
      <c r="B15" s="484"/>
      <c r="C15" s="489"/>
      <c r="D15" s="490">
        <v>6050</v>
      </c>
      <c r="E15" s="491" t="s">
        <v>279</v>
      </c>
      <c r="F15" s="492">
        <v>14000</v>
      </c>
      <c r="G15" s="492"/>
      <c r="H15" s="492">
        <f t="shared" si="0"/>
        <v>14000</v>
      </c>
      <c r="I15" s="495" t="s">
        <v>450</v>
      </c>
      <c r="J15" s="494" t="s">
        <v>401</v>
      </c>
    </row>
    <row r="16" spans="2:10" ht="14.25" customHeight="1">
      <c r="B16" s="496">
        <v>600</v>
      </c>
      <c r="C16" s="497"/>
      <c r="D16" s="497"/>
      <c r="E16" s="481" t="s">
        <v>101</v>
      </c>
      <c r="F16" s="498">
        <f>F17+F24</f>
        <v>1074150</v>
      </c>
      <c r="G16" s="498">
        <f>G17+G24</f>
        <v>0</v>
      </c>
      <c r="H16" s="498">
        <f>H17+H24</f>
        <v>1074150</v>
      </c>
      <c r="I16" s="499"/>
      <c r="J16" s="51"/>
    </row>
    <row r="17" spans="2:10" ht="14.25" customHeight="1">
      <c r="B17" s="500"/>
      <c r="C17" s="382">
        <v>60016</v>
      </c>
      <c r="D17" s="382"/>
      <c r="E17" s="486" t="s">
        <v>225</v>
      </c>
      <c r="F17" s="487">
        <f>SUM(F18:F23)</f>
        <v>1004150</v>
      </c>
      <c r="G17" s="487">
        <f>SUM(G18:G23)</f>
        <v>0</v>
      </c>
      <c r="H17" s="487">
        <f>SUM(H18:H23)</f>
        <v>1004150</v>
      </c>
      <c r="I17" s="502"/>
      <c r="J17" s="494"/>
    </row>
    <row r="18" spans="2:10" ht="14.25">
      <c r="B18" s="500"/>
      <c r="C18" s="501"/>
      <c r="D18" s="503">
        <v>6050</v>
      </c>
      <c r="E18" s="491" t="s">
        <v>279</v>
      </c>
      <c r="F18" s="492">
        <v>157000</v>
      </c>
      <c r="G18" s="504"/>
      <c r="H18" s="492">
        <f aca="true" t="shared" si="1" ref="H18:H23">F18+G18</f>
        <v>157000</v>
      </c>
      <c r="I18" s="502" t="s">
        <v>406</v>
      </c>
      <c r="J18" s="494" t="s">
        <v>401</v>
      </c>
    </row>
    <row r="19" spans="2:10" ht="21.75">
      <c r="B19" s="500"/>
      <c r="C19" s="501"/>
      <c r="D19" s="503">
        <v>6050</v>
      </c>
      <c r="E19" s="491" t="s">
        <v>407</v>
      </c>
      <c r="F19" s="492">
        <v>20000</v>
      </c>
      <c r="G19" s="504"/>
      <c r="H19" s="492">
        <f t="shared" si="1"/>
        <v>20000</v>
      </c>
      <c r="I19" s="502" t="s">
        <v>408</v>
      </c>
      <c r="J19" s="494" t="s">
        <v>401</v>
      </c>
    </row>
    <row r="20" spans="2:10" ht="14.25">
      <c r="B20" s="500"/>
      <c r="C20" s="501"/>
      <c r="D20" s="503">
        <v>6050</v>
      </c>
      <c r="E20" s="491" t="s">
        <v>279</v>
      </c>
      <c r="F20" s="492">
        <v>259000</v>
      </c>
      <c r="G20" s="504"/>
      <c r="H20" s="492">
        <f t="shared" si="1"/>
        <v>259000</v>
      </c>
      <c r="I20" s="502" t="s">
        <v>409</v>
      </c>
      <c r="J20" s="494" t="s">
        <v>401</v>
      </c>
    </row>
    <row r="21" spans="2:10" ht="24">
      <c r="B21" s="500"/>
      <c r="C21" s="501"/>
      <c r="D21" s="503">
        <v>6050</v>
      </c>
      <c r="E21" s="491" t="s">
        <v>279</v>
      </c>
      <c r="F21" s="492">
        <v>495000</v>
      </c>
      <c r="G21" s="504"/>
      <c r="H21" s="492">
        <f t="shared" si="1"/>
        <v>495000</v>
      </c>
      <c r="I21" s="502" t="s">
        <v>410</v>
      </c>
      <c r="J21" s="494" t="s">
        <v>401</v>
      </c>
    </row>
    <row r="22" spans="2:10" ht="14.25">
      <c r="B22" s="500"/>
      <c r="C22" s="501"/>
      <c r="D22" s="503">
        <v>6050</v>
      </c>
      <c r="E22" s="491" t="s">
        <v>279</v>
      </c>
      <c r="F22" s="492">
        <v>50000</v>
      </c>
      <c r="G22" s="504"/>
      <c r="H22" s="492">
        <f t="shared" si="1"/>
        <v>50000</v>
      </c>
      <c r="I22" s="502" t="s">
        <v>439</v>
      </c>
      <c r="J22" s="494" t="s">
        <v>401</v>
      </c>
    </row>
    <row r="23" spans="2:10" ht="33.75">
      <c r="B23" s="500"/>
      <c r="C23" s="501"/>
      <c r="D23" s="726">
        <v>6660</v>
      </c>
      <c r="E23" s="725" t="s">
        <v>445</v>
      </c>
      <c r="F23" s="505">
        <v>23150</v>
      </c>
      <c r="G23" s="567"/>
      <c r="H23" s="505">
        <f t="shared" si="1"/>
        <v>23150</v>
      </c>
      <c r="I23" s="507" t="s">
        <v>446</v>
      </c>
      <c r="J23" s="494" t="s">
        <v>401</v>
      </c>
    </row>
    <row r="24" spans="2:10" ht="16.5" customHeight="1">
      <c r="B24" s="500"/>
      <c r="C24" s="382">
        <v>60095</v>
      </c>
      <c r="D24" s="382"/>
      <c r="E24" s="486" t="s">
        <v>11</v>
      </c>
      <c r="F24" s="487">
        <f>F25</f>
        <v>70000</v>
      </c>
      <c r="G24" s="487">
        <f>G25</f>
        <v>0</v>
      </c>
      <c r="H24" s="487">
        <f>H25</f>
        <v>70000</v>
      </c>
      <c r="I24" s="502"/>
      <c r="J24" s="494"/>
    </row>
    <row r="25" spans="2:10" ht="16.5" customHeight="1">
      <c r="B25" s="500"/>
      <c r="C25" s="501"/>
      <c r="D25" s="503">
        <v>6050</v>
      </c>
      <c r="E25" s="491" t="s">
        <v>279</v>
      </c>
      <c r="F25" s="505">
        <v>70000</v>
      </c>
      <c r="G25" s="506"/>
      <c r="H25" s="505">
        <f>F25+G25</f>
        <v>70000</v>
      </c>
      <c r="I25" s="507" t="s">
        <v>436</v>
      </c>
      <c r="J25" s="494" t="s">
        <v>401</v>
      </c>
    </row>
    <row r="26" spans="2:10" ht="16.5" customHeight="1">
      <c r="B26" s="496">
        <v>750</v>
      </c>
      <c r="C26" s="497"/>
      <c r="D26" s="497"/>
      <c r="E26" s="508" t="s">
        <v>23</v>
      </c>
      <c r="F26" s="498">
        <f aca="true" t="shared" si="2" ref="F26:H27">F27</f>
        <v>60000</v>
      </c>
      <c r="G26" s="498">
        <f t="shared" si="2"/>
        <v>0</v>
      </c>
      <c r="H26" s="498">
        <f t="shared" si="2"/>
        <v>60000</v>
      </c>
      <c r="I26" s="509"/>
      <c r="J26" s="51"/>
    </row>
    <row r="27" spans="2:10" ht="16.5" customHeight="1">
      <c r="B27" s="484"/>
      <c r="C27" s="382">
        <v>75023</v>
      </c>
      <c r="D27" s="382"/>
      <c r="E27" s="486" t="s">
        <v>229</v>
      </c>
      <c r="F27" s="487">
        <f t="shared" si="2"/>
        <v>60000</v>
      </c>
      <c r="G27" s="487">
        <f t="shared" si="2"/>
        <v>0</v>
      </c>
      <c r="H27" s="487">
        <f t="shared" si="2"/>
        <v>60000</v>
      </c>
      <c r="I27" s="488"/>
      <c r="J27" s="51"/>
    </row>
    <row r="28" spans="2:10" ht="24">
      <c r="B28" s="484"/>
      <c r="C28" s="510"/>
      <c r="D28" s="490">
        <v>6060</v>
      </c>
      <c r="E28" s="491" t="s">
        <v>411</v>
      </c>
      <c r="F28" s="492">
        <v>60000</v>
      </c>
      <c r="G28" s="504"/>
      <c r="H28" s="492">
        <f>F28+G28</f>
        <v>60000</v>
      </c>
      <c r="I28" s="493" t="s">
        <v>412</v>
      </c>
      <c r="J28" s="494" t="s">
        <v>401</v>
      </c>
    </row>
    <row r="29" spans="2:10" ht="28.5" customHeight="1">
      <c r="B29" s="496">
        <v>754</v>
      </c>
      <c r="C29" s="497"/>
      <c r="D29" s="497"/>
      <c r="E29" s="511" t="s">
        <v>149</v>
      </c>
      <c r="F29" s="498">
        <f aca="true" t="shared" si="3" ref="F29:H30">F30</f>
        <v>220000</v>
      </c>
      <c r="G29" s="498">
        <f t="shared" si="3"/>
        <v>0</v>
      </c>
      <c r="H29" s="498">
        <f t="shared" si="3"/>
        <v>220000</v>
      </c>
      <c r="I29" s="493"/>
      <c r="J29" s="494"/>
    </row>
    <row r="30" spans="2:10" ht="14.25">
      <c r="B30" s="484"/>
      <c r="C30" s="512">
        <v>75495</v>
      </c>
      <c r="D30" s="110"/>
      <c r="E30" s="513" t="s">
        <v>11</v>
      </c>
      <c r="F30" s="487">
        <f t="shared" si="3"/>
        <v>220000</v>
      </c>
      <c r="G30" s="487">
        <f t="shared" si="3"/>
        <v>0</v>
      </c>
      <c r="H30" s="487">
        <f t="shared" si="3"/>
        <v>220000</v>
      </c>
      <c r="I30" s="493"/>
      <c r="J30" s="494"/>
    </row>
    <row r="31" spans="2:10" ht="24">
      <c r="B31" s="484"/>
      <c r="C31" s="231"/>
      <c r="D31" s="490">
        <v>6050</v>
      </c>
      <c r="E31" s="491" t="s">
        <v>279</v>
      </c>
      <c r="F31" s="504">
        <v>220000</v>
      </c>
      <c r="G31" s="504"/>
      <c r="H31" s="492">
        <f>F31+G31</f>
        <v>220000</v>
      </c>
      <c r="I31" s="493" t="s">
        <v>413</v>
      </c>
      <c r="J31" s="494" t="s">
        <v>401</v>
      </c>
    </row>
    <row r="32" spans="2:10" ht="25.5">
      <c r="B32" s="496">
        <v>853</v>
      </c>
      <c r="C32" s="497"/>
      <c r="D32" s="497"/>
      <c r="E32" s="511" t="s">
        <v>80</v>
      </c>
      <c r="F32" s="498">
        <f aca="true" t="shared" si="4" ref="F32:H33">F33</f>
        <v>181000</v>
      </c>
      <c r="G32" s="498">
        <f t="shared" si="4"/>
        <v>0</v>
      </c>
      <c r="H32" s="498">
        <f t="shared" si="4"/>
        <v>181000</v>
      </c>
      <c r="I32" s="493"/>
      <c r="J32" s="494"/>
    </row>
    <row r="33" spans="2:10" ht="24">
      <c r="B33" s="484"/>
      <c r="C33" s="382">
        <v>85311</v>
      </c>
      <c r="D33" s="383"/>
      <c r="E33" s="384" t="s">
        <v>335</v>
      </c>
      <c r="F33" s="487">
        <f t="shared" si="4"/>
        <v>181000</v>
      </c>
      <c r="G33" s="487">
        <f t="shared" si="4"/>
        <v>0</v>
      </c>
      <c r="H33" s="487">
        <f t="shared" si="4"/>
        <v>181000</v>
      </c>
      <c r="I33" s="493"/>
      <c r="J33" s="494"/>
    </row>
    <row r="34" spans="2:10" ht="24">
      <c r="B34" s="484"/>
      <c r="C34" s="231"/>
      <c r="D34" s="490">
        <v>6050</v>
      </c>
      <c r="E34" s="491" t="s">
        <v>279</v>
      </c>
      <c r="F34" s="504">
        <v>181000</v>
      </c>
      <c r="G34" s="504"/>
      <c r="H34" s="492">
        <f>F34+G34</f>
        <v>181000</v>
      </c>
      <c r="I34" s="493" t="s">
        <v>414</v>
      </c>
      <c r="J34" s="494" t="s">
        <v>401</v>
      </c>
    </row>
    <row r="35" spans="2:10" ht="25.5">
      <c r="B35" s="514" t="s">
        <v>192</v>
      </c>
      <c r="C35" s="515"/>
      <c r="D35" s="393"/>
      <c r="E35" s="516" t="s">
        <v>83</v>
      </c>
      <c r="F35" s="498">
        <f>F36+F38+F40+F42</f>
        <v>548119</v>
      </c>
      <c r="G35" s="498">
        <f>G36+G38+G40+G42</f>
        <v>10000</v>
      </c>
      <c r="H35" s="498">
        <f>H36+H38+H40+H42</f>
        <v>558119</v>
      </c>
      <c r="I35" s="493"/>
      <c r="J35" s="494"/>
    </row>
    <row r="36" spans="2:10" ht="14.25">
      <c r="B36" s="514"/>
      <c r="C36" s="323" t="s">
        <v>341</v>
      </c>
      <c r="D36" s="515"/>
      <c r="E36" s="270" t="s">
        <v>342</v>
      </c>
      <c r="F36" s="487">
        <f>F37</f>
        <v>80000</v>
      </c>
      <c r="G36" s="487">
        <f>G37</f>
        <v>0</v>
      </c>
      <c r="H36" s="487">
        <f>H37</f>
        <v>80000</v>
      </c>
      <c r="I36" s="493"/>
      <c r="J36" s="494"/>
    </row>
    <row r="37" spans="2:10" ht="36">
      <c r="B37" s="514"/>
      <c r="C37" s="515"/>
      <c r="D37" s="140">
        <v>6210</v>
      </c>
      <c r="E37" s="727" t="s">
        <v>482</v>
      </c>
      <c r="F37" s="504">
        <v>80000</v>
      </c>
      <c r="G37" s="504"/>
      <c r="H37" s="492">
        <f>F37+G37</f>
        <v>80000</v>
      </c>
      <c r="I37" s="493" t="s">
        <v>496</v>
      </c>
      <c r="J37" s="494" t="s">
        <v>401</v>
      </c>
    </row>
    <row r="38" spans="2:10" ht="14.25">
      <c r="B38" s="514"/>
      <c r="C38" s="272" t="s">
        <v>194</v>
      </c>
      <c r="D38" s="273"/>
      <c r="E38" s="274" t="s">
        <v>246</v>
      </c>
      <c r="F38" s="487">
        <f>F39</f>
        <v>93000</v>
      </c>
      <c r="G38" s="487">
        <f>G39</f>
        <v>0</v>
      </c>
      <c r="H38" s="487">
        <f>H39</f>
        <v>93000</v>
      </c>
      <c r="I38" s="493"/>
      <c r="J38" s="494"/>
    </row>
    <row r="39" spans="2:10" ht="36">
      <c r="B39" s="514"/>
      <c r="C39" s="515"/>
      <c r="D39" s="490">
        <v>6050</v>
      </c>
      <c r="E39" s="491" t="s">
        <v>279</v>
      </c>
      <c r="F39" s="504">
        <v>93000</v>
      </c>
      <c r="G39" s="504"/>
      <c r="H39" s="492">
        <f>F39+G39</f>
        <v>93000</v>
      </c>
      <c r="I39" s="493" t="s">
        <v>444</v>
      </c>
      <c r="J39" s="494" t="s">
        <v>401</v>
      </c>
    </row>
    <row r="40" spans="2:10" ht="14.25">
      <c r="B40" s="514"/>
      <c r="C40" s="517" t="s">
        <v>196</v>
      </c>
      <c r="D40" s="518"/>
      <c r="E40" s="513" t="s">
        <v>248</v>
      </c>
      <c r="F40" s="487">
        <f>F41</f>
        <v>220000</v>
      </c>
      <c r="G40" s="487">
        <f>G41</f>
        <v>0</v>
      </c>
      <c r="H40" s="487">
        <f>H41</f>
        <v>220000</v>
      </c>
      <c r="I40" s="493"/>
      <c r="J40" s="494"/>
    </row>
    <row r="41" spans="2:10" ht="36">
      <c r="B41" s="514"/>
      <c r="C41" s="515"/>
      <c r="D41" s="490">
        <v>6050</v>
      </c>
      <c r="E41" s="491" t="s">
        <v>279</v>
      </c>
      <c r="F41" s="504">
        <v>220000</v>
      </c>
      <c r="G41" s="504"/>
      <c r="H41" s="492">
        <f>F41+G41</f>
        <v>220000</v>
      </c>
      <c r="I41" s="493" t="s">
        <v>415</v>
      </c>
      <c r="J41" s="494" t="s">
        <v>401</v>
      </c>
    </row>
    <row r="42" spans="2:10" ht="14.25">
      <c r="B42" s="519"/>
      <c r="C42" s="272" t="s">
        <v>198</v>
      </c>
      <c r="D42" s="273"/>
      <c r="E42" s="274" t="s">
        <v>250</v>
      </c>
      <c r="F42" s="487">
        <f>SUM(F43:F48)</f>
        <v>155119</v>
      </c>
      <c r="G42" s="487">
        <f>SUM(G43:G48)</f>
        <v>10000</v>
      </c>
      <c r="H42" s="487">
        <f>SUM(H43:H48)</f>
        <v>165119</v>
      </c>
      <c r="I42" s="493"/>
      <c r="J42" s="494"/>
    </row>
    <row r="43" spans="2:10" ht="24.75" customHeight="1">
      <c r="B43" s="519"/>
      <c r="C43" s="272"/>
      <c r="D43" s="503">
        <v>6050</v>
      </c>
      <c r="E43" s="491" t="s">
        <v>407</v>
      </c>
      <c r="F43" s="504">
        <v>5000</v>
      </c>
      <c r="G43" s="504"/>
      <c r="H43" s="492">
        <f aca="true" t="shared" si="5" ref="H43:H48">F43+G43</f>
        <v>5000</v>
      </c>
      <c r="I43" s="502" t="s">
        <v>416</v>
      </c>
      <c r="J43" s="494" t="s">
        <v>401</v>
      </c>
    </row>
    <row r="44" spans="2:10" ht="24.75" customHeight="1">
      <c r="B44" s="519"/>
      <c r="C44" s="272"/>
      <c r="D44" s="503">
        <v>6050</v>
      </c>
      <c r="E44" s="491" t="s">
        <v>407</v>
      </c>
      <c r="F44" s="504">
        <v>2500</v>
      </c>
      <c r="G44" s="504"/>
      <c r="H44" s="492">
        <f t="shared" si="5"/>
        <v>2500</v>
      </c>
      <c r="I44" s="502" t="s">
        <v>417</v>
      </c>
      <c r="J44" s="494" t="s">
        <v>401</v>
      </c>
    </row>
    <row r="45" spans="2:10" ht="24.75" customHeight="1">
      <c r="B45" s="519"/>
      <c r="C45" s="272"/>
      <c r="D45" s="490">
        <v>6050</v>
      </c>
      <c r="E45" s="491" t="s">
        <v>407</v>
      </c>
      <c r="F45" s="504">
        <v>7753</v>
      </c>
      <c r="G45" s="504"/>
      <c r="H45" s="492">
        <f t="shared" si="5"/>
        <v>7753</v>
      </c>
      <c r="I45" s="502" t="s">
        <v>418</v>
      </c>
      <c r="J45" s="494" t="s">
        <v>401</v>
      </c>
    </row>
    <row r="46" spans="2:10" ht="24.75" customHeight="1">
      <c r="B46" s="519"/>
      <c r="C46" s="272"/>
      <c r="D46" s="503">
        <v>6050</v>
      </c>
      <c r="E46" s="491" t="s">
        <v>407</v>
      </c>
      <c r="F46" s="504">
        <v>9866</v>
      </c>
      <c r="G46" s="504"/>
      <c r="H46" s="492">
        <f t="shared" si="5"/>
        <v>9866</v>
      </c>
      <c r="I46" s="502" t="s">
        <v>419</v>
      </c>
      <c r="J46" s="494" t="s">
        <v>401</v>
      </c>
    </row>
    <row r="47" spans="2:10" ht="21" customHeight="1">
      <c r="B47" s="484"/>
      <c r="C47" s="231"/>
      <c r="D47" s="490">
        <v>6050</v>
      </c>
      <c r="E47" s="491" t="s">
        <v>279</v>
      </c>
      <c r="F47" s="504">
        <v>130000</v>
      </c>
      <c r="G47" s="504"/>
      <c r="H47" s="492">
        <f t="shared" si="5"/>
        <v>130000</v>
      </c>
      <c r="I47" s="493" t="s">
        <v>420</v>
      </c>
      <c r="J47" s="494" t="s">
        <v>401</v>
      </c>
    </row>
    <row r="48" spans="2:10" ht="21" customHeight="1">
      <c r="B48" s="484"/>
      <c r="C48" s="231"/>
      <c r="D48" s="490">
        <v>6050</v>
      </c>
      <c r="E48" s="491" t="s">
        <v>279</v>
      </c>
      <c r="F48" s="504">
        <v>0</v>
      </c>
      <c r="G48" s="504">
        <v>10000</v>
      </c>
      <c r="H48" s="492">
        <f t="shared" si="5"/>
        <v>10000</v>
      </c>
      <c r="I48" s="493" t="s">
        <v>563</v>
      </c>
      <c r="J48" s="494"/>
    </row>
    <row r="49" spans="2:10" ht="25.5">
      <c r="B49" s="520" t="s">
        <v>200</v>
      </c>
      <c r="C49" s="521"/>
      <c r="D49" s="521"/>
      <c r="E49" s="481" t="s">
        <v>201</v>
      </c>
      <c r="F49" s="498">
        <f>F50+F52</f>
        <v>915000</v>
      </c>
      <c r="G49" s="498">
        <f>G50+G52</f>
        <v>0</v>
      </c>
      <c r="H49" s="498">
        <f>H50+H52</f>
        <v>915000</v>
      </c>
      <c r="I49" s="499"/>
      <c r="J49" s="51"/>
    </row>
    <row r="50" spans="2:10" ht="14.25">
      <c r="B50" s="520"/>
      <c r="C50" s="522" t="s">
        <v>202</v>
      </c>
      <c r="D50" s="523"/>
      <c r="E50" s="524" t="s">
        <v>251</v>
      </c>
      <c r="F50" s="487">
        <f>F51</f>
        <v>50000</v>
      </c>
      <c r="G50" s="487">
        <f>G51</f>
        <v>0</v>
      </c>
      <c r="H50" s="487">
        <f>H51</f>
        <v>50000</v>
      </c>
      <c r="I50" s="499"/>
      <c r="J50" s="51"/>
    </row>
    <row r="51" spans="2:10" ht="36">
      <c r="B51" s="520"/>
      <c r="C51" s="521"/>
      <c r="D51" s="503">
        <v>6050</v>
      </c>
      <c r="E51" s="525" t="s">
        <v>279</v>
      </c>
      <c r="F51" s="504">
        <v>50000</v>
      </c>
      <c r="G51" s="504"/>
      <c r="H51" s="492">
        <f aca="true" t="shared" si="6" ref="H51:H57">F51+G51</f>
        <v>50000</v>
      </c>
      <c r="I51" s="493" t="s">
        <v>421</v>
      </c>
      <c r="J51" s="494" t="s">
        <v>401</v>
      </c>
    </row>
    <row r="52" spans="2:10" ht="12.75" customHeight="1">
      <c r="B52" s="484"/>
      <c r="C52" s="517" t="s">
        <v>207</v>
      </c>
      <c r="D52" s="518"/>
      <c r="E52" s="513" t="s">
        <v>11</v>
      </c>
      <c r="F52" s="487">
        <f>SUM(F53:F57)</f>
        <v>865000</v>
      </c>
      <c r="G52" s="487">
        <f>SUM(G53:G57)</f>
        <v>0</v>
      </c>
      <c r="H52" s="487">
        <f>SUM(H53:H57)</f>
        <v>865000</v>
      </c>
      <c r="I52" s="488"/>
      <c r="J52" s="51"/>
    </row>
    <row r="53" spans="2:10" ht="24">
      <c r="B53" s="484"/>
      <c r="C53" s="231"/>
      <c r="D53" s="503">
        <v>6050</v>
      </c>
      <c r="E53" s="525" t="s">
        <v>279</v>
      </c>
      <c r="F53" s="526">
        <v>173000</v>
      </c>
      <c r="G53" s="504"/>
      <c r="H53" s="492">
        <f t="shared" si="6"/>
        <v>173000</v>
      </c>
      <c r="I53" s="495" t="s">
        <v>422</v>
      </c>
      <c r="J53" s="527" t="s">
        <v>401</v>
      </c>
    </row>
    <row r="54" spans="2:10" ht="24">
      <c r="B54" s="484"/>
      <c r="C54" s="231"/>
      <c r="D54" s="490">
        <v>6050</v>
      </c>
      <c r="E54" s="491" t="s">
        <v>279</v>
      </c>
      <c r="F54" s="526">
        <v>190000</v>
      </c>
      <c r="G54" s="504"/>
      <c r="H54" s="492">
        <f t="shared" si="6"/>
        <v>190000</v>
      </c>
      <c r="I54" s="495" t="s">
        <v>423</v>
      </c>
      <c r="J54" s="494" t="s">
        <v>401</v>
      </c>
    </row>
    <row r="55" spans="2:10" ht="24">
      <c r="B55" s="484"/>
      <c r="C55" s="231"/>
      <c r="D55" s="490">
        <v>6050</v>
      </c>
      <c r="E55" s="491" t="s">
        <v>279</v>
      </c>
      <c r="F55" s="492">
        <v>220000</v>
      </c>
      <c r="G55" s="504"/>
      <c r="H55" s="492">
        <f t="shared" si="6"/>
        <v>220000</v>
      </c>
      <c r="I55" s="495" t="s">
        <v>424</v>
      </c>
      <c r="J55" s="494" t="s">
        <v>401</v>
      </c>
    </row>
    <row r="56" spans="2:10" ht="41.25" customHeight="1">
      <c r="B56" s="484"/>
      <c r="C56" s="231"/>
      <c r="D56" s="490">
        <v>6050</v>
      </c>
      <c r="E56" s="491" t="s">
        <v>279</v>
      </c>
      <c r="F56" s="492">
        <v>272000</v>
      </c>
      <c r="G56" s="504"/>
      <c r="H56" s="492">
        <f t="shared" si="6"/>
        <v>272000</v>
      </c>
      <c r="I56" s="495" t="s">
        <v>425</v>
      </c>
      <c r="J56" s="494" t="s">
        <v>401</v>
      </c>
    </row>
    <row r="57" spans="2:10" ht="24">
      <c r="B57" s="484"/>
      <c r="C57" s="231"/>
      <c r="D57" s="490">
        <v>6060</v>
      </c>
      <c r="E57" s="491" t="s">
        <v>411</v>
      </c>
      <c r="F57" s="492">
        <v>10000</v>
      </c>
      <c r="G57" s="504"/>
      <c r="H57" s="492">
        <f t="shared" si="6"/>
        <v>10000</v>
      </c>
      <c r="I57" s="495" t="s">
        <v>426</v>
      </c>
      <c r="J57" s="494" t="s">
        <v>401</v>
      </c>
    </row>
    <row r="58" spans="2:10" ht="15.75" customHeight="1">
      <c r="B58" s="520" t="s">
        <v>87</v>
      </c>
      <c r="C58" s="521"/>
      <c r="D58" s="521"/>
      <c r="E58" s="481" t="s">
        <v>263</v>
      </c>
      <c r="F58" s="498">
        <f>F59</f>
        <v>5054000</v>
      </c>
      <c r="G58" s="498">
        <f>G59</f>
        <v>0</v>
      </c>
      <c r="H58" s="498">
        <f>H59</f>
        <v>5054000</v>
      </c>
      <c r="I58" s="495"/>
      <c r="J58" s="494"/>
    </row>
    <row r="59" spans="2:10" ht="15.75" customHeight="1">
      <c r="B59" s="519"/>
      <c r="C59" s="528">
        <v>92601</v>
      </c>
      <c r="D59" s="529"/>
      <c r="E59" s="384" t="s">
        <v>272</v>
      </c>
      <c r="F59" s="530">
        <f>F60+F61+F62</f>
        <v>5054000</v>
      </c>
      <c r="G59" s="530">
        <f>G60+G61+G62</f>
        <v>0</v>
      </c>
      <c r="H59" s="530">
        <f>H60+H61+H62</f>
        <v>5054000</v>
      </c>
      <c r="I59" s="531"/>
      <c r="J59" s="532"/>
    </row>
    <row r="60" spans="2:10" ht="24">
      <c r="B60" s="484"/>
      <c r="C60" s="231"/>
      <c r="D60" s="490">
        <v>6050</v>
      </c>
      <c r="E60" s="491" t="s">
        <v>279</v>
      </c>
      <c r="F60" s="492">
        <v>5025000</v>
      </c>
      <c r="G60" s="504"/>
      <c r="H60" s="492">
        <f>F60+G60</f>
        <v>5025000</v>
      </c>
      <c r="I60" s="533" t="s">
        <v>427</v>
      </c>
      <c r="J60" s="494" t="s">
        <v>401</v>
      </c>
    </row>
    <row r="61" spans="2:10" ht="24">
      <c r="B61" s="484"/>
      <c r="C61" s="231"/>
      <c r="D61" s="490">
        <v>6060</v>
      </c>
      <c r="E61" s="491" t="s">
        <v>411</v>
      </c>
      <c r="F61" s="492">
        <v>20000</v>
      </c>
      <c r="G61" s="504"/>
      <c r="H61" s="492">
        <f>F61+G61</f>
        <v>20000</v>
      </c>
      <c r="I61" s="533" t="s">
        <v>481</v>
      </c>
      <c r="J61" s="494" t="s">
        <v>401</v>
      </c>
    </row>
    <row r="62" spans="2:10" ht="34.5" thickBot="1">
      <c r="B62" s="708"/>
      <c r="C62" s="709"/>
      <c r="D62" s="726">
        <v>6660</v>
      </c>
      <c r="E62" s="725" t="s">
        <v>445</v>
      </c>
      <c r="F62" s="505">
        <v>9000</v>
      </c>
      <c r="G62" s="567"/>
      <c r="H62" s="492">
        <f>F62+G62</f>
        <v>9000</v>
      </c>
      <c r="I62" s="507" t="s">
        <v>492</v>
      </c>
      <c r="J62" s="494" t="s">
        <v>401</v>
      </c>
    </row>
    <row r="63" spans="2:10" ht="5.25" customHeight="1" thickBot="1">
      <c r="B63" s="534"/>
      <c r="C63" s="535"/>
      <c r="D63" s="536"/>
      <c r="E63" s="537"/>
      <c r="F63" s="538"/>
      <c r="G63" s="538"/>
      <c r="H63" s="538"/>
      <c r="I63" s="539"/>
      <c r="J63" s="40"/>
    </row>
    <row r="64" spans="2:10" ht="22.5" customHeight="1" thickBot="1">
      <c r="B64" s="540"/>
      <c r="C64" s="541"/>
      <c r="D64" s="541"/>
      <c r="E64" s="542" t="s">
        <v>428</v>
      </c>
      <c r="F64" s="543">
        <f>F8+F16+F26+F29+F32+F35+F49+F58</f>
        <v>9146269</v>
      </c>
      <c r="G64" s="543">
        <f>G8+G16+G26+G29+G32+G35+G49+G58</f>
        <v>42000</v>
      </c>
      <c r="H64" s="543">
        <f>H8+H16+H26+H29+H32+H35+H49+H58</f>
        <v>9188269</v>
      </c>
      <c r="I64" s="544"/>
      <c r="J64" s="40"/>
    </row>
    <row r="65" spans="2:9" ht="14.25">
      <c r="B65" s="545"/>
      <c r="C65" s="545"/>
      <c r="D65" s="545"/>
      <c r="E65" s="545"/>
      <c r="F65" s="546"/>
      <c r="G65" s="546"/>
      <c r="H65" s="546"/>
      <c r="I65" s="547"/>
    </row>
    <row r="66" spans="2:9" ht="15.75">
      <c r="B66" s="545"/>
      <c r="C66" s="545"/>
      <c r="D66" s="545"/>
      <c r="E66" s="548"/>
      <c r="F66" s="549"/>
      <c r="G66" s="549"/>
      <c r="H66" s="549"/>
      <c r="I66" s="547"/>
    </row>
    <row r="67" spans="2:9" ht="14.25">
      <c r="B67" s="545"/>
      <c r="C67" s="545"/>
      <c r="D67" s="550"/>
      <c r="E67" s="551"/>
      <c r="F67" s="545"/>
      <c r="G67" s="545"/>
      <c r="H67" s="545"/>
      <c r="I67" s="552"/>
    </row>
    <row r="68" spans="2:9" ht="14.25">
      <c r="B68" s="545"/>
      <c r="C68" s="545"/>
      <c r="D68" s="545"/>
      <c r="E68" s="553"/>
      <c r="F68" s="545"/>
      <c r="G68" s="545"/>
      <c r="H68" s="545"/>
      <c r="I68" s="552"/>
    </row>
    <row r="69" spans="5:9" ht="14.25">
      <c r="E69" s="554"/>
      <c r="F69" s="551"/>
      <c r="G69" s="551"/>
      <c r="H69" s="551"/>
      <c r="I69" s="552"/>
    </row>
    <row r="70" spans="5:9" ht="14.25">
      <c r="E70" s="554"/>
      <c r="F70" s="551"/>
      <c r="G70" s="551"/>
      <c r="H70" s="551"/>
      <c r="I70" s="552"/>
    </row>
    <row r="71" spans="5:9" ht="14.25">
      <c r="E71" s="554"/>
      <c r="F71" s="551"/>
      <c r="G71" s="551"/>
      <c r="H71" s="551"/>
      <c r="I71" s="552"/>
    </row>
    <row r="72" spans="5:9" ht="14.25">
      <c r="E72" s="554"/>
      <c r="F72" s="551"/>
      <c r="G72" s="551"/>
      <c r="H72" s="551"/>
      <c r="I72" s="552"/>
    </row>
    <row r="73" spans="5:9" ht="14.25">
      <c r="E73" s="555"/>
      <c r="F73" s="551"/>
      <c r="G73" s="551"/>
      <c r="H73" s="551"/>
      <c r="I73" s="552"/>
    </row>
    <row r="74" spans="5:9" ht="14.25">
      <c r="E74" s="555"/>
      <c r="F74" s="551"/>
      <c r="G74" s="551"/>
      <c r="H74" s="551"/>
      <c r="I74" s="552"/>
    </row>
    <row r="75" spans="5:9" ht="14.25">
      <c r="E75" s="555"/>
      <c r="F75" s="545"/>
      <c r="G75" s="545"/>
      <c r="H75" s="545"/>
      <c r="I75" s="552"/>
    </row>
    <row r="76" ht="14.25">
      <c r="E76" s="553"/>
    </row>
    <row r="77" ht="14.25">
      <c r="E77" s="553"/>
    </row>
    <row r="78" ht="29.25" customHeight="1">
      <c r="E78" s="553"/>
    </row>
    <row r="79" ht="14.25">
      <c r="E79" s="553"/>
    </row>
    <row r="80" ht="14.25">
      <c r="E80" s="553"/>
    </row>
    <row r="81" ht="14.25">
      <c r="E81" s="553"/>
    </row>
    <row r="82" ht="14.25">
      <c r="E82" s="553"/>
    </row>
    <row r="83" ht="14.25">
      <c r="E83" s="555"/>
    </row>
    <row r="84" ht="14.25">
      <c r="E84" s="556"/>
    </row>
    <row r="85" spans="3:10" ht="14.25">
      <c r="C85" s="557"/>
      <c r="D85" s="557"/>
      <c r="E85" s="558"/>
      <c r="F85" s="557"/>
      <c r="G85" s="557"/>
      <c r="H85" s="557"/>
      <c r="I85" s="557"/>
      <c r="J85" s="557"/>
    </row>
    <row r="86" spans="3:10" ht="14.25">
      <c r="C86" s="557"/>
      <c r="D86" s="557"/>
      <c r="E86" s="553"/>
      <c r="F86" s="557"/>
      <c r="G86" s="557"/>
      <c r="H86" s="557"/>
      <c r="I86" s="557"/>
      <c r="J86" s="557"/>
    </row>
    <row r="87" ht="14.25">
      <c r="E87" s="559"/>
    </row>
    <row r="88" ht="14.25">
      <c r="E88" s="559"/>
    </row>
    <row r="89" ht="14.25">
      <c r="E89" s="559"/>
    </row>
    <row r="90" ht="14.25">
      <c r="E90" s="558"/>
    </row>
    <row r="91" ht="14.25">
      <c r="E91" s="553"/>
    </row>
    <row r="92" ht="14.25">
      <c r="E92" s="558"/>
    </row>
    <row r="93" ht="14.25">
      <c r="E93" s="560"/>
    </row>
    <row r="94" ht="14.25">
      <c r="E94" s="557"/>
    </row>
    <row r="95" ht="14.25">
      <c r="E95" s="557"/>
    </row>
    <row r="96" ht="14.25">
      <c r="E96" s="557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56"/>
  <sheetViews>
    <sheetView zoomScalePageLayoutView="0" workbookViewId="0" topLeftCell="A19">
      <selection activeCell="N3" sqref="N3:N4"/>
    </sheetView>
  </sheetViews>
  <sheetFormatPr defaultColWidth="8.796875" defaultRowHeight="14.25"/>
  <cols>
    <col min="1" max="1" width="0.8984375" style="742" customWidth="1"/>
    <col min="2" max="2" width="3.09765625" style="742" bestFit="1" customWidth="1"/>
    <col min="3" max="3" width="16.3984375" style="742" customWidth="1"/>
    <col min="4" max="4" width="9.5" style="742" customWidth="1"/>
    <col min="5" max="5" width="8" style="742" customWidth="1"/>
    <col min="6" max="6" width="9" style="742" customWidth="1"/>
    <col min="7" max="7" width="7.3984375" style="742" customWidth="1"/>
    <col min="8" max="8" width="9.19921875" style="742" customWidth="1"/>
    <col min="9" max="9" width="8.5" style="742" customWidth="1"/>
    <col min="10" max="10" width="7.59765625" style="742" customWidth="1"/>
    <col min="11" max="11" width="6" style="742" customWidth="1"/>
    <col min="12" max="12" width="5.69921875" style="742" customWidth="1"/>
    <col min="13" max="13" width="7.69921875" style="742" bestFit="1" customWidth="1"/>
    <col min="14" max="14" width="8.69921875" style="742" customWidth="1"/>
    <col min="15" max="15" width="10.8984375" style="742" customWidth="1"/>
    <col min="16" max="16" width="6.19921875" style="742" customWidth="1"/>
    <col min="17" max="17" width="4.5" style="742" customWidth="1"/>
    <col min="18" max="18" width="8.69921875" style="742" customWidth="1"/>
    <col min="19" max="19" width="1.203125" style="742" customWidth="1"/>
    <col min="20" max="16384" width="9" style="742" customWidth="1"/>
  </cols>
  <sheetData>
    <row r="2" ht="13.5" customHeight="1">
      <c r="N2" s="593" t="s">
        <v>471</v>
      </c>
    </row>
    <row r="3" ht="13.5" customHeight="1">
      <c r="N3" t="s">
        <v>500</v>
      </c>
    </row>
    <row r="4" spans="5:16" ht="13.5" customHeight="1">
      <c r="E4" s="743"/>
      <c r="F4" s="743"/>
      <c r="N4" t="s">
        <v>501</v>
      </c>
      <c r="P4" s="744"/>
    </row>
    <row r="5" spans="5:16" ht="13.5" customHeight="1">
      <c r="E5" s="743"/>
      <c r="F5" s="743"/>
      <c r="N5"/>
      <c r="P5" s="744"/>
    </row>
    <row r="6" spans="5:16" ht="15" customHeight="1">
      <c r="E6" s="743"/>
      <c r="F6" s="743"/>
      <c r="H6" s="745"/>
      <c r="N6"/>
      <c r="P6" s="744"/>
    </row>
    <row r="7" spans="2:18" ht="15.75">
      <c r="B7" s="845" t="s">
        <v>515</v>
      </c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</row>
    <row r="8" ht="17.25" customHeight="1"/>
    <row r="9" spans="2:18" ht="11.25">
      <c r="B9" s="840" t="s">
        <v>516</v>
      </c>
      <c r="C9" s="840" t="s">
        <v>517</v>
      </c>
      <c r="D9" s="841" t="s">
        <v>518</v>
      </c>
      <c r="E9" s="841" t="s">
        <v>519</v>
      </c>
      <c r="F9" s="841" t="s">
        <v>520</v>
      </c>
      <c r="G9" s="840" t="s">
        <v>521</v>
      </c>
      <c r="H9" s="840"/>
      <c r="I9" s="840" t="s">
        <v>522</v>
      </c>
      <c r="J9" s="840"/>
      <c r="K9" s="840"/>
      <c r="L9" s="840"/>
      <c r="M9" s="840"/>
      <c r="N9" s="840"/>
      <c r="O9" s="840"/>
      <c r="P9" s="840"/>
      <c r="Q9" s="840"/>
      <c r="R9" s="840"/>
    </row>
    <row r="10" spans="2:18" ht="11.25">
      <c r="B10" s="840"/>
      <c r="C10" s="840"/>
      <c r="D10" s="841"/>
      <c r="E10" s="841"/>
      <c r="F10" s="841"/>
      <c r="G10" s="841" t="s">
        <v>523</v>
      </c>
      <c r="H10" s="841" t="s">
        <v>524</v>
      </c>
      <c r="I10" s="840" t="s">
        <v>525</v>
      </c>
      <c r="J10" s="840"/>
      <c r="K10" s="840"/>
      <c r="L10" s="840"/>
      <c r="M10" s="840"/>
      <c r="N10" s="840"/>
      <c r="O10" s="840"/>
      <c r="P10" s="840"/>
      <c r="Q10" s="840"/>
      <c r="R10" s="840"/>
    </row>
    <row r="11" spans="2:18" ht="11.25">
      <c r="B11" s="840"/>
      <c r="C11" s="840"/>
      <c r="D11" s="841"/>
      <c r="E11" s="841"/>
      <c r="F11" s="841"/>
      <c r="G11" s="841"/>
      <c r="H11" s="841"/>
      <c r="I11" s="841" t="s">
        <v>526</v>
      </c>
      <c r="J11" s="840" t="s">
        <v>527</v>
      </c>
      <c r="K11" s="840"/>
      <c r="L11" s="840"/>
      <c r="M11" s="840"/>
      <c r="N11" s="840"/>
      <c r="O11" s="840"/>
      <c r="P11" s="840"/>
      <c r="Q11" s="840"/>
      <c r="R11" s="840"/>
    </row>
    <row r="12" spans="2:18" ht="23.25" customHeight="1">
      <c r="B12" s="840"/>
      <c r="C12" s="840"/>
      <c r="D12" s="841"/>
      <c r="E12" s="841"/>
      <c r="F12" s="841"/>
      <c r="G12" s="841"/>
      <c r="H12" s="841"/>
      <c r="I12" s="841"/>
      <c r="J12" s="840" t="s">
        <v>528</v>
      </c>
      <c r="K12" s="840"/>
      <c r="L12" s="840"/>
      <c r="M12" s="840"/>
      <c r="N12" s="842" t="s">
        <v>524</v>
      </c>
      <c r="O12" s="843"/>
      <c r="P12" s="843"/>
      <c r="Q12" s="843"/>
      <c r="R12" s="844"/>
    </row>
    <row r="13" spans="2:18" ht="11.25">
      <c r="B13" s="840"/>
      <c r="C13" s="840"/>
      <c r="D13" s="841"/>
      <c r="E13" s="841"/>
      <c r="F13" s="841"/>
      <c r="G13" s="841"/>
      <c r="H13" s="841"/>
      <c r="I13" s="841"/>
      <c r="J13" s="841" t="s">
        <v>529</v>
      </c>
      <c r="K13" s="840" t="s">
        <v>530</v>
      </c>
      <c r="L13" s="840"/>
      <c r="M13" s="840"/>
      <c r="N13" s="841" t="s">
        <v>531</v>
      </c>
      <c r="O13" s="841" t="s">
        <v>530</v>
      </c>
      <c r="P13" s="841"/>
      <c r="Q13" s="841"/>
      <c r="R13" s="841"/>
    </row>
    <row r="14" spans="2:18" ht="48" customHeight="1">
      <c r="B14" s="840"/>
      <c r="C14" s="840"/>
      <c r="D14" s="841"/>
      <c r="E14" s="841"/>
      <c r="F14" s="841"/>
      <c r="G14" s="841"/>
      <c r="H14" s="841"/>
      <c r="I14" s="841"/>
      <c r="J14" s="841"/>
      <c r="K14" s="746" t="s">
        <v>532</v>
      </c>
      <c r="L14" s="746" t="s">
        <v>533</v>
      </c>
      <c r="M14" s="746" t="s">
        <v>534</v>
      </c>
      <c r="N14" s="841"/>
      <c r="O14" s="746" t="s">
        <v>535</v>
      </c>
      <c r="P14" s="746" t="s">
        <v>532</v>
      </c>
      <c r="Q14" s="746" t="s">
        <v>533</v>
      </c>
      <c r="R14" s="746" t="s">
        <v>495</v>
      </c>
    </row>
    <row r="15" spans="2:18" ht="14.25" customHeight="1">
      <c r="B15" s="747">
        <v>1</v>
      </c>
      <c r="C15" s="747">
        <v>2</v>
      </c>
      <c r="D15" s="747">
        <v>3</v>
      </c>
      <c r="E15" s="747">
        <v>4</v>
      </c>
      <c r="F15" s="747">
        <v>5</v>
      </c>
      <c r="G15" s="747">
        <v>6</v>
      </c>
      <c r="H15" s="747">
        <v>7</v>
      </c>
      <c r="I15" s="747">
        <v>8</v>
      </c>
      <c r="J15" s="747">
        <v>9</v>
      </c>
      <c r="K15" s="747">
        <v>10</v>
      </c>
      <c r="L15" s="747">
        <v>11</v>
      </c>
      <c r="M15" s="747">
        <v>12</v>
      </c>
      <c r="N15" s="747">
        <v>13</v>
      </c>
      <c r="O15" s="747">
        <v>14</v>
      </c>
      <c r="P15" s="747">
        <v>15</v>
      </c>
      <c r="Q15" s="747">
        <v>16</v>
      </c>
      <c r="R15" s="747">
        <v>17</v>
      </c>
    </row>
    <row r="16" spans="2:18" ht="14.25" customHeight="1">
      <c r="B16" s="748">
        <v>1</v>
      </c>
      <c r="C16" s="749" t="s">
        <v>536</v>
      </c>
      <c r="D16" s="828" t="s">
        <v>537</v>
      </c>
      <c r="E16" s="829"/>
      <c r="F16" s="750">
        <f>F21</f>
        <v>51000</v>
      </c>
      <c r="G16" s="750">
        <f>G21</f>
        <v>7650</v>
      </c>
      <c r="H16" s="750">
        <f>H21</f>
        <v>43350</v>
      </c>
      <c r="I16" s="750">
        <f>I21</f>
        <v>0</v>
      </c>
      <c r="J16" s="750">
        <f>J21</f>
        <v>0</v>
      </c>
      <c r="K16" s="749"/>
      <c r="L16" s="749"/>
      <c r="M16" s="750">
        <f>M21</f>
        <v>0</v>
      </c>
      <c r="N16" s="750">
        <f>N21</f>
        <v>0</v>
      </c>
      <c r="O16" s="750"/>
      <c r="P16" s="750"/>
      <c r="Q16" s="750"/>
      <c r="R16" s="750">
        <f>R21</f>
        <v>0</v>
      </c>
    </row>
    <row r="17" spans="2:18" ht="14.25" customHeight="1">
      <c r="B17" s="833" t="s">
        <v>538</v>
      </c>
      <c r="C17" s="749" t="s">
        <v>539</v>
      </c>
      <c r="D17" s="751" t="s">
        <v>540</v>
      </c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3"/>
    </row>
    <row r="18" spans="2:18" ht="14.25" customHeight="1">
      <c r="B18" s="833"/>
      <c r="C18" s="749" t="s">
        <v>541</v>
      </c>
      <c r="D18" s="754" t="s">
        <v>542</v>
      </c>
      <c r="E18" s="755"/>
      <c r="F18" s="755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7"/>
    </row>
    <row r="19" spans="2:18" ht="14.25" customHeight="1">
      <c r="B19" s="833"/>
      <c r="C19" s="749" t="s">
        <v>543</v>
      </c>
      <c r="D19" s="754" t="s">
        <v>544</v>
      </c>
      <c r="E19" s="755"/>
      <c r="F19" s="755"/>
      <c r="G19" s="755"/>
      <c r="H19" s="755"/>
      <c r="I19" s="756"/>
      <c r="J19" s="756"/>
      <c r="K19" s="756"/>
      <c r="L19" s="756"/>
      <c r="M19" s="756"/>
      <c r="N19" s="756"/>
      <c r="O19" s="756"/>
      <c r="P19" s="756"/>
      <c r="Q19" s="756"/>
      <c r="R19" s="757"/>
    </row>
    <row r="20" spans="2:18" ht="14.25" customHeight="1">
      <c r="B20" s="833"/>
      <c r="C20" s="749" t="s">
        <v>545</v>
      </c>
      <c r="D20" s="758" t="s">
        <v>546</v>
      </c>
      <c r="E20" s="759"/>
      <c r="F20" s="759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1"/>
    </row>
    <row r="21" spans="2:18" ht="14.25" customHeight="1">
      <c r="B21" s="833"/>
      <c r="C21" s="749" t="s">
        <v>547</v>
      </c>
      <c r="D21" s="749"/>
      <c r="E21" s="749"/>
      <c r="F21" s="762">
        <f>F22+F23+F24</f>
        <v>51000</v>
      </c>
      <c r="G21" s="762">
        <f>G22+G23+G24</f>
        <v>7650</v>
      </c>
      <c r="H21" s="762">
        <f>H22+H23+H24</f>
        <v>43350</v>
      </c>
      <c r="I21" s="762">
        <f>I22+I23+I24</f>
        <v>0</v>
      </c>
      <c r="J21" s="762">
        <f>J22+J23+J24</f>
        <v>0</v>
      </c>
      <c r="K21" s="762"/>
      <c r="L21" s="762"/>
      <c r="M21" s="762">
        <f>M22+M23+M24</f>
        <v>0</v>
      </c>
      <c r="N21" s="762">
        <f>N22+N23+N24</f>
        <v>0</v>
      </c>
      <c r="O21" s="762"/>
      <c r="P21" s="762"/>
      <c r="Q21" s="762"/>
      <c r="R21" s="762">
        <f>R22+R23+R24</f>
        <v>0</v>
      </c>
    </row>
    <row r="22" spans="2:18" ht="14.25" customHeight="1">
      <c r="B22" s="833"/>
      <c r="C22" s="749" t="s">
        <v>548</v>
      </c>
      <c r="D22" s="834"/>
      <c r="E22" s="837" t="s">
        <v>549</v>
      </c>
      <c r="F22" s="762"/>
      <c r="G22" s="762"/>
      <c r="H22" s="762"/>
      <c r="I22" s="830">
        <v>0</v>
      </c>
      <c r="J22" s="830">
        <v>0</v>
      </c>
      <c r="K22" s="830"/>
      <c r="L22" s="830"/>
      <c r="M22" s="830">
        <v>0</v>
      </c>
      <c r="N22" s="830">
        <v>0</v>
      </c>
      <c r="O22" s="830"/>
      <c r="P22" s="830"/>
      <c r="Q22" s="830"/>
      <c r="R22" s="830">
        <v>0</v>
      </c>
    </row>
    <row r="23" spans="2:18" ht="14.25" customHeight="1">
      <c r="B23" s="833"/>
      <c r="C23" s="749" t="s">
        <v>550</v>
      </c>
      <c r="D23" s="835"/>
      <c r="E23" s="838"/>
      <c r="F23" s="762">
        <v>51000</v>
      </c>
      <c r="G23" s="762">
        <v>7650</v>
      </c>
      <c r="H23" s="762">
        <v>43350</v>
      </c>
      <c r="I23" s="831"/>
      <c r="J23" s="831"/>
      <c r="K23" s="831"/>
      <c r="L23" s="831"/>
      <c r="M23" s="831"/>
      <c r="N23" s="831"/>
      <c r="O23" s="831"/>
      <c r="P23" s="831"/>
      <c r="Q23" s="831"/>
      <c r="R23" s="831"/>
    </row>
    <row r="24" spans="2:18" ht="14.25" customHeight="1">
      <c r="B24" s="833"/>
      <c r="C24" s="749" t="s">
        <v>525</v>
      </c>
      <c r="D24" s="836"/>
      <c r="E24" s="839"/>
      <c r="F24" s="762"/>
      <c r="G24" s="762"/>
      <c r="H24" s="762"/>
      <c r="I24" s="832"/>
      <c r="J24" s="832"/>
      <c r="K24" s="832"/>
      <c r="L24" s="832"/>
      <c r="M24" s="832"/>
      <c r="N24" s="832"/>
      <c r="O24" s="832"/>
      <c r="P24" s="832"/>
      <c r="Q24" s="832"/>
      <c r="R24" s="832"/>
    </row>
    <row r="25" spans="2:18" ht="14.25" customHeight="1">
      <c r="B25" s="748">
        <v>2</v>
      </c>
      <c r="C25" s="749" t="s">
        <v>551</v>
      </c>
      <c r="D25" s="828" t="s">
        <v>537</v>
      </c>
      <c r="E25" s="829"/>
      <c r="F25" s="750">
        <f>F30</f>
        <v>1645400</v>
      </c>
      <c r="G25" s="750">
        <f>G30</f>
        <v>267736.65</v>
      </c>
      <c r="H25" s="750">
        <f>H30</f>
        <v>1377663.35</v>
      </c>
      <c r="I25" s="750">
        <f>I30</f>
        <v>858793</v>
      </c>
      <c r="J25" s="750">
        <f>J30</f>
        <v>160331.78</v>
      </c>
      <c r="K25" s="749"/>
      <c r="L25" s="749"/>
      <c r="M25" s="750">
        <f>M30</f>
        <v>160331.78</v>
      </c>
      <c r="N25" s="750">
        <f>N30</f>
        <v>698461.22</v>
      </c>
      <c r="O25" s="749"/>
      <c r="P25" s="749"/>
      <c r="Q25" s="749"/>
      <c r="R25" s="750">
        <f>R30</f>
        <v>698461.22</v>
      </c>
    </row>
    <row r="26" spans="2:18" ht="14.25" customHeight="1">
      <c r="B26" s="833" t="s">
        <v>552</v>
      </c>
      <c r="C26" s="749" t="s">
        <v>539</v>
      </c>
      <c r="D26" s="751" t="s">
        <v>540</v>
      </c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3"/>
    </row>
    <row r="27" spans="2:18" ht="14.25" customHeight="1">
      <c r="B27" s="833"/>
      <c r="C27" s="749" t="s">
        <v>541</v>
      </c>
      <c r="D27" s="754" t="s">
        <v>542</v>
      </c>
      <c r="E27" s="755"/>
      <c r="F27" s="755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7"/>
    </row>
    <row r="28" spans="2:18" ht="14.25" customHeight="1">
      <c r="B28" s="833"/>
      <c r="C28" s="749" t="s">
        <v>543</v>
      </c>
      <c r="D28" s="754" t="s">
        <v>544</v>
      </c>
      <c r="E28" s="755"/>
      <c r="F28" s="755"/>
      <c r="G28" s="755"/>
      <c r="H28" s="755"/>
      <c r="I28" s="756"/>
      <c r="J28" s="756"/>
      <c r="K28" s="756"/>
      <c r="L28" s="756"/>
      <c r="M28" s="756"/>
      <c r="N28" s="756"/>
      <c r="O28" s="756"/>
      <c r="P28" s="756"/>
      <c r="Q28" s="756"/>
      <c r="R28" s="757"/>
    </row>
    <row r="29" spans="2:18" ht="14.25" customHeight="1">
      <c r="B29" s="833"/>
      <c r="C29" s="749" t="s">
        <v>545</v>
      </c>
      <c r="D29" s="758" t="s">
        <v>546</v>
      </c>
      <c r="E29" s="759"/>
      <c r="F29" s="759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1"/>
    </row>
    <row r="30" spans="2:18" ht="14.25" customHeight="1">
      <c r="B30" s="833"/>
      <c r="C30" s="749" t="s">
        <v>547</v>
      </c>
      <c r="D30" s="749"/>
      <c r="E30" s="749"/>
      <c r="F30" s="750">
        <f>F31+F32+F33</f>
        <v>1645400</v>
      </c>
      <c r="G30" s="750">
        <f>G31+G32+G33</f>
        <v>267736.65</v>
      </c>
      <c r="H30" s="750">
        <f>H31+H32+H33</f>
        <v>1377663.35</v>
      </c>
      <c r="I30" s="750">
        <f>I31+I32+I33</f>
        <v>858793</v>
      </c>
      <c r="J30" s="750">
        <f>J31+J32+J33</f>
        <v>160331.78</v>
      </c>
      <c r="K30" s="749"/>
      <c r="L30" s="749"/>
      <c r="M30" s="750">
        <f>M31+M32+M33</f>
        <v>160331.78</v>
      </c>
      <c r="N30" s="750">
        <f>N31+N32+N33</f>
        <v>698461.22</v>
      </c>
      <c r="O30" s="749"/>
      <c r="P30" s="749"/>
      <c r="Q30" s="749"/>
      <c r="R30" s="750">
        <f>R31+R32+R33</f>
        <v>698461.22</v>
      </c>
    </row>
    <row r="31" spans="2:18" ht="14.25" customHeight="1">
      <c r="B31" s="833"/>
      <c r="C31" s="749" t="s">
        <v>548</v>
      </c>
      <c r="D31" s="834"/>
      <c r="E31" s="837" t="s">
        <v>549</v>
      </c>
      <c r="F31" s="750"/>
      <c r="G31" s="750"/>
      <c r="H31" s="750"/>
      <c r="I31" s="830">
        <v>858793</v>
      </c>
      <c r="J31" s="830">
        <v>160331.78</v>
      </c>
      <c r="K31" s="830"/>
      <c r="L31" s="830"/>
      <c r="M31" s="830">
        <v>160331.78</v>
      </c>
      <c r="N31" s="830">
        <v>698461.22</v>
      </c>
      <c r="O31" s="830"/>
      <c r="P31" s="830"/>
      <c r="Q31" s="830"/>
      <c r="R31" s="830">
        <v>698461.22</v>
      </c>
    </row>
    <row r="32" spans="2:18" ht="14.25" customHeight="1">
      <c r="B32" s="833"/>
      <c r="C32" s="749" t="s">
        <v>550</v>
      </c>
      <c r="D32" s="835"/>
      <c r="E32" s="838"/>
      <c r="F32" s="750">
        <f>G32+H32</f>
        <v>786607</v>
      </c>
      <c r="G32" s="750">
        <v>107404.87</v>
      </c>
      <c r="H32" s="750">
        <v>679202.13</v>
      </c>
      <c r="I32" s="831"/>
      <c r="J32" s="831"/>
      <c r="K32" s="831"/>
      <c r="L32" s="831"/>
      <c r="M32" s="831"/>
      <c r="N32" s="831"/>
      <c r="O32" s="831"/>
      <c r="P32" s="831"/>
      <c r="Q32" s="831"/>
      <c r="R32" s="831"/>
    </row>
    <row r="33" spans="2:18" ht="14.25" customHeight="1">
      <c r="B33" s="833"/>
      <c r="C33" s="749" t="s">
        <v>525</v>
      </c>
      <c r="D33" s="836"/>
      <c r="E33" s="839"/>
      <c r="F33" s="750">
        <f>G33+H33</f>
        <v>858793</v>
      </c>
      <c r="G33" s="750">
        <v>160331.78</v>
      </c>
      <c r="H33" s="750">
        <v>698461.22</v>
      </c>
      <c r="I33" s="832"/>
      <c r="J33" s="832"/>
      <c r="K33" s="832"/>
      <c r="L33" s="832"/>
      <c r="M33" s="832"/>
      <c r="N33" s="832"/>
      <c r="O33" s="832"/>
      <c r="P33" s="832"/>
      <c r="Q33" s="832"/>
      <c r="R33" s="832"/>
    </row>
    <row r="34" spans="2:18" ht="14.25" customHeight="1">
      <c r="B34" s="763">
        <v>3</v>
      </c>
      <c r="C34" s="764" t="s">
        <v>553</v>
      </c>
      <c r="D34" s="828" t="s">
        <v>537</v>
      </c>
      <c r="E34" s="829"/>
      <c r="F34" s="750">
        <f>F16+F25</f>
        <v>1696400</v>
      </c>
      <c r="G34" s="750">
        <f>G16+G25</f>
        <v>275386.65</v>
      </c>
      <c r="H34" s="750">
        <f>H16+H25</f>
        <v>1421013.35</v>
      </c>
      <c r="I34" s="750">
        <f>I16+I25</f>
        <v>858793</v>
      </c>
      <c r="J34" s="750">
        <f>J16+J25</f>
        <v>160331.78</v>
      </c>
      <c r="K34" s="749"/>
      <c r="L34" s="749"/>
      <c r="M34" s="750">
        <f>M16+M25</f>
        <v>160331.78</v>
      </c>
      <c r="N34" s="750">
        <f>N16+N25</f>
        <v>698461.22</v>
      </c>
      <c r="O34" s="749"/>
      <c r="P34" s="749"/>
      <c r="Q34" s="749"/>
      <c r="R34" s="750">
        <f>R16+R25</f>
        <v>698461.22</v>
      </c>
    </row>
    <row r="35" spans="2:18" ht="14.25" customHeight="1">
      <c r="B35" s="765">
        <v>4</v>
      </c>
      <c r="C35" s="766" t="s">
        <v>536</v>
      </c>
      <c r="D35" s="818" t="s">
        <v>537</v>
      </c>
      <c r="E35" s="819"/>
      <c r="F35" s="767">
        <f>F40</f>
        <v>0</v>
      </c>
      <c r="G35" s="767">
        <f>G40</f>
        <v>0</v>
      </c>
      <c r="H35" s="767">
        <f>H40</f>
        <v>0</v>
      </c>
      <c r="I35" s="767">
        <f>I40</f>
        <v>0</v>
      </c>
      <c r="J35" s="767">
        <f>J40</f>
        <v>0</v>
      </c>
      <c r="K35" s="766"/>
      <c r="L35" s="766"/>
      <c r="M35" s="767">
        <f>M40</f>
        <v>0</v>
      </c>
      <c r="N35" s="767">
        <f>N40</f>
        <v>0</v>
      </c>
      <c r="O35" s="767"/>
      <c r="P35" s="767"/>
      <c r="Q35" s="767"/>
      <c r="R35" s="767">
        <f>R40</f>
        <v>0</v>
      </c>
    </row>
    <row r="36" spans="2:18" ht="14.25" customHeight="1">
      <c r="B36" s="821" t="s">
        <v>554</v>
      </c>
      <c r="C36" s="766" t="s">
        <v>539</v>
      </c>
      <c r="D36" s="768" t="s">
        <v>540</v>
      </c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70"/>
    </row>
    <row r="37" spans="2:18" ht="14.25" customHeight="1">
      <c r="B37" s="821"/>
      <c r="C37" s="766" t="s">
        <v>541</v>
      </c>
      <c r="D37" s="771" t="s">
        <v>555</v>
      </c>
      <c r="E37" s="772"/>
      <c r="F37" s="772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4"/>
    </row>
    <row r="38" spans="2:18" ht="14.25" customHeight="1">
      <c r="B38" s="821"/>
      <c r="C38" s="766" t="s">
        <v>543</v>
      </c>
      <c r="D38" s="771" t="s">
        <v>556</v>
      </c>
      <c r="E38" s="772"/>
      <c r="F38" s="772"/>
      <c r="G38" s="772"/>
      <c r="H38" s="772"/>
      <c r="I38" s="773"/>
      <c r="J38" s="773"/>
      <c r="K38" s="773"/>
      <c r="L38" s="773"/>
      <c r="M38" s="773"/>
      <c r="N38" s="773"/>
      <c r="O38" s="773"/>
      <c r="P38" s="773"/>
      <c r="Q38" s="773"/>
      <c r="R38" s="774"/>
    </row>
    <row r="39" spans="2:18" ht="14.25" customHeight="1">
      <c r="B39" s="821"/>
      <c r="C39" s="766" t="s">
        <v>545</v>
      </c>
      <c r="D39" s="775" t="s">
        <v>557</v>
      </c>
      <c r="E39" s="776"/>
      <c r="F39" s="776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8"/>
    </row>
    <row r="40" spans="2:18" ht="14.25" customHeight="1">
      <c r="B40" s="821"/>
      <c r="C40" s="766" t="s">
        <v>547</v>
      </c>
      <c r="D40" s="766"/>
      <c r="E40" s="766"/>
      <c r="F40" s="779">
        <f>F41+F42+F43</f>
        <v>0</v>
      </c>
      <c r="G40" s="779">
        <f>G41+G42+G43</f>
        <v>0</v>
      </c>
      <c r="H40" s="779">
        <f>H41+H42+H43</f>
        <v>0</v>
      </c>
      <c r="I40" s="779">
        <f>I41+I42+I43</f>
        <v>0</v>
      </c>
      <c r="J40" s="779">
        <f>J41+J42+J43</f>
        <v>0</v>
      </c>
      <c r="K40" s="779"/>
      <c r="L40" s="779"/>
      <c r="M40" s="779">
        <f>M41+M42+M43</f>
        <v>0</v>
      </c>
      <c r="N40" s="779">
        <f>N41+N42+N43</f>
        <v>0</v>
      </c>
      <c r="O40" s="779"/>
      <c r="P40" s="779"/>
      <c r="Q40" s="779"/>
      <c r="R40" s="779">
        <f>R41+R42+R43</f>
        <v>0</v>
      </c>
    </row>
    <row r="41" spans="2:18" ht="14.25" customHeight="1">
      <c r="B41" s="821"/>
      <c r="C41" s="766" t="s">
        <v>548</v>
      </c>
      <c r="D41" s="822"/>
      <c r="E41" s="825" t="s">
        <v>549</v>
      </c>
      <c r="F41" s="779"/>
      <c r="G41" s="779"/>
      <c r="H41" s="779"/>
      <c r="I41" s="815"/>
      <c r="J41" s="815"/>
      <c r="K41" s="815"/>
      <c r="L41" s="815"/>
      <c r="M41" s="815"/>
      <c r="N41" s="815"/>
      <c r="O41" s="815"/>
      <c r="P41" s="815"/>
      <c r="Q41" s="815"/>
      <c r="R41" s="815"/>
    </row>
    <row r="42" spans="2:18" ht="14.25" customHeight="1">
      <c r="B42" s="821"/>
      <c r="C42" s="766" t="s">
        <v>550</v>
      </c>
      <c r="D42" s="823"/>
      <c r="E42" s="826"/>
      <c r="F42" s="779"/>
      <c r="G42" s="779"/>
      <c r="H42" s="779"/>
      <c r="I42" s="816"/>
      <c r="J42" s="816"/>
      <c r="K42" s="816"/>
      <c r="L42" s="816"/>
      <c r="M42" s="816"/>
      <c r="N42" s="816"/>
      <c r="O42" s="816"/>
      <c r="P42" s="816"/>
      <c r="Q42" s="816"/>
      <c r="R42" s="816"/>
    </row>
    <row r="43" spans="2:18" ht="14.25" customHeight="1">
      <c r="B43" s="821"/>
      <c r="C43" s="766" t="s">
        <v>525</v>
      </c>
      <c r="D43" s="824"/>
      <c r="E43" s="827"/>
      <c r="F43" s="779"/>
      <c r="G43" s="779"/>
      <c r="H43" s="779"/>
      <c r="I43" s="817"/>
      <c r="J43" s="817"/>
      <c r="K43" s="817"/>
      <c r="L43" s="817"/>
      <c r="M43" s="817"/>
      <c r="N43" s="817"/>
      <c r="O43" s="817"/>
      <c r="P43" s="817"/>
      <c r="Q43" s="817"/>
      <c r="R43" s="817"/>
    </row>
    <row r="44" spans="2:18" ht="14.25" customHeight="1">
      <c r="B44" s="765">
        <v>5</v>
      </c>
      <c r="C44" s="766" t="s">
        <v>551</v>
      </c>
      <c r="D44" s="818" t="s">
        <v>537</v>
      </c>
      <c r="E44" s="819"/>
      <c r="F44" s="767">
        <f>F49</f>
        <v>158363.32</v>
      </c>
      <c r="G44" s="767">
        <f>G49</f>
        <v>23754.5</v>
      </c>
      <c r="H44" s="767">
        <f>H49</f>
        <v>134608.82</v>
      </c>
      <c r="I44" s="767">
        <f>I49</f>
        <v>158363.32</v>
      </c>
      <c r="J44" s="767">
        <f>J49</f>
        <v>23754.5</v>
      </c>
      <c r="K44" s="766"/>
      <c r="L44" s="766"/>
      <c r="M44" s="767">
        <f>M49</f>
        <v>23754.5</v>
      </c>
      <c r="N44" s="767">
        <f>N49</f>
        <v>134608.82</v>
      </c>
      <c r="O44" s="766"/>
      <c r="P44" s="766"/>
      <c r="Q44" s="766"/>
      <c r="R44" s="767">
        <f>R49</f>
        <v>134608.82</v>
      </c>
    </row>
    <row r="45" spans="2:18" ht="14.25" customHeight="1">
      <c r="B45" s="821" t="s">
        <v>558</v>
      </c>
      <c r="C45" s="766" t="s">
        <v>539</v>
      </c>
      <c r="D45" s="768" t="s">
        <v>540</v>
      </c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70"/>
    </row>
    <row r="46" spans="2:18" ht="14.25" customHeight="1">
      <c r="B46" s="821"/>
      <c r="C46" s="766" t="s">
        <v>541</v>
      </c>
      <c r="D46" s="771" t="s">
        <v>555</v>
      </c>
      <c r="E46" s="772"/>
      <c r="F46" s="772"/>
      <c r="G46" s="773"/>
      <c r="H46" s="773"/>
      <c r="I46" s="773"/>
      <c r="J46" s="773"/>
      <c r="K46" s="773"/>
      <c r="L46" s="773"/>
      <c r="M46" s="773"/>
      <c r="N46" s="773"/>
      <c r="O46" s="773"/>
      <c r="P46" s="773"/>
      <c r="Q46" s="773"/>
      <c r="R46" s="774"/>
    </row>
    <row r="47" spans="2:18" ht="14.25" customHeight="1">
      <c r="B47" s="821"/>
      <c r="C47" s="766" t="s">
        <v>543</v>
      </c>
      <c r="D47" s="771" t="s">
        <v>556</v>
      </c>
      <c r="E47" s="772"/>
      <c r="F47" s="772"/>
      <c r="G47" s="772"/>
      <c r="H47" s="772"/>
      <c r="I47" s="773"/>
      <c r="J47" s="773"/>
      <c r="K47" s="773"/>
      <c r="L47" s="773"/>
      <c r="M47" s="773"/>
      <c r="N47" s="773"/>
      <c r="O47" s="773"/>
      <c r="P47" s="773"/>
      <c r="Q47" s="773"/>
      <c r="R47" s="774"/>
    </row>
    <row r="48" spans="2:18" ht="14.25" customHeight="1">
      <c r="B48" s="821"/>
      <c r="C48" s="766" t="s">
        <v>545</v>
      </c>
      <c r="D48" s="775" t="s">
        <v>557</v>
      </c>
      <c r="E48" s="776"/>
      <c r="F48" s="776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8"/>
    </row>
    <row r="49" spans="2:18" ht="14.25" customHeight="1">
      <c r="B49" s="821"/>
      <c r="C49" s="766" t="s">
        <v>547</v>
      </c>
      <c r="D49" s="766"/>
      <c r="E49" s="766"/>
      <c r="F49" s="767">
        <f>F50+F51+F52</f>
        <v>158363.32</v>
      </c>
      <c r="G49" s="767">
        <f>G50+G51+G52</f>
        <v>23754.5</v>
      </c>
      <c r="H49" s="767">
        <f>H50+H51+H52</f>
        <v>134608.82</v>
      </c>
      <c r="I49" s="767">
        <f>I50+I51+I52</f>
        <v>158363.32</v>
      </c>
      <c r="J49" s="767">
        <f>J50+J51+J52</f>
        <v>23754.5</v>
      </c>
      <c r="K49" s="766"/>
      <c r="L49" s="766"/>
      <c r="M49" s="767">
        <f>M50+M51+M52</f>
        <v>23754.5</v>
      </c>
      <c r="N49" s="767">
        <f>N50+N51+N52</f>
        <v>134608.82</v>
      </c>
      <c r="O49" s="766"/>
      <c r="P49" s="766"/>
      <c r="Q49" s="766"/>
      <c r="R49" s="767">
        <f>R50+R51+R52</f>
        <v>134608.82</v>
      </c>
    </row>
    <row r="50" spans="2:18" ht="14.25" customHeight="1">
      <c r="B50" s="821"/>
      <c r="C50" s="766" t="s">
        <v>548</v>
      </c>
      <c r="D50" s="822"/>
      <c r="E50" s="825" t="s">
        <v>549</v>
      </c>
      <c r="F50" s="767"/>
      <c r="G50" s="767"/>
      <c r="H50" s="767"/>
      <c r="I50" s="815">
        <f>J50+N50</f>
        <v>158363.32</v>
      </c>
      <c r="J50" s="815">
        <v>23754.5</v>
      </c>
      <c r="K50" s="815"/>
      <c r="L50" s="815"/>
      <c r="M50" s="815">
        <v>23754.5</v>
      </c>
      <c r="N50" s="815">
        <v>134608.82</v>
      </c>
      <c r="O50" s="815"/>
      <c r="P50" s="815"/>
      <c r="Q50" s="815"/>
      <c r="R50" s="815">
        <v>134608.82</v>
      </c>
    </row>
    <row r="51" spans="2:18" ht="14.25" customHeight="1">
      <c r="B51" s="821"/>
      <c r="C51" s="766" t="s">
        <v>550</v>
      </c>
      <c r="D51" s="823"/>
      <c r="E51" s="826"/>
      <c r="F51" s="767"/>
      <c r="G51" s="767"/>
      <c r="H51" s="767"/>
      <c r="I51" s="816"/>
      <c r="J51" s="816"/>
      <c r="K51" s="816"/>
      <c r="L51" s="816"/>
      <c r="M51" s="816"/>
      <c r="N51" s="816"/>
      <c r="O51" s="816"/>
      <c r="P51" s="816"/>
      <c r="Q51" s="816"/>
      <c r="R51" s="816"/>
    </row>
    <row r="52" spans="2:18" ht="14.25" customHeight="1">
      <c r="B52" s="821"/>
      <c r="C52" s="766" t="s">
        <v>525</v>
      </c>
      <c r="D52" s="824"/>
      <c r="E52" s="827"/>
      <c r="F52" s="767">
        <f>G52+H52</f>
        <v>158363.32</v>
      </c>
      <c r="G52" s="767">
        <v>23754.5</v>
      </c>
      <c r="H52" s="767">
        <v>134608.82</v>
      </c>
      <c r="I52" s="817"/>
      <c r="J52" s="817"/>
      <c r="K52" s="817"/>
      <c r="L52" s="817"/>
      <c r="M52" s="817"/>
      <c r="N52" s="817"/>
      <c r="O52" s="817"/>
      <c r="P52" s="817"/>
      <c r="Q52" s="817"/>
      <c r="R52" s="817"/>
    </row>
    <row r="53" spans="2:18" ht="14.25" customHeight="1">
      <c r="B53" s="780">
        <v>6</v>
      </c>
      <c r="C53" s="781" t="s">
        <v>559</v>
      </c>
      <c r="D53" s="818" t="s">
        <v>537</v>
      </c>
      <c r="E53" s="819"/>
      <c r="F53" s="767">
        <f>F35+F44</f>
        <v>158363.32</v>
      </c>
      <c r="G53" s="767">
        <f>G35+G44</f>
        <v>23754.5</v>
      </c>
      <c r="H53" s="767">
        <f>H35+H44</f>
        <v>134608.82</v>
      </c>
      <c r="I53" s="767">
        <f>I35+I44</f>
        <v>158363.32</v>
      </c>
      <c r="J53" s="767">
        <f>J35+J44</f>
        <v>23754.5</v>
      </c>
      <c r="K53" s="766"/>
      <c r="L53" s="766"/>
      <c r="M53" s="767">
        <f>M35+M44</f>
        <v>23754.5</v>
      </c>
      <c r="N53" s="767">
        <f>N35+N44</f>
        <v>134608.82</v>
      </c>
      <c r="O53" s="766"/>
      <c r="P53" s="766"/>
      <c r="Q53" s="766"/>
      <c r="R53" s="767">
        <f>R35+R44</f>
        <v>134608.82</v>
      </c>
    </row>
    <row r="54" spans="2:18" ht="14.25" customHeight="1">
      <c r="B54" s="782">
        <v>7</v>
      </c>
      <c r="C54" s="783" t="s">
        <v>560</v>
      </c>
      <c r="D54" s="784"/>
      <c r="E54" s="784"/>
      <c r="F54" s="785">
        <f>F34+F53</f>
        <v>1854763.32</v>
      </c>
      <c r="G54" s="785">
        <f>G34+G53</f>
        <v>299141.15</v>
      </c>
      <c r="H54" s="785">
        <f>H34+H53</f>
        <v>1555622.1700000002</v>
      </c>
      <c r="I54" s="785">
        <f>I34+I53</f>
        <v>1017156.3200000001</v>
      </c>
      <c r="J54" s="785">
        <f>J34+J53</f>
        <v>184086.28</v>
      </c>
      <c r="K54" s="786"/>
      <c r="L54" s="786"/>
      <c r="M54" s="785">
        <f>M34+M53</f>
        <v>184086.28</v>
      </c>
      <c r="N54" s="785">
        <f>N34+N53</f>
        <v>833070.04</v>
      </c>
      <c r="O54" s="786"/>
      <c r="P54" s="786"/>
      <c r="Q54" s="786"/>
      <c r="R54" s="785">
        <f>R34+R53</f>
        <v>833070.04</v>
      </c>
    </row>
    <row r="55" spans="2:11" ht="11.25">
      <c r="B55" s="820" t="s">
        <v>561</v>
      </c>
      <c r="C55" s="820"/>
      <c r="D55" s="820"/>
      <c r="E55" s="820"/>
      <c r="F55" s="820"/>
      <c r="G55" s="820"/>
      <c r="H55" s="820"/>
      <c r="I55" s="820"/>
      <c r="J55" s="820"/>
      <c r="K55" s="820"/>
    </row>
    <row r="56" ht="11.25">
      <c r="B56" s="742" t="s">
        <v>562</v>
      </c>
    </row>
  </sheetData>
  <sheetProtection/>
  <mergeCells count="78">
    <mergeCell ref="B7:R7"/>
    <mergeCell ref="B9:B14"/>
    <mergeCell ref="C9:C14"/>
    <mergeCell ref="D9:D14"/>
    <mergeCell ref="E9:E14"/>
    <mergeCell ref="F9:F14"/>
    <mergeCell ref="G9:H9"/>
    <mergeCell ref="I9:R9"/>
    <mergeCell ref="G10:G14"/>
    <mergeCell ref="H10:H14"/>
    <mergeCell ref="I10:R10"/>
    <mergeCell ref="I11:I14"/>
    <mergeCell ref="J11:R11"/>
    <mergeCell ref="J12:M12"/>
    <mergeCell ref="N12:R12"/>
    <mergeCell ref="J13:J14"/>
    <mergeCell ref="K13:M13"/>
    <mergeCell ref="N13:N14"/>
    <mergeCell ref="O13:R13"/>
    <mergeCell ref="D16:E16"/>
    <mergeCell ref="B17:B24"/>
    <mergeCell ref="D22:D24"/>
    <mergeCell ref="E22:E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D25:E25"/>
    <mergeCell ref="B26:B33"/>
    <mergeCell ref="D31:D33"/>
    <mergeCell ref="E31:E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D34:E34"/>
    <mergeCell ref="D35:E35"/>
    <mergeCell ref="B36:B43"/>
    <mergeCell ref="D41:D43"/>
    <mergeCell ref="E41:E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D44:E44"/>
    <mergeCell ref="B45:B52"/>
    <mergeCell ref="D50:D52"/>
    <mergeCell ref="E50:E52"/>
    <mergeCell ref="I50:I52"/>
    <mergeCell ref="J50:J52"/>
    <mergeCell ref="K50:K52"/>
    <mergeCell ref="R50:R52"/>
    <mergeCell ref="D53:E53"/>
    <mergeCell ref="B55:K55"/>
    <mergeCell ref="L50:L52"/>
    <mergeCell ref="M50:M52"/>
    <mergeCell ref="N50:N52"/>
    <mergeCell ref="O50:O52"/>
    <mergeCell ref="P50:P52"/>
    <mergeCell ref="Q50:Q52"/>
  </mergeCells>
  <printOptions/>
  <pageMargins left="0" right="0" top="0.35433070866141736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2013-11-26T10:39:13Z</cp:lastPrinted>
  <dcterms:created xsi:type="dcterms:W3CDTF">2009-10-19T14:38:27Z</dcterms:created>
  <dcterms:modified xsi:type="dcterms:W3CDTF">2013-11-27T07:58:29Z</dcterms:modified>
  <cp:category/>
  <cp:version/>
  <cp:contentType/>
  <cp:contentStatus/>
</cp:coreProperties>
</file>