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6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<sst xmlns="http://schemas.openxmlformats.org/spreadsheetml/2006/main" count="146" uniqueCount="92">
  <si>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1. Dochody ogółem, z tego:</t>
  </si>
  <si>
    <t>Wyszczególnienie</t>
  </si>
  <si>
    <t>Załącznik nr 1 do Uchwały o Wieloletniej Prognozie Finansowej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</si>
  <si>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</si>
  <si>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</si>
  <si>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</si>
  <si>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</si>
  <si>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</si>
  <si>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</si>
  <si>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</si>
  <si>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</si>
  <si>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</si>
  <si>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</si>
  <si>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</si>
  <si>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2.1.1 z tytułu gwarancji i poręczeń, w tym:</t>
  </si>
  <si>
    <t>2.1.1.1 gwarancje i poręczenia podlegające wyłączeniu z limitów spłaty zobowiązań z art. 243 ust.3 pkt 2 ufp lub art. 169 ust.3 pkt 2 sufp</t>
  </si>
  <si>
    <t>2.1.2 na spłatę przyjętych zobowiązań spzoz przekształconego na zasadach określonych w przepisach o działalności leczniczej</t>
  </si>
  <si>
    <t>2.1.3 wydatki na obsługę długu, w tym:</t>
  </si>
  <si>
    <t>2.1.3.1 odsetki i dyskonto określone w art.243 ust.1 ufp lub art.169 ust.1 sufp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</si>
  <si>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</si>
  <si>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</si>
  <si>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</si>
  <si>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</si>
  <si>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</si>
  <si>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</si>
  <si>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</si>
  <si>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</si>
  <si>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</si>
  <si>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</si>
  <si>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</si>
  <si>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</si>
  <si>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5.1 Spłaty rat kapitałowych kredytów i pozyczek oraz wykup papierów wartościowych, w tym:</t>
  </si>
  <si>
    <t>5.2 Inne rozchody niezwiązane ze spłatą długu</t>
  </si>
  <si>
    <t>6. Kwota długu, w tym:</t>
  </si>
  <si>
    <t>6.1 łączna kwota wyłączeń z ograniczeń długu określonych w art. 170 ust. 3 sufp oraz w art.36 ust.o zmianie niektórych ustaw związanych z realizacją ustawy budżetowej, w tym:</t>
  </si>
  <si>
    <t>6.1.1 kwota wyłączeń z ograniczeń długu określonych w art. 170 ust. 3 sufp</t>
  </si>
  <si>
    <t>6.2 Wskaźnik zadłużenia do dochodów ogółem określony w art.170 sufp, bez uwzględnienia wyłączeń określonych w pkt 6.1</t>
  </si>
  <si>
    <t>6.3 Wskaźnik zadłużenia do dochodów ogółem, o którym mowa w art.170 sufp, po uwzględnieniu wyłączeń określonych w pkt 6.1</t>
  </si>
  <si>
    <t>7. Kwota zobowiązań wynikających z przejęcia przez jst zobowiązań po likwidowanych i przekształcanych jednostkach zaliczanych od sektora finansów publicznych</t>
  </si>
  <si>
    <t>10. Przeznaczenie prognozowanej nadwyżki budżetowej, w tym: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</si>
  <si>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</si>
  <si>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</si>
  <si>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</si>
  <si>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 Wydatki objęte limitem art. 226 ust. 3 ufp, w tym:</t>
  </si>
  <si>
    <t>11.3.1 bieżące</t>
  </si>
  <si>
    <t>11.3.2 majątkowe</t>
  </si>
  <si>
    <t>11.4 Wydatki inwestycyjne kontynuowane</t>
  </si>
  <si>
    <t>11.6 Wydatki majątkowe w formie dotacji</t>
  </si>
  <si>
    <t>12.1 Dochody bieżące na programy, projekty lub zadania finansowane z udziałem środków, o których mowa w art.5 ust.1 pkt 2 i 3 ufp, w tym:</t>
  </si>
  <si>
    <t>12.1.1 środki określone w art.5 ust. 1 pkt 2 ufp, w tym:</t>
  </si>
  <si>
    <t>12.1.1.1 środki określone w art.5 ust. 1 pkt 2 ufp wynikające wyłącznie z zawartych umów na realizację programu, projektu lub zadania</t>
  </si>
  <si>
    <t>12.2 Dochody majątkowe na programy, projekty lub zadania finansowane z udziałem środków, o których mowa w art.5 ust.1 pkt 2 i 3 ufp, w tym:</t>
  </si>
  <si>
    <t>12.2.1 środki określone w art.5 ust. 1 pkt 2 ufp, w tym:</t>
  </si>
  <si>
    <t>12.2.1.1 środki określone w art.5 ust. 1 pkt 2 ufp wynikające wyłącznie z zawartych umów na realizację programu, projektu lub zadania</t>
  </si>
  <si>
    <t>12.3 Wydatki bieżące na programy, projekty lub zadania finansowane z udziałem środków, o których mowa w art.5 ust.1 pkt 2 i 3 ufp, w tym:</t>
  </si>
  <si>
    <t>12.3.1 finansowane środkami określone w art.5 ust. 1 pkt 2 ufp, w tym:</t>
  </si>
  <si>
    <t>12.4 Wydatki majątkowe na programy, projekty lub zadania finansowane z udziałem środków, o których mowa w art.5 ust.1 pkt 2 i 3 ufp, w tym:</t>
  </si>
  <si>
    <t>12.4.1 finansowane środkami określone w art.5 ust. 1 pkt 2 ufp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</si>
  <si>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</si>
  <si>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</si>
  <si>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</si>
  <si>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14.3.1 spłata zobowiązań wymagalnych z lat poprzednich, innych niż  w pkt 14.3.3</t>
  </si>
  <si>
    <t>14.3.2 związane z umowami zaliczanymi do tytułów dłużnych wliczanych w państwowy dług publiczny</t>
  </si>
  <si>
    <t>14.3.3 wypłaty z tytułu wymagalnych poręczeń i gwarancji</t>
  </si>
  <si>
    <t>5.1.1 łączna kwota przypadających na dany rok kwot wyłączeń określonych w art.243 ust.3 pkt 1 ufp lub art.169 ust.3 pkt 1 sufp, art.121a ustawy z dn.27.08.2009r. Pwuofp oraz art.36 ustawy, w tym:</t>
  </si>
  <si>
    <t>5.1.1.1 kwota przypadających na dany rok kwot wyłączeń określonych w art.243 ust.3 pkt 1 ufp lub art.169 ust.3 pkt 1 sufp</t>
  </si>
  <si>
    <t>14.4 Wynik operacji niekasowych wpływających na kwotę długu (m.in. umorzenia, różnice kursowe)</t>
  </si>
  <si>
    <t>11. Informacje uzupełniające o wybranych rodzajach wydatków budżetowych</t>
  </si>
  <si>
    <t>12. Finansowanie programów, projektów lub zadań realizowanych z udziałem środków, o których mowa w art.5 ust.1 pkt 2 i 3 upf</t>
  </si>
  <si>
    <t>14. Dane uzupełniające o długu i jego spłacie</t>
  </si>
  <si>
    <t xml:space="preserve">8. Relacja zrównoważenia wydatków bieżących. o której mowa w art. 242 ustawy </t>
  </si>
  <si>
    <t>8.1 Różnica między dochodami bieżącymi, powiększonymi o nadwyżkę budżetową określoną w pkt 4.1. i wolne środki określone w pkt 4.2. a wydatkami bieżącymi, pomniejszonymi[6]) o wydatki określone w pkt 2.1.2.</t>
  </si>
  <si>
    <t>8.2  Różnica między dochodami bieżącymi, powiększonymi o nadwyżkę budżetową określoną w pkt 4.1. i wolne środki określone w pkt 4.2. a wydatkami bieżącymi, pomniejszonymi[6]) o wydatki określone w pkt 2.1.2.</t>
  </si>
  <si>
    <t>9.4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</t>
  </si>
  <si>
    <t>9.3 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</si>
  <si>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9.5 Kwota zobowiązań związku współtworzonego przez jednostkę samorządu terytorialnego przypadających do spłaty w danym roku budżetowym, podlegająca doliczeniu zgodnie z art.. 244 ustawy </t>
  </si>
  <si>
    <t xml:space="preserve">9.6 Wskażnik planowanej łącznej kwoty spłaty zobowiązań, o której mowa w art. 243 ust. 1 ustawy do dochodów ogółem, po uwzględnieniu zobowiązań związku współtworzonego przez jednostkę samorządu terytorialnego oraz po uwzględnieniu wyłączeń </t>
  </si>
  <si>
    <t xml:space="preserve">9.7 Dopuszczalny wskaźnik spłaty zobowiązań określony w art.  243 ustawy, po uwzględnieniu wyłączeń określonych w art. 36 ustawy z dnia 7 grudnia 2012 r. o zmianie niektórych ustaw związanych z realizacją ustawy budżetowej, obliczony w oparciu o plan 3 kwartałów roku poprzedzającego rok budżetowy </t>
  </si>
  <si>
    <t xml:space="preserve">9.7.1 Dopuszczalny wskaźnik spłaty zobowiązań określony w art. 243 ustawy, po uwzględnieniu wyłączeń określonych w art.. 36 ustawy z dnia 7 grudnia 2012 r. o zmianie niektórych ustaw związanych z realizacją ustawy budżetowej , obliczony w oparciu o wykonanie roku poprzedzającego rok budżetowy </t>
  </si>
  <si>
    <t xml:space="preserve">9.8 Informacja o spełnieniu wskaźnika spłaty zobowiązań określonego w art. 243 ustawy, po uwzględnieniu zobowiązań związku współtworzonego przez jednostkę samorządu terytorialnego oraz po uwzględnieniu wyłączeń określonych w pkt 5.1.1. obliczonego w oparciu o plan 3 kwartałów roku poprzedzającego rok budżetowy </t>
  </si>
  <si>
    <t xml:space="preserve">9.8.1Informacja o spełnieniu wskaźnika spłaty zobowiązań określonego w art.. 243 ustawy, po uwzględnieniu zobowiązań związku współtworzonego przez jednostkę samorządu terytorialnego oraz po uwzględnieniu wyłączeń określonych w pkt 5.1.1., obliczonego w oparciu o wykonanie roku poprzedzającego rok budżetowy </t>
  </si>
  <si>
    <t xml:space="preserve">9. Wskaźnik spłaty zobowiązań </t>
  </si>
  <si>
    <t>9.1 Wskaźnik planowanej łącznej kwoty spłaty zobowiązań, o której mowa w art.. 169 ust. 1 ufp z 2005r. do dochodów ogółem bez uwzględnienia wyłączeń określonych w pkt 5.1.1.</t>
  </si>
  <si>
    <t>9.2 Wskaźnik planowanej łacznej kwoty spłaty zobowiązań, o której mowa w art.. 169 ust. 1 ufp z 2005 r. do dochodów ogółem, po uwzględnieniu wyłączeń przypadających na dany rok określonych w pkt 5.1.1.</t>
  </si>
  <si>
    <t>x</t>
  </si>
  <si>
    <t>Tak</t>
  </si>
  <si>
    <t>11.5 Nowe wydatki inwestycyjne</t>
  </si>
  <si>
    <t>14.1 Spłaty rat kapitałowych oraz wykup papierów wartościowych, o których mowa w pkt.5.1, wynikające wyłącznie z tytułu zobowiązań już zaciągniętych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</si>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</sst>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49" fillId="0" borderId="0" xfId="0" applyFont="1" applyAlignment="1">
      <alignment horizontal="left" indent="5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0" fontId="45" fillId="16" borderId="11" xfId="0" applyFont="1" applyFill="1" applyBorder="1" applyAlignment="1">
      <alignment vertical="center" wrapText="1"/>
    </xf>
    <xf numFmtId="0" fontId="45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6" fillId="0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vertical="center"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2" fontId="47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53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/>
    </xf>
    <xf numFmtId="2" fontId="47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45" fillId="33" borderId="11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tabSelected="1" zoomScale="160" zoomScaleNormal="160" zoomScalePageLayoutView="0" workbookViewId="0" topLeftCell="A73">
      <selection activeCell="J26" sqref="J26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3" width="10.5" style="0" customWidth="1"/>
    <col min="4" max="10" width="9" style="0" customWidth="1"/>
    <col min="11" max="11" width="1.390625" style="0" customWidth="1"/>
  </cols>
  <sheetData>
    <row r="1" ht="7.5" customHeight="1"/>
    <row r="2" ht="14.25">
      <c r="D2" s="12" t="s">
        <v>2</v>
      </c>
    </row>
    <row r="3" ht="18">
      <c r="B3" s="11"/>
    </row>
    <row r="5" ht="14.25">
      <c r="B5" s="30" t="s">
        <v>88</v>
      </c>
    </row>
    <row r="6" spans="2:10" ht="14.25">
      <c r="B6" s="15" t="s">
        <v>1</v>
      </c>
      <c r="C6" s="16">
        <v>2013</v>
      </c>
      <c r="D6" s="16">
        <v>2014</v>
      </c>
      <c r="E6" s="16">
        <v>2015</v>
      </c>
      <c r="F6" s="16">
        <v>2016</v>
      </c>
      <c r="G6" s="16">
        <v>2017</v>
      </c>
      <c r="H6" s="41">
        <v>2018</v>
      </c>
      <c r="I6" s="42">
        <v>2019</v>
      </c>
      <c r="J6" s="42">
        <v>2020</v>
      </c>
    </row>
    <row r="7" spans="2:10" ht="15" customHeight="1">
      <c r="B7" s="1" t="s">
        <v>0</v>
      </c>
      <c r="C7" s="39">
        <f aca="true" t="shared" si="0" ref="C7:J7">C8+C15</f>
        <v>26942149.27</v>
      </c>
      <c r="D7" s="6">
        <f t="shared" si="0"/>
        <v>23200000</v>
      </c>
      <c r="E7" s="6">
        <f t="shared" si="0"/>
        <v>23560000</v>
      </c>
      <c r="F7" s="6">
        <f t="shared" si="0"/>
        <v>23930000</v>
      </c>
      <c r="G7" s="6">
        <f t="shared" si="0"/>
        <v>24300000</v>
      </c>
      <c r="H7" s="6">
        <f t="shared" si="0"/>
        <v>24300000</v>
      </c>
      <c r="I7" s="6">
        <f t="shared" si="0"/>
        <v>24300000</v>
      </c>
      <c r="J7" s="6">
        <f t="shared" si="0"/>
        <v>24300000</v>
      </c>
    </row>
    <row r="8" spans="2:10" ht="15" customHeight="1">
      <c r="B8" s="2" t="s">
        <v>6</v>
      </c>
      <c r="C8" s="32">
        <v>24304345.77</v>
      </c>
      <c r="D8" s="7">
        <v>23200000</v>
      </c>
      <c r="E8" s="7">
        <v>23560000</v>
      </c>
      <c r="F8" s="7">
        <v>23930000</v>
      </c>
      <c r="G8" s="7">
        <v>24300000</v>
      </c>
      <c r="H8" s="7">
        <v>24300000</v>
      </c>
      <c r="I8" s="7">
        <v>24300000</v>
      </c>
      <c r="J8" s="7">
        <v>24300000</v>
      </c>
    </row>
    <row r="9" spans="2:10" ht="15" customHeight="1">
      <c r="B9" s="2" t="s">
        <v>3</v>
      </c>
      <c r="C9" s="33">
        <v>3251711</v>
      </c>
      <c r="D9" s="7">
        <v>3200000</v>
      </c>
      <c r="E9" s="7">
        <v>3250000</v>
      </c>
      <c r="F9" s="7">
        <v>3300000</v>
      </c>
      <c r="G9" s="7">
        <v>3400000</v>
      </c>
      <c r="H9" s="7">
        <v>3400000</v>
      </c>
      <c r="I9" s="7">
        <v>3400000</v>
      </c>
      <c r="J9" s="7">
        <v>3400000</v>
      </c>
    </row>
    <row r="10" spans="2:10" ht="15" customHeight="1">
      <c r="B10" s="2" t="s">
        <v>4</v>
      </c>
      <c r="C10" s="33">
        <v>800000</v>
      </c>
      <c r="D10" s="7">
        <v>800000</v>
      </c>
      <c r="E10" s="7">
        <v>850000</v>
      </c>
      <c r="F10" s="7">
        <v>850000</v>
      </c>
      <c r="G10" s="7">
        <v>900000</v>
      </c>
      <c r="H10" s="7">
        <v>900000</v>
      </c>
      <c r="I10" s="7">
        <v>900000</v>
      </c>
      <c r="J10" s="7">
        <v>900000</v>
      </c>
    </row>
    <row r="11" spans="2:10" ht="15" customHeight="1">
      <c r="B11" s="2" t="s">
        <v>5</v>
      </c>
      <c r="C11" s="32">
        <v>7287500</v>
      </c>
      <c r="D11" s="7">
        <v>7200000</v>
      </c>
      <c r="E11" s="7">
        <v>7300000</v>
      </c>
      <c r="F11" s="7">
        <v>7400000</v>
      </c>
      <c r="G11" s="7">
        <v>7600000</v>
      </c>
      <c r="H11" s="7">
        <v>7600000</v>
      </c>
      <c r="I11" s="7">
        <v>7600000</v>
      </c>
      <c r="J11" s="7">
        <v>7600000</v>
      </c>
    </row>
    <row r="12" spans="2:10" ht="15" customHeight="1">
      <c r="B12" s="2" t="s">
        <v>7</v>
      </c>
      <c r="C12" s="33">
        <v>4200000</v>
      </c>
      <c r="D12" s="7">
        <v>4200000</v>
      </c>
      <c r="E12" s="7">
        <v>4300000</v>
      </c>
      <c r="F12" s="7">
        <v>4400000</v>
      </c>
      <c r="G12" s="7">
        <v>4600000</v>
      </c>
      <c r="H12" s="7">
        <v>4600000</v>
      </c>
      <c r="I12" s="7">
        <v>4600000</v>
      </c>
      <c r="J12" s="7">
        <v>4600000</v>
      </c>
    </row>
    <row r="13" spans="2:10" ht="15" customHeight="1">
      <c r="B13" s="2" t="s">
        <v>89</v>
      </c>
      <c r="C13" s="33">
        <v>8391016</v>
      </c>
      <c r="D13" s="7">
        <v>8300000</v>
      </c>
      <c r="E13" s="7">
        <v>8300000</v>
      </c>
      <c r="F13" s="7">
        <v>8400000</v>
      </c>
      <c r="G13" s="7">
        <v>8400000</v>
      </c>
      <c r="H13" s="7">
        <v>8400000</v>
      </c>
      <c r="I13" s="7">
        <v>8400000</v>
      </c>
      <c r="J13" s="7">
        <v>8400000</v>
      </c>
    </row>
    <row r="14" spans="2:10" ht="15" customHeight="1">
      <c r="B14" s="2" t="s">
        <v>8</v>
      </c>
      <c r="C14" s="32">
        <v>4365254.77</v>
      </c>
      <c r="D14" s="7">
        <v>3600000</v>
      </c>
      <c r="E14" s="7">
        <v>3650000</v>
      </c>
      <c r="F14" s="7">
        <v>3650000</v>
      </c>
      <c r="G14" s="7">
        <v>3700000</v>
      </c>
      <c r="H14" s="7">
        <v>3700000</v>
      </c>
      <c r="I14" s="7">
        <v>3700000</v>
      </c>
      <c r="J14" s="7">
        <v>3700000</v>
      </c>
    </row>
    <row r="15" spans="2:10" ht="15" customHeight="1">
      <c r="B15" s="2" t="s">
        <v>9</v>
      </c>
      <c r="C15" s="24">
        <v>2637803.5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 customHeight="1">
      <c r="B16" s="2" t="s">
        <v>10</v>
      </c>
      <c r="C16" s="24">
        <v>250000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" customHeight="1">
      <c r="B17" s="2" t="s">
        <v>11</v>
      </c>
      <c r="C17" s="31">
        <v>2387130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5" customHeight="1">
      <c r="B18" s="4" t="s">
        <v>12</v>
      </c>
      <c r="C18" s="36">
        <f aca="true" t="shared" si="1" ref="C18:J18">C19+C25</f>
        <v>30492931.27</v>
      </c>
      <c r="D18" s="17">
        <f t="shared" si="1"/>
        <v>21434862</v>
      </c>
      <c r="E18" s="17">
        <f t="shared" si="1"/>
        <v>21681297</v>
      </c>
      <c r="F18" s="17">
        <f t="shared" si="1"/>
        <v>22435021</v>
      </c>
      <c r="G18" s="17">
        <f t="shared" si="1"/>
        <v>22792224</v>
      </c>
      <c r="H18" s="17">
        <f t="shared" si="1"/>
        <v>22962216</v>
      </c>
      <c r="I18" s="17">
        <f t="shared" si="1"/>
        <v>22900000</v>
      </c>
      <c r="J18" s="17">
        <f t="shared" si="1"/>
        <v>23060098</v>
      </c>
    </row>
    <row r="19" spans="2:10" ht="15" customHeight="1">
      <c r="B19" s="2" t="s">
        <v>13</v>
      </c>
      <c r="C19" s="34">
        <v>21492662.27</v>
      </c>
      <c r="D19" s="21">
        <v>19710000</v>
      </c>
      <c r="E19" s="21">
        <v>20100000</v>
      </c>
      <c r="F19" s="21">
        <v>20370000</v>
      </c>
      <c r="G19" s="21">
        <v>20530000</v>
      </c>
      <c r="H19" s="21">
        <v>20500000</v>
      </c>
      <c r="I19" s="21">
        <v>20500000</v>
      </c>
      <c r="J19" s="21">
        <v>20500000</v>
      </c>
    </row>
    <row r="20" spans="2:10" ht="15" customHeight="1">
      <c r="B20" s="2" t="s">
        <v>14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21" customHeight="1">
      <c r="B21" s="2" t="s">
        <v>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8" customHeight="1">
      <c r="B22" s="20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 ht="13.5" customHeight="1">
      <c r="B23" s="2" t="s">
        <v>17</v>
      </c>
      <c r="C23" s="33">
        <v>200000</v>
      </c>
      <c r="D23" s="14">
        <v>210000</v>
      </c>
      <c r="E23" s="14">
        <v>200000</v>
      </c>
      <c r="F23" s="14">
        <v>170000</v>
      </c>
      <c r="G23" s="14">
        <v>130000</v>
      </c>
      <c r="H23" s="14">
        <v>100000</v>
      </c>
      <c r="I23" s="14">
        <v>100000</v>
      </c>
      <c r="J23" s="14">
        <v>100000</v>
      </c>
    </row>
    <row r="24" spans="2:10" ht="13.5" customHeight="1">
      <c r="B24" s="2" t="s">
        <v>18</v>
      </c>
      <c r="C24" s="33">
        <v>200000</v>
      </c>
      <c r="D24" s="14">
        <v>210000</v>
      </c>
      <c r="E24" s="14">
        <v>200000</v>
      </c>
      <c r="F24" s="14">
        <v>170000</v>
      </c>
      <c r="G24" s="14">
        <v>130000</v>
      </c>
      <c r="H24" s="14">
        <v>100000</v>
      </c>
      <c r="I24" s="14">
        <v>100000</v>
      </c>
      <c r="J24" s="14">
        <v>100000</v>
      </c>
    </row>
    <row r="25" spans="2:10" ht="13.5" customHeight="1">
      <c r="B25" s="2" t="s">
        <v>19</v>
      </c>
      <c r="C25" s="31">
        <v>9000269</v>
      </c>
      <c r="D25" s="7">
        <v>1724862</v>
      </c>
      <c r="E25" s="7">
        <v>1581297</v>
      </c>
      <c r="F25" s="7">
        <v>2065021</v>
      </c>
      <c r="G25" s="7">
        <v>2262224</v>
      </c>
      <c r="H25" s="7">
        <v>2462216</v>
      </c>
      <c r="I25" s="7">
        <v>2400000</v>
      </c>
      <c r="J25" s="7">
        <v>2560098</v>
      </c>
    </row>
    <row r="26" spans="2:10" ht="13.5" customHeight="1">
      <c r="B26" s="4" t="s">
        <v>20</v>
      </c>
      <c r="C26" s="35">
        <f aca="true" t="shared" si="2" ref="C26:J26">C7-C18</f>
        <v>-3550782</v>
      </c>
      <c r="D26" s="8">
        <f t="shared" si="2"/>
        <v>1765138</v>
      </c>
      <c r="E26" s="8">
        <f t="shared" si="2"/>
        <v>1878703</v>
      </c>
      <c r="F26" s="8">
        <f t="shared" si="2"/>
        <v>1494979</v>
      </c>
      <c r="G26" s="8">
        <f t="shared" si="2"/>
        <v>1507776</v>
      </c>
      <c r="H26" s="8">
        <f t="shared" si="2"/>
        <v>1337784</v>
      </c>
      <c r="I26" s="8">
        <f t="shared" si="2"/>
        <v>1400000</v>
      </c>
      <c r="J26" s="8">
        <f t="shared" si="2"/>
        <v>1239902</v>
      </c>
    </row>
    <row r="27" spans="2:10" ht="13.5" customHeight="1">
      <c r="B27" s="2" t="s">
        <v>21</v>
      </c>
      <c r="C27" s="37">
        <v>5522032</v>
      </c>
      <c r="D27" s="23">
        <f aca="true" t="shared" si="3" ref="D27:J27">D28+D30+D32+D34</f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</row>
    <row r="28" spans="2:10" ht="13.5" customHeight="1">
      <c r="B28" s="2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40"/>
      <c r="J28" s="40"/>
    </row>
    <row r="29" spans="2:10" ht="13.5" customHeight="1">
      <c r="B29" s="2" t="s">
        <v>23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40"/>
      <c r="J29" s="40"/>
    </row>
    <row r="30" spans="2:10" ht="13.5" customHeight="1">
      <c r="B30" s="2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40"/>
      <c r="J30" s="40"/>
    </row>
    <row r="31" spans="2:10" ht="13.5" customHeight="1">
      <c r="B31" s="2" t="s">
        <v>24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40"/>
      <c r="J31" s="40"/>
    </row>
    <row r="32" spans="2:10" ht="13.5" customHeight="1">
      <c r="B32" s="2" t="s">
        <v>25</v>
      </c>
      <c r="C32" s="31">
        <v>5522032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40"/>
      <c r="J32" s="40"/>
    </row>
    <row r="33" spans="2:10" ht="13.5" customHeight="1">
      <c r="B33" s="2" t="s">
        <v>27</v>
      </c>
      <c r="C33" s="31">
        <v>3550782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40"/>
      <c r="J33" s="40"/>
    </row>
    <row r="34" spans="2:10" ht="13.5" customHeight="1">
      <c r="B34" s="2" t="s">
        <v>28</v>
      </c>
      <c r="C34" s="24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40"/>
      <c r="J34" s="40"/>
    </row>
    <row r="35" spans="2:10" ht="13.5" customHeight="1">
      <c r="B35" s="2" t="s">
        <v>29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40"/>
      <c r="J35" s="40"/>
    </row>
    <row r="36" spans="2:10" ht="13.5" customHeight="1">
      <c r="B36" s="2" t="s">
        <v>30</v>
      </c>
      <c r="C36" s="28">
        <f aca="true" t="shared" si="4" ref="C36:J36">C37+C40</f>
        <v>1971250</v>
      </c>
      <c r="D36" s="8">
        <f t="shared" si="4"/>
        <v>1765138</v>
      </c>
      <c r="E36" s="8">
        <f t="shared" si="4"/>
        <v>1878703</v>
      </c>
      <c r="F36" s="8">
        <f t="shared" si="4"/>
        <v>1494979</v>
      </c>
      <c r="G36" s="8">
        <f t="shared" si="4"/>
        <v>1507776</v>
      </c>
      <c r="H36" s="8">
        <f t="shared" si="4"/>
        <v>1337784</v>
      </c>
      <c r="I36" s="8">
        <f t="shared" si="4"/>
        <v>1400000</v>
      </c>
      <c r="J36" s="8">
        <f t="shared" si="4"/>
        <v>1239902</v>
      </c>
    </row>
    <row r="37" spans="2:10" ht="22.5">
      <c r="B37" s="2" t="s">
        <v>31</v>
      </c>
      <c r="C37" s="24">
        <v>1971250</v>
      </c>
      <c r="D37" s="7">
        <v>1765138</v>
      </c>
      <c r="E37" s="7">
        <v>1878703</v>
      </c>
      <c r="F37" s="7">
        <v>1494979</v>
      </c>
      <c r="G37" s="7">
        <v>1507776</v>
      </c>
      <c r="H37" s="9">
        <v>1337784</v>
      </c>
      <c r="I37" s="9">
        <v>1400000</v>
      </c>
      <c r="J37" s="9">
        <v>1239902</v>
      </c>
    </row>
    <row r="38" spans="2:10" ht="35.25" customHeight="1">
      <c r="B38" s="2" t="s">
        <v>64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2:10" ht="24.75" customHeight="1">
      <c r="B39" s="18" t="s">
        <v>65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2:10" ht="14.25">
      <c r="B40" s="2" t="s">
        <v>32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ht="14.25">
      <c r="B41" s="19" t="s">
        <v>33</v>
      </c>
      <c r="C41" s="39">
        <v>10624282</v>
      </c>
      <c r="D41" s="6">
        <f aca="true" t="shared" si="5" ref="D41:J41">C41-D37</f>
        <v>8859144</v>
      </c>
      <c r="E41" s="6">
        <f t="shared" si="5"/>
        <v>6980441</v>
      </c>
      <c r="F41" s="6">
        <f t="shared" si="5"/>
        <v>5485462</v>
      </c>
      <c r="G41" s="6">
        <f t="shared" si="5"/>
        <v>3977686</v>
      </c>
      <c r="H41" s="6">
        <f t="shared" si="5"/>
        <v>2639902</v>
      </c>
      <c r="I41" s="6">
        <f t="shared" si="5"/>
        <v>1239902</v>
      </c>
      <c r="J41" s="6">
        <f t="shared" si="5"/>
        <v>0</v>
      </c>
    </row>
    <row r="42" spans="2:10" ht="24" customHeight="1">
      <c r="B42" s="2" t="s">
        <v>34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4.25" customHeight="1">
      <c r="B43" s="2" t="s">
        <v>35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 ht="22.5">
      <c r="B44" s="2" t="s">
        <v>36</v>
      </c>
      <c r="C44" s="24">
        <f aca="true" t="shared" si="6" ref="C44:J44">(C41/C7)*100</f>
        <v>39.43368397795236</v>
      </c>
      <c r="D44" s="24">
        <f t="shared" si="6"/>
        <v>38.18596551724138</v>
      </c>
      <c r="E44" s="24">
        <f t="shared" si="6"/>
        <v>29.628357385398978</v>
      </c>
      <c r="F44" s="24">
        <f t="shared" si="6"/>
        <v>22.922950271625574</v>
      </c>
      <c r="G44" s="24">
        <f t="shared" si="6"/>
        <v>16.369078189300414</v>
      </c>
      <c r="H44" s="24">
        <f t="shared" si="6"/>
        <v>10.863794238683127</v>
      </c>
      <c r="I44" s="24">
        <f t="shared" si="6"/>
        <v>5.102477366255144</v>
      </c>
      <c r="J44" s="24">
        <f t="shared" si="6"/>
        <v>0</v>
      </c>
    </row>
    <row r="45" spans="2:10" ht="23.25" customHeight="1">
      <c r="B45" s="2" t="s">
        <v>37</v>
      </c>
      <c r="C45" s="24">
        <f aca="true" t="shared" si="7" ref="C45:J45">(C41/C7)*100</f>
        <v>39.43368397795236</v>
      </c>
      <c r="D45" s="24">
        <f t="shared" si="7"/>
        <v>38.18596551724138</v>
      </c>
      <c r="E45" s="24">
        <f t="shared" si="7"/>
        <v>29.628357385398978</v>
      </c>
      <c r="F45" s="24">
        <f t="shared" si="7"/>
        <v>22.922950271625574</v>
      </c>
      <c r="G45" s="24">
        <f t="shared" si="7"/>
        <v>16.369078189300414</v>
      </c>
      <c r="H45" s="24">
        <f t="shared" si="7"/>
        <v>10.863794238683127</v>
      </c>
      <c r="I45" s="24">
        <f t="shared" si="7"/>
        <v>5.102477366255144</v>
      </c>
      <c r="J45" s="24">
        <f t="shared" si="7"/>
        <v>0</v>
      </c>
    </row>
    <row r="46" spans="2:10" ht="21.75" customHeight="1">
      <c r="B46" s="2" t="s">
        <v>38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2:10" ht="14.25">
      <c r="B47" s="2" t="s">
        <v>70</v>
      </c>
      <c r="C47" s="25" t="s">
        <v>84</v>
      </c>
      <c r="D47" s="25" t="s">
        <v>84</v>
      </c>
      <c r="E47" s="25" t="s">
        <v>84</v>
      </c>
      <c r="F47" s="25" t="s">
        <v>84</v>
      </c>
      <c r="G47" s="25" t="s">
        <v>84</v>
      </c>
      <c r="H47" s="25" t="s">
        <v>84</v>
      </c>
      <c r="I47" s="25" t="s">
        <v>84</v>
      </c>
      <c r="J47" s="25" t="s">
        <v>84</v>
      </c>
    </row>
    <row r="48" spans="2:10" ht="33.75">
      <c r="B48" s="2" t="s">
        <v>71</v>
      </c>
      <c r="C48" s="32">
        <f aca="true" t="shared" si="8" ref="C48:J48">(C8-C19)</f>
        <v>2811683.5</v>
      </c>
      <c r="D48" s="26">
        <f t="shared" si="8"/>
        <v>3490000</v>
      </c>
      <c r="E48" s="26">
        <f t="shared" si="8"/>
        <v>3460000</v>
      </c>
      <c r="F48" s="26">
        <f t="shared" si="8"/>
        <v>3560000</v>
      </c>
      <c r="G48" s="26">
        <f t="shared" si="8"/>
        <v>3770000</v>
      </c>
      <c r="H48" s="26">
        <f t="shared" si="8"/>
        <v>3800000</v>
      </c>
      <c r="I48" s="26">
        <f t="shared" si="8"/>
        <v>3800000</v>
      </c>
      <c r="J48" s="26">
        <f t="shared" si="8"/>
        <v>3800000</v>
      </c>
    </row>
    <row r="49" spans="2:10" ht="33.75">
      <c r="B49" s="2" t="s">
        <v>72</v>
      </c>
      <c r="C49" s="35">
        <f aca="true" t="shared" si="9" ref="C49:J49">C8+C28+C30-C19-C22</f>
        <v>2811683.5</v>
      </c>
      <c r="D49" s="10">
        <f t="shared" si="9"/>
        <v>3490000</v>
      </c>
      <c r="E49" s="10">
        <f t="shared" si="9"/>
        <v>3460000</v>
      </c>
      <c r="F49" s="10">
        <f t="shared" si="9"/>
        <v>3560000</v>
      </c>
      <c r="G49" s="10">
        <f t="shared" si="9"/>
        <v>3770000</v>
      </c>
      <c r="H49" s="10">
        <f t="shared" si="9"/>
        <v>3800000</v>
      </c>
      <c r="I49" s="10">
        <f t="shared" si="9"/>
        <v>3800000</v>
      </c>
      <c r="J49" s="10">
        <f t="shared" si="9"/>
        <v>3800000</v>
      </c>
    </row>
    <row r="50" spans="2:10" ht="14.25">
      <c r="B50" s="2" t="s">
        <v>81</v>
      </c>
      <c r="C50" s="25" t="s">
        <v>84</v>
      </c>
      <c r="D50" s="25" t="s">
        <v>84</v>
      </c>
      <c r="E50" s="25" t="s">
        <v>84</v>
      </c>
      <c r="F50" s="25" t="s">
        <v>84</v>
      </c>
      <c r="G50" s="25" t="s">
        <v>84</v>
      </c>
      <c r="H50" s="25" t="s">
        <v>84</v>
      </c>
      <c r="I50" s="25" t="s">
        <v>84</v>
      </c>
      <c r="J50" s="25" t="s">
        <v>84</v>
      </c>
    </row>
    <row r="51" spans="2:10" ht="33.75">
      <c r="B51" s="2" t="s">
        <v>82</v>
      </c>
      <c r="C51" s="5">
        <f aca="true" t="shared" si="10" ref="C51:J51">(C20+C24+C37)/C7</f>
        <v>0.08058933896627468</v>
      </c>
      <c r="D51" s="5">
        <f t="shared" si="10"/>
        <v>0.08513525862068966</v>
      </c>
      <c r="E51" s="5">
        <f t="shared" si="10"/>
        <v>0.08823017826825127</v>
      </c>
      <c r="F51" s="5">
        <f t="shared" si="10"/>
        <v>0.06957705808608441</v>
      </c>
      <c r="G51" s="5">
        <f t="shared" si="10"/>
        <v>0.06739818930041153</v>
      </c>
      <c r="H51" s="5">
        <f t="shared" si="10"/>
        <v>0.0591680658436214</v>
      </c>
      <c r="I51" s="5">
        <f t="shared" si="10"/>
        <v>0.06172839506172839</v>
      </c>
      <c r="J51" s="5">
        <f t="shared" si="10"/>
        <v>0.05514</v>
      </c>
    </row>
    <row r="52" spans="2:10" ht="33.75">
      <c r="B52" s="2" t="s">
        <v>83</v>
      </c>
      <c r="C52" s="5">
        <f aca="true" t="shared" si="11" ref="C52:J52">(C20+C24+C37-C38)/C7</f>
        <v>0.08058933896627468</v>
      </c>
      <c r="D52" s="5">
        <f t="shared" si="11"/>
        <v>0.08513525862068966</v>
      </c>
      <c r="E52" s="5">
        <f t="shared" si="11"/>
        <v>0.08823017826825127</v>
      </c>
      <c r="F52" s="5">
        <f t="shared" si="11"/>
        <v>0.06957705808608441</v>
      </c>
      <c r="G52" s="5">
        <f t="shared" si="11"/>
        <v>0.06739818930041153</v>
      </c>
      <c r="H52" s="5">
        <f t="shared" si="11"/>
        <v>0.0591680658436214</v>
      </c>
      <c r="I52" s="5">
        <f t="shared" si="11"/>
        <v>0.06172839506172839</v>
      </c>
      <c r="J52" s="5">
        <f t="shared" si="11"/>
        <v>0.05514</v>
      </c>
    </row>
    <row r="53" spans="2:10" ht="45">
      <c r="B53" s="2" t="s">
        <v>74</v>
      </c>
      <c r="C53" s="5">
        <f aca="true" t="shared" si="12" ref="C53:J53">(C20+C24+C37)/C7</f>
        <v>0.08058933896627468</v>
      </c>
      <c r="D53" s="5">
        <f t="shared" si="12"/>
        <v>0.08513525862068966</v>
      </c>
      <c r="E53" s="5">
        <f t="shared" si="12"/>
        <v>0.08823017826825127</v>
      </c>
      <c r="F53" s="5">
        <f t="shared" si="12"/>
        <v>0.06957705808608441</v>
      </c>
      <c r="G53" s="5">
        <f t="shared" si="12"/>
        <v>0.06739818930041153</v>
      </c>
      <c r="H53" s="5">
        <f t="shared" si="12"/>
        <v>0.0591680658436214</v>
      </c>
      <c r="I53" s="5">
        <f t="shared" si="12"/>
        <v>0.06172839506172839</v>
      </c>
      <c r="J53" s="5">
        <f t="shared" si="12"/>
        <v>0.05514</v>
      </c>
    </row>
    <row r="54" spans="2:10" ht="45">
      <c r="B54" s="2" t="s">
        <v>73</v>
      </c>
      <c r="C54" s="27">
        <f aca="true" t="shared" si="13" ref="C54:J54">((C20+C24+C37-C39)/C7)*100</f>
        <v>8.058933896627469</v>
      </c>
      <c r="D54" s="27">
        <f t="shared" si="13"/>
        <v>8.513525862068965</v>
      </c>
      <c r="E54" s="27">
        <f t="shared" si="13"/>
        <v>8.823017826825128</v>
      </c>
      <c r="F54" s="27">
        <f t="shared" si="13"/>
        <v>6.957705808608441</v>
      </c>
      <c r="G54" s="27">
        <f t="shared" si="13"/>
        <v>6.739818930041153</v>
      </c>
      <c r="H54" s="27">
        <f t="shared" si="13"/>
        <v>5.91680658436214</v>
      </c>
      <c r="I54" s="27">
        <f t="shared" si="13"/>
        <v>6.172839506172839</v>
      </c>
      <c r="J54" s="27">
        <f t="shared" si="13"/>
        <v>5.514</v>
      </c>
    </row>
    <row r="55" spans="2:10" ht="33.75">
      <c r="B55" s="2" t="s">
        <v>75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ht="37.5" customHeight="1">
      <c r="B56" s="2" t="s">
        <v>76</v>
      </c>
      <c r="C56" s="28">
        <f aca="true" t="shared" si="14" ref="C56:J56">((C20+C24+C37+C55-C39)/C7)*100</f>
        <v>8.058933896627469</v>
      </c>
      <c r="D56" s="28">
        <f t="shared" si="14"/>
        <v>8.513525862068965</v>
      </c>
      <c r="E56" s="28">
        <f t="shared" si="14"/>
        <v>8.823017826825128</v>
      </c>
      <c r="F56" s="28">
        <f t="shared" si="14"/>
        <v>6.957705808608441</v>
      </c>
      <c r="G56" s="28">
        <f t="shared" si="14"/>
        <v>6.739818930041153</v>
      </c>
      <c r="H56" s="28">
        <f t="shared" si="14"/>
        <v>5.91680658436214</v>
      </c>
      <c r="I56" s="28">
        <f t="shared" si="14"/>
        <v>6.172839506172839</v>
      </c>
      <c r="J56" s="28">
        <f t="shared" si="14"/>
        <v>5.514</v>
      </c>
    </row>
    <row r="57" spans="2:10" ht="45">
      <c r="B57" s="2" t="s">
        <v>77</v>
      </c>
      <c r="C57" s="31">
        <v>10.91</v>
      </c>
      <c r="D57" s="31">
        <v>9.4</v>
      </c>
      <c r="E57" s="31">
        <v>10.27</v>
      </c>
      <c r="F57" s="31">
        <v>13.7</v>
      </c>
      <c r="G57" s="31">
        <v>14.87</v>
      </c>
      <c r="H57" s="31">
        <v>15.03</v>
      </c>
      <c r="I57" s="29">
        <v>15.34</v>
      </c>
      <c r="J57" s="38">
        <v>15.6</v>
      </c>
    </row>
    <row r="58" spans="2:10" ht="45">
      <c r="B58" s="2" t="s">
        <v>78</v>
      </c>
      <c r="C58" s="29">
        <v>12.77</v>
      </c>
      <c r="D58" s="38">
        <v>11.26</v>
      </c>
      <c r="E58" s="38">
        <v>12.12</v>
      </c>
      <c r="F58" s="38">
        <v>13.7</v>
      </c>
      <c r="G58" s="29">
        <v>14.87</v>
      </c>
      <c r="H58" s="29">
        <v>15.03</v>
      </c>
      <c r="I58" s="29">
        <v>15.34</v>
      </c>
      <c r="J58" s="38">
        <v>15.6</v>
      </c>
    </row>
    <row r="59" spans="2:10" ht="45">
      <c r="B59" s="2" t="s">
        <v>79</v>
      </c>
      <c r="C59" s="3" t="s">
        <v>85</v>
      </c>
      <c r="D59" s="3" t="s">
        <v>85</v>
      </c>
      <c r="E59" s="3" t="s">
        <v>85</v>
      </c>
      <c r="F59" s="3" t="s">
        <v>85</v>
      </c>
      <c r="G59" s="3" t="s">
        <v>85</v>
      </c>
      <c r="H59" s="3" t="s">
        <v>85</v>
      </c>
      <c r="I59" s="3" t="s">
        <v>85</v>
      </c>
      <c r="J59" s="3" t="s">
        <v>85</v>
      </c>
    </row>
    <row r="60" spans="2:10" ht="45">
      <c r="B60" s="2" t="s">
        <v>80</v>
      </c>
      <c r="C60" s="3" t="s">
        <v>85</v>
      </c>
      <c r="D60" s="3" t="s">
        <v>85</v>
      </c>
      <c r="E60" s="3" t="s">
        <v>85</v>
      </c>
      <c r="F60" s="3" t="s">
        <v>85</v>
      </c>
      <c r="G60" s="3" t="s">
        <v>85</v>
      </c>
      <c r="H60" s="3" t="s">
        <v>85</v>
      </c>
      <c r="I60" s="3" t="s">
        <v>85</v>
      </c>
      <c r="J60" s="3" t="s">
        <v>85</v>
      </c>
    </row>
    <row r="61" spans="2:10" ht="15" customHeight="1">
      <c r="B61" s="2" t="s">
        <v>39</v>
      </c>
      <c r="C61" s="9">
        <v>0</v>
      </c>
      <c r="D61" s="9">
        <f aca="true" t="shared" si="15" ref="D61:J61">D26</f>
        <v>1765138</v>
      </c>
      <c r="E61" s="9">
        <f t="shared" si="15"/>
        <v>1878703</v>
      </c>
      <c r="F61" s="9">
        <f t="shared" si="15"/>
        <v>1494979</v>
      </c>
      <c r="G61" s="9">
        <f t="shared" si="15"/>
        <v>1507776</v>
      </c>
      <c r="H61" s="9">
        <f t="shared" si="15"/>
        <v>1337784</v>
      </c>
      <c r="I61" s="9">
        <f t="shared" si="15"/>
        <v>1400000</v>
      </c>
      <c r="J61" s="9">
        <f t="shared" si="15"/>
        <v>1239902</v>
      </c>
    </row>
    <row r="62" spans="2:10" ht="15" customHeight="1">
      <c r="B62" s="2" t="s">
        <v>40</v>
      </c>
      <c r="C62" s="9">
        <v>0</v>
      </c>
      <c r="D62" s="9">
        <f aca="true" t="shared" si="16" ref="D62:J62">D61</f>
        <v>1765138</v>
      </c>
      <c r="E62" s="9">
        <f t="shared" si="16"/>
        <v>1878703</v>
      </c>
      <c r="F62" s="9">
        <f t="shared" si="16"/>
        <v>1494979</v>
      </c>
      <c r="G62" s="9">
        <f t="shared" si="16"/>
        <v>1507776</v>
      </c>
      <c r="H62" s="9">
        <f t="shared" si="16"/>
        <v>1337784</v>
      </c>
      <c r="I62" s="9">
        <f t="shared" si="16"/>
        <v>1400000</v>
      </c>
      <c r="J62" s="9">
        <f t="shared" si="16"/>
        <v>1239902</v>
      </c>
    </row>
    <row r="63" spans="2:10" ht="15" customHeight="1">
      <c r="B63" s="2" t="s">
        <v>67</v>
      </c>
      <c r="C63" s="25" t="s">
        <v>84</v>
      </c>
      <c r="D63" s="25" t="s">
        <v>84</v>
      </c>
      <c r="E63" s="25" t="s">
        <v>84</v>
      </c>
      <c r="F63" s="25" t="s">
        <v>84</v>
      </c>
      <c r="G63" s="25" t="s">
        <v>84</v>
      </c>
      <c r="H63" s="25" t="s">
        <v>84</v>
      </c>
      <c r="I63" s="25" t="s">
        <v>84</v>
      </c>
      <c r="J63" s="25" t="s">
        <v>84</v>
      </c>
    </row>
    <row r="64" spans="2:10" ht="15" customHeight="1">
      <c r="B64" s="2" t="s">
        <v>41</v>
      </c>
      <c r="C64" s="31">
        <v>9377097.21</v>
      </c>
      <c r="D64" s="7">
        <v>9320000</v>
      </c>
      <c r="E64" s="7">
        <v>9410000</v>
      </c>
      <c r="F64" s="7">
        <v>9500000</v>
      </c>
      <c r="G64" s="7">
        <v>9500000</v>
      </c>
      <c r="H64" s="7">
        <v>9500000</v>
      </c>
      <c r="I64" s="7">
        <v>9500000</v>
      </c>
      <c r="J64" s="7">
        <v>9500000</v>
      </c>
    </row>
    <row r="65" spans="2:10" ht="15" customHeight="1">
      <c r="B65" s="2" t="s">
        <v>42</v>
      </c>
      <c r="C65" s="31">
        <v>2407189</v>
      </c>
      <c r="D65" s="9">
        <v>2345800</v>
      </c>
      <c r="E65" s="9">
        <v>2369258</v>
      </c>
      <c r="F65" s="9">
        <v>2393000</v>
      </c>
      <c r="G65" s="9">
        <v>2393000</v>
      </c>
      <c r="H65" s="9">
        <v>2393000</v>
      </c>
      <c r="I65" s="9">
        <v>2393000</v>
      </c>
      <c r="J65" s="9">
        <v>2393000</v>
      </c>
    </row>
    <row r="66" spans="2:10" ht="15" customHeight="1">
      <c r="B66" s="2" t="s">
        <v>43</v>
      </c>
      <c r="C66" s="31">
        <f aca="true" t="shared" si="17" ref="C66:H66">C67+C68</f>
        <v>7918326.32</v>
      </c>
      <c r="D66" s="9">
        <f t="shared" si="17"/>
        <v>1400000</v>
      </c>
      <c r="E66" s="9">
        <f t="shared" si="17"/>
        <v>850000</v>
      </c>
      <c r="F66" s="9">
        <f t="shared" si="17"/>
        <v>1000000</v>
      </c>
      <c r="G66" s="9">
        <f t="shared" si="17"/>
        <v>0</v>
      </c>
      <c r="H66" s="9">
        <f t="shared" si="17"/>
        <v>0</v>
      </c>
      <c r="I66" s="9">
        <f>I67+I68</f>
        <v>0</v>
      </c>
      <c r="J66" s="9">
        <f>J67+J68</f>
        <v>0</v>
      </c>
    </row>
    <row r="67" spans="2:10" ht="15" customHeight="1">
      <c r="B67" s="2" t="s">
        <v>44</v>
      </c>
      <c r="C67" s="31">
        <v>1137326.32</v>
      </c>
      <c r="D67" s="7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2:10" ht="15" customHeight="1">
      <c r="B68" s="2" t="s">
        <v>45</v>
      </c>
      <c r="C68" s="31">
        <v>6781000</v>
      </c>
      <c r="D68" s="9">
        <v>1400000</v>
      </c>
      <c r="E68" s="9">
        <v>850000</v>
      </c>
      <c r="F68" s="9">
        <v>1000000</v>
      </c>
      <c r="G68" s="9">
        <v>0</v>
      </c>
      <c r="H68" s="9">
        <v>0</v>
      </c>
      <c r="I68" s="9">
        <v>0</v>
      </c>
      <c r="J68" s="9">
        <v>0</v>
      </c>
    </row>
    <row r="69" spans="2:10" ht="15" customHeight="1">
      <c r="B69" s="2" t="s">
        <v>46</v>
      </c>
      <c r="C69" s="31">
        <v>181000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2:10" ht="15" customHeight="1">
      <c r="B70" s="2" t="s">
        <v>86</v>
      </c>
      <c r="C70" s="31">
        <v>8719269</v>
      </c>
      <c r="D70" s="9">
        <f>D25</f>
        <v>1724862</v>
      </c>
      <c r="E70" s="9">
        <f aca="true" t="shared" si="18" ref="E70:J70">E25</f>
        <v>1581297</v>
      </c>
      <c r="F70" s="9">
        <f t="shared" si="18"/>
        <v>2065021</v>
      </c>
      <c r="G70" s="9">
        <f t="shared" si="18"/>
        <v>2262224</v>
      </c>
      <c r="H70" s="9">
        <f t="shared" si="18"/>
        <v>2462216</v>
      </c>
      <c r="I70" s="9">
        <f t="shared" si="18"/>
        <v>2400000</v>
      </c>
      <c r="J70" s="9">
        <f t="shared" si="18"/>
        <v>2560098</v>
      </c>
    </row>
    <row r="71" spans="2:10" ht="15" customHeight="1">
      <c r="B71" s="2" t="s">
        <v>47</v>
      </c>
      <c r="C71" s="31">
        <v>100000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2:10" ht="21" customHeight="1">
      <c r="B72" s="2" t="s">
        <v>68</v>
      </c>
      <c r="C72" s="25" t="s">
        <v>84</v>
      </c>
      <c r="D72" s="25" t="s">
        <v>84</v>
      </c>
      <c r="E72" s="25" t="s">
        <v>84</v>
      </c>
      <c r="F72" s="25" t="s">
        <v>84</v>
      </c>
      <c r="G72" s="25" t="s">
        <v>84</v>
      </c>
      <c r="H72" s="25" t="s">
        <v>84</v>
      </c>
      <c r="I72" s="25" t="s">
        <v>84</v>
      </c>
      <c r="J72" s="25" t="s">
        <v>84</v>
      </c>
    </row>
    <row r="73" spans="2:10" ht="20.25" customHeight="1">
      <c r="B73" s="2" t="s">
        <v>48</v>
      </c>
      <c r="C73" s="31">
        <v>927674.17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2:10" ht="14.25">
      <c r="B74" s="2" t="s">
        <v>49</v>
      </c>
      <c r="C74" s="31">
        <v>802656.98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2:10" ht="21" customHeight="1">
      <c r="B75" s="2" t="s">
        <v>50</v>
      </c>
      <c r="C75" s="31">
        <v>802656.98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2:10" ht="21" customHeight="1">
      <c r="B76" s="2" t="s">
        <v>51</v>
      </c>
      <c r="C76" s="31">
        <v>200000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2:10" ht="14.25">
      <c r="B77" s="2" t="s">
        <v>52</v>
      </c>
      <c r="C77" s="31">
        <v>200000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2:10" ht="21" customHeight="1">
      <c r="B78" s="2" t="s">
        <v>53</v>
      </c>
      <c r="C78" s="31">
        <v>139104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2:10" ht="21" customHeight="1">
      <c r="B79" s="2" t="s">
        <v>54</v>
      </c>
      <c r="C79" s="31">
        <v>944302.32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2:10" ht="14.25" customHeight="1">
      <c r="B80" s="2" t="s">
        <v>55</v>
      </c>
      <c r="C80" s="31">
        <v>781730.32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</row>
    <row r="81" spans="2:10" ht="33.75">
      <c r="B81" s="2" t="s">
        <v>90</v>
      </c>
      <c r="C81" s="31">
        <v>802656.98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2:10" ht="21" customHeight="1">
      <c r="B82" s="2" t="s">
        <v>56</v>
      </c>
      <c r="C82" s="3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2:10" ht="14.25">
      <c r="B83" s="2" t="s">
        <v>57</v>
      </c>
      <c r="C83" s="31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2:10" ht="33.75">
      <c r="B84" s="2" t="s">
        <v>91</v>
      </c>
      <c r="C84" s="31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2:10" ht="14.25" customHeight="1">
      <c r="B85" s="2" t="s">
        <v>58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  <row r="86" spans="2:10" ht="14.25" customHeight="1">
      <c r="B86" s="2" t="s">
        <v>69</v>
      </c>
      <c r="C86" s="25" t="s">
        <v>84</v>
      </c>
      <c r="D86" s="25" t="s">
        <v>84</v>
      </c>
      <c r="E86" s="25" t="s">
        <v>84</v>
      </c>
      <c r="F86" s="25" t="s">
        <v>84</v>
      </c>
      <c r="G86" s="25" t="s">
        <v>84</v>
      </c>
      <c r="H86" s="25" t="s">
        <v>84</v>
      </c>
      <c r="I86" s="25" t="s">
        <v>84</v>
      </c>
      <c r="J86" s="25" t="s">
        <v>84</v>
      </c>
    </row>
    <row r="87" spans="2:10" ht="20.25" customHeight="1">
      <c r="B87" s="2" t="s">
        <v>87</v>
      </c>
      <c r="C87" s="31">
        <v>1971250</v>
      </c>
      <c r="D87" s="9">
        <v>1671250</v>
      </c>
      <c r="E87" s="9">
        <v>1630927</v>
      </c>
      <c r="F87" s="9">
        <v>1131250</v>
      </c>
      <c r="G87" s="9">
        <v>1020000</v>
      </c>
      <c r="H87" s="9">
        <v>0</v>
      </c>
      <c r="I87" s="9">
        <v>0</v>
      </c>
      <c r="J87" s="9">
        <v>0</v>
      </c>
    </row>
    <row r="88" spans="2:10" ht="14.25" customHeight="1">
      <c r="B88" s="2" t="s">
        <v>59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</row>
    <row r="89" spans="2:10" ht="14.25" customHeight="1">
      <c r="B89" s="2" t="s">
        <v>60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2:10" ht="14.25" customHeight="1">
      <c r="B90" s="2" t="s">
        <v>61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2:10" ht="20.25" customHeight="1">
      <c r="B91" s="2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2:10" ht="14.25" customHeight="1">
      <c r="B92" s="2" t="s">
        <v>63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2:10" ht="20.25" customHeight="1">
      <c r="B93" s="2" t="s">
        <v>66</v>
      </c>
      <c r="C93" s="31">
        <v>280000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ht="14.25">
      <c r="B94" s="13"/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2013-07-18T05:53:33Z</cp:lastPrinted>
  <dcterms:created xsi:type="dcterms:W3CDTF">2011-11-28T09:29:47Z</dcterms:created>
  <dcterms:modified xsi:type="dcterms:W3CDTF">2013-07-18T10:25:10Z</dcterms:modified>
  <cp:category/>
  <cp:version/>
  <cp:contentType/>
  <cp:contentStatus/>
</cp:coreProperties>
</file>