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0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<sst xmlns="http://schemas.openxmlformats.org/spreadsheetml/2006/main" count="974" uniqueCount="432">
  <si>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</si>
  <si>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</si>
  <si>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</si>
  <si>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</si>
  <si>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</si>
  <si>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</si>
  <si>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</si>
  <si>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</si>
  <si>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</si>
  <si>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</si>
  <si>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</si>
  <si>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</si>
  <si>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</si>
  <si>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</si>
  <si>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</si>
  <si>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</si>
  <si>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</si>
  <si>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</si>
  <si>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</si>
  <si>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</si>
  <si>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</si>
  <si>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</si>
  <si>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</si>
  <si>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</si>
  <si>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</si>
  <si>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</si>
  <si>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</si>
  <si>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</si>
  <si>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</si>
  <si>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</si>
  <si>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</si>
  <si>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</si>
  <si>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</si>
  <si>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</si>
  <si>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</si>
  <si>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</si>
  <si>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</si>
  <si>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</si>
  <si>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</si>
  <si>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</si>
  <si>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</si>
  <si>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</si>
  <si>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</si>
  <si>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</si>
  <si>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</si>
  <si>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</si>
  <si>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</si>
  <si>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</si>
  <si>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</si>
  <si>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</si>
  <si>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</si>
  <si>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</si>
  <si>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</si>
  <si>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</si>
  <si>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</si>
  <si>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</si>
  <si>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</si>
  <si>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</si>
  <si>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</si>
  <si>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</si>
  <si>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</si>
  <si>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</si>
  <si>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</si>
  <si>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</si>
  <si>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</si>
  <si>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</si>
  <si>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</si>
  <si>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</si>
  <si>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</si>
  <si>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</si>
  <si>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</si>
  <si>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</si>
  <si>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</si>
  <si>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</si>
  <si>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</si>
  <si>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</si>
  <si>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</si>
  <si>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</si>
  <si>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</si>
  <si>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</si>
  <si>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</si>
  <si>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</si>
  <si>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</si>
  <si>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</si>
  <si>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</si>
  <si>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</si>
  <si>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</si>
  <si>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</si>
  <si>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</si>
  <si>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</si>
  <si>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</si>
  <si>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</si>
  <si>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</si>
  <si>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</si>
  <si>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</si>
  <si>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</si>
  <si>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</si>
  <si>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</si>
  <si>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</si>
  <si>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</si>
  <si>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</si>
  <si>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</si>
  <si>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</si>
  <si>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</si>
  <si>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</si>
  <si>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</si>
  <si>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</si>
  <si>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</si>
  <si>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</si>
  <si>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</si>
  <si>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</si>
  <si>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</si>
  <si>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</si>
  <si>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</si>
  <si>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</si>
  <si>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</si>
  <si>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</si>
  <si>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</si>
  <si>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</si>
  <si>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</si>
  <si>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</si>
  <si>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</si>
  <si>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</si>
  <si>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</si>
  <si>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</si>
  <si>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</si>
  <si>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</si>
  <si>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</si>
  <si>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</si>
  <si>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</si>
  <si>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</si>
  <si>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</si>
  <si>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</si>
  <si>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</si>
  <si>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</si>
  <si>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</si>
  <si>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</si>
  <si>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</si>
  <si>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</si>
  <si>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</si>
  <si>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</si>
  <si>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</si>
  <si>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</si>
  <si>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</si>
  <si>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</si>
  <si>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</si>
  <si>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</si>
  <si>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</si>
  <si>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</si>
  <si>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</si>
  <si>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</si>
  <si>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</si>
  <si>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</si>
  <si>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</si>
  <si>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</si>
  <si>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</si>
  <si>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</si>
  <si>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</si>
  <si>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</si>
  <si>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</si>
  <si>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</si>
  <si>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</si>
  <si>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</si>
  <si>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</si>
  <si>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</si>
  <si>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</si>
  <si>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</si>
  <si>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</si>
  <si>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</si>
  <si>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</si>
  <si>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</si>
  <si>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</si>
  <si>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</si>
  <si>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</si>
  <si>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</si>
  <si>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</si>
  <si>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</si>
  <si>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</si>
  <si>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</si>
  <si>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</si>
  <si>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</si>
  <si>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</si>
  <si>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</si>
  <si>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</si>
  <si>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</si>
  <si>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</si>
  <si>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</si>
  <si>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</si>
  <si>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</si>
  <si>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</si>
  <si>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</si>
  <si>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</si>
  <si>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</si>
  <si>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</si>
  <si>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</si>
  <si>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</si>
  <si>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</si>
  <si>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</si>
  <si>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</si>
  <si>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</si>
  <si>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</si>
  <si>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</si>
  <si>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</si>
  <si>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</si>
  <si>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</si>
  <si>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</si>
  <si>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</si>
  <si>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</si>
  <si>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</si>
  <si>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</si>
  <si>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</si>
  <si>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</si>
  <si>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</si>
  <si>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</si>
  <si>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</si>
  <si>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</si>
  <si>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</si>
  <si>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</si>
  <si>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</si>
  <si>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</si>
  <si>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</si>
  <si>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</si>
  <si>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</si>
  <si>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</si>
  <si>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</si>
  <si>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</si>
  <si>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</si>
  <si>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</si>
  <si>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</si>
  <si>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</si>
  <si>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</si>
  <si>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</si>
  <si>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</si>
  <si>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</si>
  <si>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</si>
  <si>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</si>
  <si>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</si>
  <si>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</si>
  <si>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</si>
  <si>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</si>
  <si>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</si>
  <si>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</si>
  <si>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</si>
  <si>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</si>
  <si>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</si>
  <si>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</si>
  <si>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</si>
  <si>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</si>
  <si>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</si>
  <si>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</si>
  <si>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</si>
  <si>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</si>
  <si>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</si>
  <si>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</si>
  <si>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</si>
  <si>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</si>
  <si>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</si>
  <si>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</si>
  <si>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</si>
  <si>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</si>
  <si>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</si>
  <si>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</si>
  <si>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</si>
  <si>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</si>
  <si>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3260</t>
  </si>
  <si>
    <t>inne formy pomocy dla uczniów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</si>
  <si>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</si>
  <si>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</si>
  <si>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</si>
  <si>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</si>
  <si>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</si>
  <si>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</si>
  <si>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</si>
  <si>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</si>
  <si>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</si>
  <si>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</si>
  <si>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</si>
  <si>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</si>
  <si>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Załącznik Nr 4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</si>
  <si>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</si>
  <si>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</si>
  <si>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</si>
  <si>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</si>
  <si>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</si>
  <si>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</si>
  <si>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</si>
  <si>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</si>
  <si>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</si>
  <si>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</si>
  <si>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</si>
  <si>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</si>
  <si>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</si>
  <si>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</si>
  <si>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</si>
  <si>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</si>
  <si>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</si>
  <si>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</si>
  <si>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</si>
  <si>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</si>
  <si>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</si>
  <si>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</si>
  <si>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</si>
  <si>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</si>
  <si>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</si>
  <si>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</si>
  <si>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</si>
  <si>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</si>
  <si>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</si>
  <si>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</si>
  <si>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Lp.</t>
  </si>
  <si>
    <t>Klasyfikacja
§</t>
  </si>
  <si>
    <t>Przychody ogółem:</t>
  </si>
  <si>
    <t>1.</t>
  </si>
  <si>
    <t>§ 952</t>
  </si>
  <si>
    <t>2.</t>
  </si>
  <si>
    <t>3.</t>
  </si>
  <si>
    <t>§ 953</t>
  </si>
  <si>
    <t>4.</t>
  </si>
  <si>
    <t>§ 903</t>
  </si>
  <si>
    <t>5.</t>
  </si>
  <si>
    <t>§ 951</t>
  </si>
  <si>
    <t>6.</t>
  </si>
  <si>
    <t xml:space="preserve">§ 941 do 944 </t>
  </si>
  <si>
    <t>7.</t>
  </si>
  <si>
    <t>§ 957</t>
  </si>
  <si>
    <t>8.</t>
  </si>
  <si>
    <t>§ 931</t>
  </si>
  <si>
    <t>§ 955</t>
  </si>
  <si>
    <t>Rozchody ogółem:</t>
  </si>
  <si>
    <t>§ 992</t>
  </si>
  <si>
    <t>§ 993</t>
  </si>
  <si>
    <t>Spłaty pożyczek otrzymanych na finansowanie zadań realizowanych z udziałem środków pochodzących z budżetu UE</t>
  </si>
  <si>
    <t>§ 963</t>
  </si>
  <si>
    <t>§ 991</t>
  </si>
  <si>
    <t>§ 994</t>
  </si>
  <si>
    <t xml:space="preserve">Wykup innych papierów wartościowych </t>
  </si>
  <si>
    <t>§ 982</t>
  </si>
  <si>
    <t>§ 995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</si>
  <si>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</si>
  <si>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</si>
  <si>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</si>
  <si>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</si>
  <si>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</si>
  <si>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</si>
  <si>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</si>
  <si>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</si>
  <si>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</si>
  <si>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</si>
  <si>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</si>
  <si>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</si>
  <si>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</si>
  <si>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</si>
  <si>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</si>
  <si>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</si>
  <si>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</si>
  <si>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</si>
  <si>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</si>
  <si>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</si>
  <si>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Dochody budżetu gminy na 2013r. - I zmiana</t>
  </si>
  <si>
    <t>z dnia 22 stycznia 2013r.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</si>
  <si>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</si>
  <si>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</si>
  <si>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</si>
  <si>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</si>
  <si>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</si>
  <si>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</si>
  <si>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Wydatki budżetu gminy na 2013r. - I zmiana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</si>
  <si>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</si>
  <si>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</si>
  <si>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</si>
  <si>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</si>
  <si>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</si>
  <si>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</si>
  <si>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</si>
  <si>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</si>
  <si>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</si>
  <si>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</si>
  <si>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</si>
  <si>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</si>
  <si>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</si>
  <si>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</si>
  <si>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</si>
  <si>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</si>
  <si>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</si>
  <si>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</si>
  <si>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</si>
  <si>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</si>
  <si>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</si>
  <si>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 xml:space="preserve">                                 Przychody i rozchody budżetu w 2013r.</t>
  </si>
  <si>
    <t xml:space="preserve">                      Zadania inwestycyjne w 2013r. - I zmiana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</si>
  <si>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</si>
  <si>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</si>
  <si>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</si>
  <si>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</si>
  <si>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</si>
  <si>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</si>
  <si>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</si>
  <si>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ul.Powstańców Wlkp. w Dusznikach</t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</si>
  <si>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</si>
  <si>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</si>
  <si>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</si>
  <si>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</si>
  <si>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</si>
  <si>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</si>
  <si>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</si>
  <si>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</si>
  <si>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</si>
  <si>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</si>
  <si>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</si>
  <si>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</si>
  <si>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</si>
  <si>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45.118,93zł)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</si>
  <si>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</si>
  <si>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</si>
  <si>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</si>
  <si>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</si>
  <si>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</si>
  <si>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</si>
  <si>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</si>
  <si>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</si>
  <si>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</si>
  <si>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</si>
  <si>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</si>
  <si>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</si>
  <si>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</si>
  <si>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</si>
  <si>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</si>
  <si>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</si>
  <si>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</si>
  <si>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</si>
  <si>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Uchwały Rady Gminy Duszniki Nr XXXII/204/13</t>
  </si>
  <si>
    <t>zwiększenie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</si>
</sst>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7" fillId="0" borderId="0">
      <alignment/>
      <protection/>
    </xf>
    <xf numFmtId="0" fontId="104" fillId="27" borderId="1" applyNumberFormat="0" applyAlignment="0" applyProtection="0"/>
    <xf numFmtId="0" fontId="10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1" fillId="0" borderId="26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1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horizontal="center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2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3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2" fillId="0" borderId="22" xfId="0" applyNumberFormat="1" applyFont="1" applyBorder="1" applyAlignment="1">
      <alignment vertical="center"/>
    </xf>
    <xf numFmtId="164" fontId="112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vertical="center"/>
    </xf>
    <xf numFmtId="0" fontId="26" fillId="0" borderId="46" xfId="0" applyFont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4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/>
    </xf>
    <xf numFmtId="7" fontId="2" fillId="0" borderId="25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52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4" fontId="115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2" fillId="0" borderId="25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1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6" fillId="0" borderId="25" xfId="0" applyNumberFormat="1" applyFont="1" applyBorder="1" applyAlignment="1">
      <alignment vertical="center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7" fillId="0" borderId="0" xfId="0" applyNumberFormat="1" applyFont="1" applyFill="1" applyBorder="1" applyAlignment="1">
      <alignment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7" fontId="117" fillId="0" borderId="51" xfId="0" applyNumberFormat="1" applyFont="1" applyFill="1" applyBorder="1" applyAlignment="1">
      <alignment vertical="center" wrapText="1"/>
    </xf>
    <xf numFmtId="49" fontId="118" fillId="0" borderId="25" xfId="0" applyNumberFormat="1" applyFont="1" applyBorder="1" applyAlignment="1">
      <alignment horizontal="center" vertical="center" wrapText="1"/>
    </xf>
    <xf numFmtId="0" fontId="118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8" fillId="0" borderId="14" xfId="0" applyNumberFormat="1" applyFont="1" applyBorder="1" applyAlignment="1">
      <alignment horizontal="center" vertical="center"/>
    </xf>
    <xf numFmtId="8" fontId="118" fillId="0" borderId="1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7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7" fillId="0" borderId="43" xfId="0" applyNumberFormat="1" applyFont="1" applyFill="1" applyBorder="1" applyAlignment="1">
      <alignment vertical="center" wrapText="1"/>
    </xf>
    <xf numFmtId="7" fontId="118" fillId="0" borderId="30" xfId="0" applyNumberFormat="1" applyFont="1" applyFill="1" applyBorder="1" applyAlignment="1">
      <alignment vertical="center" wrapText="1"/>
    </xf>
    <xf numFmtId="7" fontId="118" fillId="0" borderId="23" xfId="0" applyNumberFormat="1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9" fillId="0" borderId="1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/>
    </xf>
    <xf numFmtId="164" fontId="120" fillId="0" borderId="12" xfId="0" applyNumberFormat="1" applyFont="1" applyBorder="1" applyAlignment="1">
      <alignment vertical="center"/>
    </xf>
    <xf numFmtId="164" fontId="119" fillId="0" borderId="12" xfId="0" applyNumberFormat="1" applyFont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 wrapText="1"/>
    </xf>
    <xf numFmtId="0" fontId="119" fillId="0" borderId="10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164" fontId="119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49" fontId="119" fillId="0" borderId="53" xfId="0" applyNumberFormat="1" applyFont="1" applyBorder="1" applyAlignment="1">
      <alignment horizontal="center" vertical="center" wrapText="1"/>
    </xf>
    <xf numFmtId="164" fontId="122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0" fontId="123" fillId="0" borderId="53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18" fillId="0" borderId="25" xfId="0" applyFont="1" applyBorder="1" applyAlignment="1" quotePrefix="1">
      <alignment horizontal="center" vertical="center"/>
    </xf>
    <xf numFmtId="0" fontId="117" fillId="0" borderId="25" xfId="0" applyFont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164" fontId="118" fillId="0" borderId="30" xfId="0" applyNumberFormat="1" applyFont="1" applyBorder="1" applyAlignment="1">
      <alignment vertical="center"/>
    </xf>
    <xf numFmtId="0" fontId="118" fillId="0" borderId="25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vertical="center"/>
    </xf>
    <xf numFmtId="164" fontId="118" fillId="0" borderId="22" xfId="0" applyNumberFormat="1" applyFont="1" applyBorder="1" applyAlignment="1">
      <alignment vertical="center"/>
    </xf>
    <xf numFmtId="0" fontId="118" fillId="0" borderId="25" xfId="0" applyFont="1" applyBorder="1" applyAlignment="1">
      <alignment vertical="center" wrapText="1"/>
    </xf>
    <xf numFmtId="0" fontId="125" fillId="0" borderId="43" xfId="0" applyFont="1" applyBorder="1" applyAlignment="1">
      <alignment horizontal="center" vertical="center"/>
    </xf>
    <xf numFmtId="7" fontId="118" fillId="0" borderId="25" xfId="0" applyNumberFormat="1" applyFont="1" applyBorder="1" applyAlignment="1">
      <alignment vertical="center" wrapText="1"/>
    </xf>
    <xf numFmtId="164" fontId="118" fillId="0" borderId="54" xfId="0" applyNumberFormat="1" applyFont="1" applyBorder="1" applyAlignment="1">
      <alignment vertical="center"/>
    </xf>
    <xf numFmtId="0" fontId="118" fillId="0" borderId="14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14" xfId="0" applyFont="1" applyBorder="1" applyAlignment="1" quotePrefix="1">
      <alignment horizontal="center" vertical="center"/>
    </xf>
    <xf numFmtId="0" fontId="118" fillId="0" borderId="43" xfId="0" applyFont="1" applyBorder="1" applyAlignment="1">
      <alignment horizontal="center" vertical="center"/>
    </xf>
    <xf numFmtId="0" fontId="117" fillId="0" borderId="43" xfId="0" applyFont="1" applyBorder="1" applyAlignment="1">
      <alignment horizontal="center" vertical="center"/>
    </xf>
    <xf numFmtId="0" fontId="118" fillId="0" borderId="43" xfId="0" applyFont="1" applyBorder="1" applyAlignment="1">
      <alignment vertical="center" wrapText="1"/>
    </xf>
    <xf numFmtId="0" fontId="127" fillId="0" borderId="14" xfId="0" applyFont="1" applyBorder="1" applyAlignment="1">
      <alignment horizontal="center" vertical="center"/>
    </xf>
    <xf numFmtId="0" fontId="118" fillId="0" borderId="14" xfId="0" applyFont="1" applyFill="1" applyBorder="1" applyAlignment="1">
      <alignment vertical="center" wrapText="1"/>
    </xf>
    <xf numFmtId="164" fontId="117" fillId="0" borderId="22" xfId="0" applyNumberFormat="1" applyFont="1" applyBorder="1" applyAlignment="1">
      <alignment vertical="center"/>
    </xf>
    <xf numFmtId="49" fontId="118" fillId="0" borderId="55" xfId="0" applyNumberFormat="1" applyFont="1" applyBorder="1" applyAlignment="1">
      <alignment horizontal="center" vertical="center"/>
    </xf>
    <xf numFmtId="49" fontId="118" fillId="0" borderId="43" xfId="0" applyNumberFormat="1" applyFont="1" applyBorder="1" applyAlignment="1">
      <alignment horizontal="center" vertical="center"/>
    </xf>
    <xf numFmtId="8" fontId="118" fillId="0" borderId="25" xfId="0" applyNumberFormat="1" applyFont="1" applyBorder="1" applyAlignment="1">
      <alignment horizontal="center" vertical="center"/>
    </xf>
    <xf numFmtId="49" fontId="118" fillId="0" borderId="25" xfId="0" applyNumberFormat="1" applyFont="1" applyBorder="1" applyAlignment="1">
      <alignment horizontal="center" vertical="center"/>
    </xf>
    <xf numFmtId="49" fontId="125" fillId="0" borderId="25" xfId="0" applyNumberFormat="1" applyFont="1" applyBorder="1" applyAlignment="1">
      <alignment horizontal="center" vertical="center" wrapText="1"/>
    </xf>
    <xf numFmtId="0" fontId="124" fillId="0" borderId="5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9" fillId="0" borderId="12" xfId="0" applyNumberFormat="1" applyFont="1" applyFill="1" applyBorder="1" applyAlignment="1">
      <alignment vertical="center" wrapText="1"/>
    </xf>
    <xf numFmtId="0" fontId="128" fillId="0" borderId="13" xfId="0" applyFont="1" applyBorder="1" applyAlignment="1">
      <alignment vertical="center"/>
    </xf>
    <xf numFmtId="7" fontId="119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7" fontId="119" fillId="0" borderId="53" xfId="0" applyNumberFormat="1" applyFont="1" applyBorder="1" applyAlignment="1">
      <alignment vertical="center" wrapText="1"/>
    </xf>
    <xf numFmtId="49" fontId="119" fillId="0" borderId="52" xfId="0" applyNumberFormat="1" applyFont="1" applyBorder="1" applyAlignment="1">
      <alignment horizontal="center" vertical="center" wrapText="1"/>
    </xf>
    <xf numFmtId="7" fontId="119" fillId="0" borderId="27" xfId="0" applyNumberFormat="1" applyFont="1" applyFill="1" applyBorder="1" applyAlignment="1">
      <alignment vertical="center" wrapText="1"/>
    </xf>
    <xf numFmtId="7" fontId="119" fillId="0" borderId="11" xfId="0" applyNumberFormat="1" applyFont="1" applyFill="1" applyBorder="1" applyAlignment="1">
      <alignment vertical="center" wrapText="1"/>
    </xf>
    <xf numFmtId="49" fontId="119" fillId="0" borderId="53" xfId="0" applyNumberFormat="1" applyFont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49" fontId="129" fillId="0" borderId="11" xfId="0" applyNumberFormat="1" applyFont="1" applyBorder="1" applyAlignment="1">
      <alignment horizontal="center" vertical="center"/>
    </xf>
    <xf numFmtId="7" fontId="119" fillId="0" borderId="12" xfId="0" applyNumberFormat="1" applyFont="1" applyFill="1" applyBorder="1" applyAlignment="1">
      <alignment horizontal="right" vertical="center"/>
    </xf>
    <xf numFmtId="7" fontId="119" fillId="0" borderId="12" xfId="0" applyNumberFormat="1" applyFont="1" applyFill="1" applyBorder="1" applyAlignment="1">
      <alignment vertical="center" wrapText="1"/>
    </xf>
    <xf numFmtId="0" fontId="119" fillId="0" borderId="11" xfId="0" applyFont="1" applyBorder="1" applyAlignment="1">
      <alignment vertical="center" wrapText="1"/>
    </xf>
    <xf numFmtId="0" fontId="130" fillId="0" borderId="52" xfId="0" applyNumberFormat="1" applyFont="1" applyBorder="1" applyAlignment="1">
      <alignment horizontal="center" vertical="center" wrapText="1"/>
    </xf>
    <xf numFmtId="0" fontId="130" fillId="0" borderId="27" xfId="0" applyNumberFormat="1" applyFont="1" applyBorder="1" applyAlignment="1">
      <alignment horizontal="center" vertical="center" wrapText="1"/>
    </xf>
    <xf numFmtId="7" fontId="130" fillId="0" borderId="27" xfId="0" applyNumberFormat="1" applyFont="1" applyBorder="1" applyAlignment="1">
      <alignment horizontal="center" vertical="center" wrapText="1"/>
    </xf>
    <xf numFmtId="0" fontId="130" fillId="0" borderId="53" xfId="0" applyNumberFormat="1" applyFont="1" applyBorder="1" applyAlignment="1">
      <alignment horizontal="left" vertical="center" wrapText="1"/>
    </xf>
    <xf numFmtId="7" fontId="130" fillId="0" borderId="12" xfId="0" applyNumberFormat="1" applyFont="1" applyBorder="1" applyAlignment="1">
      <alignment vertical="center" wrapText="1"/>
    </xf>
    <xf numFmtId="8" fontId="118" fillId="0" borderId="25" xfId="0" applyNumberFormat="1" applyFont="1" applyBorder="1" applyAlignment="1" quotePrefix="1">
      <alignment horizontal="center" vertical="center"/>
    </xf>
    <xf numFmtId="7" fontId="118" fillId="0" borderId="29" xfId="0" applyNumberFormat="1" applyFont="1" applyBorder="1" applyAlignment="1">
      <alignment vertical="center" wrapText="1"/>
    </xf>
    <xf numFmtId="49" fontId="131" fillId="0" borderId="25" xfId="0" applyNumberFormat="1" applyFont="1" applyBorder="1" applyAlignment="1">
      <alignment horizontal="center" vertical="center"/>
    </xf>
    <xf numFmtId="7" fontId="118" fillId="0" borderId="30" xfId="0" applyNumberFormat="1" applyFont="1" applyBorder="1" applyAlignment="1">
      <alignment horizontal="right" vertical="center"/>
    </xf>
    <xf numFmtId="7" fontId="117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Fill="1" applyBorder="1" applyAlignment="1">
      <alignment horizontal="right" vertical="center"/>
    </xf>
    <xf numFmtId="0" fontId="118" fillId="0" borderId="14" xfId="0" applyFont="1" applyBorder="1" applyAlignment="1" quotePrefix="1">
      <alignment horizontal="center" vertical="center"/>
    </xf>
    <xf numFmtId="0" fontId="118" fillId="0" borderId="14" xfId="0" applyFont="1" applyBorder="1" applyAlignment="1">
      <alignment horizontal="left" vertical="center"/>
    </xf>
    <xf numFmtId="7" fontId="118" fillId="0" borderId="30" xfId="0" applyNumberFormat="1" applyFont="1" applyFill="1" applyBorder="1" applyAlignment="1">
      <alignment horizontal="right" vertical="center"/>
    </xf>
    <xf numFmtId="7" fontId="118" fillId="0" borderId="14" xfId="0" applyNumberFormat="1" applyFont="1" applyFill="1" applyBorder="1" applyAlignment="1">
      <alignment horizontal="right" vertical="center"/>
    </xf>
    <xf numFmtId="165" fontId="118" fillId="0" borderId="14" xfId="0" applyNumberFormat="1" applyFont="1" applyBorder="1" applyAlignment="1">
      <alignment horizontal="center" vertical="center"/>
    </xf>
    <xf numFmtId="8" fontId="118" fillId="0" borderId="24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horizontal="left" vertical="center" wrapText="1"/>
    </xf>
    <xf numFmtId="7" fontId="118" fillId="0" borderId="29" xfId="0" applyNumberFormat="1" applyFont="1" applyFill="1" applyBorder="1" applyAlignment="1">
      <alignment horizontal="right" vertical="center"/>
    </xf>
    <xf numFmtId="0" fontId="118" fillId="0" borderId="25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8" fontId="118" fillId="0" borderId="43" xfId="0" applyNumberFormat="1" applyFont="1" applyBorder="1" applyAlignment="1">
      <alignment horizontal="center" vertical="center"/>
    </xf>
    <xf numFmtId="0" fontId="118" fillId="0" borderId="43" xfId="0" applyFont="1" applyBorder="1" applyAlignment="1">
      <alignment horizontal="left" vertical="center" wrapText="1"/>
    </xf>
    <xf numFmtId="7" fontId="118" fillId="0" borderId="54" xfId="0" applyNumberFormat="1" applyFont="1" applyFill="1" applyBorder="1" applyAlignment="1">
      <alignment horizontal="right" vertical="center"/>
    </xf>
    <xf numFmtId="8" fontId="132" fillId="0" borderId="43" xfId="0" applyNumberFormat="1" applyFont="1" applyBorder="1" applyAlignment="1">
      <alignment horizontal="center" vertical="center"/>
    </xf>
    <xf numFmtId="7" fontId="118" fillId="0" borderId="54" xfId="0" applyNumberFormat="1" applyFont="1" applyFill="1" applyBorder="1" applyAlignment="1">
      <alignment vertical="center" wrapText="1"/>
    </xf>
    <xf numFmtId="8" fontId="125" fillId="0" borderId="25" xfId="0" applyNumberFormat="1" applyFont="1" applyBorder="1" applyAlignment="1">
      <alignment horizontal="center" vertical="center"/>
    </xf>
    <xf numFmtId="165" fontId="127" fillId="0" borderId="25" xfId="0" applyNumberFormat="1" applyFont="1" applyBorder="1" applyAlignment="1">
      <alignment horizontal="center" vertical="center"/>
    </xf>
    <xf numFmtId="8" fontId="125" fillId="0" borderId="14" xfId="0" applyNumberFormat="1" applyFont="1" applyBorder="1" applyAlignment="1">
      <alignment horizontal="center" vertical="center"/>
    </xf>
    <xf numFmtId="7" fontId="118" fillId="0" borderId="25" xfId="0" applyNumberFormat="1" applyFont="1" applyFill="1" applyBorder="1" applyAlignment="1">
      <alignment horizontal="right" vertical="center"/>
    </xf>
    <xf numFmtId="49" fontId="118" fillId="0" borderId="56" xfId="0" applyNumberFormat="1" applyFont="1" applyBorder="1" applyAlignment="1">
      <alignment horizontal="center" vertical="center"/>
    </xf>
    <xf numFmtId="7" fontId="117" fillId="0" borderId="14" xfId="0" applyNumberFormat="1" applyFont="1" applyFill="1" applyBorder="1" applyAlignment="1">
      <alignment horizontal="right" vertical="center"/>
    </xf>
    <xf numFmtId="49" fontId="118" fillId="0" borderId="14" xfId="0" applyNumberFormat="1" applyFont="1" applyBorder="1" applyAlignment="1">
      <alignment horizontal="center" vertical="center"/>
    </xf>
    <xf numFmtId="8" fontId="127" fillId="0" borderId="56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8" fontId="118" fillId="0" borderId="14" xfId="0" applyNumberFormat="1" applyFont="1" applyFill="1" applyBorder="1" applyAlignment="1">
      <alignment horizontal="center" vertical="center"/>
    </xf>
    <xf numFmtId="49" fontId="125" fillId="0" borderId="43" xfId="0" applyNumberFormat="1" applyFont="1" applyBorder="1" applyAlignment="1">
      <alignment horizontal="center" vertical="center" wrapText="1"/>
    </xf>
    <xf numFmtId="7" fontId="118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11" xfId="0" applyFont="1" applyBorder="1" applyAlignment="1">
      <alignment horizontal="center" vertical="center"/>
    </xf>
    <xf numFmtId="4" fontId="119" fillId="0" borderId="11" xfId="0" applyNumberFormat="1" applyFont="1" applyBorder="1" applyAlignment="1">
      <alignment vertical="center"/>
    </xf>
    <xf numFmtId="0" fontId="122" fillId="0" borderId="21" xfId="0" applyFont="1" applyFill="1" applyBorder="1" applyAlignment="1" quotePrefix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7" fontId="119" fillId="0" borderId="14" xfId="0" applyNumberFormat="1" applyFont="1" applyBorder="1" applyAlignment="1">
      <alignment vertical="center" wrapText="1"/>
    </xf>
    <xf numFmtId="4" fontId="122" fillId="0" borderId="14" xfId="0" applyNumberFormat="1" applyFont="1" applyFill="1" applyBorder="1" applyAlignment="1">
      <alignment horizontal="right" vertical="center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0" fontId="119" fillId="0" borderId="14" xfId="0" applyFont="1" applyBorder="1" applyAlignment="1">
      <alignment vertical="center"/>
    </xf>
    <xf numFmtId="0" fontId="119" fillId="0" borderId="14" xfId="0" applyFont="1" applyBorder="1" applyAlignment="1">
      <alignment horizontal="left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center" vertical="center" wrapText="1"/>
    </xf>
    <xf numFmtId="0" fontId="134" fillId="0" borderId="11" xfId="0" applyFont="1" applyFill="1" applyBorder="1" applyAlignment="1">
      <alignment horizontal="left" vertical="center" wrapText="1"/>
    </xf>
    <xf numFmtId="4" fontId="135" fillId="0" borderId="11" xfId="0" applyNumberFormat="1" applyFont="1" applyFill="1" applyBorder="1" applyAlignment="1">
      <alignment horizontal="right" vertical="center" wrapText="1"/>
    </xf>
    <xf numFmtId="0" fontId="136" fillId="0" borderId="14" xfId="0" applyFont="1" applyFill="1" applyBorder="1" applyAlignment="1" quotePrefix="1">
      <alignment horizontal="center" vertical="center" wrapText="1"/>
    </xf>
    <xf numFmtId="0" fontId="136" fillId="0" borderId="14" xfId="0" applyFont="1" applyFill="1" applyBorder="1" applyAlignment="1">
      <alignment horizontal="center" vertical="center" wrapText="1"/>
    </xf>
    <xf numFmtId="0" fontId="136" fillId="0" borderId="14" xfId="0" applyFont="1" applyFill="1" applyBorder="1" applyAlignment="1">
      <alignment vertical="center" wrapText="1"/>
    </xf>
    <xf numFmtId="4" fontId="136" fillId="0" borderId="14" xfId="0" applyNumberFormat="1" applyFont="1" applyFill="1" applyBorder="1" applyAlignment="1">
      <alignment horizontal="right" vertical="center" wrapText="1"/>
    </xf>
    <xf numFmtId="0" fontId="137" fillId="0" borderId="14" xfId="0" applyFont="1" applyFill="1" applyBorder="1" applyAlignment="1">
      <alignment horizontal="center" vertical="center" wrapText="1"/>
    </xf>
    <xf numFmtId="0" fontId="136" fillId="0" borderId="25" xfId="0" applyFont="1" applyFill="1" applyBorder="1" applyAlignment="1">
      <alignment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0" fontId="136" fillId="0" borderId="24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36" fillId="0" borderId="24" xfId="0" applyFont="1" applyFill="1" applyBorder="1" applyAlignment="1">
      <alignment vertical="center" wrapText="1"/>
    </xf>
    <xf numFmtId="4" fontId="136" fillId="0" borderId="24" xfId="0" applyNumberFormat="1" applyFont="1" applyFill="1" applyBorder="1" applyAlignment="1">
      <alignment horizontal="right" vertical="center" wrapText="1"/>
    </xf>
    <xf numFmtId="0" fontId="33" fillId="0" borderId="42" xfId="0" applyFont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4"/>
  <sheetViews>
    <sheetView tabSelected="1" zoomScalePageLayoutView="0" workbookViewId="0" topLeftCell="A100">
      <selection activeCell="G115" sqref="G115:H115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430</v>
      </c>
    </row>
    <row r="3" spans="2:8" ht="14.25">
      <c r="B3" s="2"/>
      <c r="H3" t="s">
        <v>359</v>
      </c>
    </row>
    <row r="4" ht="13.5" customHeight="1">
      <c r="E4" s="3"/>
    </row>
    <row r="5" spans="3:6" ht="18.75" customHeight="1">
      <c r="C5" s="4"/>
      <c r="D5" s="5"/>
      <c r="E5" s="551" t="s">
        <v>358</v>
      </c>
      <c r="F5" s="551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52" t="s">
        <v>2</v>
      </c>
      <c r="C7" s="554" t="s">
        <v>3</v>
      </c>
      <c r="D7" s="556" t="s">
        <v>4</v>
      </c>
      <c r="E7" s="558" t="s">
        <v>5</v>
      </c>
      <c r="F7" s="560" t="s">
        <v>360</v>
      </c>
      <c r="G7" s="547" t="s">
        <v>6</v>
      </c>
      <c r="H7" s="562" t="s">
        <v>213</v>
      </c>
      <c r="I7" s="549" t="s">
        <v>7</v>
      </c>
    </row>
    <row r="8" spans="2:9" s="9" customFormat="1" ht="15" customHeight="1" thickBot="1">
      <c r="B8" s="553"/>
      <c r="C8" s="555"/>
      <c r="D8" s="557"/>
      <c r="E8" s="559"/>
      <c r="F8" s="561"/>
      <c r="G8" s="548"/>
      <c r="H8" s="563"/>
      <c r="I8" s="55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404" t="s">
        <v>12</v>
      </c>
      <c r="C10" s="405"/>
      <c r="D10" s="405"/>
      <c r="E10" s="406" t="s">
        <v>13</v>
      </c>
      <c r="F10" s="407">
        <f aca="true" t="shared" si="0" ref="F10:H11">F11</f>
        <v>6000</v>
      </c>
      <c r="G10" s="408">
        <f t="shared" si="0"/>
        <v>0</v>
      </c>
      <c r="H10" s="408">
        <f t="shared" si="0"/>
        <v>6000</v>
      </c>
      <c r="I10" s="231"/>
    </row>
    <row r="11" spans="2:11" s="14" customFormat="1" ht="15" customHeight="1">
      <c r="B11" s="18"/>
      <c r="C11" s="426" t="s">
        <v>14</v>
      </c>
      <c r="D11" s="427"/>
      <c r="E11" s="428" t="s">
        <v>15</v>
      </c>
      <c r="F11" s="429">
        <f t="shared" si="0"/>
        <v>6000</v>
      </c>
      <c r="G11" s="429">
        <f t="shared" si="0"/>
        <v>0</v>
      </c>
      <c r="H11" s="42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409">
        <v>700</v>
      </c>
      <c r="C13" s="405"/>
      <c r="D13" s="405"/>
      <c r="E13" s="406" t="s">
        <v>18</v>
      </c>
      <c r="F13" s="408">
        <f>F14</f>
        <v>293500</v>
      </c>
      <c r="G13" s="408">
        <f>G14</f>
        <v>0</v>
      </c>
      <c r="H13" s="408">
        <f>H14</f>
        <v>293500</v>
      </c>
      <c r="I13" s="17"/>
      <c r="K13" s="20"/>
    </row>
    <row r="14" spans="2:11" s="14" customFormat="1" ht="15" customHeight="1">
      <c r="B14" s="18"/>
      <c r="C14" s="430">
        <v>70005</v>
      </c>
      <c r="D14" s="427"/>
      <c r="E14" s="428" t="s">
        <v>19</v>
      </c>
      <c r="F14" s="429">
        <f>F15+F16+F17</f>
        <v>293500</v>
      </c>
      <c r="G14" s="429">
        <f>G15+G16+G17</f>
        <v>0</v>
      </c>
      <c r="H14" s="42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8"/>
      <c r="H17" s="16">
        <f>F17+G17</f>
        <v>250000</v>
      </c>
      <c r="I17" s="239"/>
      <c r="K17" s="20"/>
    </row>
    <row r="18" spans="2:11" s="14" customFormat="1" ht="15" customHeight="1" thickBot="1">
      <c r="B18" s="409">
        <v>750</v>
      </c>
      <c r="C18" s="405"/>
      <c r="D18" s="405"/>
      <c r="E18" s="406" t="s">
        <v>25</v>
      </c>
      <c r="F18" s="408">
        <f>F19+F21</f>
        <v>107200</v>
      </c>
      <c r="G18" s="408">
        <f>G19+G21</f>
        <v>0</v>
      </c>
      <c r="H18" s="408">
        <f>H19+H21</f>
        <v>107200</v>
      </c>
      <c r="I18" s="17"/>
      <c r="K18" s="20"/>
    </row>
    <row r="19" spans="2:11" s="14" customFormat="1" ht="15" customHeight="1">
      <c r="B19" s="18"/>
      <c r="C19" s="430">
        <v>75011</v>
      </c>
      <c r="D19" s="427"/>
      <c r="E19" s="428" t="s">
        <v>26</v>
      </c>
      <c r="F19" s="429">
        <f>F20</f>
        <v>66200</v>
      </c>
      <c r="G19" s="429">
        <f>G20</f>
        <v>0</v>
      </c>
      <c r="H19" s="42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431">
        <v>75023</v>
      </c>
      <c r="D21" s="432"/>
      <c r="E21" s="433" t="s">
        <v>28</v>
      </c>
      <c r="F21" s="434">
        <f>F22+F23+F24</f>
        <v>41000</v>
      </c>
      <c r="G21" s="434">
        <f>G22+G23+G24</f>
        <v>0</v>
      </c>
      <c r="H21" s="43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409">
        <v>751</v>
      </c>
      <c r="C25" s="405"/>
      <c r="D25" s="405"/>
      <c r="E25" s="410" t="s">
        <v>304</v>
      </c>
      <c r="F25" s="408">
        <f aca="true" t="shared" si="1" ref="F25:H26">F26</f>
        <v>1420</v>
      </c>
      <c r="G25" s="408">
        <f t="shared" si="1"/>
        <v>0</v>
      </c>
      <c r="H25" s="408">
        <f t="shared" si="1"/>
        <v>1420</v>
      </c>
      <c r="I25" s="17"/>
    </row>
    <row r="26" spans="2:11" s="14" customFormat="1" ht="25.5">
      <c r="B26" s="18"/>
      <c r="C26" s="430">
        <v>75101</v>
      </c>
      <c r="D26" s="427"/>
      <c r="E26" s="435" t="s">
        <v>35</v>
      </c>
      <c r="F26" s="429">
        <f t="shared" si="1"/>
        <v>1420</v>
      </c>
      <c r="G26" s="429">
        <f t="shared" si="1"/>
        <v>0</v>
      </c>
      <c r="H26" s="429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409">
        <v>756</v>
      </c>
      <c r="C28" s="405"/>
      <c r="D28" s="405"/>
      <c r="E28" s="410" t="s">
        <v>351</v>
      </c>
      <c r="F28" s="408">
        <f>F29+F31+F38+F46+F55</f>
        <v>11297711</v>
      </c>
      <c r="G28" s="408">
        <f>G29+G31+G38+G46+G55</f>
        <v>0</v>
      </c>
      <c r="H28" s="408">
        <f>H29+H31+H38+H46+H55</f>
        <v>11297711</v>
      </c>
      <c r="I28" s="41"/>
    </row>
    <row r="29" spans="2:9" ht="25.5">
      <c r="B29" s="195"/>
      <c r="C29" s="430">
        <v>75601</v>
      </c>
      <c r="D29" s="436"/>
      <c r="E29" s="437" t="s">
        <v>298</v>
      </c>
      <c r="F29" s="438">
        <f>F30</f>
        <v>12000</v>
      </c>
      <c r="G29" s="438">
        <f>G30</f>
        <v>0</v>
      </c>
      <c r="H29" s="438">
        <f>H30</f>
        <v>12000</v>
      </c>
      <c r="I29" s="323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9"/>
    </row>
    <row r="31" spans="2:9" s="44" customFormat="1" ht="41.25" customHeight="1">
      <c r="B31" s="42"/>
      <c r="C31" s="430">
        <v>75615</v>
      </c>
      <c r="D31" s="427"/>
      <c r="E31" s="435" t="s">
        <v>37</v>
      </c>
      <c r="F31" s="429">
        <f>F32+F33+F34+F35+F36+F37</f>
        <v>3231000</v>
      </c>
      <c r="G31" s="429">
        <f>G32+G33+G34+G35+G37</f>
        <v>0</v>
      </c>
      <c r="H31" s="429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5">
        <f aca="true" t="shared" si="2" ref="H32:H37">F32+G32</f>
        <v>3000000</v>
      </c>
      <c r="I32" s="312"/>
      <c r="K32" s="319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20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20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20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64"/>
      <c r="H36" s="199">
        <f t="shared" si="2"/>
        <v>3000</v>
      </c>
      <c r="I36" s="53"/>
      <c r="K36" s="320"/>
    </row>
    <row r="37" spans="2:11" ht="14.25">
      <c r="B37" s="49"/>
      <c r="C37" s="50"/>
      <c r="D37" s="31" t="s">
        <v>352</v>
      </c>
      <c r="E37" s="51" t="s">
        <v>353</v>
      </c>
      <c r="F37" s="33">
        <v>5000</v>
      </c>
      <c r="G37" s="324"/>
      <c r="H37" s="199">
        <f t="shared" si="2"/>
        <v>5000</v>
      </c>
      <c r="I37" s="219"/>
      <c r="K37" s="320"/>
    </row>
    <row r="38" spans="2:11" s="44" customFormat="1" ht="43.5" customHeight="1">
      <c r="B38" s="54"/>
      <c r="C38" s="431">
        <v>75616</v>
      </c>
      <c r="D38" s="432"/>
      <c r="E38" s="439" t="s">
        <v>354</v>
      </c>
      <c r="F38" s="434">
        <f>F39+F40+F41+F42+F43+F44+F45</f>
        <v>3083000</v>
      </c>
      <c r="G38" s="434">
        <f>G39+G40+G41+G42+G43+G44+G45</f>
        <v>0</v>
      </c>
      <c r="H38" s="434">
        <f>H39+H40+H41+H42+H43+H44+H45</f>
        <v>3083000</v>
      </c>
      <c r="I38" s="48"/>
      <c r="K38" s="319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9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20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20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9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20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20"/>
    </row>
    <row r="45" spans="2:11" ht="14.25">
      <c r="B45" s="49"/>
      <c r="C45" s="50"/>
      <c r="D45" s="31" t="s">
        <v>352</v>
      </c>
      <c r="E45" s="51" t="s">
        <v>353</v>
      </c>
      <c r="F45" s="33">
        <v>5000</v>
      </c>
      <c r="G45" s="325"/>
      <c r="H45" s="245">
        <f t="shared" si="3"/>
        <v>5000</v>
      </c>
      <c r="I45" s="219"/>
      <c r="K45" s="320"/>
    </row>
    <row r="46" spans="2:11" s="44" customFormat="1" ht="38.25">
      <c r="B46" s="54"/>
      <c r="C46" s="431">
        <v>75618</v>
      </c>
      <c r="D46" s="432"/>
      <c r="E46" s="439" t="s">
        <v>355</v>
      </c>
      <c r="F46" s="434">
        <f>F47+F48+F49+F50+F51+F52+F53+F54</f>
        <v>920000</v>
      </c>
      <c r="G46" s="434">
        <f>G47+G48+G49+G50+G51+G52+G53+G54</f>
        <v>0</v>
      </c>
      <c r="H46" s="434">
        <f>H47+H48+H49+H50+H51+H52+H53+H54</f>
        <v>920000</v>
      </c>
      <c r="I46" s="48"/>
      <c r="K46" s="319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9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20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22"/>
    </row>
    <row r="50" spans="2:11" s="44" customFormat="1" ht="24" customHeight="1">
      <c r="B50" s="54"/>
      <c r="C50" s="46"/>
      <c r="D50" s="31" t="s">
        <v>60</v>
      </c>
      <c r="E50" s="32" t="s">
        <v>361</v>
      </c>
      <c r="F50" s="33">
        <v>40000</v>
      </c>
      <c r="G50" s="57"/>
      <c r="H50" s="180">
        <f t="shared" si="4"/>
        <v>40000</v>
      </c>
      <c r="I50" s="58"/>
      <c r="K50" s="322"/>
    </row>
    <row r="51" spans="2:11" s="44" customFormat="1" ht="24" customHeight="1">
      <c r="B51" s="54"/>
      <c r="C51" s="46"/>
      <c r="D51" s="31" t="s">
        <v>60</v>
      </c>
      <c r="E51" s="32" t="s">
        <v>362</v>
      </c>
      <c r="F51" s="33">
        <v>150000</v>
      </c>
      <c r="G51" s="57"/>
      <c r="H51" s="180">
        <f t="shared" si="4"/>
        <v>150000</v>
      </c>
      <c r="I51" s="58"/>
      <c r="K51" s="322"/>
    </row>
    <row r="52" spans="2:11" s="44" customFormat="1" ht="24" customHeight="1">
      <c r="B52" s="54"/>
      <c r="C52" s="46"/>
      <c r="D52" s="31" t="s">
        <v>60</v>
      </c>
      <c r="E52" s="32" t="s">
        <v>363</v>
      </c>
      <c r="F52" s="33">
        <v>5000</v>
      </c>
      <c r="G52" s="57"/>
      <c r="H52" s="180">
        <f t="shared" si="4"/>
        <v>5000</v>
      </c>
      <c r="I52" s="58"/>
      <c r="K52" s="322"/>
    </row>
    <row r="53" spans="2:11" s="44" customFormat="1" ht="24">
      <c r="B53" s="45"/>
      <c r="C53" s="46"/>
      <c r="D53" s="31" t="s">
        <v>60</v>
      </c>
      <c r="E53" s="32" t="s">
        <v>364</v>
      </c>
      <c r="F53" s="33">
        <v>450000</v>
      </c>
      <c r="G53" s="47"/>
      <c r="H53" s="15">
        <f t="shared" si="4"/>
        <v>450000</v>
      </c>
      <c r="I53" s="56"/>
      <c r="K53" s="319"/>
    </row>
    <row r="54" spans="2:11" s="44" customFormat="1" ht="12.75">
      <c r="B54" s="45"/>
      <c r="C54" s="46"/>
      <c r="D54" s="31" t="s">
        <v>352</v>
      </c>
      <c r="E54" s="51" t="s">
        <v>353</v>
      </c>
      <c r="F54" s="33">
        <v>10000</v>
      </c>
      <c r="G54" s="365"/>
      <c r="H54" s="245">
        <f t="shared" si="4"/>
        <v>10000</v>
      </c>
      <c r="I54" s="56"/>
      <c r="K54" s="319"/>
    </row>
    <row r="55" spans="2:11" s="44" customFormat="1" ht="30" customHeight="1">
      <c r="B55" s="45"/>
      <c r="C55" s="431">
        <v>75621</v>
      </c>
      <c r="D55" s="432"/>
      <c r="E55" s="439" t="s">
        <v>61</v>
      </c>
      <c r="F55" s="434">
        <f>F56+F57</f>
        <v>4051711</v>
      </c>
      <c r="G55" s="434">
        <f>G56+G57</f>
        <v>0</v>
      </c>
      <c r="H55" s="434">
        <f>H56+H57</f>
        <v>4051711</v>
      </c>
      <c r="I55" s="56"/>
      <c r="K55" s="319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20"/>
    </row>
    <row r="57" spans="2:11" ht="16.5" customHeight="1" thickBot="1">
      <c r="B57" s="59"/>
      <c r="C57" s="60"/>
      <c r="D57" s="23" t="s">
        <v>64</v>
      </c>
      <c r="E57" s="61" t="s">
        <v>65</v>
      </c>
      <c r="F57" s="313">
        <v>800000</v>
      </c>
      <c r="G57" s="326"/>
      <c r="H57" s="180">
        <f>F57+G57</f>
        <v>800000</v>
      </c>
      <c r="I57" s="312"/>
      <c r="K57" s="321"/>
    </row>
    <row r="58" spans="2:11" ht="15" customHeight="1" thickBot="1">
      <c r="B58" s="409">
        <v>758</v>
      </c>
      <c r="C58" s="405"/>
      <c r="D58" s="405"/>
      <c r="E58" s="406" t="s">
        <v>66</v>
      </c>
      <c r="F58" s="408">
        <f>F59+F61+F63</f>
        <v>8476673</v>
      </c>
      <c r="G58" s="408">
        <f>G59+G61+G63</f>
        <v>0</v>
      </c>
      <c r="H58" s="408">
        <f>H59+H61+H63</f>
        <v>8476673</v>
      </c>
      <c r="I58" s="63"/>
      <c r="K58" s="320"/>
    </row>
    <row r="59" spans="2:11" ht="15.75" customHeight="1">
      <c r="B59" s="64"/>
      <c r="C59" s="430">
        <v>75801</v>
      </c>
      <c r="D59" s="427"/>
      <c r="E59" s="428" t="s">
        <v>67</v>
      </c>
      <c r="F59" s="429">
        <f>F60</f>
        <v>6604179</v>
      </c>
      <c r="G59" s="429">
        <f>G60</f>
        <v>0</v>
      </c>
      <c r="H59" s="429">
        <f>H60</f>
        <v>6604179</v>
      </c>
      <c r="I59" s="65"/>
      <c r="K59" s="320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/>
      <c r="H60" s="16">
        <f>F60+G60</f>
        <v>6604179</v>
      </c>
      <c r="I60" s="74" t="s">
        <v>215</v>
      </c>
    </row>
    <row r="61" spans="2:9" ht="15.75" customHeight="1">
      <c r="B61" s="49"/>
      <c r="C61" s="431">
        <v>75807</v>
      </c>
      <c r="D61" s="440"/>
      <c r="E61" s="433" t="s">
        <v>69</v>
      </c>
      <c r="F61" s="434">
        <f>F62</f>
        <v>1807494</v>
      </c>
      <c r="G61" s="434">
        <f>G62</f>
        <v>0</v>
      </c>
      <c r="H61" s="434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431">
        <v>75814</v>
      </c>
      <c r="D63" s="441"/>
      <c r="E63" s="433" t="s">
        <v>284</v>
      </c>
      <c r="F63" s="429">
        <f>F64</f>
        <v>65000</v>
      </c>
      <c r="G63" s="429">
        <f>G64</f>
        <v>0</v>
      </c>
      <c r="H63" s="429">
        <f>H64</f>
        <v>65000</v>
      </c>
      <c r="I63" s="65"/>
    </row>
    <row r="64" spans="2:9" ht="24.75" thickBot="1">
      <c r="B64" s="220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356</v>
      </c>
    </row>
    <row r="65" spans="2:9" ht="15" customHeight="1" thickBot="1">
      <c r="B65" s="411">
        <v>801</v>
      </c>
      <c r="C65" s="405"/>
      <c r="D65" s="405"/>
      <c r="E65" s="406" t="s">
        <v>71</v>
      </c>
      <c r="F65" s="408">
        <f>F66+F68+F71+F73</f>
        <v>66000</v>
      </c>
      <c r="G65" s="408">
        <f>G66+G68+G71+G73</f>
        <v>0</v>
      </c>
      <c r="H65" s="408">
        <f>H66+H68+H71+H73</f>
        <v>66000</v>
      </c>
      <c r="I65" s="63"/>
    </row>
    <row r="66" spans="2:9" ht="15" customHeight="1">
      <c r="B66" s="64"/>
      <c r="C66" s="430">
        <v>80101</v>
      </c>
      <c r="D66" s="427"/>
      <c r="E66" s="428" t="s">
        <v>72</v>
      </c>
      <c r="F66" s="429">
        <f>F67</f>
        <v>5000</v>
      </c>
      <c r="G66" s="429">
        <f>G67</f>
        <v>0</v>
      </c>
      <c r="H66" s="429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431">
        <v>80104</v>
      </c>
      <c r="D68" s="432"/>
      <c r="E68" s="433" t="s">
        <v>74</v>
      </c>
      <c r="F68" s="434">
        <f>F69+F70</f>
        <v>60000</v>
      </c>
      <c r="G68" s="434">
        <f>G69+G70</f>
        <v>0</v>
      </c>
      <c r="H68" s="434">
        <f>H69+H70</f>
        <v>60000</v>
      </c>
      <c r="I68" s="67"/>
    </row>
    <row r="69" spans="2:9" ht="24">
      <c r="B69" s="59"/>
      <c r="C69" s="366"/>
      <c r="D69" s="31" t="s">
        <v>16</v>
      </c>
      <c r="E69" s="32" t="s">
        <v>73</v>
      </c>
      <c r="F69" s="367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431">
        <v>80113</v>
      </c>
      <c r="D71" s="442"/>
      <c r="E71" s="396" t="s">
        <v>242</v>
      </c>
      <c r="F71" s="434">
        <f>F72</f>
        <v>1000</v>
      </c>
      <c r="G71" s="434">
        <f>G72</f>
        <v>0</v>
      </c>
      <c r="H71" s="434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431">
        <v>80195</v>
      </c>
      <c r="D73" s="442"/>
      <c r="E73" s="396" t="s">
        <v>11</v>
      </c>
      <c r="F73" s="434">
        <f>F74</f>
        <v>0</v>
      </c>
      <c r="G73" s="434">
        <f>G74</f>
        <v>0</v>
      </c>
      <c r="H73" s="434">
        <f>H74</f>
        <v>0</v>
      </c>
      <c r="I73" s="67"/>
    </row>
    <row r="74" spans="2:9" ht="24.75" thickBot="1">
      <c r="B74" s="220"/>
      <c r="C74" s="316"/>
      <c r="D74" s="209">
        <v>2030</v>
      </c>
      <c r="E74" s="210" t="s">
        <v>77</v>
      </c>
      <c r="F74" s="211">
        <v>0</v>
      </c>
      <c r="G74" s="317"/>
      <c r="H74" s="318">
        <f>F74+G74</f>
        <v>0</v>
      </c>
      <c r="I74" s="213"/>
    </row>
    <row r="75" spans="2:9" s="44" customFormat="1" ht="15" customHeight="1" thickBot="1">
      <c r="B75" s="412">
        <v>852</v>
      </c>
      <c r="C75" s="409"/>
      <c r="D75" s="405"/>
      <c r="E75" s="406" t="s">
        <v>78</v>
      </c>
      <c r="F75" s="408">
        <f>F76+F79+F82+F84+F86+F89</f>
        <v>2740260</v>
      </c>
      <c r="G75" s="408">
        <f>G76+G79+G82+G84+G86+G89</f>
        <v>0</v>
      </c>
      <c r="H75" s="408">
        <f>H76+H79+H82+H84+H86+H89</f>
        <v>2740260</v>
      </c>
      <c r="I75" s="71"/>
    </row>
    <row r="76" spans="2:9" ht="41.25" customHeight="1">
      <c r="B76" s="191"/>
      <c r="C76" s="443">
        <v>85212</v>
      </c>
      <c r="D76" s="444"/>
      <c r="E76" s="445" t="s">
        <v>305</v>
      </c>
      <c r="F76" s="438">
        <f>F77+F78</f>
        <v>2550500</v>
      </c>
      <c r="G76" s="438">
        <f>G77+G78</f>
        <v>0</v>
      </c>
      <c r="H76" s="438">
        <f>H77+H78</f>
        <v>2550500</v>
      </c>
      <c r="I76" s="192"/>
    </row>
    <row r="77" spans="2:9" ht="36.7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5">
        <f>F77+G77</f>
        <v>2542500</v>
      </c>
      <c r="I77" s="77"/>
    </row>
    <row r="78" spans="2:9" ht="37.5" customHeight="1">
      <c r="B78" s="49"/>
      <c r="C78" s="50"/>
      <c r="D78" s="36">
        <v>2360</v>
      </c>
      <c r="E78" s="224" t="s">
        <v>271</v>
      </c>
      <c r="F78" s="181">
        <v>8000</v>
      </c>
      <c r="G78" s="81"/>
      <c r="H78" s="225">
        <f>F78+G78</f>
        <v>8000</v>
      </c>
      <c r="I78" s="77"/>
    </row>
    <row r="79" spans="2:9" ht="67.5" customHeight="1">
      <c r="B79" s="49"/>
      <c r="C79" s="431">
        <v>85213</v>
      </c>
      <c r="D79" s="432"/>
      <c r="E79" s="439" t="s">
        <v>306</v>
      </c>
      <c r="F79" s="434">
        <f>F80+F81</f>
        <v>12760</v>
      </c>
      <c r="G79" s="434">
        <f>G80+G81</f>
        <v>0</v>
      </c>
      <c r="H79" s="434">
        <f>H80+H81</f>
        <v>12760</v>
      </c>
      <c r="I79" s="67"/>
    </row>
    <row r="80" spans="2:9" ht="37.5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431">
        <v>85214</v>
      </c>
      <c r="D82" s="432"/>
      <c r="E82" s="439" t="s">
        <v>80</v>
      </c>
      <c r="F82" s="434">
        <f>F83</f>
        <v>30200</v>
      </c>
      <c r="G82" s="434">
        <f>G83</f>
        <v>0</v>
      </c>
      <c r="H82" s="434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431">
        <v>85216</v>
      </c>
      <c r="D84" s="446"/>
      <c r="E84" s="447" t="s">
        <v>214</v>
      </c>
      <c r="F84" s="448">
        <f>F85</f>
        <v>68900</v>
      </c>
      <c r="G84" s="448">
        <f>G85</f>
        <v>0</v>
      </c>
      <c r="H84" s="448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5" customHeight="1">
      <c r="B86" s="49"/>
      <c r="C86" s="431">
        <v>85219</v>
      </c>
      <c r="D86" s="432"/>
      <c r="E86" s="433" t="s">
        <v>81</v>
      </c>
      <c r="F86" s="434">
        <f>F87+F88</f>
        <v>77900</v>
      </c>
      <c r="G86" s="434">
        <f>G87+G88</f>
        <v>0</v>
      </c>
      <c r="H86" s="434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5" customHeight="1">
      <c r="B89" s="49"/>
      <c r="C89" s="431">
        <v>85295</v>
      </c>
      <c r="D89" s="432"/>
      <c r="E89" s="433" t="s">
        <v>11</v>
      </c>
      <c r="F89" s="434">
        <f>F90</f>
        <v>0</v>
      </c>
      <c r="G89" s="434">
        <f>G90</f>
        <v>0</v>
      </c>
      <c r="H89" s="434">
        <f>H90</f>
        <v>0</v>
      </c>
      <c r="I89" s="77"/>
    </row>
    <row r="90" spans="2:9" ht="24.75" thickBot="1">
      <c r="B90" s="207"/>
      <c r="C90" s="208"/>
      <c r="D90" s="209">
        <v>2030</v>
      </c>
      <c r="E90" s="210" t="s">
        <v>217</v>
      </c>
      <c r="F90" s="211">
        <v>0</v>
      </c>
      <c r="G90" s="212"/>
      <c r="H90" s="311">
        <f>F90+G90</f>
        <v>0</v>
      </c>
      <c r="I90" s="213"/>
    </row>
    <row r="91" spans="2:9" s="44" customFormat="1" ht="26.25" customHeight="1" thickBot="1">
      <c r="B91" s="409">
        <v>853</v>
      </c>
      <c r="C91" s="406"/>
      <c r="D91" s="413"/>
      <c r="E91" s="414" t="s">
        <v>82</v>
      </c>
      <c r="F91" s="415">
        <f>F92</f>
        <v>785939</v>
      </c>
      <c r="G91" s="415">
        <f>G92</f>
        <v>0</v>
      </c>
      <c r="H91" s="415">
        <f>H92</f>
        <v>785939</v>
      </c>
      <c r="I91" s="71"/>
    </row>
    <row r="92" spans="2:9" s="44" customFormat="1" ht="14.25" customHeight="1">
      <c r="B92" s="79"/>
      <c r="C92" s="430">
        <v>85395</v>
      </c>
      <c r="D92" s="441"/>
      <c r="E92" s="392" t="s">
        <v>11</v>
      </c>
      <c r="F92" s="429">
        <f>SUM(F93:F94)</f>
        <v>785939</v>
      </c>
      <c r="G92" s="429">
        <f>SUM(G93:G94)</f>
        <v>0</v>
      </c>
      <c r="H92" s="429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6" t="s">
        <v>286</v>
      </c>
      <c r="F93" s="33">
        <v>668048.16</v>
      </c>
      <c r="G93" s="81"/>
      <c r="H93" s="15">
        <f>F93+G93</f>
        <v>668048.16</v>
      </c>
      <c r="I93" s="77" t="s">
        <v>285</v>
      </c>
    </row>
    <row r="94" spans="2:9" s="44" customFormat="1" ht="48" customHeight="1" thickBot="1">
      <c r="B94" s="45"/>
      <c r="C94" s="46"/>
      <c r="D94" s="36">
        <v>2009</v>
      </c>
      <c r="E94" s="246" t="s">
        <v>286</v>
      </c>
      <c r="F94" s="33">
        <v>117890.84</v>
      </c>
      <c r="G94" s="81"/>
      <c r="H94" s="15">
        <f>F94+G94</f>
        <v>117890.84</v>
      </c>
      <c r="I94" s="77" t="s">
        <v>285</v>
      </c>
    </row>
    <row r="95" spans="2:9" s="44" customFormat="1" ht="15.75" customHeight="1" thickBot="1">
      <c r="B95" s="416" t="s">
        <v>83</v>
      </c>
      <c r="C95" s="417"/>
      <c r="D95" s="417"/>
      <c r="E95" s="418" t="s">
        <v>84</v>
      </c>
      <c r="F95" s="408">
        <f aca="true" t="shared" si="5" ref="F95:H96">F96</f>
        <v>0</v>
      </c>
      <c r="G95" s="408">
        <f t="shared" si="5"/>
        <v>0</v>
      </c>
      <c r="H95" s="408">
        <f t="shared" si="5"/>
        <v>0</v>
      </c>
      <c r="I95" s="201"/>
    </row>
    <row r="96" spans="2:9" s="44" customFormat="1" ht="15.75" customHeight="1">
      <c r="B96" s="79"/>
      <c r="C96" s="449" t="s">
        <v>221</v>
      </c>
      <c r="D96" s="441"/>
      <c r="E96" s="392" t="s">
        <v>222</v>
      </c>
      <c r="F96" s="429">
        <f t="shared" si="5"/>
        <v>0</v>
      </c>
      <c r="G96" s="429">
        <f t="shared" si="5"/>
        <v>0</v>
      </c>
      <c r="H96" s="429">
        <f t="shared" si="5"/>
        <v>0</v>
      </c>
      <c r="I96" s="200"/>
    </row>
    <row r="97" spans="2:9" s="44" customFormat="1" ht="24.75" thickBot="1">
      <c r="B97" s="198"/>
      <c r="C97" s="194"/>
      <c r="D97" s="39">
        <v>2030</v>
      </c>
      <c r="E97" s="24" t="s">
        <v>223</v>
      </c>
      <c r="F97" s="25">
        <v>0</v>
      </c>
      <c r="G97" s="309"/>
      <c r="H97" s="199">
        <f>F97+G97</f>
        <v>0</v>
      </c>
      <c r="I97" s="213"/>
    </row>
    <row r="98" spans="2:9" ht="27" customHeight="1" thickBot="1">
      <c r="B98" s="409">
        <v>900</v>
      </c>
      <c r="C98" s="405"/>
      <c r="D98" s="405"/>
      <c r="E98" s="410" t="s">
        <v>85</v>
      </c>
      <c r="F98" s="408">
        <f>F99+F101</f>
        <v>33000</v>
      </c>
      <c r="G98" s="408">
        <f>G99+G101</f>
        <v>0</v>
      </c>
      <c r="H98" s="408">
        <f>H99+H101</f>
        <v>33000</v>
      </c>
      <c r="I98" s="63"/>
    </row>
    <row r="99" spans="2:9" ht="39.75" customHeight="1">
      <c r="B99" s="195"/>
      <c r="C99" s="430">
        <v>90019</v>
      </c>
      <c r="D99" s="436"/>
      <c r="E99" s="435" t="s">
        <v>219</v>
      </c>
      <c r="F99" s="438">
        <f>F100</f>
        <v>30000</v>
      </c>
      <c r="G99" s="438">
        <f>G100</f>
        <v>0</v>
      </c>
      <c r="H99" s="438">
        <f>H100</f>
        <v>30000</v>
      </c>
      <c r="I99" s="192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12"/>
      <c r="K100" s="321"/>
    </row>
    <row r="101" spans="2:9" s="44" customFormat="1" ht="28.5" customHeight="1">
      <c r="B101" s="54"/>
      <c r="C101" s="431">
        <v>90020</v>
      </c>
      <c r="D101" s="432"/>
      <c r="E101" s="439" t="s">
        <v>86</v>
      </c>
      <c r="F101" s="434">
        <f>F102</f>
        <v>3000</v>
      </c>
      <c r="G101" s="434">
        <f>G102</f>
        <v>0</v>
      </c>
      <c r="H101" s="434">
        <f>H102</f>
        <v>3000</v>
      </c>
      <c r="I101" s="56"/>
    </row>
    <row r="102" spans="2:9" ht="14.25" customHeight="1" thickBot="1">
      <c r="B102" s="59"/>
      <c r="C102" s="60"/>
      <c r="D102" s="232" t="s">
        <v>87</v>
      </c>
      <c r="E102" s="233" t="s">
        <v>88</v>
      </c>
      <c r="F102" s="234">
        <v>3000</v>
      </c>
      <c r="G102" s="235"/>
      <c r="H102" s="16">
        <f>F102+G102</f>
        <v>3000</v>
      </c>
      <c r="I102" s="62"/>
    </row>
    <row r="103" spans="2:9" ht="26.25" thickBot="1">
      <c r="B103" s="416" t="s">
        <v>203</v>
      </c>
      <c r="C103" s="417"/>
      <c r="D103" s="419"/>
      <c r="E103" s="418" t="s">
        <v>204</v>
      </c>
      <c r="F103" s="420">
        <f aca="true" t="shared" si="6" ref="F103:H104">F104</f>
        <v>200000</v>
      </c>
      <c r="G103" s="420">
        <f t="shared" si="6"/>
        <v>0</v>
      </c>
      <c r="H103" s="420">
        <f t="shared" si="6"/>
        <v>200000</v>
      </c>
      <c r="I103" s="63"/>
    </row>
    <row r="104" spans="2:9" ht="14.25" customHeight="1">
      <c r="B104" s="220"/>
      <c r="C104" s="450" t="s">
        <v>210</v>
      </c>
      <c r="D104" s="451"/>
      <c r="E104" s="392" t="s">
        <v>11</v>
      </c>
      <c r="F104" s="381">
        <f t="shared" si="6"/>
        <v>200000</v>
      </c>
      <c r="G104" s="381">
        <f t="shared" si="6"/>
        <v>0</v>
      </c>
      <c r="H104" s="381">
        <f t="shared" si="6"/>
        <v>200000</v>
      </c>
      <c r="I104" s="65"/>
    </row>
    <row r="105" spans="2:9" ht="36.75" thickBot="1">
      <c r="B105" s="59"/>
      <c r="C105" s="60"/>
      <c r="D105" s="375">
        <v>6297</v>
      </c>
      <c r="E105" s="40" t="s">
        <v>274</v>
      </c>
      <c r="F105" s="376">
        <v>200000</v>
      </c>
      <c r="G105" s="377"/>
      <c r="H105" s="16">
        <f>F105+G105</f>
        <v>200000</v>
      </c>
      <c r="I105" s="378"/>
    </row>
    <row r="106" spans="2:9" ht="15" thickBot="1">
      <c r="B106" s="421" t="s">
        <v>89</v>
      </c>
      <c r="C106" s="422"/>
      <c r="D106" s="422"/>
      <c r="E106" s="423" t="s">
        <v>269</v>
      </c>
      <c r="F106" s="420">
        <f aca="true" t="shared" si="7" ref="F106:H107">F107</f>
        <v>1500000</v>
      </c>
      <c r="G106" s="420">
        <f t="shared" si="7"/>
        <v>0</v>
      </c>
      <c r="H106" s="420">
        <f t="shared" si="7"/>
        <v>1500000</v>
      </c>
      <c r="I106" s="380"/>
    </row>
    <row r="107" spans="2:9" ht="14.25">
      <c r="B107" s="379"/>
      <c r="C107" s="452" t="s">
        <v>280</v>
      </c>
      <c r="D107" s="453"/>
      <c r="E107" s="437" t="s">
        <v>279</v>
      </c>
      <c r="F107" s="381">
        <f t="shared" si="7"/>
        <v>1500000</v>
      </c>
      <c r="G107" s="381">
        <f t="shared" si="7"/>
        <v>0</v>
      </c>
      <c r="H107" s="381">
        <f t="shared" si="7"/>
        <v>1500000</v>
      </c>
      <c r="I107" s="456"/>
    </row>
    <row r="108" spans="2:9" ht="24">
      <c r="B108" s="59"/>
      <c r="C108" s="60"/>
      <c r="D108" s="218">
        <v>6330</v>
      </c>
      <c r="E108" s="72" t="s">
        <v>365</v>
      </c>
      <c r="F108" s="230">
        <v>1500000</v>
      </c>
      <c r="G108" s="310"/>
      <c r="H108" s="15">
        <f>F108+G108</f>
        <v>1500000</v>
      </c>
      <c r="I108" s="457"/>
    </row>
    <row r="109" spans="2:9" s="44" customFormat="1" ht="4.5" customHeight="1" thickBot="1">
      <c r="B109" s="84"/>
      <c r="C109" s="85"/>
      <c r="D109" s="86"/>
      <c r="E109" s="86"/>
      <c r="F109" s="186"/>
      <c r="G109" s="187"/>
      <c r="H109" s="187"/>
      <c r="I109" s="87"/>
    </row>
    <row r="110" spans="2:9" s="44" customFormat="1" ht="19.5" customHeight="1" thickBot="1">
      <c r="B110" s="454" t="s">
        <v>90</v>
      </c>
      <c r="C110" s="88"/>
      <c r="D110" s="89"/>
      <c r="E110" s="424"/>
      <c r="F110" s="425">
        <f>F10+F13+F18+F25+F28+F58+F65+F75+F91+F95+F98+F103+F106</f>
        <v>25507703</v>
      </c>
      <c r="G110" s="425">
        <f>G10+G13+G18+G25+G28+G58+G65+G75+G91+G95+G98+G103+G106</f>
        <v>0</v>
      </c>
      <c r="H110" s="425">
        <f>H10+H13+H18+H25+H28+H58+H65+H75+H91+H95+H98+H103+H106</f>
        <v>25507703</v>
      </c>
      <c r="I110" s="71"/>
    </row>
    <row r="111" spans="3:6" ht="14.25">
      <c r="C111" s="90"/>
      <c r="D111" s="91"/>
      <c r="E111" s="90"/>
      <c r="F111" s="90"/>
    </row>
    <row r="112" spans="2:6" ht="14.25">
      <c r="B112" s="92"/>
      <c r="C112" s="90"/>
      <c r="D112" s="91"/>
      <c r="E112" s="90"/>
      <c r="F112" s="90"/>
    </row>
    <row r="113" spans="3:6" ht="14.25">
      <c r="C113" s="93"/>
      <c r="D113" s="91"/>
      <c r="E113" s="90"/>
      <c r="F113" s="90"/>
    </row>
    <row r="114" spans="3:6" ht="14.25">
      <c r="C114" s="90"/>
      <c r="D114" s="91"/>
      <c r="E114" s="90"/>
      <c r="F114" s="90"/>
    </row>
    <row r="115" spans="3:8" ht="14.25">
      <c r="C115" s="90"/>
      <c r="D115" s="91"/>
      <c r="E115" s="90"/>
      <c r="F115" s="90"/>
      <c r="G115" s="7" t="s">
        <v>426</v>
      </c>
      <c r="H115" s="455">
        <f>H17+H105+H108</f>
        <v>1950000</v>
      </c>
    </row>
    <row r="116" spans="3:6" ht="14.25">
      <c r="C116" s="90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9"/>
  <sheetViews>
    <sheetView zoomScalePageLayoutView="0" workbookViewId="0" topLeftCell="A334">
      <selection activeCell="M348" sqref="M348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277</v>
      </c>
    </row>
    <row r="2" spans="3:8" ht="14.25">
      <c r="C2" s="94"/>
      <c r="H2" t="s">
        <v>430</v>
      </c>
    </row>
    <row r="3" spans="3:8" ht="14.25">
      <c r="C3" s="94"/>
      <c r="H3" t="s">
        <v>359</v>
      </c>
    </row>
    <row r="4" ht="18.75">
      <c r="E4" s="3"/>
    </row>
    <row r="5" ht="13.5" customHeight="1">
      <c r="E5" s="3"/>
    </row>
    <row r="6" spans="5:6" ht="18">
      <c r="E6" s="551" t="s">
        <v>366</v>
      </c>
      <c r="F6" s="551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367</v>
      </c>
      <c r="G8" s="183" t="s">
        <v>6</v>
      </c>
      <c r="H8" s="45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421" t="s">
        <v>8</v>
      </c>
      <c r="C10" s="422"/>
      <c r="D10" s="422"/>
      <c r="E10" s="423" t="s">
        <v>9</v>
      </c>
      <c r="F10" s="461">
        <f>F11+F13+F15+F17+F19</f>
        <v>353000</v>
      </c>
      <c r="G10" s="461">
        <f>G11+G13+G15+G17+G19</f>
        <v>85000</v>
      </c>
      <c r="H10" s="461">
        <f>H11+H13+H15+H17+H19</f>
        <v>438000</v>
      </c>
      <c r="I10" s="460"/>
      <c r="J10" s="100"/>
      <c r="K10" s="100"/>
      <c r="L10" s="100"/>
    </row>
    <row r="11" spans="2:12" ht="14.25" customHeight="1">
      <c r="B11" s="156"/>
      <c r="C11" s="478" t="s">
        <v>92</v>
      </c>
      <c r="D11" s="452"/>
      <c r="E11" s="392" t="s">
        <v>282</v>
      </c>
      <c r="F11" s="479">
        <f>F12</f>
        <v>10000</v>
      </c>
      <c r="G11" s="479">
        <f>G12</f>
        <v>0</v>
      </c>
      <c r="H11" s="47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9"/>
      <c r="J12" s="100"/>
      <c r="K12" s="100"/>
      <c r="L12" s="100"/>
    </row>
    <row r="13" spans="2:12" ht="14.25" customHeight="1">
      <c r="B13" s="115"/>
      <c r="C13" s="451" t="s">
        <v>95</v>
      </c>
      <c r="D13" s="480"/>
      <c r="E13" s="392" t="s">
        <v>224</v>
      </c>
      <c r="F13" s="481">
        <f>F14</f>
        <v>10000</v>
      </c>
      <c r="G13" s="481">
        <f>G14</f>
        <v>0</v>
      </c>
      <c r="H13" s="481">
        <f>H14</f>
        <v>10000</v>
      </c>
      <c r="I13" s="219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9"/>
      <c r="J14" s="100"/>
      <c r="K14" s="100"/>
      <c r="L14" s="100"/>
    </row>
    <row r="15" spans="2:12" ht="14.25" customHeight="1">
      <c r="B15" s="119"/>
      <c r="C15" s="395" t="s">
        <v>10</v>
      </c>
      <c r="D15" s="394"/>
      <c r="E15" s="396" t="s">
        <v>225</v>
      </c>
      <c r="F15" s="482">
        <f>F16</f>
        <v>300000</v>
      </c>
      <c r="G15" s="483">
        <f>G16</f>
        <v>0</v>
      </c>
      <c r="H15" s="483">
        <f>H16</f>
        <v>300000</v>
      </c>
      <c r="I15" s="219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7"/>
      <c r="J16" s="100"/>
      <c r="K16" s="100"/>
      <c r="L16" s="100"/>
    </row>
    <row r="17" spans="2:12" ht="14.25" customHeight="1">
      <c r="B17" s="119"/>
      <c r="C17" s="394" t="s">
        <v>98</v>
      </c>
      <c r="D17" s="394"/>
      <c r="E17" s="396" t="s">
        <v>226</v>
      </c>
      <c r="F17" s="484">
        <f>F18</f>
        <v>28000</v>
      </c>
      <c r="G17" s="484">
        <f>G18</f>
        <v>0</v>
      </c>
      <c r="H17" s="48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7"/>
      <c r="J18" s="100"/>
      <c r="K18" s="100"/>
      <c r="L18" s="100"/>
    </row>
    <row r="19" spans="2:12" ht="14.25" customHeight="1">
      <c r="B19" s="116"/>
      <c r="C19" s="485" t="s">
        <v>261</v>
      </c>
      <c r="D19" s="431"/>
      <c r="E19" s="486" t="s">
        <v>11</v>
      </c>
      <c r="F19" s="484">
        <f>F20</f>
        <v>5000</v>
      </c>
      <c r="G19" s="484">
        <f>G20</f>
        <v>85000</v>
      </c>
      <c r="H19" s="48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6" t="s">
        <v>100</v>
      </c>
      <c r="E20" s="147" t="s">
        <v>101</v>
      </c>
      <c r="F20" s="131">
        <v>5000</v>
      </c>
      <c r="G20" s="153">
        <v>85000</v>
      </c>
      <c r="H20" s="205">
        <f>F20+G20</f>
        <v>90000</v>
      </c>
      <c r="I20" s="144" t="s">
        <v>431</v>
      </c>
      <c r="J20" s="100"/>
      <c r="K20" s="100"/>
      <c r="L20" s="100"/>
    </row>
    <row r="21" spans="2:12" ht="15.75" customHeight="1" thickBot="1">
      <c r="B21" s="421" t="s">
        <v>102</v>
      </c>
      <c r="C21" s="422"/>
      <c r="D21" s="422"/>
      <c r="E21" s="423" t="s">
        <v>103</v>
      </c>
      <c r="F21" s="459">
        <f>F22+F24+F26</f>
        <v>3402160</v>
      </c>
      <c r="G21" s="459">
        <f>G22+G24+G26</f>
        <v>0</v>
      </c>
      <c r="H21" s="459">
        <f>H22+H24+H26</f>
        <v>3402160</v>
      </c>
      <c r="I21" s="460"/>
      <c r="J21" s="100"/>
      <c r="K21" s="100"/>
      <c r="L21" s="100"/>
    </row>
    <row r="22" spans="2:12" ht="14.25" customHeight="1">
      <c r="B22" s="115"/>
      <c r="C22" s="451" t="s">
        <v>104</v>
      </c>
      <c r="D22" s="452"/>
      <c r="E22" s="392" t="s">
        <v>227</v>
      </c>
      <c r="F22" s="487">
        <f>F23</f>
        <v>250000</v>
      </c>
      <c r="G22" s="487">
        <f>G23</f>
        <v>0</v>
      </c>
      <c r="H22" s="48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7"/>
      <c r="J23" s="100"/>
      <c r="K23" s="100"/>
      <c r="L23" s="100"/>
    </row>
    <row r="24" spans="2:12" ht="14.25" customHeight="1">
      <c r="B24" s="119"/>
      <c r="C24" s="394" t="s">
        <v>105</v>
      </c>
      <c r="D24" s="395"/>
      <c r="E24" s="396" t="s">
        <v>228</v>
      </c>
      <c r="F24" s="484">
        <f>F25</f>
        <v>50000</v>
      </c>
      <c r="G24" s="484">
        <f>G25</f>
        <v>0</v>
      </c>
      <c r="H24" s="48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281</v>
      </c>
      <c r="F25" s="121">
        <v>50000</v>
      </c>
      <c r="G25" s="76"/>
      <c r="H25" s="76">
        <f>F25+G25</f>
        <v>50000</v>
      </c>
      <c r="I25" s="227"/>
      <c r="J25" s="100"/>
      <c r="K25" s="100"/>
      <c r="L25" s="100"/>
    </row>
    <row r="26" spans="2:12" ht="17.25" customHeight="1">
      <c r="B26" s="119"/>
      <c r="C26" s="395" t="s">
        <v>107</v>
      </c>
      <c r="D26" s="394"/>
      <c r="E26" s="396" t="s">
        <v>229</v>
      </c>
      <c r="F26" s="484">
        <f>F27+F28+F29+F30+F31+F32</f>
        <v>3102160</v>
      </c>
      <c r="G26" s="484">
        <f>G27+G28+G29+G30+G32</f>
        <v>0</v>
      </c>
      <c r="H26" s="484">
        <f>H27+H28+H29+H30+H31+H32</f>
        <v>3102160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409</v>
      </c>
      <c r="F27" s="136">
        <v>71000</v>
      </c>
      <c r="G27" s="76"/>
      <c r="H27" s="76">
        <f aca="true" t="shared" si="0" ref="H27:H32">F27+G27</f>
        <v>71000</v>
      </c>
      <c r="I27" s="227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410</v>
      </c>
      <c r="F28" s="136">
        <v>469041</v>
      </c>
      <c r="G28" s="76"/>
      <c r="H28" s="76">
        <f t="shared" si="0"/>
        <v>469041</v>
      </c>
      <c r="I28" s="227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7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301</v>
      </c>
      <c r="F31" s="121">
        <v>287000</v>
      </c>
      <c r="G31" s="76"/>
      <c r="H31" s="76">
        <f t="shared" si="0"/>
        <v>287000</v>
      </c>
      <c r="I31" s="109"/>
      <c r="J31" s="100"/>
      <c r="K31" s="100"/>
      <c r="L31" s="100"/>
    </row>
    <row r="32" spans="2:12" ht="24.75" thickBot="1">
      <c r="B32" s="116"/>
      <c r="C32" s="117"/>
      <c r="D32" s="112" t="s">
        <v>96</v>
      </c>
      <c r="E32" s="72" t="s">
        <v>411</v>
      </c>
      <c r="F32" s="121">
        <v>2145119</v>
      </c>
      <c r="G32" s="122"/>
      <c r="H32" s="76">
        <f t="shared" si="0"/>
        <v>2145119</v>
      </c>
      <c r="I32" s="227"/>
      <c r="J32" s="100"/>
      <c r="K32" s="100"/>
      <c r="L32" s="100"/>
    </row>
    <row r="33" spans="2:12" ht="15.75" customHeight="1" thickBot="1">
      <c r="B33" s="421" t="s">
        <v>110</v>
      </c>
      <c r="C33" s="422"/>
      <c r="D33" s="422"/>
      <c r="E33" s="406" t="s">
        <v>18</v>
      </c>
      <c r="F33" s="459">
        <f>F34</f>
        <v>190000</v>
      </c>
      <c r="G33" s="459">
        <f>G34</f>
        <v>0</v>
      </c>
      <c r="H33" s="459">
        <f>H34</f>
        <v>190000</v>
      </c>
      <c r="I33" s="108"/>
      <c r="J33" s="100"/>
      <c r="K33" s="100"/>
      <c r="L33" s="100"/>
    </row>
    <row r="34" spans="2:12" ht="16.5" customHeight="1">
      <c r="B34" s="115"/>
      <c r="C34" s="451" t="s">
        <v>111</v>
      </c>
      <c r="D34" s="452"/>
      <c r="E34" s="392" t="s">
        <v>19</v>
      </c>
      <c r="F34" s="487">
        <f>SUM(F35:F36)</f>
        <v>190000</v>
      </c>
      <c r="G34" s="487">
        <f>SUM(G35:G36)</f>
        <v>0</v>
      </c>
      <c r="H34" s="48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421" t="s">
        <v>114</v>
      </c>
      <c r="C37" s="462"/>
      <c r="D37" s="422"/>
      <c r="E37" s="463" t="s">
        <v>115</v>
      </c>
      <c r="F37" s="459">
        <f aca="true" t="shared" si="1" ref="F37:H38">F38</f>
        <v>60000</v>
      </c>
      <c r="G37" s="459">
        <f t="shared" si="1"/>
        <v>0</v>
      </c>
      <c r="H37" s="45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51" t="s">
        <v>116</v>
      </c>
      <c r="D38" s="452"/>
      <c r="E38" s="392" t="s">
        <v>230</v>
      </c>
      <c r="F38" s="487">
        <f t="shared" si="1"/>
        <v>60000</v>
      </c>
      <c r="G38" s="487">
        <f t="shared" si="1"/>
        <v>0</v>
      </c>
      <c r="H38" s="48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421" t="s">
        <v>117</v>
      </c>
      <c r="C40" s="422"/>
      <c r="D40" s="422"/>
      <c r="E40" s="406" t="s">
        <v>25</v>
      </c>
      <c r="F40" s="459">
        <f>F41+F45+F53+F77+F81</f>
        <v>2563546</v>
      </c>
      <c r="G40" s="459">
        <f>G41+G45+G53+G77+G81</f>
        <v>15000</v>
      </c>
      <c r="H40" s="459">
        <f>H41+H45+H53+H77+H81</f>
        <v>2578546</v>
      </c>
      <c r="I40" s="108"/>
      <c r="J40" s="100"/>
      <c r="K40" s="100"/>
      <c r="L40" s="100"/>
    </row>
    <row r="41" spans="2:12" ht="15" customHeight="1">
      <c r="B41" s="115"/>
      <c r="C41" s="451" t="s">
        <v>118</v>
      </c>
      <c r="D41" s="452"/>
      <c r="E41" s="392" t="s">
        <v>231</v>
      </c>
      <c r="F41" s="487">
        <f>SUM(F42:F44)</f>
        <v>66200</v>
      </c>
      <c r="G41" s="487">
        <f>SUM(G42:G44)</f>
        <v>0</v>
      </c>
      <c r="H41" s="48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95" t="s">
        <v>125</v>
      </c>
      <c r="D45" s="394"/>
      <c r="E45" s="396" t="s">
        <v>232</v>
      </c>
      <c r="F45" s="484">
        <f>SUM(F46:F52)</f>
        <v>132546</v>
      </c>
      <c r="G45" s="484">
        <f>SUM(G46:G52)</f>
        <v>0</v>
      </c>
      <c r="H45" s="48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9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95" t="s">
        <v>130</v>
      </c>
      <c r="D53" s="394"/>
      <c r="E53" s="396" t="s">
        <v>233</v>
      </c>
      <c r="F53" s="484">
        <f>SUM(F54:F76)</f>
        <v>2250100</v>
      </c>
      <c r="G53" s="488">
        <f>SUM(G54:G76)</f>
        <v>15000</v>
      </c>
      <c r="H53" s="484">
        <f>SUM(H54:H76)</f>
        <v>2265100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9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76"/>
      <c r="H56" s="76">
        <f t="shared" si="3"/>
        <v>90000</v>
      </c>
      <c r="I56" s="227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7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7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7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7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7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/>
      <c r="H65" s="122">
        <f t="shared" si="3"/>
        <v>202000</v>
      </c>
      <c r="I65" s="227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5000</v>
      </c>
      <c r="G69" s="76">
        <v>15000</v>
      </c>
      <c r="H69" s="76">
        <f t="shared" si="3"/>
        <v>20000</v>
      </c>
      <c r="I69" s="144" t="s">
        <v>431</v>
      </c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7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6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6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7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7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7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94" t="s">
        <v>147</v>
      </c>
      <c r="D77" s="395"/>
      <c r="E77" s="396" t="s">
        <v>234</v>
      </c>
      <c r="F77" s="484">
        <f>F78+F79+F80</f>
        <v>60640</v>
      </c>
      <c r="G77" s="488">
        <f>G78+G79+G80</f>
        <v>0</v>
      </c>
      <c r="H77" s="48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7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7"/>
      <c r="J80" s="100"/>
      <c r="K80" s="100"/>
      <c r="L80" s="100"/>
    </row>
    <row r="81" spans="2:12" ht="15" customHeight="1">
      <c r="B81" s="116"/>
      <c r="C81" s="394" t="s">
        <v>272</v>
      </c>
      <c r="D81" s="489"/>
      <c r="E81" s="396" t="s">
        <v>11</v>
      </c>
      <c r="F81" s="484">
        <f>F82</f>
        <v>54060</v>
      </c>
      <c r="G81" s="484">
        <f>G82</f>
        <v>0</v>
      </c>
      <c r="H81" s="48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9"/>
      <c r="J82" s="100"/>
      <c r="K82" s="100"/>
      <c r="L82" s="100"/>
    </row>
    <row r="83" spans="2:12" ht="39" thickBot="1">
      <c r="B83" s="421" t="s">
        <v>148</v>
      </c>
      <c r="C83" s="422"/>
      <c r="D83" s="422"/>
      <c r="E83" s="410" t="s">
        <v>304</v>
      </c>
      <c r="F83" s="459">
        <f>F84</f>
        <v>1420</v>
      </c>
      <c r="G83" s="459">
        <f>G84</f>
        <v>0</v>
      </c>
      <c r="H83" s="459">
        <f>H84</f>
        <v>1420</v>
      </c>
      <c r="I83" s="108"/>
      <c r="J83" s="100"/>
      <c r="K83" s="100"/>
      <c r="L83" s="100"/>
    </row>
    <row r="84" spans="2:12" ht="26.25" customHeight="1">
      <c r="B84" s="222"/>
      <c r="C84" s="490" t="s">
        <v>149</v>
      </c>
      <c r="D84" s="491"/>
      <c r="E84" s="492" t="s">
        <v>235</v>
      </c>
      <c r="F84" s="493">
        <f>SUM(F85:F85)</f>
        <v>1420</v>
      </c>
      <c r="G84" s="493">
        <f>SUM(G85:G85)</f>
        <v>0</v>
      </c>
      <c r="H84" s="493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3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64" t="s">
        <v>151</v>
      </c>
      <c r="C86" s="422"/>
      <c r="D86" s="462"/>
      <c r="E86" s="410" t="s">
        <v>152</v>
      </c>
      <c r="F86" s="465">
        <f>F87+F89+F97</f>
        <v>326400</v>
      </c>
      <c r="G86" s="466">
        <f>G87+G89+G97</f>
        <v>0</v>
      </c>
      <c r="H86" s="465">
        <f>H87+H89+H97</f>
        <v>326400</v>
      </c>
      <c r="I86" s="108"/>
      <c r="J86" s="100"/>
      <c r="K86" s="100"/>
      <c r="L86" s="100"/>
    </row>
    <row r="87" spans="2:12" ht="17.25" customHeight="1">
      <c r="B87" s="382"/>
      <c r="C87" s="494">
        <v>75405</v>
      </c>
      <c r="D87" s="452"/>
      <c r="E87" s="392" t="s">
        <v>368</v>
      </c>
      <c r="F87" s="387">
        <f>F88</f>
        <v>100000</v>
      </c>
      <c r="G87" s="399">
        <f>G88</f>
        <v>0</v>
      </c>
      <c r="H87" s="387">
        <f>H88</f>
        <v>100000</v>
      </c>
      <c r="I87" s="188"/>
      <c r="J87" s="100"/>
      <c r="K87" s="100"/>
      <c r="L87" s="100"/>
    </row>
    <row r="88" spans="2:12" ht="21.75" customHeight="1">
      <c r="B88" s="383"/>
      <c r="C88" s="178"/>
      <c r="D88" s="384" t="s">
        <v>369</v>
      </c>
      <c r="E88" s="385" t="s">
        <v>370</v>
      </c>
      <c r="F88" s="386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51" t="s">
        <v>153</v>
      </c>
      <c r="D89" s="452"/>
      <c r="E89" s="392" t="s">
        <v>236</v>
      </c>
      <c r="F89" s="487">
        <f>SUM(F90:F96)</f>
        <v>171400</v>
      </c>
      <c r="G89" s="487">
        <f>SUM(G90:G96)</f>
        <v>0</v>
      </c>
      <c r="H89" s="487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7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412</v>
      </c>
      <c r="F91" s="121">
        <v>34400</v>
      </c>
      <c r="G91" s="122"/>
      <c r="H91" s="122">
        <f t="shared" si="4"/>
        <v>34400</v>
      </c>
      <c r="I91" s="236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7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6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7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6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95">
        <v>75421</v>
      </c>
      <c r="D97" s="496"/>
      <c r="E97" s="396" t="s">
        <v>299</v>
      </c>
      <c r="F97" s="488">
        <f>F98</f>
        <v>55000</v>
      </c>
      <c r="G97" s="488">
        <f>G98</f>
        <v>0</v>
      </c>
      <c r="H97" s="488">
        <f>H98</f>
        <v>55000</v>
      </c>
      <c r="I97" s="123"/>
      <c r="J97" s="100"/>
      <c r="K97" s="100"/>
      <c r="L97" s="100"/>
    </row>
    <row r="98" spans="2:12" ht="15.75" customHeight="1" thickBot="1">
      <c r="B98" s="327"/>
      <c r="C98" s="328"/>
      <c r="D98" s="112" t="s">
        <v>160</v>
      </c>
      <c r="E98" s="72" t="s">
        <v>161</v>
      </c>
      <c r="F98" s="131">
        <v>55000</v>
      </c>
      <c r="G98" s="329"/>
      <c r="H98" s="76">
        <f>F98+G98</f>
        <v>55000</v>
      </c>
      <c r="I98" s="330"/>
      <c r="J98" s="100"/>
      <c r="K98" s="100"/>
      <c r="L98" s="100"/>
    </row>
    <row r="99" spans="2:12" ht="16.5" customHeight="1" thickBot="1">
      <c r="B99" s="421" t="s">
        <v>155</v>
      </c>
      <c r="C99" s="422"/>
      <c r="D99" s="422"/>
      <c r="E99" s="423" t="s">
        <v>156</v>
      </c>
      <c r="F99" s="459">
        <f aca="true" t="shared" si="5" ref="F99:H100">F100</f>
        <v>200000</v>
      </c>
      <c r="G99" s="459">
        <f t="shared" si="5"/>
        <v>0</v>
      </c>
      <c r="H99" s="459">
        <f t="shared" si="5"/>
        <v>200000</v>
      </c>
      <c r="I99" s="108"/>
      <c r="J99" s="100"/>
      <c r="K99" s="100"/>
      <c r="L99" s="100"/>
    </row>
    <row r="100" spans="2:12" ht="27.75" customHeight="1">
      <c r="B100" s="214"/>
      <c r="C100" s="497" t="s">
        <v>157</v>
      </c>
      <c r="D100" s="450"/>
      <c r="E100" s="498" t="s">
        <v>237</v>
      </c>
      <c r="F100" s="499">
        <f t="shared" si="5"/>
        <v>200000</v>
      </c>
      <c r="G100" s="499">
        <f t="shared" si="5"/>
        <v>0</v>
      </c>
      <c r="H100" s="499">
        <f t="shared" si="5"/>
        <v>200000</v>
      </c>
      <c r="I100" s="157"/>
      <c r="J100" s="100"/>
      <c r="K100" s="100"/>
      <c r="L100" s="100"/>
    </row>
    <row r="101" spans="2:12" ht="24.75" thickBot="1">
      <c r="B101" s="369"/>
      <c r="C101" s="370"/>
      <c r="D101" s="370" t="s">
        <v>262</v>
      </c>
      <c r="E101" s="373" t="s">
        <v>263</v>
      </c>
      <c r="F101" s="371">
        <v>200000</v>
      </c>
      <c r="G101" s="228"/>
      <c r="H101" s="228">
        <f>F101+G101</f>
        <v>200000</v>
      </c>
      <c r="I101" s="546"/>
      <c r="J101" s="100"/>
      <c r="K101" s="100"/>
      <c r="L101" s="100"/>
    </row>
    <row r="102" spans="2:12" ht="15.75" customHeight="1" thickBot="1">
      <c r="B102" s="421" t="s">
        <v>158</v>
      </c>
      <c r="C102" s="422"/>
      <c r="D102" s="422"/>
      <c r="E102" s="406" t="s">
        <v>66</v>
      </c>
      <c r="F102" s="459">
        <f aca="true" t="shared" si="6" ref="F102:H103">F103</f>
        <v>30000</v>
      </c>
      <c r="G102" s="459">
        <f t="shared" si="6"/>
        <v>0</v>
      </c>
      <c r="H102" s="459">
        <f t="shared" si="6"/>
        <v>30000</v>
      </c>
      <c r="I102" s="108"/>
      <c r="J102" s="100"/>
      <c r="K102" s="100"/>
      <c r="L102" s="100"/>
    </row>
    <row r="103" spans="2:12" ht="17.25" customHeight="1">
      <c r="B103" s="115"/>
      <c r="C103" s="451" t="s">
        <v>159</v>
      </c>
      <c r="D103" s="452"/>
      <c r="E103" s="392" t="s">
        <v>238</v>
      </c>
      <c r="F103" s="487">
        <f t="shared" si="6"/>
        <v>30000</v>
      </c>
      <c r="G103" s="487">
        <f t="shared" si="6"/>
        <v>0</v>
      </c>
      <c r="H103" s="487">
        <f t="shared" si="6"/>
        <v>30000</v>
      </c>
      <c r="I103" s="109"/>
      <c r="J103" s="100"/>
      <c r="K103" s="100"/>
      <c r="L103" s="100"/>
    </row>
    <row r="104" spans="2:12" ht="15" thickBot="1">
      <c r="B104" s="124"/>
      <c r="C104" s="133"/>
      <c r="D104" s="137" t="s">
        <v>160</v>
      </c>
      <c r="E104" s="40" t="s">
        <v>161</v>
      </c>
      <c r="F104" s="125">
        <v>30000</v>
      </c>
      <c r="G104" s="126"/>
      <c r="H104" s="126">
        <f>F104+G104</f>
        <v>30000</v>
      </c>
      <c r="I104" s="127"/>
      <c r="J104" s="100"/>
      <c r="K104" s="100"/>
      <c r="L104" s="100"/>
    </row>
    <row r="105" spans="2:12" ht="15.75" customHeight="1" thickBot="1">
      <c r="B105" s="421" t="s">
        <v>162</v>
      </c>
      <c r="C105" s="422"/>
      <c r="D105" s="467"/>
      <c r="E105" s="406" t="s">
        <v>71</v>
      </c>
      <c r="F105" s="459">
        <f>F106+F125+F141+F161+F180+F194+F210+F212</f>
        <v>8785300</v>
      </c>
      <c r="G105" s="459">
        <f>G106+G125+G141+G161+G180+G194+G210+G212</f>
        <v>0</v>
      </c>
      <c r="H105" s="459">
        <f>H106+H125+H141+H161+H180+H194+H210+H212</f>
        <v>8785300</v>
      </c>
      <c r="I105" s="108"/>
      <c r="J105" s="100"/>
      <c r="K105" s="100"/>
      <c r="L105" s="100"/>
    </row>
    <row r="106" spans="2:12" ht="16.5" customHeight="1">
      <c r="B106" s="214"/>
      <c r="C106" s="450" t="s">
        <v>163</v>
      </c>
      <c r="D106" s="500"/>
      <c r="E106" s="498" t="s">
        <v>72</v>
      </c>
      <c r="F106" s="499">
        <f>SUM(F107:F124)</f>
        <v>4099800</v>
      </c>
      <c r="G106" s="499">
        <f>SUM(G107:G124)</f>
        <v>0</v>
      </c>
      <c r="H106" s="499">
        <f>SUM(H107:H124)</f>
        <v>4099800</v>
      </c>
      <c r="I106" s="157"/>
      <c r="J106" s="100"/>
      <c r="K106" s="100"/>
      <c r="L106" s="100"/>
    </row>
    <row r="107" spans="2:12" ht="14.25" customHeight="1">
      <c r="B107" s="116"/>
      <c r="C107" s="117"/>
      <c r="D107" s="112" t="s">
        <v>154</v>
      </c>
      <c r="E107" s="72" t="s">
        <v>131</v>
      </c>
      <c r="F107" s="121">
        <v>174500</v>
      </c>
      <c r="G107" s="76"/>
      <c r="H107" s="76">
        <f aca="true" t="shared" si="7" ref="H107:H124">F107+G107</f>
        <v>174500</v>
      </c>
      <c r="I107" s="219"/>
      <c r="J107" s="100"/>
      <c r="K107" s="100"/>
      <c r="L107" s="100"/>
    </row>
    <row r="108" spans="2:12" ht="14.25" customHeight="1">
      <c r="B108" s="116"/>
      <c r="C108" s="117"/>
      <c r="D108" s="112" t="s">
        <v>119</v>
      </c>
      <c r="E108" s="72" t="s">
        <v>120</v>
      </c>
      <c r="F108" s="121">
        <v>2604700</v>
      </c>
      <c r="G108" s="122"/>
      <c r="H108" s="76">
        <f t="shared" si="7"/>
        <v>2604700</v>
      </c>
      <c r="I108" s="227"/>
      <c r="J108" s="100"/>
      <c r="K108" s="100"/>
      <c r="L108" s="100"/>
    </row>
    <row r="109" spans="2:12" ht="14.25" customHeight="1">
      <c r="B109" s="116"/>
      <c r="C109" s="117"/>
      <c r="D109" s="112" t="s">
        <v>132</v>
      </c>
      <c r="E109" s="72" t="s">
        <v>133</v>
      </c>
      <c r="F109" s="121">
        <v>215800</v>
      </c>
      <c r="G109" s="76"/>
      <c r="H109" s="76">
        <f t="shared" si="7"/>
        <v>215800</v>
      </c>
      <c r="I109" s="219"/>
      <c r="J109" s="100"/>
      <c r="K109" s="100"/>
      <c r="L109" s="100"/>
    </row>
    <row r="110" spans="2:12" ht="14.25" customHeight="1">
      <c r="B110" s="116"/>
      <c r="C110" s="117"/>
      <c r="D110" s="112" t="s">
        <v>121</v>
      </c>
      <c r="E110" s="72" t="s">
        <v>122</v>
      </c>
      <c r="F110" s="121">
        <v>509300</v>
      </c>
      <c r="G110" s="76"/>
      <c r="H110" s="76">
        <f t="shared" si="7"/>
        <v>509300</v>
      </c>
      <c r="I110" s="227"/>
      <c r="J110" s="100"/>
      <c r="K110" s="100"/>
      <c r="L110" s="100"/>
    </row>
    <row r="111" spans="2:12" ht="14.25" customHeight="1">
      <c r="B111" s="116"/>
      <c r="C111" s="117"/>
      <c r="D111" s="112" t="s">
        <v>123</v>
      </c>
      <c r="E111" s="72" t="s">
        <v>124</v>
      </c>
      <c r="F111" s="121">
        <v>72600</v>
      </c>
      <c r="G111" s="76"/>
      <c r="H111" s="76">
        <f t="shared" si="7"/>
        <v>72600</v>
      </c>
      <c r="I111" s="227"/>
      <c r="J111" s="100"/>
      <c r="K111" s="100"/>
      <c r="L111" s="100"/>
    </row>
    <row r="112" spans="2:12" ht="14.25" customHeight="1">
      <c r="B112" s="116"/>
      <c r="C112" s="117"/>
      <c r="D112" s="117">
        <v>4170</v>
      </c>
      <c r="E112" s="72" t="s">
        <v>134</v>
      </c>
      <c r="F112" s="121">
        <v>12000</v>
      </c>
      <c r="G112" s="76"/>
      <c r="H112" s="76">
        <f t="shared" si="7"/>
        <v>12000</v>
      </c>
      <c r="I112" s="219"/>
      <c r="J112" s="100"/>
      <c r="K112" s="100"/>
      <c r="L112" s="100"/>
    </row>
    <row r="113" spans="2:12" ht="14.25" customHeight="1">
      <c r="B113" s="116"/>
      <c r="C113" s="117"/>
      <c r="D113" s="112" t="s">
        <v>108</v>
      </c>
      <c r="E113" s="72" t="s">
        <v>109</v>
      </c>
      <c r="F113" s="121">
        <v>134700</v>
      </c>
      <c r="G113" s="76"/>
      <c r="H113" s="76">
        <f t="shared" si="7"/>
        <v>134700</v>
      </c>
      <c r="I113" s="227"/>
      <c r="J113" s="100"/>
      <c r="K113" s="100"/>
      <c r="L113" s="100"/>
    </row>
    <row r="114" spans="2:12" ht="14.25" customHeight="1">
      <c r="B114" s="116"/>
      <c r="C114" s="117"/>
      <c r="D114" s="112" t="s">
        <v>164</v>
      </c>
      <c r="E114" s="72" t="s">
        <v>165</v>
      </c>
      <c r="F114" s="121">
        <v>12000</v>
      </c>
      <c r="G114" s="76"/>
      <c r="H114" s="76">
        <f t="shared" si="7"/>
        <v>12000</v>
      </c>
      <c r="I114" s="144"/>
      <c r="J114" s="100"/>
      <c r="K114" s="100"/>
      <c r="L114" s="100"/>
    </row>
    <row r="115" spans="2:12" ht="14.25" customHeight="1">
      <c r="B115" s="116"/>
      <c r="C115" s="117"/>
      <c r="D115" s="112" t="s">
        <v>135</v>
      </c>
      <c r="E115" s="72" t="s">
        <v>136</v>
      </c>
      <c r="F115" s="121">
        <v>124900</v>
      </c>
      <c r="G115" s="76"/>
      <c r="H115" s="76">
        <f t="shared" si="7"/>
        <v>124900</v>
      </c>
      <c r="I115" s="227"/>
      <c r="J115" s="100"/>
      <c r="K115" s="100"/>
      <c r="L115" s="100"/>
    </row>
    <row r="116" spans="2:12" ht="14.25" customHeight="1">
      <c r="B116" s="116"/>
      <c r="C116" s="117"/>
      <c r="D116" s="112" t="s">
        <v>137</v>
      </c>
      <c r="E116" s="72" t="s">
        <v>138</v>
      </c>
      <c r="F116" s="121">
        <v>20000</v>
      </c>
      <c r="G116" s="76"/>
      <c r="H116" s="76">
        <f t="shared" si="7"/>
        <v>20000</v>
      </c>
      <c r="I116" s="219"/>
      <c r="J116" s="100"/>
      <c r="K116" s="100"/>
      <c r="L116" s="100"/>
    </row>
    <row r="117" spans="2:12" ht="14.25" customHeight="1">
      <c r="B117" s="116"/>
      <c r="C117" s="117"/>
      <c r="D117" s="117" t="s">
        <v>182</v>
      </c>
      <c r="E117" s="72" t="s">
        <v>183</v>
      </c>
      <c r="F117" s="121">
        <v>3600</v>
      </c>
      <c r="G117" s="76"/>
      <c r="H117" s="76">
        <f t="shared" si="7"/>
        <v>3600</v>
      </c>
      <c r="I117" s="227"/>
      <c r="J117" s="100"/>
      <c r="K117" s="100"/>
      <c r="L117" s="100"/>
    </row>
    <row r="118" spans="2:12" ht="14.25" customHeight="1">
      <c r="B118" s="116"/>
      <c r="C118" s="117"/>
      <c r="D118" s="112" t="s">
        <v>93</v>
      </c>
      <c r="E118" s="72" t="s">
        <v>94</v>
      </c>
      <c r="F118" s="121">
        <v>32500</v>
      </c>
      <c r="G118" s="76"/>
      <c r="H118" s="76">
        <f t="shared" si="7"/>
        <v>32500</v>
      </c>
      <c r="I118" s="227"/>
      <c r="J118" s="100"/>
      <c r="K118" s="100"/>
      <c r="L118" s="100"/>
    </row>
    <row r="119" spans="2:12" ht="14.25" customHeight="1">
      <c r="B119" s="116"/>
      <c r="C119" s="117"/>
      <c r="D119" s="143">
        <v>4350</v>
      </c>
      <c r="E119" s="72" t="s">
        <v>139</v>
      </c>
      <c r="F119" s="121">
        <v>1600</v>
      </c>
      <c r="G119" s="76"/>
      <c r="H119" s="76">
        <f t="shared" si="7"/>
        <v>1600</v>
      </c>
      <c r="I119" s="227"/>
      <c r="J119" s="100"/>
      <c r="K119" s="100"/>
      <c r="L119" s="100"/>
    </row>
    <row r="120" spans="2:12" ht="14.25" customHeight="1">
      <c r="B120" s="116"/>
      <c r="C120" s="117"/>
      <c r="D120" s="143">
        <v>4360</v>
      </c>
      <c r="E120" s="72" t="s">
        <v>140</v>
      </c>
      <c r="F120" s="121">
        <v>4200</v>
      </c>
      <c r="G120" s="76"/>
      <c r="H120" s="76">
        <f t="shared" si="7"/>
        <v>4200</v>
      </c>
      <c r="I120" s="219"/>
      <c r="J120" s="100"/>
      <c r="K120" s="100"/>
      <c r="L120" s="100"/>
    </row>
    <row r="121" spans="2:12" ht="14.25" customHeight="1">
      <c r="B121" s="116"/>
      <c r="C121" s="117"/>
      <c r="D121" s="143">
        <v>4370</v>
      </c>
      <c r="E121" s="72" t="s">
        <v>141</v>
      </c>
      <c r="F121" s="121">
        <v>6400</v>
      </c>
      <c r="G121" s="76"/>
      <c r="H121" s="76">
        <f t="shared" si="7"/>
        <v>6400</v>
      </c>
      <c r="I121" s="219"/>
      <c r="J121" s="100"/>
      <c r="K121" s="100"/>
      <c r="L121" s="100"/>
    </row>
    <row r="122" spans="2:12" ht="14.25" customHeight="1">
      <c r="B122" s="116"/>
      <c r="C122" s="117"/>
      <c r="D122" s="112" t="s">
        <v>126</v>
      </c>
      <c r="E122" s="72" t="s">
        <v>127</v>
      </c>
      <c r="F122" s="121">
        <v>2200</v>
      </c>
      <c r="G122" s="76"/>
      <c r="H122" s="76">
        <f t="shared" si="7"/>
        <v>2200</v>
      </c>
      <c r="I122" s="144"/>
      <c r="J122" s="100"/>
      <c r="K122" s="100"/>
      <c r="L122" s="100"/>
    </row>
    <row r="123" spans="2:12" ht="14.25" customHeight="1">
      <c r="B123" s="116"/>
      <c r="C123" s="117"/>
      <c r="D123" s="112" t="s">
        <v>100</v>
      </c>
      <c r="E123" s="72" t="s">
        <v>101</v>
      </c>
      <c r="F123" s="121">
        <v>6500</v>
      </c>
      <c r="G123" s="76"/>
      <c r="H123" s="76">
        <f t="shared" si="7"/>
        <v>6500</v>
      </c>
      <c r="I123" s="227"/>
      <c r="J123" s="100"/>
      <c r="K123" s="100"/>
      <c r="L123" s="100"/>
    </row>
    <row r="124" spans="2:12" ht="14.25" customHeight="1">
      <c r="B124" s="116"/>
      <c r="C124" s="117"/>
      <c r="D124" s="112" t="s">
        <v>142</v>
      </c>
      <c r="E124" s="72" t="s">
        <v>143</v>
      </c>
      <c r="F124" s="121">
        <v>162300</v>
      </c>
      <c r="G124" s="76"/>
      <c r="H124" s="76">
        <f t="shared" si="7"/>
        <v>162300</v>
      </c>
      <c r="I124" s="219"/>
      <c r="J124" s="100"/>
      <c r="K124" s="100"/>
      <c r="L124" s="100"/>
    </row>
    <row r="125" spans="2:12" ht="25.5">
      <c r="B125" s="116"/>
      <c r="C125" s="394" t="s">
        <v>166</v>
      </c>
      <c r="D125" s="395"/>
      <c r="E125" s="396" t="s">
        <v>239</v>
      </c>
      <c r="F125" s="484">
        <f>SUM(F126:F140)</f>
        <v>437400</v>
      </c>
      <c r="G125" s="484">
        <f>SUM(G126:G140)</f>
        <v>0</v>
      </c>
      <c r="H125" s="484">
        <f>SUM(H126:H140)</f>
        <v>437400</v>
      </c>
      <c r="I125" s="114"/>
      <c r="J125" s="100"/>
      <c r="K125" s="100"/>
      <c r="L125" s="100"/>
    </row>
    <row r="126" spans="2:12" ht="14.25" customHeight="1">
      <c r="B126" s="116"/>
      <c r="C126" s="117"/>
      <c r="D126" s="112" t="s">
        <v>154</v>
      </c>
      <c r="E126" s="72" t="s">
        <v>131</v>
      </c>
      <c r="F126" s="121">
        <v>18400</v>
      </c>
      <c r="G126" s="76"/>
      <c r="H126" s="76">
        <f aca="true" t="shared" si="8" ref="H126:H140">F126+G126</f>
        <v>18400</v>
      </c>
      <c r="I126" s="219"/>
      <c r="J126" s="100"/>
      <c r="K126" s="100"/>
      <c r="L126" s="100"/>
    </row>
    <row r="127" spans="2:12" ht="14.25" customHeight="1">
      <c r="B127" s="116"/>
      <c r="C127" s="117"/>
      <c r="D127" s="112" t="s">
        <v>119</v>
      </c>
      <c r="E127" s="72" t="s">
        <v>120</v>
      </c>
      <c r="F127" s="121">
        <v>275500</v>
      </c>
      <c r="G127" s="76"/>
      <c r="H127" s="76">
        <f t="shared" si="8"/>
        <v>275500</v>
      </c>
      <c r="I127" s="219"/>
      <c r="J127" s="100"/>
      <c r="K127" s="100"/>
      <c r="L127" s="100"/>
    </row>
    <row r="128" spans="2:12" ht="14.25" customHeight="1">
      <c r="B128" s="116"/>
      <c r="C128" s="117"/>
      <c r="D128" s="112" t="s">
        <v>132</v>
      </c>
      <c r="E128" s="72" t="s">
        <v>133</v>
      </c>
      <c r="F128" s="121">
        <v>22400</v>
      </c>
      <c r="G128" s="76"/>
      <c r="H128" s="76">
        <f t="shared" si="8"/>
        <v>22400</v>
      </c>
      <c r="I128" s="219"/>
      <c r="J128" s="100"/>
      <c r="K128" s="100"/>
      <c r="L128" s="100"/>
    </row>
    <row r="129" spans="2:12" ht="14.25" customHeight="1">
      <c r="B129" s="116"/>
      <c r="C129" s="117"/>
      <c r="D129" s="112" t="s">
        <v>121</v>
      </c>
      <c r="E129" s="72" t="s">
        <v>122</v>
      </c>
      <c r="F129" s="121">
        <v>53100</v>
      </c>
      <c r="G129" s="76"/>
      <c r="H129" s="76">
        <f t="shared" si="8"/>
        <v>53100</v>
      </c>
      <c r="I129" s="219"/>
      <c r="J129" s="100"/>
      <c r="K129" s="100"/>
      <c r="L129" s="100"/>
    </row>
    <row r="130" spans="2:12" ht="14.25" customHeight="1">
      <c r="B130" s="116"/>
      <c r="C130" s="117"/>
      <c r="D130" s="112" t="s">
        <v>123</v>
      </c>
      <c r="E130" s="72" t="s">
        <v>124</v>
      </c>
      <c r="F130" s="121">
        <v>7600</v>
      </c>
      <c r="G130" s="76"/>
      <c r="H130" s="76">
        <f t="shared" si="8"/>
        <v>7600</v>
      </c>
      <c r="I130" s="219"/>
      <c r="J130" s="100"/>
      <c r="K130" s="100"/>
      <c r="L130" s="100"/>
    </row>
    <row r="131" spans="2:12" ht="14.25" customHeight="1">
      <c r="B131" s="116"/>
      <c r="C131" s="117"/>
      <c r="D131" s="117">
        <v>4170</v>
      </c>
      <c r="E131" s="72" t="s">
        <v>134</v>
      </c>
      <c r="F131" s="121">
        <v>5500</v>
      </c>
      <c r="G131" s="76"/>
      <c r="H131" s="76">
        <f t="shared" si="8"/>
        <v>5500</v>
      </c>
      <c r="I131" s="219"/>
      <c r="J131" s="100"/>
      <c r="K131" s="100"/>
      <c r="L131" s="100"/>
    </row>
    <row r="132" spans="2:12" ht="14.25" customHeight="1">
      <c r="B132" s="116"/>
      <c r="C132" s="117"/>
      <c r="D132" s="112" t="s">
        <v>108</v>
      </c>
      <c r="E132" s="72" t="s">
        <v>109</v>
      </c>
      <c r="F132" s="121">
        <v>3700</v>
      </c>
      <c r="G132" s="76"/>
      <c r="H132" s="76">
        <f t="shared" si="8"/>
        <v>3700</v>
      </c>
      <c r="I132" s="219"/>
      <c r="J132" s="100"/>
      <c r="K132" s="100"/>
      <c r="L132" s="100"/>
    </row>
    <row r="133" spans="2:12" ht="14.25" customHeight="1">
      <c r="B133" s="116"/>
      <c r="C133" s="117"/>
      <c r="D133" s="112" t="s">
        <v>164</v>
      </c>
      <c r="E133" s="72" t="s">
        <v>165</v>
      </c>
      <c r="F133" s="121">
        <v>1500</v>
      </c>
      <c r="G133" s="76"/>
      <c r="H133" s="76">
        <f t="shared" si="8"/>
        <v>1500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135</v>
      </c>
      <c r="E134" s="72" t="s">
        <v>136</v>
      </c>
      <c r="F134" s="121">
        <v>16000</v>
      </c>
      <c r="G134" s="76"/>
      <c r="H134" s="76">
        <f t="shared" si="8"/>
        <v>16000</v>
      </c>
      <c r="I134" s="227"/>
      <c r="J134" s="100"/>
      <c r="K134" s="100"/>
      <c r="L134" s="100"/>
    </row>
    <row r="135" spans="2:12" ht="14.25" customHeight="1">
      <c r="B135" s="116"/>
      <c r="C135" s="117"/>
      <c r="D135" s="112" t="s">
        <v>137</v>
      </c>
      <c r="E135" s="72" t="s">
        <v>138</v>
      </c>
      <c r="F135" s="121">
        <v>2000</v>
      </c>
      <c r="G135" s="76"/>
      <c r="H135" s="76">
        <f t="shared" si="8"/>
        <v>2000</v>
      </c>
      <c r="I135" s="236"/>
      <c r="J135" s="100"/>
      <c r="K135" s="100"/>
      <c r="L135" s="100"/>
    </row>
    <row r="136" spans="2:12" ht="14.25" customHeight="1">
      <c r="B136" s="116"/>
      <c r="C136" s="117"/>
      <c r="D136" s="117" t="s">
        <v>182</v>
      </c>
      <c r="E136" s="72" t="s">
        <v>183</v>
      </c>
      <c r="F136" s="121">
        <v>600</v>
      </c>
      <c r="G136" s="76"/>
      <c r="H136" s="76">
        <f t="shared" si="8"/>
        <v>600</v>
      </c>
      <c r="I136" s="219"/>
      <c r="J136" s="100"/>
      <c r="K136" s="100"/>
      <c r="L136" s="100"/>
    </row>
    <row r="137" spans="2:12" ht="14.25" customHeight="1">
      <c r="B137" s="116"/>
      <c r="C137" s="117"/>
      <c r="D137" s="112" t="s">
        <v>93</v>
      </c>
      <c r="E137" s="72" t="s">
        <v>94</v>
      </c>
      <c r="F137" s="121">
        <v>8000</v>
      </c>
      <c r="G137" s="76"/>
      <c r="H137" s="76">
        <f t="shared" si="8"/>
        <v>8000</v>
      </c>
      <c r="I137" s="227"/>
      <c r="J137" s="100"/>
      <c r="K137" s="100"/>
      <c r="L137" s="100"/>
    </row>
    <row r="138" spans="2:12" ht="14.25" customHeight="1">
      <c r="B138" s="116"/>
      <c r="C138" s="117"/>
      <c r="D138" s="143">
        <v>4370</v>
      </c>
      <c r="E138" s="72" t="s">
        <v>141</v>
      </c>
      <c r="F138" s="121">
        <v>1500</v>
      </c>
      <c r="G138" s="76"/>
      <c r="H138" s="76">
        <f t="shared" si="8"/>
        <v>1500</v>
      </c>
      <c r="I138" s="219"/>
      <c r="J138" s="100"/>
      <c r="K138" s="100"/>
      <c r="L138" s="100"/>
    </row>
    <row r="139" spans="2:12" ht="14.25" customHeight="1">
      <c r="B139" s="116"/>
      <c r="C139" s="117"/>
      <c r="D139" s="112" t="s">
        <v>100</v>
      </c>
      <c r="E139" s="72" t="s">
        <v>101</v>
      </c>
      <c r="F139" s="121">
        <v>600</v>
      </c>
      <c r="G139" s="76"/>
      <c r="H139" s="76">
        <f t="shared" si="8"/>
        <v>600</v>
      </c>
      <c r="I139" s="219"/>
      <c r="J139" s="100"/>
      <c r="K139" s="100"/>
      <c r="L139" s="100"/>
    </row>
    <row r="140" spans="2:12" ht="14.25" customHeight="1">
      <c r="B140" s="116"/>
      <c r="C140" s="117"/>
      <c r="D140" s="112" t="s">
        <v>142</v>
      </c>
      <c r="E140" s="72" t="s">
        <v>143</v>
      </c>
      <c r="F140" s="121">
        <v>21000</v>
      </c>
      <c r="G140" s="76"/>
      <c r="H140" s="76">
        <f t="shared" si="8"/>
        <v>21000</v>
      </c>
      <c r="I140" s="219"/>
      <c r="J140" s="100"/>
      <c r="K140" s="100"/>
      <c r="L140" s="100"/>
    </row>
    <row r="141" spans="2:12" ht="15" customHeight="1">
      <c r="B141" s="119"/>
      <c r="C141" s="394" t="s">
        <v>167</v>
      </c>
      <c r="D141" s="395"/>
      <c r="E141" s="396" t="s">
        <v>240</v>
      </c>
      <c r="F141" s="484">
        <f>SUM(F142:F160)</f>
        <v>1248300</v>
      </c>
      <c r="G141" s="488">
        <f>SUM(G142:G160)</f>
        <v>0</v>
      </c>
      <c r="H141" s="484">
        <f>SUM(H142:H160)</f>
        <v>1248300</v>
      </c>
      <c r="I141" s="114"/>
      <c r="J141" s="100"/>
      <c r="K141" s="100"/>
      <c r="L141" s="100"/>
    </row>
    <row r="142" spans="2:12" ht="22.5" customHeight="1">
      <c r="B142" s="119"/>
      <c r="C142" s="120"/>
      <c r="D142" s="154">
        <v>2900</v>
      </c>
      <c r="E142" s="152" t="s">
        <v>168</v>
      </c>
      <c r="F142" s="136">
        <v>110000</v>
      </c>
      <c r="G142" s="76"/>
      <c r="H142" s="122">
        <f aca="true" t="shared" si="9" ref="H142:H160">F142+G142</f>
        <v>110000</v>
      </c>
      <c r="I142" s="227"/>
      <c r="J142" s="100"/>
      <c r="K142" s="100"/>
      <c r="L142" s="100"/>
    </row>
    <row r="143" spans="2:12" ht="14.25" customHeight="1">
      <c r="B143" s="116"/>
      <c r="C143" s="117"/>
      <c r="D143" s="112" t="s">
        <v>154</v>
      </c>
      <c r="E143" s="72" t="s">
        <v>131</v>
      </c>
      <c r="F143" s="121">
        <v>43200</v>
      </c>
      <c r="G143" s="76"/>
      <c r="H143" s="76">
        <f t="shared" si="9"/>
        <v>43200</v>
      </c>
      <c r="I143" s="219"/>
      <c r="J143" s="100"/>
      <c r="K143" s="100"/>
      <c r="L143" s="100"/>
    </row>
    <row r="144" spans="2:12" ht="14.25" customHeight="1">
      <c r="B144" s="116"/>
      <c r="C144" s="117"/>
      <c r="D144" s="112" t="s">
        <v>119</v>
      </c>
      <c r="E144" s="72" t="s">
        <v>120</v>
      </c>
      <c r="F144" s="121">
        <v>716500</v>
      </c>
      <c r="G144" s="122"/>
      <c r="H144" s="76">
        <f t="shared" si="9"/>
        <v>716500</v>
      </c>
      <c r="I144" s="219"/>
      <c r="J144" s="100"/>
      <c r="K144" s="100"/>
      <c r="L144" s="100"/>
    </row>
    <row r="145" spans="2:12" ht="14.25" customHeight="1">
      <c r="B145" s="116"/>
      <c r="C145" s="117"/>
      <c r="D145" s="112" t="s">
        <v>132</v>
      </c>
      <c r="E145" s="72" t="s">
        <v>133</v>
      </c>
      <c r="F145" s="121">
        <v>58300</v>
      </c>
      <c r="G145" s="122"/>
      <c r="H145" s="76">
        <f t="shared" si="9"/>
        <v>58300</v>
      </c>
      <c r="I145" s="219"/>
      <c r="J145" s="100"/>
      <c r="K145" s="100"/>
      <c r="L145" s="100"/>
    </row>
    <row r="146" spans="2:12" ht="14.25" customHeight="1">
      <c r="B146" s="116"/>
      <c r="C146" s="117"/>
      <c r="D146" s="112" t="s">
        <v>121</v>
      </c>
      <c r="E146" s="72" t="s">
        <v>122</v>
      </c>
      <c r="F146" s="121">
        <v>137200</v>
      </c>
      <c r="G146" s="122"/>
      <c r="H146" s="76">
        <f t="shared" si="9"/>
        <v>137200</v>
      </c>
      <c r="I146" s="219"/>
      <c r="J146" s="100"/>
      <c r="K146" s="100"/>
      <c r="L146" s="100"/>
    </row>
    <row r="147" spans="2:12" ht="14.25" customHeight="1">
      <c r="B147" s="116"/>
      <c r="C147" s="117"/>
      <c r="D147" s="112" t="s">
        <v>123</v>
      </c>
      <c r="E147" s="72" t="s">
        <v>124</v>
      </c>
      <c r="F147" s="121">
        <v>19600</v>
      </c>
      <c r="G147" s="122"/>
      <c r="H147" s="76">
        <f t="shared" si="9"/>
        <v>19600</v>
      </c>
      <c r="I147" s="219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134</v>
      </c>
      <c r="F148" s="121">
        <v>6000</v>
      </c>
      <c r="G148" s="122"/>
      <c r="H148" s="76">
        <f t="shared" si="9"/>
        <v>6000</v>
      </c>
      <c r="I148" s="227"/>
      <c r="J148" s="100"/>
      <c r="K148" s="100"/>
      <c r="L148" s="100"/>
    </row>
    <row r="149" spans="2:12" ht="14.25" customHeight="1">
      <c r="B149" s="116"/>
      <c r="C149" s="117"/>
      <c r="D149" s="112" t="s">
        <v>108</v>
      </c>
      <c r="E149" s="72" t="s">
        <v>109</v>
      </c>
      <c r="F149" s="121">
        <v>16000</v>
      </c>
      <c r="G149" s="122"/>
      <c r="H149" s="76">
        <f t="shared" si="9"/>
        <v>16000</v>
      </c>
      <c r="I149" s="227"/>
      <c r="J149" s="100"/>
      <c r="K149" s="100"/>
      <c r="L149" s="100"/>
    </row>
    <row r="150" spans="2:12" ht="14.25" customHeight="1">
      <c r="B150" s="116"/>
      <c r="C150" s="117"/>
      <c r="D150" s="112" t="s">
        <v>164</v>
      </c>
      <c r="E150" s="72" t="s">
        <v>165</v>
      </c>
      <c r="F150" s="121">
        <v>4500</v>
      </c>
      <c r="G150" s="122"/>
      <c r="H150" s="76">
        <f t="shared" si="9"/>
        <v>4500</v>
      </c>
      <c r="I150" s="219"/>
      <c r="J150" s="100"/>
      <c r="K150" s="100"/>
      <c r="L150" s="100"/>
    </row>
    <row r="151" spans="2:12" ht="14.25" customHeight="1">
      <c r="B151" s="116"/>
      <c r="C151" s="117"/>
      <c r="D151" s="112" t="s">
        <v>135</v>
      </c>
      <c r="E151" s="72" t="s">
        <v>136</v>
      </c>
      <c r="F151" s="121">
        <v>52500</v>
      </c>
      <c r="G151" s="122"/>
      <c r="H151" s="76">
        <f t="shared" si="9"/>
        <v>52500</v>
      </c>
      <c r="I151" s="219"/>
      <c r="J151" s="100"/>
      <c r="K151" s="100"/>
      <c r="L151" s="100"/>
    </row>
    <row r="152" spans="2:12" ht="14.25" customHeight="1">
      <c r="B152" s="116"/>
      <c r="C152" s="117"/>
      <c r="D152" s="112" t="s">
        <v>137</v>
      </c>
      <c r="E152" s="72" t="s">
        <v>138</v>
      </c>
      <c r="F152" s="121">
        <v>10000</v>
      </c>
      <c r="G152" s="122"/>
      <c r="H152" s="76">
        <f t="shared" si="9"/>
        <v>10000</v>
      </c>
      <c r="I152" s="227"/>
      <c r="J152" s="100"/>
      <c r="K152" s="100"/>
      <c r="L152" s="100"/>
    </row>
    <row r="153" spans="2:12" ht="14.25" customHeight="1">
      <c r="B153" s="116"/>
      <c r="C153" s="117"/>
      <c r="D153" s="117" t="s">
        <v>182</v>
      </c>
      <c r="E153" s="72" t="s">
        <v>183</v>
      </c>
      <c r="F153" s="121">
        <v>1200</v>
      </c>
      <c r="G153" s="122"/>
      <c r="H153" s="76">
        <f t="shared" si="9"/>
        <v>1200</v>
      </c>
      <c r="I153" s="219"/>
      <c r="J153" s="100"/>
      <c r="K153" s="100"/>
      <c r="L153" s="100"/>
    </row>
    <row r="154" spans="2:12" ht="14.25" customHeight="1">
      <c r="B154" s="116"/>
      <c r="C154" s="117"/>
      <c r="D154" s="112" t="s">
        <v>93</v>
      </c>
      <c r="E154" s="72" t="s">
        <v>94</v>
      </c>
      <c r="F154" s="121">
        <v>14000</v>
      </c>
      <c r="G154" s="122"/>
      <c r="H154" s="76">
        <f t="shared" si="9"/>
        <v>14000</v>
      </c>
      <c r="I154" s="219"/>
      <c r="J154" s="100"/>
      <c r="K154" s="100"/>
      <c r="L154" s="100"/>
    </row>
    <row r="155" spans="2:12" ht="14.25" customHeight="1">
      <c r="B155" s="116"/>
      <c r="C155" s="117"/>
      <c r="D155" s="143">
        <v>4350</v>
      </c>
      <c r="E155" s="72" t="s">
        <v>139</v>
      </c>
      <c r="F155" s="121">
        <v>1300</v>
      </c>
      <c r="G155" s="76"/>
      <c r="H155" s="76">
        <f t="shared" si="9"/>
        <v>1300</v>
      </c>
      <c r="I155" s="227"/>
      <c r="J155" s="100"/>
      <c r="K155" s="100"/>
      <c r="L155" s="100"/>
    </row>
    <row r="156" spans="2:12" ht="14.25" customHeight="1">
      <c r="B156" s="116"/>
      <c r="C156" s="117"/>
      <c r="D156" s="143">
        <v>4360</v>
      </c>
      <c r="E156" s="72" t="s">
        <v>140</v>
      </c>
      <c r="F156" s="121">
        <v>1400</v>
      </c>
      <c r="G156" s="76"/>
      <c r="H156" s="76">
        <f t="shared" si="9"/>
        <v>1400</v>
      </c>
      <c r="I156" s="219"/>
      <c r="J156" s="100"/>
      <c r="K156" s="100"/>
      <c r="L156" s="100"/>
    </row>
    <row r="157" spans="2:12" ht="14.25" customHeight="1">
      <c r="B157" s="116"/>
      <c r="C157" s="117"/>
      <c r="D157" s="143">
        <v>4370</v>
      </c>
      <c r="E157" s="72" t="s">
        <v>141</v>
      </c>
      <c r="F157" s="121">
        <v>5000</v>
      </c>
      <c r="G157" s="76"/>
      <c r="H157" s="76">
        <f t="shared" si="9"/>
        <v>5000</v>
      </c>
      <c r="I157" s="219"/>
      <c r="J157" s="100"/>
      <c r="K157" s="100"/>
      <c r="L157" s="100"/>
    </row>
    <row r="158" spans="2:12" ht="14.25" customHeight="1">
      <c r="B158" s="116"/>
      <c r="C158" s="117"/>
      <c r="D158" s="112" t="s">
        <v>126</v>
      </c>
      <c r="E158" s="72" t="s">
        <v>127</v>
      </c>
      <c r="F158" s="121">
        <v>2100</v>
      </c>
      <c r="G158" s="76"/>
      <c r="H158" s="76">
        <f t="shared" si="9"/>
        <v>2100</v>
      </c>
      <c r="I158" s="219"/>
      <c r="J158" s="100"/>
      <c r="K158" s="100"/>
      <c r="L158" s="100"/>
    </row>
    <row r="159" spans="2:12" ht="14.25" customHeight="1">
      <c r="B159" s="116"/>
      <c r="C159" s="117"/>
      <c r="D159" s="117">
        <v>4430</v>
      </c>
      <c r="E159" s="72" t="s">
        <v>101</v>
      </c>
      <c r="F159" s="121">
        <v>1600</v>
      </c>
      <c r="G159" s="76"/>
      <c r="H159" s="76">
        <f t="shared" si="9"/>
        <v>1600</v>
      </c>
      <c r="I159" s="219"/>
      <c r="J159" s="100"/>
      <c r="K159" s="100"/>
      <c r="L159" s="100"/>
    </row>
    <row r="160" spans="2:12" ht="14.25" customHeight="1">
      <c r="B160" s="116"/>
      <c r="C160" s="117"/>
      <c r="D160" s="112" t="s">
        <v>142</v>
      </c>
      <c r="E160" s="72" t="s">
        <v>143</v>
      </c>
      <c r="F160" s="121">
        <v>47900</v>
      </c>
      <c r="G160" s="76"/>
      <c r="H160" s="76">
        <f t="shared" si="9"/>
        <v>47900</v>
      </c>
      <c r="I160" s="219"/>
      <c r="J160" s="100"/>
      <c r="K160" s="100"/>
      <c r="L160" s="100"/>
    </row>
    <row r="161" spans="2:12" ht="15" customHeight="1">
      <c r="B161" s="119"/>
      <c r="C161" s="394" t="s">
        <v>169</v>
      </c>
      <c r="D161" s="395"/>
      <c r="E161" s="396" t="s">
        <v>241</v>
      </c>
      <c r="F161" s="484">
        <f>SUM(F162:F179)</f>
        <v>2123500</v>
      </c>
      <c r="G161" s="484">
        <f>SUM(G162:G179)</f>
        <v>0</v>
      </c>
      <c r="H161" s="484">
        <f>SUM(H162:H179)</f>
        <v>2123500</v>
      </c>
      <c r="I161" s="114"/>
      <c r="J161" s="100"/>
      <c r="K161" s="100"/>
      <c r="L161" s="100"/>
    </row>
    <row r="162" spans="2:12" ht="14.25" customHeight="1">
      <c r="B162" s="116"/>
      <c r="C162" s="117"/>
      <c r="D162" s="112" t="s">
        <v>154</v>
      </c>
      <c r="E162" s="72" t="s">
        <v>131</v>
      </c>
      <c r="F162" s="121">
        <v>84200</v>
      </c>
      <c r="G162" s="76"/>
      <c r="H162" s="76">
        <f aca="true" t="shared" si="10" ref="H162:H179">F162+G162</f>
        <v>84200</v>
      </c>
      <c r="I162" s="219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1337200</v>
      </c>
      <c r="G163" s="122"/>
      <c r="H163" s="76">
        <f t="shared" si="10"/>
        <v>1337200</v>
      </c>
      <c r="I163" s="227"/>
      <c r="J163" s="100"/>
      <c r="K163" s="100"/>
      <c r="L163" s="100"/>
    </row>
    <row r="164" spans="2:12" ht="14.25" customHeight="1">
      <c r="B164" s="116"/>
      <c r="C164" s="117"/>
      <c r="D164" s="112" t="s">
        <v>132</v>
      </c>
      <c r="E164" s="72" t="s">
        <v>133</v>
      </c>
      <c r="F164" s="121">
        <v>111000</v>
      </c>
      <c r="G164" s="76"/>
      <c r="H164" s="76">
        <f t="shared" si="10"/>
        <v>111000</v>
      </c>
      <c r="I164" s="219"/>
      <c r="J164" s="100"/>
      <c r="K164" s="100"/>
      <c r="L164" s="100"/>
    </row>
    <row r="165" spans="2:12" ht="14.25" customHeight="1">
      <c r="B165" s="116"/>
      <c r="C165" s="117"/>
      <c r="D165" s="112" t="s">
        <v>121</v>
      </c>
      <c r="E165" s="72" t="s">
        <v>122</v>
      </c>
      <c r="F165" s="121">
        <v>260800</v>
      </c>
      <c r="G165" s="76"/>
      <c r="H165" s="76">
        <f t="shared" si="10"/>
        <v>260800</v>
      </c>
      <c r="I165" s="219"/>
      <c r="J165" s="100"/>
      <c r="K165" s="100"/>
      <c r="L165" s="100"/>
    </row>
    <row r="166" spans="2:12" ht="14.25" customHeight="1">
      <c r="B166" s="116"/>
      <c r="C166" s="117"/>
      <c r="D166" s="112" t="s">
        <v>123</v>
      </c>
      <c r="E166" s="72" t="s">
        <v>124</v>
      </c>
      <c r="F166" s="121">
        <v>37100</v>
      </c>
      <c r="G166" s="76"/>
      <c r="H166" s="76">
        <f t="shared" si="10"/>
        <v>37100</v>
      </c>
      <c r="I166" s="219"/>
      <c r="J166" s="100"/>
      <c r="K166" s="100"/>
      <c r="L166" s="100"/>
    </row>
    <row r="167" spans="2:12" ht="14.25" customHeight="1">
      <c r="B167" s="116"/>
      <c r="C167" s="117"/>
      <c r="D167" s="117">
        <v>4170</v>
      </c>
      <c r="E167" s="72" t="s">
        <v>134</v>
      </c>
      <c r="F167" s="121">
        <v>10000</v>
      </c>
      <c r="G167" s="76"/>
      <c r="H167" s="76">
        <f t="shared" si="10"/>
        <v>10000</v>
      </c>
      <c r="I167" s="227"/>
      <c r="J167" s="100"/>
      <c r="K167" s="100"/>
      <c r="L167" s="100"/>
    </row>
    <row r="168" spans="2:12" ht="14.25" customHeight="1">
      <c r="B168" s="116"/>
      <c r="C168" s="117"/>
      <c r="D168" s="112" t="s">
        <v>108</v>
      </c>
      <c r="E168" s="72" t="s">
        <v>109</v>
      </c>
      <c r="F168" s="121">
        <v>51500</v>
      </c>
      <c r="G168" s="76"/>
      <c r="H168" s="76">
        <f t="shared" si="10"/>
        <v>51500</v>
      </c>
      <c r="I168" s="227"/>
      <c r="J168" s="100"/>
      <c r="K168" s="100"/>
      <c r="L168" s="100"/>
    </row>
    <row r="169" spans="2:12" ht="14.25" customHeight="1">
      <c r="B169" s="116"/>
      <c r="C169" s="117"/>
      <c r="D169" s="112" t="s">
        <v>164</v>
      </c>
      <c r="E169" s="72" t="s">
        <v>165</v>
      </c>
      <c r="F169" s="121">
        <v>6000</v>
      </c>
      <c r="G169" s="76"/>
      <c r="H169" s="76">
        <f t="shared" si="10"/>
        <v>6000</v>
      </c>
      <c r="I169" s="219"/>
      <c r="J169" s="100"/>
      <c r="K169" s="100"/>
      <c r="L169" s="100"/>
    </row>
    <row r="170" spans="2:12" ht="14.25" customHeight="1">
      <c r="B170" s="116"/>
      <c r="C170" s="117"/>
      <c r="D170" s="112" t="s">
        <v>135</v>
      </c>
      <c r="E170" s="72" t="s">
        <v>136</v>
      </c>
      <c r="F170" s="121">
        <v>84400</v>
      </c>
      <c r="G170" s="76"/>
      <c r="H170" s="76">
        <f t="shared" si="10"/>
        <v>84400</v>
      </c>
      <c r="I170" s="219"/>
      <c r="J170" s="100"/>
      <c r="K170" s="100"/>
      <c r="L170" s="100"/>
    </row>
    <row r="171" spans="2:12" ht="14.25" customHeight="1">
      <c r="B171" s="116"/>
      <c r="C171" s="117"/>
      <c r="D171" s="112" t="s">
        <v>137</v>
      </c>
      <c r="E171" s="72" t="s">
        <v>138</v>
      </c>
      <c r="F171" s="121">
        <v>8000</v>
      </c>
      <c r="G171" s="76"/>
      <c r="H171" s="76">
        <f t="shared" si="10"/>
        <v>8000</v>
      </c>
      <c r="I171" s="227"/>
      <c r="J171" s="100"/>
      <c r="K171" s="100"/>
      <c r="L171" s="100"/>
    </row>
    <row r="172" spans="2:12" ht="14.25" customHeight="1">
      <c r="B172" s="116"/>
      <c r="C172" s="117"/>
      <c r="D172" s="117" t="s">
        <v>182</v>
      </c>
      <c r="E172" s="72" t="s">
        <v>183</v>
      </c>
      <c r="F172" s="121">
        <v>2800</v>
      </c>
      <c r="G172" s="76"/>
      <c r="H172" s="76">
        <f t="shared" si="10"/>
        <v>2800</v>
      </c>
      <c r="I172" s="219"/>
      <c r="J172" s="100"/>
      <c r="K172" s="100"/>
      <c r="L172" s="100"/>
    </row>
    <row r="173" spans="2:12" ht="14.25" customHeight="1">
      <c r="B173" s="116"/>
      <c r="C173" s="117"/>
      <c r="D173" s="112" t="s">
        <v>93</v>
      </c>
      <c r="E173" s="72" t="s">
        <v>94</v>
      </c>
      <c r="F173" s="121">
        <v>17000</v>
      </c>
      <c r="G173" s="76"/>
      <c r="H173" s="76">
        <f t="shared" si="10"/>
        <v>17000</v>
      </c>
      <c r="I173" s="227"/>
      <c r="J173" s="100"/>
      <c r="K173" s="100"/>
      <c r="L173" s="100"/>
    </row>
    <row r="174" spans="2:12" ht="14.25" customHeight="1">
      <c r="B174" s="116"/>
      <c r="C174" s="117"/>
      <c r="D174" s="143">
        <v>4350</v>
      </c>
      <c r="E174" s="72" t="s">
        <v>139</v>
      </c>
      <c r="F174" s="121">
        <v>2100</v>
      </c>
      <c r="G174" s="76"/>
      <c r="H174" s="76">
        <f t="shared" si="10"/>
        <v>2100</v>
      </c>
      <c r="I174" s="219"/>
      <c r="J174" s="100"/>
      <c r="K174" s="100"/>
      <c r="L174" s="100"/>
    </row>
    <row r="175" spans="2:12" ht="14.25" customHeight="1">
      <c r="B175" s="116"/>
      <c r="C175" s="117"/>
      <c r="D175" s="143">
        <v>4360</v>
      </c>
      <c r="E175" s="72" t="s">
        <v>140</v>
      </c>
      <c r="F175" s="121">
        <v>2800</v>
      </c>
      <c r="G175" s="76"/>
      <c r="H175" s="76">
        <f t="shared" si="10"/>
        <v>2800</v>
      </c>
      <c r="I175" s="219"/>
      <c r="J175" s="100"/>
      <c r="K175" s="100"/>
      <c r="L175" s="100"/>
    </row>
    <row r="176" spans="2:12" ht="14.25" customHeight="1">
      <c r="B176" s="116"/>
      <c r="C176" s="117"/>
      <c r="D176" s="143">
        <v>4370</v>
      </c>
      <c r="E176" s="72" t="s">
        <v>141</v>
      </c>
      <c r="F176" s="121">
        <v>4200</v>
      </c>
      <c r="G176" s="76"/>
      <c r="H176" s="76">
        <f t="shared" si="10"/>
        <v>4200</v>
      </c>
      <c r="I176" s="219"/>
      <c r="J176" s="100"/>
      <c r="K176" s="100"/>
      <c r="L176" s="100"/>
    </row>
    <row r="177" spans="2:12" ht="14.25" customHeight="1">
      <c r="B177" s="116"/>
      <c r="C177" s="117"/>
      <c r="D177" s="112" t="s">
        <v>126</v>
      </c>
      <c r="E177" s="72" t="s">
        <v>127</v>
      </c>
      <c r="F177" s="121">
        <v>10200</v>
      </c>
      <c r="G177" s="76"/>
      <c r="H177" s="76">
        <f t="shared" si="10"/>
        <v>10200</v>
      </c>
      <c r="I177" s="236"/>
      <c r="J177" s="100"/>
      <c r="K177" s="100"/>
      <c r="L177" s="100"/>
    </row>
    <row r="178" spans="2:12" ht="14.25" customHeight="1">
      <c r="B178" s="116"/>
      <c r="C178" s="117"/>
      <c r="D178" s="112" t="s">
        <v>100</v>
      </c>
      <c r="E178" s="72" t="s">
        <v>101</v>
      </c>
      <c r="F178" s="121">
        <v>3500</v>
      </c>
      <c r="G178" s="76"/>
      <c r="H178" s="76">
        <f t="shared" si="10"/>
        <v>3500</v>
      </c>
      <c r="I178" s="227"/>
      <c r="J178" s="100"/>
      <c r="K178" s="100"/>
      <c r="L178" s="100"/>
    </row>
    <row r="179" spans="2:12" ht="14.25" customHeight="1">
      <c r="B179" s="116"/>
      <c r="C179" s="117"/>
      <c r="D179" s="112" t="s">
        <v>142</v>
      </c>
      <c r="E179" s="72" t="s">
        <v>143</v>
      </c>
      <c r="F179" s="121">
        <v>90700</v>
      </c>
      <c r="G179" s="76"/>
      <c r="H179" s="76">
        <f t="shared" si="10"/>
        <v>90700</v>
      </c>
      <c r="I179" s="219"/>
      <c r="J179" s="100"/>
      <c r="K179" s="100"/>
      <c r="L179" s="100"/>
    </row>
    <row r="180" spans="2:12" ht="15" customHeight="1">
      <c r="B180" s="119"/>
      <c r="C180" s="394" t="s">
        <v>170</v>
      </c>
      <c r="D180" s="395"/>
      <c r="E180" s="396" t="s">
        <v>242</v>
      </c>
      <c r="F180" s="484">
        <f>SUM(F181:F193)</f>
        <v>473900</v>
      </c>
      <c r="G180" s="488">
        <f>SUM(G181:G193)</f>
        <v>0</v>
      </c>
      <c r="H180" s="484">
        <f>SUM(H181:H193)</f>
        <v>473900</v>
      </c>
      <c r="I180" s="114"/>
      <c r="J180" s="100"/>
      <c r="K180" s="100"/>
      <c r="L180" s="100"/>
    </row>
    <row r="181" spans="2:12" ht="14.25" customHeight="1">
      <c r="B181" s="119"/>
      <c r="C181" s="155"/>
      <c r="D181" s="112" t="s">
        <v>154</v>
      </c>
      <c r="E181" s="72" t="s">
        <v>131</v>
      </c>
      <c r="F181" s="136">
        <v>200</v>
      </c>
      <c r="G181" s="76"/>
      <c r="H181" s="76">
        <f aca="true" t="shared" si="11" ref="H181:H193">F181+G181</f>
        <v>200</v>
      </c>
      <c r="I181" s="219"/>
      <c r="J181" s="100"/>
      <c r="K181" s="100"/>
      <c r="L181" s="100"/>
    </row>
    <row r="182" spans="2:12" ht="14.25" customHeight="1">
      <c r="B182" s="119"/>
      <c r="C182" s="155"/>
      <c r="D182" s="112" t="s">
        <v>119</v>
      </c>
      <c r="E182" s="72" t="s">
        <v>120</v>
      </c>
      <c r="F182" s="136">
        <v>86800</v>
      </c>
      <c r="G182" s="76"/>
      <c r="H182" s="76">
        <f t="shared" si="11"/>
        <v>86800</v>
      </c>
      <c r="I182" s="219"/>
      <c r="J182" s="100"/>
      <c r="K182" s="100"/>
      <c r="L182" s="100"/>
    </row>
    <row r="183" spans="2:12" ht="14.25" customHeight="1">
      <c r="B183" s="119"/>
      <c r="C183" s="155"/>
      <c r="D183" s="112" t="s">
        <v>132</v>
      </c>
      <c r="E183" s="72" t="s">
        <v>133</v>
      </c>
      <c r="F183" s="136">
        <v>6800</v>
      </c>
      <c r="G183" s="76"/>
      <c r="H183" s="76">
        <f t="shared" si="11"/>
        <v>6800</v>
      </c>
      <c r="I183" s="219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16000</v>
      </c>
      <c r="G184" s="76"/>
      <c r="H184" s="76">
        <f t="shared" si="11"/>
        <v>16000</v>
      </c>
      <c r="I184" s="219"/>
      <c r="J184" s="100"/>
      <c r="K184" s="100"/>
      <c r="L184" s="100"/>
    </row>
    <row r="185" spans="2:12" ht="14.25" customHeight="1">
      <c r="B185" s="116"/>
      <c r="C185" s="117"/>
      <c r="D185" s="112" t="s">
        <v>123</v>
      </c>
      <c r="E185" s="72" t="s">
        <v>124</v>
      </c>
      <c r="F185" s="121">
        <v>2200</v>
      </c>
      <c r="G185" s="76"/>
      <c r="H185" s="76">
        <f t="shared" si="11"/>
        <v>2200</v>
      </c>
      <c r="I185" s="219"/>
      <c r="J185" s="100"/>
      <c r="K185" s="100"/>
      <c r="L185" s="100"/>
    </row>
    <row r="186" spans="2:12" ht="14.25" customHeight="1">
      <c r="B186" s="116"/>
      <c r="C186" s="117"/>
      <c r="D186" s="117">
        <v>4170</v>
      </c>
      <c r="E186" s="72" t="s">
        <v>134</v>
      </c>
      <c r="F186" s="121">
        <v>3000</v>
      </c>
      <c r="G186" s="76"/>
      <c r="H186" s="76">
        <f t="shared" si="11"/>
        <v>3000</v>
      </c>
      <c r="I186" s="219"/>
      <c r="J186" s="100"/>
      <c r="K186" s="100"/>
      <c r="L186" s="100"/>
    </row>
    <row r="187" spans="2:12" ht="14.25" customHeight="1">
      <c r="B187" s="116"/>
      <c r="C187" s="117"/>
      <c r="D187" s="117" t="s">
        <v>108</v>
      </c>
      <c r="E187" s="72" t="s">
        <v>109</v>
      </c>
      <c r="F187" s="121">
        <v>46000</v>
      </c>
      <c r="G187" s="76"/>
      <c r="H187" s="76">
        <f t="shared" si="11"/>
        <v>46000</v>
      </c>
      <c r="I187" s="219"/>
      <c r="J187" s="100"/>
      <c r="K187" s="100"/>
      <c r="L187" s="100"/>
    </row>
    <row r="188" spans="2:12" ht="14.25" customHeight="1">
      <c r="B188" s="116"/>
      <c r="C188" s="117"/>
      <c r="D188" s="112" t="s">
        <v>137</v>
      </c>
      <c r="E188" s="72" t="s">
        <v>138</v>
      </c>
      <c r="F188" s="121">
        <v>20000</v>
      </c>
      <c r="G188" s="76"/>
      <c r="H188" s="76">
        <f t="shared" si="11"/>
        <v>20000</v>
      </c>
      <c r="I188" s="227"/>
      <c r="J188" s="100"/>
      <c r="K188" s="100"/>
      <c r="L188" s="100"/>
    </row>
    <row r="189" spans="2:12" ht="14.25" customHeight="1">
      <c r="B189" s="116"/>
      <c r="C189" s="117"/>
      <c r="D189" s="117" t="s">
        <v>182</v>
      </c>
      <c r="E189" s="72" t="s">
        <v>183</v>
      </c>
      <c r="F189" s="121">
        <v>500</v>
      </c>
      <c r="G189" s="76"/>
      <c r="H189" s="76">
        <f t="shared" si="11"/>
        <v>500</v>
      </c>
      <c r="I189" s="219"/>
      <c r="J189" s="100"/>
      <c r="K189" s="100"/>
      <c r="L189" s="100"/>
    </row>
    <row r="190" spans="2:12" ht="14.25" customHeight="1">
      <c r="B190" s="116"/>
      <c r="C190" s="117"/>
      <c r="D190" s="112" t="s">
        <v>93</v>
      </c>
      <c r="E190" s="72" t="s">
        <v>94</v>
      </c>
      <c r="F190" s="121">
        <v>280000</v>
      </c>
      <c r="G190" s="76"/>
      <c r="H190" s="76">
        <f t="shared" si="11"/>
        <v>280000</v>
      </c>
      <c r="I190" s="227"/>
      <c r="J190" s="100"/>
      <c r="K190" s="100"/>
      <c r="L190" s="100"/>
    </row>
    <row r="191" spans="2:12" ht="14.25" customHeight="1">
      <c r="B191" s="116"/>
      <c r="C191" s="117"/>
      <c r="D191" s="112" t="s">
        <v>100</v>
      </c>
      <c r="E191" s="72" t="s">
        <v>101</v>
      </c>
      <c r="F191" s="121">
        <v>7000</v>
      </c>
      <c r="G191" s="76"/>
      <c r="H191" s="76">
        <f t="shared" si="11"/>
        <v>7000</v>
      </c>
      <c r="I191" s="227"/>
      <c r="J191" s="100"/>
      <c r="K191" s="100"/>
      <c r="L191" s="100"/>
    </row>
    <row r="192" spans="2:12" ht="14.25" customHeight="1">
      <c r="B192" s="116"/>
      <c r="C192" s="117"/>
      <c r="D192" s="112" t="s">
        <v>142</v>
      </c>
      <c r="E192" s="72" t="s">
        <v>143</v>
      </c>
      <c r="F192" s="121">
        <v>3300</v>
      </c>
      <c r="G192" s="76"/>
      <c r="H192" s="76">
        <f t="shared" si="11"/>
        <v>3300</v>
      </c>
      <c r="I192" s="219"/>
      <c r="J192" s="100"/>
      <c r="K192" s="100"/>
      <c r="L192" s="100"/>
    </row>
    <row r="193" spans="2:12" ht="14.25" customHeight="1">
      <c r="B193" s="116"/>
      <c r="C193" s="117"/>
      <c r="D193" s="162">
        <v>4500</v>
      </c>
      <c r="E193" s="72" t="s">
        <v>220</v>
      </c>
      <c r="F193" s="121">
        <v>2100</v>
      </c>
      <c r="G193" s="76"/>
      <c r="H193" s="128">
        <f t="shared" si="11"/>
        <v>2100</v>
      </c>
      <c r="I193" s="144"/>
      <c r="J193" s="100"/>
      <c r="K193" s="100"/>
      <c r="L193" s="100"/>
    </row>
    <row r="194" spans="2:12" ht="27" customHeight="1">
      <c r="B194" s="119"/>
      <c r="C194" s="394" t="s">
        <v>171</v>
      </c>
      <c r="D194" s="395"/>
      <c r="E194" s="396" t="s">
        <v>243</v>
      </c>
      <c r="F194" s="484">
        <f>SUM(F195:F209)</f>
        <v>297300</v>
      </c>
      <c r="G194" s="488">
        <f>SUM(G195:G209)</f>
        <v>0</v>
      </c>
      <c r="H194" s="484">
        <f>SUM(H195:H209)</f>
        <v>297300</v>
      </c>
      <c r="I194" s="114"/>
      <c r="J194" s="100"/>
      <c r="K194" s="100"/>
      <c r="L194" s="100"/>
    </row>
    <row r="195" spans="2:12" ht="13.5" customHeight="1">
      <c r="B195" s="116"/>
      <c r="C195" s="117"/>
      <c r="D195" s="112" t="s">
        <v>154</v>
      </c>
      <c r="E195" s="72" t="s">
        <v>131</v>
      </c>
      <c r="F195" s="121">
        <v>2000</v>
      </c>
      <c r="G195" s="76"/>
      <c r="H195" s="76">
        <f aca="true" t="shared" si="12" ref="H195:H209">F195+G195</f>
        <v>2000</v>
      </c>
      <c r="I195" s="227"/>
      <c r="J195" s="100"/>
      <c r="K195" s="100"/>
      <c r="L195" s="100"/>
    </row>
    <row r="196" spans="2:12" ht="13.5" customHeight="1">
      <c r="B196" s="116"/>
      <c r="C196" s="117"/>
      <c r="D196" s="112" t="s">
        <v>119</v>
      </c>
      <c r="E196" s="72" t="s">
        <v>120</v>
      </c>
      <c r="F196" s="121">
        <v>195600</v>
      </c>
      <c r="G196" s="76"/>
      <c r="H196" s="76">
        <f t="shared" si="12"/>
        <v>195600</v>
      </c>
      <c r="I196" s="227"/>
      <c r="J196" s="100"/>
      <c r="K196" s="100"/>
      <c r="L196" s="100"/>
    </row>
    <row r="197" spans="2:12" ht="13.5" customHeight="1">
      <c r="B197" s="116"/>
      <c r="C197" s="117"/>
      <c r="D197" s="112" t="s">
        <v>132</v>
      </c>
      <c r="E197" s="72" t="s">
        <v>133</v>
      </c>
      <c r="F197" s="121">
        <v>14800</v>
      </c>
      <c r="G197" s="76"/>
      <c r="H197" s="76">
        <f t="shared" si="12"/>
        <v>14800</v>
      </c>
      <c r="I197" s="219"/>
      <c r="J197" s="100"/>
      <c r="K197" s="100"/>
      <c r="L197" s="100"/>
    </row>
    <row r="198" spans="2:12" ht="13.5" customHeight="1">
      <c r="B198" s="116"/>
      <c r="C198" s="117"/>
      <c r="D198" s="112" t="s">
        <v>121</v>
      </c>
      <c r="E198" s="72" t="s">
        <v>122</v>
      </c>
      <c r="F198" s="121">
        <v>36200</v>
      </c>
      <c r="G198" s="76"/>
      <c r="H198" s="76">
        <f t="shared" si="12"/>
        <v>36200</v>
      </c>
      <c r="I198" s="219"/>
      <c r="J198" s="100"/>
      <c r="K198" s="100"/>
      <c r="L198" s="100"/>
    </row>
    <row r="199" spans="2:12" ht="13.5" customHeight="1">
      <c r="B199" s="116"/>
      <c r="C199" s="117"/>
      <c r="D199" s="112" t="s">
        <v>123</v>
      </c>
      <c r="E199" s="72" t="s">
        <v>124</v>
      </c>
      <c r="F199" s="121">
        <v>5200</v>
      </c>
      <c r="G199" s="76"/>
      <c r="H199" s="76">
        <f t="shared" si="12"/>
        <v>5200</v>
      </c>
      <c r="I199" s="219"/>
      <c r="J199" s="100"/>
      <c r="K199" s="100"/>
      <c r="L199" s="100"/>
    </row>
    <row r="200" spans="2:12" ht="13.5" customHeight="1">
      <c r="B200" s="116"/>
      <c r="C200" s="117"/>
      <c r="D200" s="117">
        <v>4170</v>
      </c>
      <c r="E200" s="72" t="s">
        <v>134</v>
      </c>
      <c r="F200" s="121">
        <v>3000</v>
      </c>
      <c r="G200" s="76"/>
      <c r="H200" s="76">
        <f t="shared" si="12"/>
        <v>3000</v>
      </c>
      <c r="I200" s="219"/>
      <c r="J200" s="100"/>
      <c r="K200" s="100"/>
      <c r="L200" s="100"/>
    </row>
    <row r="201" spans="2:12" ht="13.5" customHeight="1">
      <c r="B201" s="116"/>
      <c r="C201" s="117"/>
      <c r="D201" s="112" t="s">
        <v>108</v>
      </c>
      <c r="E201" s="72" t="s">
        <v>109</v>
      </c>
      <c r="F201" s="121">
        <v>12200</v>
      </c>
      <c r="G201" s="76"/>
      <c r="H201" s="76">
        <f t="shared" si="12"/>
        <v>12200</v>
      </c>
      <c r="I201" s="219"/>
      <c r="J201" s="100"/>
      <c r="K201" s="100"/>
      <c r="L201" s="100"/>
    </row>
    <row r="202" spans="2:12" ht="13.5" customHeight="1">
      <c r="B202" s="116"/>
      <c r="C202" s="117"/>
      <c r="D202" s="117" t="s">
        <v>182</v>
      </c>
      <c r="E202" s="72" t="s">
        <v>183</v>
      </c>
      <c r="F202" s="121">
        <v>400</v>
      </c>
      <c r="G202" s="76"/>
      <c r="H202" s="76">
        <f t="shared" si="12"/>
        <v>400</v>
      </c>
      <c r="I202" s="219"/>
      <c r="J202" s="100"/>
      <c r="K202" s="100"/>
      <c r="L202" s="100"/>
    </row>
    <row r="203" spans="2:12" ht="13.5" customHeight="1">
      <c r="B203" s="116"/>
      <c r="C203" s="117"/>
      <c r="D203" s="112" t="s">
        <v>93</v>
      </c>
      <c r="E203" s="72" t="s">
        <v>94</v>
      </c>
      <c r="F203" s="121">
        <v>11500</v>
      </c>
      <c r="G203" s="76"/>
      <c r="H203" s="76">
        <f t="shared" si="12"/>
        <v>11500</v>
      </c>
      <c r="I203" s="219"/>
      <c r="J203" s="100"/>
      <c r="K203" s="100"/>
      <c r="L203" s="100"/>
    </row>
    <row r="204" spans="2:12" ht="13.5" customHeight="1">
      <c r="B204" s="116"/>
      <c r="C204" s="117"/>
      <c r="D204" s="143">
        <v>4360</v>
      </c>
      <c r="E204" s="72" t="s">
        <v>140</v>
      </c>
      <c r="F204" s="121">
        <v>1400</v>
      </c>
      <c r="G204" s="76"/>
      <c r="H204" s="76">
        <f t="shared" si="12"/>
        <v>1400</v>
      </c>
      <c r="I204" s="219"/>
      <c r="J204" s="100"/>
      <c r="K204" s="100"/>
      <c r="L204" s="100"/>
    </row>
    <row r="205" spans="2:12" ht="13.5" customHeight="1">
      <c r="B205" s="116"/>
      <c r="C205" s="117"/>
      <c r="D205" s="143">
        <v>4370</v>
      </c>
      <c r="E205" s="72" t="s">
        <v>141</v>
      </c>
      <c r="F205" s="121">
        <v>1300</v>
      </c>
      <c r="G205" s="76"/>
      <c r="H205" s="76">
        <f t="shared" si="12"/>
        <v>1300</v>
      </c>
      <c r="I205" s="219"/>
      <c r="J205" s="100"/>
      <c r="K205" s="100"/>
      <c r="L205" s="100"/>
    </row>
    <row r="206" spans="2:12" ht="13.5" customHeight="1">
      <c r="B206" s="116"/>
      <c r="C206" s="117"/>
      <c r="D206" s="112" t="s">
        <v>126</v>
      </c>
      <c r="E206" s="72" t="s">
        <v>127</v>
      </c>
      <c r="F206" s="121">
        <v>3800</v>
      </c>
      <c r="G206" s="76"/>
      <c r="H206" s="76">
        <f t="shared" si="12"/>
        <v>3800</v>
      </c>
      <c r="I206" s="227"/>
      <c r="J206" s="100"/>
      <c r="K206" s="100"/>
      <c r="L206" s="100"/>
    </row>
    <row r="207" spans="2:12" ht="13.5" customHeight="1">
      <c r="B207" s="116"/>
      <c r="C207" s="117"/>
      <c r="D207" s="117">
        <v>4430</v>
      </c>
      <c r="E207" s="72" t="s">
        <v>101</v>
      </c>
      <c r="F207" s="121">
        <v>500</v>
      </c>
      <c r="G207" s="76"/>
      <c r="H207" s="76">
        <f t="shared" si="12"/>
        <v>500</v>
      </c>
      <c r="I207" s="227"/>
      <c r="J207" s="100"/>
      <c r="K207" s="100"/>
      <c r="L207" s="100"/>
    </row>
    <row r="208" spans="2:12" ht="13.5" customHeight="1">
      <c r="B208" s="116"/>
      <c r="C208" s="117"/>
      <c r="D208" s="112" t="s">
        <v>142</v>
      </c>
      <c r="E208" s="72" t="s">
        <v>143</v>
      </c>
      <c r="F208" s="121">
        <v>4400</v>
      </c>
      <c r="G208" s="76"/>
      <c r="H208" s="76">
        <f t="shared" si="12"/>
        <v>4400</v>
      </c>
      <c r="I208" s="219"/>
      <c r="J208" s="100"/>
      <c r="K208" s="100"/>
      <c r="L208" s="100"/>
    </row>
    <row r="209" spans="2:12" ht="13.5" customHeight="1">
      <c r="B209" s="116"/>
      <c r="C209" s="117"/>
      <c r="D209" s="143">
        <v>4700</v>
      </c>
      <c r="E209" s="72" t="s">
        <v>145</v>
      </c>
      <c r="F209" s="121">
        <v>5000</v>
      </c>
      <c r="G209" s="76"/>
      <c r="H209" s="76">
        <f t="shared" si="12"/>
        <v>5000</v>
      </c>
      <c r="I209" s="219"/>
      <c r="J209" s="100"/>
      <c r="K209" s="100"/>
      <c r="L209" s="100"/>
    </row>
    <row r="210" spans="2:12" ht="15" customHeight="1">
      <c r="B210" s="119"/>
      <c r="C210" s="394" t="s">
        <v>172</v>
      </c>
      <c r="D210" s="395"/>
      <c r="E210" s="396" t="s">
        <v>244</v>
      </c>
      <c r="F210" s="484">
        <f>SUM(F211:F211)</f>
        <v>43900</v>
      </c>
      <c r="G210" s="488">
        <f>SUM(G211:G211)</f>
        <v>0</v>
      </c>
      <c r="H210" s="484">
        <f>SUM(H211:H211)</f>
        <v>43900</v>
      </c>
      <c r="I210" s="114"/>
      <c r="J210" s="100"/>
      <c r="K210" s="100"/>
      <c r="L210" s="100"/>
    </row>
    <row r="211" spans="2:12" ht="15" customHeight="1">
      <c r="B211" s="116"/>
      <c r="C211" s="117"/>
      <c r="D211" s="143">
        <v>4700</v>
      </c>
      <c r="E211" s="72" t="s">
        <v>145</v>
      </c>
      <c r="F211" s="121">
        <v>43900</v>
      </c>
      <c r="G211" s="76"/>
      <c r="H211" s="76">
        <f>F211+G211</f>
        <v>43900</v>
      </c>
      <c r="I211" s="219"/>
      <c r="J211" s="100"/>
      <c r="K211" s="100"/>
      <c r="L211" s="100"/>
    </row>
    <row r="212" spans="2:12" ht="15" customHeight="1">
      <c r="B212" s="119"/>
      <c r="C212" s="394" t="s">
        <v>173</v>
      </c>
      <c r="D212" s="395"/>
      <c r="E212" s="396" t="s">
        <v>11</v>
      </c>
      <c r="F212" s="484">
        <f>SUM(F213:F214)</f>
        <v>61200</v>
      </c>
      <c r="G212" s="488">
        <f>SUM(G213:G214)</f>
        <v>0</v>
      </c>
      <c r="H212" s="484">
        <f>SUM(H213:H214)</f>
        <v>61200</v>
      </c>
      <c r="I212" s="114"/>
      <c r="J212" s="100"/>
      <c r="K212" s="100"/>
      <c r="L212" s="100"/>
    </row>
    <row r="213" spans="2:12" ht="15" customHeight="1">
      <c r="B213" s="116"/>
      <c r="C213" s="117"/>
      <c r="D213" s="112" t="s">
        <v>154</v>
      </c>
      <c r="E213" s="72" t="s">
        <v>131</v>
      </c>
      <c r="F213" s="121">
        <v>4200</v>
      </c>
      <c r="G213" s="76"/>
      <c r="H213" s="76">
        <f>F213+G213</f>
        <v>4200</v>
      </c>
      <c r="I213" s="114"/>
      <c r="J213" s="100"/>
      <c r="K213" s="100"/>
      <c r="L213" s="100"/>
    </row>
    <row r="214" spans="2:12" ht="15" customHeight="1" thickBot="1">
      <c r="B214" s="369"/>
      <c r="C214" s="370"/>
      <c r="D214" s="372" t="s">
        <v>142</v>
      </c>
      <c r="E214" s="373" t="s">
        <v>143</v>
      </c>
      <c r="F214" s="371">
        <v>57000</v>
      </c>
      <c r="G214" s="228"/>
      <c r="H214" s="228">
        <f>F214+G214</f>
        <v>57000</v>
      </c>
      <c r="I214" s="374"/>
      <c r="J214" s="100"/>
      <c r="K214" s="100"/>
      <c r="L214" s="100"/>
    </row>
    <row r="215" spans="2:12" ht="19.5" customHeight="1" thickBot="1">
      <c r="B215" s="421" t="s">
        <v>174</v>
      </c>
      <c r="C215" s="422"/>
      <c r="D215" s="422"/>
      <c r="E215" s="423" t="s">
        <v>175</v>
      </c>
      <c r="F215" s="459">
        <f>F216+F218+F231</f>
        <v>141000</v>
      </c>
      <c r="G215" s="459">
        <f>G216+G218+G231</f>
        <v>0</v>
      </c>
      <c r="H215" s="459">
        <f>H216+H218+H231</f>
        <v>141000</v>
      </c>
      <c r="I215" s="108"/>
      <c r="J215" s="100"/>
      <c r="K215" s="100"/>
      <c r="L215" s="100"/>
    </row>
    <row r="216" spans="2:12" ht="15.75" customHeight="1">
      <c r="B216" s="156"/>
      <c r="C216" s="450" t="s">
        <v>176</v>
      </c>
      <c r="D216" s="497"/>
      <c r="E216" s="498" t="s">
        <v>245</v>
      </c>
      <c r="F216" s="501">
        <f>F217</f>
        <v>8500</v>
      </c>
      <c r="G216" s="501">
        <f>G217</f>
        <v>0</v>
      </c>
      <c r="H216" s="501">
        <f>H217</f>
        <v>8500</v>
      </c>
      <c r="I216" s="157"/>
      <c r="J216" s="100"/>
      <c r="K216" s="100"/>
      <c r="L216" s="100"/>
    </row>
    <row r="217" spans="2:12" ht="14.25" customHeight="1">
      <c r="B217" s="110"/>
      <c r="C217" s="111"/>
      <c r="D217" s="112" t="s">
        <v>108</v>
      </c>
      <c r="E217" s="72" t="s">
        <v>109</v>
      </c>
      <c r="F217" s="158">
        <v>8500</v>
      </c>
      <c r="G217" s="76"/>
      <c r="H217" s="76">
        <f>F217+G217</f>
        <v>8500</v>
      </c>
      <c r="I217" s="227"/>
      <c r="J217" s="100"/>
      <c r="K217" s="100"/>
      <c r="L217" s="100"/>
    </row>
    <row r="218" spans="2:12" ht="15.75" customHeight="1">
      <c r="B218" s="119"/>
      <c r="C218" s="394" t="s">
        <v>177</v>
      </c>
      <c r="D218" s="395"/>
      <c r="E218" s="396" t="s">
        <v>246</v>
      </c>
      <c r="F218" s="484">
        <f>SUM(F219:F230)</f>
        <v>131500</v>
      </c>
      <c r="G218" s="488">
        <f>SUM(G219:G230)</f>
        <v>0</v>
      </c>
      <c r="H218" s="484">
        <f>SUM(H219:H230)</f>
        <v>131500</v>
      </c>
      <c r="I218" s="114"/>
      <c r="J218" s="100"/>
      <c r="K218" s="100"/>
      <c r="L218" s="100"/>
    </row>
    <row r="219" spans="2:12" ht="48">
      <c r="B219" s="119"/>
      <c r="C219" s="120"/>
      <c r="D219" s="117" t="s">
        <v>273</v>
      </c>
      <c r="E219" s="72" t="s">
        <v>275</v>
      </c>
      <c r="F219" s="332">
        <v>37000</v>
      </c>
      <c r="G219" s="331"/>
      <c r="H219" s="76">
        <f aca="true" t="shared" si="13" ref="H219:H232">F219+G219</f>
        <v>37000</v>
      </c>
      <c r="I219" s="219"/>
      <c r="J219" s="100"/>
      <c r="K219" s="100"/>
      <c r="L219" s="100"/>
    </row>
    <row r="220" spans="2:12" ht="14.25" customHeight="1">
      <c r="B220" s="119"/>
      <c r="C220" s="160"/>
      <c r="D220" s="112" t="s">
        <v>112</v>
      </c>
      <c r="E220" s="72" t="s">
        <v>113</v>
      </c>
      <c r="F220" s="136">
        <v>17500</v>
      </c>
      <c r="G220" s="76"/>
      <c r="H220" s="122">
        <f t="shared" si="13"/>
        <v>17500</v>
      </c>
      <c r="I220" s="227"/>
      <c r="J220" s="100"/>
      <c r="K220" s="100"/>
      <c r="L220" s="100"/>
    </row>
    <row r="221" spans="2:12" ht="14.25" customHeight="1">
      <c r="B221" s="116"/>
      <c r="C221" s="117"/>
      <c r="D221" s="112" t="s">
        <v>121</v>
      </c>
      <c r="E221" s="72" t="s">
        <v>122</v>
      </c>
      <c r="F221" s="121">
        <v>500</v>
      </c>
      <c r="G221" s="76"/>
      <c r="H221" s="76">
        <f t="shared" si="13"/>
        <v>500</v>
      </c>
      <c r="I221" s="227"/>
      <c r="J221" s="100"/>
      <c r="K221" s="100"/>
      <c r="L221" s="100"/>
    </row>
    <row r="222" spans="2:12" ht="14.25" customHeight="1">
      <c r="B222" s="116"/>
      <c r="C222" s="117"/>
      <c r="D222" s="117">
        <v>4170</v>
      </c>
      <c r="E222" s="72" t="s">
        <v>134</v>
      </c>
      <c r="F222" s="121">
        <v>17000</v>
      </c>
      <c r="G222" s="76"/>
      <c r="H222" s="76">
        <f t="shared" si="13"/>
        <v>17000</v>
      </c>
      <c r="I222" s="227"/>
      <c r="J222" s="100"/>
      <c r="K222" s="100"/>
      <c r="L222" s="100"/>
    </row>
    <row r="223" spans="2:12" ht="14.25" customHeight="1">
      <c r="B223" s="116"/>
      <c r="C223" s="117"/>
      <c r="D223" s="112" t="s">
        <v>108</v>
      </c>
      <c r="E223" s="72" t="s">
        <v>109</v>
      </c>
      <c r="F223" s="121">
        <v>4000</v>
      </c>
      <c r="G223" s="122"/>
      <c r="H223" s="122">
        <f t="shared" si="13"/>
        <v>4000</v>
      </c>
      <c r="I223" s="227"/>
      <c r="J223" s="100"/>
      <c r="K223" s="100"/>
      <c r="L223" s="100"/>
    </row>
    <row r="224" spans="2:12" ht="14.25" customHeight="1">
      <c r="B224" s="116"/>
      <c r="C224" s="117"/>
      <c r="D224" s="143">
        <v>4220</v>
      </c>
      <c r="E224" s="72" t="s">
        <v>178</v>
      </c>
      <c r="F224" s="121">
        <v>3000</v>
      </c>
      <c r="G224" s="122"/>
      <c r="H224" s="76">
        <f t="shared" si="13"/>
        <v>3000</v>
      </c>
      <c r="I224" s="227"/>
      <c r="J224" s="100"/>
      <c r="K224" s="100"/>
      <c r="L224" s="100"/>
    </row>
    <row r="225" spans="2:12" ht="14.25" customHeight="1">
      <c r="B225" s="116"/>
      <c r="C225" s="117"/>
      <c r="D225" s="112" t="s">
        <v>93</v>
      </c>
      <c r="E225" s="72" t="s">
        <v>94</v>
      </c>
      <c r="F225" s="121">
        <v>36500</v>
      </c>
      <c r="G225" s="76"/>
      <c r="H225" s="76">
        <f t="shared" si="13"/>
        <v>36500</v>
      </c>
      <c r="I225" s="227"/>
      <c r="J225" s="100"/>
      <c r="K225" s="100"/>
      <c r="L225" s="100"/>
    </row>
    <row r="226" spans="2:12" ht="14.25" customHeight="1">
      <c r="B226" s="116"/>
      <c r="C226" s="117"/>
      <c r="D226" s="143">
        <v>4350</v>
      </c>
      <c r="E226" s="72" t="s">
        <v>139</v>
      </c>
      <c r="F226" s="121">
        <v>1500</v>
      </c>
      <c r="G226" s="76"/>
      <c r="H226" s="76">
        <f t="shared" si="13"/>
        <v>1500</v>
      </c>
      <c r="I226" s="227"/>
      <c r="J226" s="100"/>
      <c r="K226" s="100"/>
      <c r="L226" s="100"/>
    </row>
    <row r="227" spans="2:12" ht="14.25" customHeight="1">
      <c r="B227" s="116"/>
      <c r="C227" s="117"/>
      <c r="D227" s="143">
        <v>4370</v>
      </c>
      <c r="E227" s="72" t="s">
        <v>141</v>
      </c>
      <c r="F227" s="121">
        <v>1500</v>
      </c>
      <c r="G227" s="76"/>
      <c r="H227" s="76">
        <f t="shared" si="13"/>
        <v>1500</v>
      </c>
      <c r="I227" s="227"/>
      <c r="J227" s="100"/>
      <c r="K227" s="100"/>
      <c r="L227" s="100"/>
    </row>
    <row r="228" spans="2:12" ht="25.5">
      <c r="B228" s="124"/>
      <c r="C228" s="133"/>
      <c r="D228" s="143">
        <v>4400</v>
      </c>
      <c r="E228" s="244" t="s">
        <v>283</v>
      </c>
      <c r="F228" s="125">
        <v>11400</v>
      </c>
      <c r="G228" s="126"/>
      <c r="H228" s="76">
        <f t="shared" si="13"/>
        <v>11400</v>
      </c>
      <c r="I228" s="227"/>
      <c r="J228" s="100"/>
      <c r="K228" s="100"/>
      <c r="L228" s="100"/>
    </row>
    <row r="229" spans="2:12" ht="14.25" customHeight="1">
      <c r="B229" s="124"/>
      <c r="C229" s="133"/>
      <c r="D229" s="143">
        <v>4610</v>
      </c>
      <c r="E229" s="72" t="s">
        <v>144</v>
      </c>
      <c r="F229" s="125">
        <v>200</v>
      </c>
      <c r="G229" s="126"/>
      <c r="H229" s="76">
        <f t="shared" si="13"/>
        <v>200</v>
      </c>
      <c r="I229" s="227"/>
      <c r="J229" s="100"/>
      <c r="K229" s="100"/>
      <c r="L229" s="100"/>
    </row>
    <row r="230" spans="2:12" ht="14.25" customHeight="1">
      <c r="B230" s="116"/>
      <c r="C230" s="117"/>
      <c r="D230" s="143">
        <v>4700</v>
      </c>
      <c r="E230" s="72" t="s">
        <v>145</v>
      </c>
      <c r="F230" s="121">
        <v>1400</v>
      </c>
      <c r="G230" s="76"/>
      <c r="H230" s="76">
        <f t="shared" si="13"/>
        <v>1400</v>
      </c>
      <c r="I230" s="227"/>
      <c r="J230" s="100"/>
      <c r="K230" s="100"/>
      <c r="L230" s="100"/>
    </row>
    <row r="231" spans="2:12" ht="14.25" customHeight="1">
      <c r="B231" s="116"/>
      <c r="C231" s="394" t="s">
        <v>266</v>
      </c>
      <c r="D231" s="395"/>
      <c r="E231" s="396" t="s">
        <v>11</v>
      </c>
      <c r="F231" s="484">
        <f>F232</f>
        <v>1000</v>
      </c>
      <c r="G231" s="488">
        <f>G232</f>
        <v>0</v>
      </c>
      <c r="H231" s="484">
        <f>H232</f>
        <v>1000</v>
      </c>
      <c r="I231" s="144"/>
      <c r="J231" s="100"/>
      <c r="K231" s="100"/>
      <c r="L231" s="100"/>
    </row>
    <row r="232" spans="2:12" ht="48.75" thickBot="1">
      <c r="B232" s="116"/>
      <c r="C232" s="120"/>
      <c r="D232" s="117" t="s">
        <v>273</v>
      </c>
      <c r="E232" s="72" t="s">
        <v>275</v>
      </c>
      <c r="F232" s="131">
        <v>1000</v>
      </c>
      <c r="G232" s="333"/>
      <c r="H232" s="149">
        <f t="shared" si="13"/>
        <v>1000</v>
      </c>
      <c r="I232" s="219"/>
      <c r="J232" s="100"/>
      <c r="K232" s="100"/>
      <c r="L232" s="100"/>
    </row>
    <row r="233" spans="2:12" ht="15.75" customHeight="1" thickBot="1">
      <c r="B233" s="421" t="s">
        <v>179</v>
      </c>
      <c r="C233" s="422"/>
      <c r="D233" s="422"/>
      <c r="E233" s="406" t="s">
        <v>78</v>
      </c>
      <c r="F233" s="459">
        <f>F234+F240+F236+F243+F259+F261+F265+F269+F267+F288+F291</f>
        <v>3674159</v>
      </c>
      <c r="G233" s="459">
        <f>G234+G240+G236+G243+G259+G261+G265+G269+G267+G288+G291</f>
        <v>0</v>
      </c>
      <c r="H233" s="459">
        <f>H234+H240+H236+H243+H259+H261+H265+H269+H267+H288+H291</f>
        <v>3674159</v>
      </c>
      <c r="I233" s="108"/>
      <c r="J233" s="100"/>
      <c r="K233" s="100"/>
      <c r="L233" s="100"/>
    </row>
    <row r="234" spans="2:12" ht="15.75" customHeight="1">
      <c r="B234" s="388"/>
      <c r="C234" s="452" t="s">
        <v>371</v>
      </c>
      <c r="D234" s="502"/>
      <c r="E234" s="392" t="s">
        <v>372</v>
      </c>
      <c r="F234" s="390">
        <f>F235</f>
        <v>5000</v>
      </c>
      <c r="G234" s="390">
        <f>G235</f>
        <v>0</v>
      </c>
      <c r="H234" s="390">
        <f>H235</f>
        <v>5000</v>
      </c>
      <c r="I234" s="389"/>
      <c r="J234" s="100"/>
      <c r="K234" s="100"/>
      <c r="L234" s="100"/>
    </row>
    <row r="235" spans="2:12" ht="28.5" customHeight="1">
      <c r="B235" s="179"/>
      <c r="C235" s="178"/>
      <c r="D235" s="143">
        <v>4330</v>
      </c>
      <c r="E235" s="72" t="s">
        <v>186</v>
      </c>
      <c r="F235" s="190">
        <v>5000</v>
      </c>
      <c r="G235" s="190"/>
      <c r="H235" s="76">
        <f>F235+G235</f>
        <v>5000</v>
      </c>
      <c r="I235" s="114"/>
      <c r="J235" s="100"/>
      <c r="K235" s="100"/>
      <c r="L235" s="100"/>
    </row>
    <row r="236" spans="2:12" ht="24" customHeight="1">
      <c r="B236" s="379"/>
      <c r="C236" s="452" t="s">
        <v>267</v>
      </c>
      <c r="D236" s="502"/>
      <c r="E236" s="392" t="s">
        <v>268</v>
      </c>
      <c r="F236" s="400">
        <f>F237+F238+F239</f>
        <v>2800</v>
      </c>
      <c r="G236" s="400">
        <f>G237+G238+G239</f>
        <v>0</v>
      </c>
      <c r="H236" s="400">
        <f>H237+H238+H239</f>
        <v>2800</v>
      </c>
      <c r="I236" s="109"/>
      <c r="J236" s="100"/>
      <c r="K236" s="100"/>
      <c r="L236" s="100"/>
    </row>
    <row r="237" spans="2:12" ht="13.5" customHeight="1">
      <c r="B237" s="179"/>
      <c r="C237" s="178"/>
      <c r="D237" s="112" t="s">
        <v>108</v>
      </c>
      <c r="E237" s="72" t="s">
        <v>109</v>
      </c>
      <c r="F237" s="221">
        <v>1000</v>
      </c>
      <c r="G237" s="334"/>
      <c r="H237" s="76">
        <f>F237+G237</f>
        <v>1000</v>
      </c>
      <c r="I237" s="219"/>
      <c r="J237" s="100"/>
      <c r="K237" s="100"/>
      <c r="L237" s="100"/>
    </row>
    <row r="238" spans="2:12" ht="13.5" customHeight="1">
      <c r="B238" s="179"/>
      <c r="C238" s="178"/>
      <c r="D238" s="112" t="s">
        <v>126</v>
      </c>
      <c r="E238" s="72" t="s">
        <v>127</v>
      </c>
      <c r="F238" s="221">
        <v>300</v>
      </c>
      <c r="G238" s="334"/>
      <c r="H238" s="76">
        <f>F238+G238</f>
        <v>300</v>
      </c>
      <c r="I238" s="219"/>
      <c r="J238" s="100"/>
      <c r="K238" s="100"/>
      <c r="L238" s="100"/>
    </row>
    <row r="239" spans="2:12" ht="13.5" customHeight="1">
      <c r="B239" s="179"/>
      <c r="C239" s="216"/>
      <c r="D239" s="143">
        <v>4700</v>
      </c>
      <c r="E239" s="72" t="s">
        <v>145</v>
      </c>
      <c r="F239" s="221">
        <v>1500</v>
      </c>
      <c r="G239" s="334"/>
      <c r="H239" s="76">
        <f>F239+G239</f>
        <v>1500</v>
      </c>
      <c r="I239" s="219"/>
      <c r="J239" s="100"/>
      <c r="K239" s="100"/>
      <c r="L239" s="100"/>
    </row>
    <row r="240" spans="2:12" ht="13.5" customHeight="1">
      <c r="B240" s="179"/>
      <c r="C240" s="391" t="s">
        <v>373</v>
      </c>
      <c r="D240" s="503"/>
      <c r="E240" s="392" t="s">
        <v>374</v>
      </c>
      <c r="F240" s="400">
        <f>SUM(F241:F242)</f>
        <v>31000</v>
      </c>
      <c r="G240" s="402">
        <f>SUM(G241:G242)</f>
        <v>0</v>
      </c>
      <c r="H240" s="401">
        <f>SUM(H241:H242)</f>
        <v>31000</v>
      </c>
      <c r="I240" s="219"/>
      <c r="J240" s="100"/>
      <c r="K240" s="100"/>
      <c r="L240" s="100"/>
    </row>
    <row r="241" spans="2:12" ht="13.5" customHeight="1">
      <c r="B241" s="179"/>
      <c r="C241" s="216"/>
      <c r="D241" s="112" t="s">
        <v>121</v>
      </c>
      <c r="E241" s="72" t="s">
        <v>122</v>
      </c>
      <c r="F241" s="221">
        <v>4600</v>
      </c>
      <c r="G241" s="334"/>
      <c r="H241" s="76">
        <f aca="true" t="shared" si="14" ref="H241:H258">F241+G241</f>
        <v>4600</v>
      </c>
      <c r="I241" s="219"/>
      <c r="J241" s="100"/>
      <c r="K241" s="100"/>
      <c r="L241" s="100"/>
    </row>
    <row r="242" spans="2:12" ht="13.5" customHeight="1">
      <c r="B242" s="179"/>
      <c r="C242" s="216"/>
      <c r="D242" s="117">
        <v>4170</v>
      </c>
      <c r="E242" s="72" t="s">
        <v>134</v>
      </c>
      <c r="F242" s="221">
        <v>26400</v>
      </c>
      <c r="G242" s="334"/>
      <c r="H242" s="76">
        <f t="shared" si="14"/>
        <v>26400</v>
      </c>
      <c r="I242" s="219"/>
      <c r="J242" s="100"/>
      <c r="K242" s="100"/>
      <c r="L242" s="100"/>
    </row>
    <row r="243" spans="2:12" ht="40.5" customHeight="1">
      <c r="B243" s="119"/>
      <c r="C243" s="394" t="s">
        <v>180</v>
      </c>
      <c r="D243" s="504"/>
      <c r="E243" s="435" t="s">
        <v>305</v>
      </c>
      <c r="F243" s="484">
        <f>SUM(F244:F258)</f>
        <v>2551300</v>
      </c>
      <c r="G243" s="488">
        <f>SUM(G244:G258)</f>
        <v>0</v>
      </c>
      <c r="H243" s="484">
        <f>SUM(H244:H258)</f>
        <v>2551300</v>
      </c>
      <c r="I243" s="114"/>
      <c r="J243" s="100"/>
      <c r="K243" s="100"/>
      <c r="L243" s="100"/>
    </row>
    <row r="244" spans="2:12" ht="14.25" customHeight="1">
      <c r="B244" s="116"/>
      <c r="C244" s="117"/>
      <c r="D244" s="117" t="s">
        <v>181</v>
      </c>
      <c r="E244" s="72" t="s">
        <v>413</v>
      </c>
      <c r="F244" s="121">
        <v>2407150</v>
      </c>
      <c r="G244" s="122"/>
      <c r="H244" s="122">
        <f t="shared" si="14"/>
        <v>2407150</v>
      </c>
      <c r="I244" s="227"/>
      <c r="J244" s="100"/>
      <c r="K244" s="100"/>
      <c r="L244" s="100"/>
    </row>
    <row r="245" spans="2:12" ht="14.25" customHeight="1">
      <c r="B245" s="116"/>
      <c r="C245" s="117"/>
      <c r="D245" s="117" t="s">
        <v>119</v>
      </c>
      <c r="E245" s="72" t="s">
        <v>414</v>
      </c>
      <c r="F245" s="121">
        <v>60050</v>
      </c>
      <c r="G245" s="76"/>
      <c r="H245" s="76">
        <f t="shared" si="14"/>
        <v>60050</v>
      </c>
      <c r="I245" s="236"/>
      <c r="J245" s="100"/>
      <c r="K245" s="100"/>
      <c r="L245" s="100"/>
    </row>
    <row r="246" spans="2:12" ht="14.25" customHeight="1">
      <c r="B246" s="116"/>
      <c r="C246" s="117"/>
      <c r="D246" s="112" t="s">
        <v>132</v>
      </c>
      <c r="E246" s="72" t="s">
        <v>415</v>
      </c>
      <c r="F246" s="121">
        <v>3500</v>
      </c>
      <c r="G246" s="76"/>
      <c r="H246" s="76">
        <f t="shared" si="14"/>
        <v>3500</v>
      </c>
      <c r="I246" s="219"/>
      <c r="J246" s="100"/>
      <c r="K246" s="100"/>
      <c r="L246" s="100"/>
    </row>
    <row r="247" spans="2:12" ht="14.25" customHeight="1">
      <c r="B247" s="116"/>
      <c r="C247" s="117"/>
      <c r="D247" s="117" t="s">
        <v>121</v>
      </c>
      <c r="E247" s="72" t="s">
        <v>416</v>
      </c>
      <c r="F247" s="121">
        <v>61000</v>
      </c>
      <c r="G247" s="76"/>
      <c r="H247" s="76">
        <f t="shared" si="14"/>
        <v>61000</v>
      </c>
      <c r="I247" s="227"/>
      <c r="J247" s="100"/>
      <c r="K247" s="100"/>
      <c r="L247" s="100"/>
    </row>
    <row r="248" spans="2:12" ht="14.25" customHeight="1">
      <c r="B248" s="116"/>
      <c r="C248" s="117"/>
      <c r="D248" s="117" t="s">
        <v>123</v>
      </c>
      <c r="E248" s="72" t="s">
        <v>417</v>
      </c>
      <c r="F248" s="121">
        <v>1550</v>
      </c>
      <c r="G248" s="76"/>
      <c r="H248" s="76">
        <f t="shared" si="14"/>
        <v>1550</v>
      </c>
      <c r="I248" s="144"/>
      <c r="J248" s="100"/>
      <c r="K248" s="100"/>
      <c r="L248" s="100"/>
    </row>
    <row r="249" spans="2:12" ht="14.25" customHeight="1">
      <c r="B249" s="116"/>
      <c r="C249" s="117"/>
      <c r="D249" s="117">
        <v>4170</v>
      </c>
      <c r="E249" s="72" t="s">
        <v>418</v>
      </c>
      <c r="F249" s="121">
        <v>1000</v>
      </c>
      <c r="G249" s="76"/>
      <c r="H249" s="76">
        <f t="shared" si="14"/>
        <v>1000</v>
      </c>
      <c r="I249" s="144"/>
      <c r="J249" s="100"/>
      <c r="K249" s="100"/>
      <c r="L249" s="100"/>
    </row>
    <row r="250" spans="2:12" ht="14.25" customHeight="1">
      <c r="B250" s="116"/>
      <c r="C250" s="117"/>
      <c r="D250" s="117" t="s">
        <v>108</v>
      </c>
      <c r="E250" s="72" t="s">
        <v>419</v>
      </c>
      <c r="F250" s="121">
        <v>2700</v>
      </c>
      <c r="G250" s="76"/>
      <c r="H250" s="76">
        <f t="shared" si="14"/>
        <v>2700</v>
      </c>
      <c r="I250" s="227"/>
      <c r="J250" s="100"/>
      <c r="K250" s="100"/>
      <c r="L250" s="100"/>
    </row>
    <row r="251" spans="2:12" ht="14.25" customHeight="1">
      <c r="B251" s="116"/>
      <c r="C251" s="117"/>
      <c r="D251" s="112" t="s">
        <v>135</v>
      </c>
      <c r="E251" s="72" t="s">
        <v>420</v>
      </c>
      <c r="F251" s="121">
        <v>600</v>
      </c>
      <c r="G251" s="76"/>
      <c r="H251" s="76">
        <f t="shared" si="14"/>
        <v>600</v>
      </c>
      <c r="I251" s="144"/>
      <c r="J251" s="100"/>
      <c r="K251" s="100"/>
      <c r="L251" s="100"/>
    </row>
    <row r="252" spans="2:12" ht="14.25" customHeight="1">
      <c r="B252" s="116"/>
      <c r="C252" s="117"/>
      <c r="D252" s="112" t="s">
        <v>137</v>
      </c>
      <c r="E252" s="72" t="s">
        <v>138</v>
      </c>
      <c r="F252" s="121">
        <v>300</v>
      </c>
      <c r="G252" s="122"/>
      <c r="H252" s="122">
        <f t="shared" si="14"/>
        <v>300</v>
      </c>
      <c r="I252" s="219"/>
      <c r="J252" s="100"/>
      <c r="K252" s="100"/>
      <c r="L252" s="100"/>
    </row>
    <row r="253" spans="2:12" ht="14.25" customHeight="1">
      <c r="B253" s="116"/>
      <c r="C253" s="117"/>
      <c r="D253" s="117" t="s">
        <v>182</v>
      </c>
      <c r="E253" s="72" t="s">
        <v>183</v>
      </c>
      <c r="F253" s="121">
        <v>550</v>
      </c>
      <c r="G253" s="76"/>
      <c r="H253" s="76">
        <f t="shared" si="14"/>
        <v>550</v>
      </c>
      <c r="I253" s="219"/>
      <c r="J253" s="100"/>
      <c r="K253" s="100"/>
      <c r="L253" s="100"/>
    </row>
    <row r="254" spans="2:12" ht="14.25" customHeight="1">
      <c r="B254" s="116"/>
      <c r="C254" s="117"/>
      <c r="D254" s="117" t="s">
        <v>93</v>
      </c>
      <c r="E254" s="72" t="s">
        <v>421</v>
      </c>
      <c r="F254" s="121">
        <v>10000</v>
      </c>
      <c r="G254" s="76"/>
      <c r="H254" s="76">
        <f t="shared" si="14"/>
        <v>10000</v>
      </c>
      <c r="I254" s="227"/>
      <c r="J254" s="100"/>
      <c r="K254" s="100"/>
      <c r="L254" s="100"/>
    </row>
    <row r="255" spans="2:12" ht="14.25" customHeight="1">
      <c r="B255" s="116"/>
      <c r="C255" s="117"/>
      <c r="D255" s="117" t="s">
        <v>126</v>
      </c>
      <c r="E255" s="72" t="s">
        <v>422</v>
      </c>
      <c r="F255" s="121">
        <v>500</v>
      </c>
      <c r="G255" s="76"/>
      <c r="H255" s="76">
        <f t="shared" si="14"/>
        <v>500</v>
      </c>
      <c r="I255" s="219"/>
      <c r="J255" s="100"/>
      <c r="K255" s="100"/>
      <c r="L255" s="100"/>
    </row>
    <row r="256" spans="2:12" ht="14.25" customHeight="1">
      <c r="B256" s="116"/>
      <c r="C256" s="117"/>
      <c r="D256" s="117">
        <v>4430</v>
      </c>
      <c r="E256" s="72" t="s">
        <v>423</v>
      </c>
      <c r="F256" s="121">
        <v>150</v>
      </c>
      <c r="G256" s="76"/>
      <c r="H256" s="76">
        <f t="shared" si="14"/>
        <v>150</v>
      </c>
      <c r="I256" s="227"/>
      <c r="J256" s="100"/>
      <c r="K256" s="100"/>
      <c r="L256" s="100"/>
    </row>
    <row r="257" spans="2:12" ht="14.25">
      <c r="B257" s="116"/>
      <c r="C257" s="117"/>
      <c r="D257" s="117" t="s">
        <v>142</v>
      </c>
      <c r="E257" s="72" t="s">
        <v>424</v>
      </c>
      <c r="F257" s="121">
        <v>1250</v>
      </c>
      <c r="G257" s="76"/>
      <c r="H257" s="76">
        <f t="shared" si="14"/>
        <v>1250</v>
      </c>
      <c r="I257" s="227"/>
      <c r="J257" s="100"/>
      <c r="K257" s="100"/>
      <c r="L257" s="100"/>
    </row>
    <row r="258" spans="2:12" ht="14.25" customHeight="1">
      <c r="B258" s="116"/>
      <c r="C258" s="117"/>
      <c r="D258" s="143">
        <v>4700</v>
      </c>
      <c r="E258" s="72" t="s">
        <v>425</v>
      </c>
      <c r="F258" s="121">
        <v>1000</v>
      </c>
      <c r="G258" s="76"/>
      <c r="H258" s="76">
        <f t="shared" si="14"/>
        <v>1000</v>
      </c>
      <c r="I258" s="227"/>
      <c r="J258" s="100"/>
      <c r="K258" s="100"/>
      <c r="L258" s="100"/>
    </row>
    <row r="259" spans="2:12" ht="67.5" customHeight="1">
      <c r="B259" s="119"/>
      <c r="C259" s="394" t="s">
        <v>184</v>
      </c>
      <c r="D259" s="395"/>
      <c r="E259" s="439" t="s">
        <v>306</v>
      </c>
      <c r="F259" s="484">
        <f>F260</f>
        <v>12760</v>
      </c>
      <c r="G259" s="488">
        <f>G260</f>
        <v>0</v>
      </c>
      <c r="H259" s="484">
        <f>H260</f>
        <v>12760</v>
      </c>
      <c r="I259" s="114"/>
      <c r="J259" s="100"/>
      <c r="K259" s="100"/>
      <c r="L259" s="100"/>
    </row>
    <row r="260" spans="2:12" ht="15" customHeight="1">
      <c r="B260" s="116"/>
      <c r="C260" s="117"/>
      <c r="D260" s="117">
        <v>4130</v>
      </c>
      <c r="E260" s="72" t="s">
        <v>216</v>
      </c>
      <c r="F260" s="121">
        <v>12760</v>
      </c>
      <c r="G260" s="122"/>
      <c r="H260" s="122">
        <f>F260+G260</f>
        <v>12760</v>
      </c>
      <c r="I260" s="314"/>
      <c r="J260" s="100"/>
      <c r="K260" s="100"/>
      <c r="L260" s="100"/>
    </row>
    <row r="261" spans="2:12" ht="26.25" customHeight="1">
      <c r="B261" s="119"/>
      <c r="C261" s="394" t="s">
        <v>185</v>
      </c>
      <c r="D261" s="395"/>
      <c r="E261" s="439" t="s">
        <v>80</v>
      </c>
      <c r="F261" s="484">
        <f>SUM(F262:F264)</f>
        <v>267000</v>
      </c>
      <c r="G261" s="488">
        <f>SUM(G262:G264)</f>
        <v>0</v>
      </c>
      <c r="H261" s="484">
        <f>SUM(H262:H264)</f>
        <v>267000</v>
      </c>
      <c r="I261" s="114"/>
      <c r="J261" s="100"/>
      <c r="K261" s="100"/>
      <c r="L261" s="100"/>
    </row>
    <row r="262" spans="2:12" ht="16.5" customHeight="1">
      <c r="B262" s="116"/>
      <c r="C262" s="117"/>
      <c r="D262" s="112" t="s">
        <v>181</v>
      </c>
      <c r="E262" s="72" t="s">
        <v>188</v>
      </c>
      <c r="F262" s="121">
        <v>229000</v>
      </c>
      <c r="G262" s="122"/>
      <c r="H262" s="122">
        <f>F262+G262</f>
        <v>229000</v>
      </c>
      <c r="I262" s="227"/>
      <c r="J262" s="100"/>
      <c r="K262" s="100"/>
      <c r="L262" s="100"/>
    </row>
    <row r="263" spans="2:12" ht="15" customHeight="1">
      <c r="B263" s="116"/>
      <c r="C263" s="117"/>
      <c r="D263" s="117" t="s">
        <v>121</v>
      </c>
      <c r="E263" s="72" t="s">
        <v>122</v>
      </c>
      <c r="F263" s="121">
        <v>3000</v>
      </c>
      <c r="G263" s="76"/>
      <c r="H263" s="76">
        <f>F263+G263</f>
        <v>3000</v>
      </c>
      <c r="I263" s="227"/>
      <c r="J263" s="100"/>
      <c r="K263" s="100"/>
      <c r="L263" s="100"/>
    </row>
    <row r="264" spans="2:12" ht="24" customHeight="1">
      <c r="B264" s="116"/>
      <c r="C264" s="117"/>
      <c r="D264" s="143">
        <v>4330</v>
      </c>
      <c r="E264" s="72" t="s">
        <v>186</v>
      </c>
      <c r="F264" s="121">
        <v>35000</v>
      </c>
      <c r="G264" s="76"/>
      <c r="H264" s="76">
        <f>F264+G264</f>
        <v>35000</v>
      </c>
      <c r="I264" s="227"/>
      <c r="J264" s="100"/>
      <c r="K264" s="100"/>
      <c r="L264" s="100"/>
    </row>
    <row r="265" spans="2:12" ht="15.75" customHeight="1">
      <c r="B265" s="119"/>
      <c r="C265" s="394" t="s">
        <v>187</v>
      </c>
      <c r="D265" s="395"/>
      <c r="E265" s="396" t="s">
        <v>247</v>
      </c>
      <c r="F265" s="484">
        <f>F266</f>
        <v>54000</v>
      </c>
      <c r="G265" s="488">
        <f>G266</f>
        <v>0</v>
      </c>
      <c r="H265" s="484">
        <f>H266</f>
        <v>54000</v>
      </c>
      <c r="I265" s="114"/>
      <c r="J265" s="100"/>
      <c r="K265" s="100"/>
      <c r="L265" s="100"/>
    </row>
    <row r="266" spans="2:12" ht="15" customHeight="1">
      <c r="B266" s="116"/>
      <c r="C266" s="117"/>
      <c r="D266" s="112" t="s">
        <v>181</v>
      </c>
      <c r="E266" s="72" t="s">
        <v>188</v>
      </c>
      <c r="F266" s="121">
        <v>54000</v>
      </c>
      <c r="G266" s="76"/>
      <c r="H266" s="76">
        <f>F266+G266</f>
        <v>54000</v>
      </c>
      <c r="I266" s="144"/>
      <c r="J266" s="100"/>
      <c r="K266" s="100"/>
      <c r="L266" s="100"/>
    </row>
    <row r="267" spans="2:12" ht="15" customHeight="1">
      <c r="B267" s="116"/>
      <c r="C267" s="431">
        <v>85216</v>
      </c>
      <c r="D267" s="446"/>
      <c r="E267" s="447" t="s">
        <v>214</v>
      </c>
      <c r="F267" s="484">
        <f>F268</f>
        <v>68900</v>
      </c>
      <c r="G267" s="488">
        <f>G268</f>
        <v>0</v>
      </c>
      <c r="H267" s="484">
        <f>H268</f>
        <v>68900</v>
      </c>
      <c r="I267" s="144"/>
      <c r="J267" s="100"/>
      <c r="K267" s="100"/>
      <c r="L267" s="100"/>
    </row>
    <row r="268" spans="2:12" ht="15" customHeight="1">
      <c r="B268" s="116"/>
      <c r="C268" s="38"/>
      <c r="D268" s="112" t="s">
        <v>181</v>
      </c>
      <c r="E268" s="72" t="s">
        <v>188</v>
      </c>
      <c r="F268" s="121">
        <v>68900</v>
      </c>
      <c r="G268" s="331"/>
      <c r="H268" s="76">
        <f>F268+G268</f>
        <v>68900</v>
      </c>
      <c r="I268" s="144"/>
      <c r="J268" s="100"/>
      <c r="K268" s="100"/>
      <c r="L268" s="100"/>
    </row>
    <row r="269" spans="2:12" ht="15" customHeight="1">
      <c r="B269" s="119"/>
      <c r="C269" s="394" t="s">
        <v>189</v>
      </c>
      <c r="D269" s="395"/>
      <c r="E269" s="396" t="s">
        <v>81</v>
      </c>
      <c r="F269" s="484">
        <f>SUM(F270:F287)</f>
        <v>583999</v>
      </c>
      <c r="G269" s="484">
        <f>SUM(G270:G287)</f>
        <v>0</v>
      </c>
      <c r="H269" s="484">
        <f>SUM(H270:H287)</f>
        <v>583999</v>
      </c>
      <c r="I269" s="114"/>
      <c r="J269" s="100"/>
      <c r="K269" s="100"/>
      <c r="L269" s="100"/>
    </row>
    <row r="270" spans="2:12" ht="15" customHeight="1">
      <c r="B270" s="116"/>
      <c r="C270" s="117"/>
      <c r="D270" s="112" t="s">
        <v>119</v>
      </c>
      <c r="E270" s="72" t="s">
        <v>120</v>
      </c>
      <c r="F270" s="121">
        <v>387200</v>
      </c>
      <c r="G270" s="122"/>
      <c r="H270" s="76">
        <f aca="true" t="shared" si="15" ref="H270:H287">F270+G270</f>
        <v>387200</v>
      </c>
      <c r="I270" s="227"/>
      <c r="J270" s="100"/>
      <c r="K270" s="100"/>
      <c r="L270" s="100"/>
    </row>
    <row r="271" spans="2:12" ht="15" customHeight="1">
      <c r="B271" s="116"/>
      <c r="C271" s="117"/>
      <c r="D271" s="112" t="s">
        <v>132</v>
      </c>
      <c r="E271" s="72" t="s">
        <v>133</v>
      </c>
      <c r="F271" s="121">
        <v>28300</v>
      </c>
      <c r="G271" s="76"/>
      <c r="H271" s="76">
        <f t="shared" si="15"/>
        <v>28300</v>
      </c>
      <c r="I271" s="219"/>
      <c r="J271" s="100"/>
      <c r="K271" s="100"/>
      <c r="L271" s="100"/>
    </row>
    <row r="272" spans="2:12" ht="15" customHeight="1">
      <c r="B272" s="116"/>
      <c r="C272" s="117"/>
      <c r="D272" s="112" t="s">
        <v>121</v>
      </c>
      <c r="E272" s="72" t="s">
        <v>122</v>
      </c>
      <c r="F272" s="121">
        <v>66200</v>
      </c>
      <c r="G272" s="76"/>
      <c r="H272" s="76">
        <f t="shared" si="15"/>
        <v>66200</v>
      </c>
      <c r="I272" s="236"/>
      <c r="J272" s="100"/>
      <c r="K272" s="100"/>
      <c r="L272" s="100"/>
    </row>
    <row r="273" spans="2:12" ht="15" customHeight="1">
      <c r="B273" s="116"/>
      <c r="C273" s="117"/>
      <c r="D273" s="112" t="s">
        <v>123</v>
      </c>
      <c r="E273" s="72" t="s">
        <v>124</v>
      </c>
      <c r="F273" s="121">
        <v>9500</v>
      </c>
      <c r="G273" s="76"/>
      <c r="H273" s="76">
        <f t="shared" si="15"/>
        <v>9500</v>
      </c>
      <c r="I273" s="227"/>
      <c r="J273" s="100"/>
      <c r="K273" s="100"/>
      <c r="L273" s="100"/>
    </row>
    <row r="274" spans="2:12" ht="15" customHeight="1">
      <c r="B274" s="116"/>
      <c r="C274" s="117"/>
      <c r="D274" s="117">
        <v>4170</v>
      </c>
      <c r="E274" s="72" t="s">
        <v>134</v>
      </c>
      <c r="F274" s="121">
        <v>1000</v>
      </c>
      <c r="G274" s="76"/>
      <c r="H274" s="76">
        <f t="shared" si="15"/>
        <v>1000</v>
      </c>
      <c r="I274" s="144"/>
      <c r="J274" s="100"/>
      <c r="K274" s="100"/>
      <c r="L274" s="100"/>
    </row>
    <row r="275" spans="2:12" ht="15" customHeight="1">
      <c r="B275" s="116"/>
      <c r="C275" s="117"/>
      <c r="D275" s="112" t="s">
        <v>108</v>
      </c>
      <c r="E275" s="72" t="s">
        <v>109</v>
      </c>
      <c r="F275" s="121">
        <v>28149</v>
      </c>
      <c r="G275" s="76"/>
      <c r="H275" s="76">
        <f t="shared" si="15"/>
        <v>28149</v>
      </c>
      <c r="I275" s="227"/>
      <c r="J275" s="100"/>
      <c r="K275" s="100"/>
      <c r="L275" s="100"/>
    </row>
    <row r="276" spans="2:12" ht="15" customHeight="1">
      <c r="B276" s="116"/>
      <c r="C276" s="117"/>
      <c r="D276" s="112" t="s">
        <v>135</v>
      </c>
      <c r="E276" s="72" t="s">
        <v>136</v>
      </c>
      <c r="F276" s="121">
        <v>7100</v>
      </c>
      <c r="G276" s="76"/>
      <c r="H276" s="76">
        <f t="shared" si="15"/>
        <v>7100</v>
      </c>
      <c r="I276" s="227"/>
      <c r="J276" s="100"/>
      <c r="K276" s="100"/>
      <c r="L276" s="100"/>
    </row>
    <row r="277" spans="2:12" ht="15" customHeight="1">
      <c r="B277" s="116"/>
      <c r="C277" s="117"/>
      <c r="D277" s="112" t="s">
        <v>137</v>
      </c>
      <c r="E277" s="72" t="s">
        <v>138</v>
      </c>
      <c r="F277" s="121">
        <v>4000</v>
      </c>
      <c r="G277" s="76"/>
      <c r="H277" s="76">
        <f t="shared" si="15"/>
        <v>4000</v>
      </c>
      <c r="I277" s="227"/>
      <c r="J277" s="100"/>
      <c r="K277" s="100"/>
      <c r="L277" s="100"/>
    </row>
    <row r="278" spans="2:12" ht="15" customHeight="1">
      <c r="B278" s="116"/>
      <c r="C278" s="117"/>
      <c r="D278" s="117" t="s">
        <v>182</v>
      </c>
      <c r="E278" s="72" t="s">
        <v>183</v>
      </c>
      <c r="F278" s="121">
        <v>1500</v>
      </c>
      <c r="G278" s="76"/>
      <c r="H278" s="76">
        <f t="shared" si="15"/>
        <v>1500</v>
      </c>
      <c r="I278" s="219"/>
      <c r="J278" s="100"/>
      <c r="K278" s="100"/>
      <c r="L278" s="100"/>
    </row>
    <row r="279" spans="2:12" ht="15" customHeight="1">
      <c r="B279" s="116"/>
      <c r="C279" s="117"/>
      <c r="D279" s="112" t="s">
        <v>93</v>
      </c>
      <c r="E279" s="72" t="s">
        <v>94</v>
      </c>
      <c r="F279" s="121">
        <v>11000</v>
      </c>
      <c r="G279" s="76"/>
      <c r="H279" s="76">
        <f t="shared" si="15"/>
        <v>11000</v>
      </c>
      <c r="I279" s="227"/>
      <c r="J279" s="100"/>
      <c r="K279" s="100"/>
      <c r="L279" s="100"/>
    </row>
    <row r="280" spans="2:12" ht="15" customHeight="1">
      <c r="B280" s="116"/>
      <c r="C280" s="117"/>
      <c r="D280" s="143">
        <v>4350</v>
      </c>
      <c r="E280" s="72" t="s">
        <v>139</v>
      </c>
      <c r="F280" s="121">
        <v>1000</v>
      </c>
      <c r="G280" s="76"/>
      <c r="H280" s="76">
        <f t="shared" si="15"/>
        <v>1000</v>
      </c>
      <c r="I280" s="227"/>
      <c r="J280" s="100"/>
      <c r="K280" s="100"/>
      <c r="L280" s="100"/>
    </row>
    <row r="281" spans="2:12" ht="15" customHeight="1">
      <c r="B281" s="116"/>
      <c r="C281" s="117"/>
      <c r="D281" s="143">
        <v>4360</v>
      </c>
      <c r="E281" s="72" t="s">
        <v>140</v>
      </c>
      <c r="F281" s="121">
        <v>3600</v>
      </c>
      <c r="G281" s="76"/>
      <c r="H281" s="76">
        <f t="shared" si="15"/>
        <v>3600</v>
      </c>
      <c r="I281" s="227"/>
      <c r="J281" s="100"/>
      <c r="K281" s="100"/>
      <c r="L281" s="100"/>
    </row>
    <row r="282" spans="2:12" ht="15" customHeight="1">
      <c r="B282" s="116"/>
      <c r="C282" s="117"/>
      <c r="D282" s="143">
        <v>4370</v>
      </c>
      <c r="E282" s="72" t="s">
        <v>141</v>
      </c>
      <c r="F282" s="121">
        <v>3600</v>
      </c>
      <c r="G282" s="76"/>
      <c r="H282" s="76">
        <f t="shared" si="15"/>
        <v>3600</v>
      </c>
      <c r="I282" s="219"/>
      <c r="J282" s="100"/>
      <c r="K282" s="100"/>
      <c r="L282" s="100"/>
    </row>
    <row r="283" spans="2:12" ht="25.5">
      <c r="B283" s="116"/>
      <c r="C283" s="117"/>
      <c r="D283" s="143">
        <v>4400</v>
      </c>
      <c r="E283" s="244" t="s">
        <v>283</v>
      </c>
      <c r="F283" s="121">
        <v>14000</v>
      </c>
      <c r="G283" s="76"/>
      <c r="H283" s="76">
        <f t="shared" si="15"/>
        <v>14000</v>
      </c>
      <c r="I283" s="227"/>
      <c r="J283" s="100"/>
      <c r="K283" s="100"/>
      <c r="L283" s="100"/>
    </row>
    <row r="284" spans="2:12" ht="15" customHeight="1">
      <c r="B284" s="116"/>
      <c r="C284" s="117"/>
      <c r="D284" s="112" t="s">
        <v>126</v>
      </c>
      <c r="E284" s="72" t="s">
        <v>127</v>
      </c>
      <c r="F284" s="121">
        <v>1000</v>
      </c>
      <c r="G284" s="76"/>
      <c r="H284" s="76">
        <f t="shared" si="15"/>
        <v>1000</v>
      </c>
      <c r="I284" s="227"/>
      <c r="J284" s="100"/>
      <c r="K284" s="100"/>
      <c r="L284" s="100"/>
    </row>
    <row r="285" spans="2:12" ht="15" customHeight="1">
      <c r="B285" s="116"/>
      <c r="C285" s="117"/>
      <c r="D285" s="112" t="s">
        <v>100</v>
      </c>
      <c r="E285" s="72" t="s">
        <v>101</v>
      </c>
      <c r="F285" s="121">
        <v>2100</v>
      </c>
      <c r="G285" s="76"/>
      <c r="H285" s="76">
        <f t="shared" si="15"/>
        <v>2100</v>
      </c>
      <c r="I285" s="227"/>
      <c r="J285" s="100"/>
      <c r="K285" s="100"/>
      <c r="L285" s="100"/>
    </row>
    <row r="286" spans="2:12" ht="15" customHeight="1">
      <c r="B286" s="116"/>
      <c r="C286" s="117"/>
      <c r="D286" s="112" t="s">
        <v>142</v>
      </c>
      <c r="E286" s="72" t="s">
        <v>143</v>
      </c>
      <c r="F286" s="121">
        <v>11250</v>
      </c>
      <c r="G286" s="76"/>
      <c r="H286" s="76">
        <f t="shared" si="15"/>
        <v>11250</v>
      </c>
      <c r="I286" s="227"/>
      <c r="J286" s="100"/>
      <c r="K286" s="100"/>
      <c r="L286" s="100"/>
    </row>
    <row r="287" spans="2:12" ht="15" customHeight="1">
      <c r="B287" s="116"/>
      <c r="C287" s="117"/>
      <c r="D287" s="143">
        <v>4700</v>
      </c>
      <c r="E287" s="72" t="s">
        <v>145</v>
      </c>
      <c r="F287" s="121">
        <v>3500</v>
      </c>
      <c r="G287" s="76"/>
      <c r="H287" s="76">
        <f t="shared" si="15"/>
        <v>3500</v>
      </c>
      <c r="I287" s="227"/>
      <c r="J287" s="100"/>
      <c r="K287" s="100"/>
      <c r="L287" s="100"/>
    </row>
    <row r="288" spans="2:12" ht="24.75" customHeight="1">
      <c r="B288" s="119"/>
      <c r="C288" s="394" t="s">
        <v>190</v>
      </c>
      <c r="D288" s="395"/>
      <c r="E288" s="396" t="s">
        <v>248</v>
      </c>
      <c r="F288" s="484">
        <f>SUM(F289:F290)</f>
        <v>35400</v>
      </c>
      <c r="G288" s="488">
        <f>SUM(G289:G290)</f>
        <v>0</v>
      </c>
      <c r="H288" s="484">
        <f>SUM(H289:H290)</f>
        <v>35400</v>
      </c>
      <c r="I288" s="114"/>
      <c r="J288" s="100"/>
      <c r="K288" s="100"/>
      <c r="L288" s="100"/>
    </row>
    <row r="289" spans="2:12" ht="15" customHeight="1">
      <c r="B289" s="116"/>
      <c r="C289" s="117"/>
      <c r="D289" s="112" t="s">
        <v>121</v>
      </c>
      <c r="E289" s="72" t="s">
        <v>122</v>
      </c>
      <c r="F289" s="121">
        <v>5400</v>
      </c>
      <c r="G289" s="76"/>
      <c r="H289" s="76">
        <f>F289+G289</f>
        <v>5400</v>
      </c>
      <c r="I289" s="123"/>
      <c r="J289" s="100"/>
      <c r="K289" s="100"/>
      <c r="L289" s="100"/>
    </row>
    <row r="290" spans="2:12" ht="15" customHeight="1">
      <c r="B290" s="116"/>
      <c r="C290" s="117"/>
      <c r="D290" s="117">
        <v>4170</v>
      </c>
      <c r="E290" s="72" t="s">
        <v>134</v>
      </c>
      <c r="F290" s="121">
        <v>30000</v>
      </c>
      <c r="G290" s="76"/>
      <c r="H290" s="76">
        <f>F290+G290</f>
        <v>30000</v>
      </c>
      <c r="I290" s="123"/>
      <c r="J290" s="100"/>
      <c r="K290" s="100"/>
      <c r="L290" s="100"/>
    </row>
    <row r="291" spans="2:12" ht="15" customHeight="1">
      <c r="B291" s="119"/>
      <c r="C291" s="394" t="s">
        <v>191</v>
      </c>
      <c r="D291" s="394"/>
      <c r="E291" s="396" t="s">
        <v>11</v>
      </c>
      <c r="F291" s="484">
        <f>F292+F293</f>
        <v>62000</v>
      </c>
      <c r="G291" s="488">
        <f>G292+G293</f>
        <v>0</v>
      </c>
      <c r="H291" s="484">
        <f>H292+H293</f>
        <v>62000</v>
      </c>
      <c r="I291" s="114"/>
      <c r="J291" s="100"/>
      <c r="K291" s="100"/>
      <c r="L291" s="100"/>
    </row>
    <row r="292" spans="2:12" ht="14.25">
      <c r="B292" s="116"/>
      <c r="C292" s="117"/>
      <c r="D292" s="117" t="s">
        <v>181</v>
      </c>
      <c r="E292" s="72" t="s">
        <v>300</v>
      </c>
      <c r="F292" s="121">
        <v>52000</v>
      </c>
      <c r="G292" s="122"/>
      <c r="H292" s="122">
        <f>F292+G292</f>
        <v>52000</v>
      </c>
      <c r="I292" s="315"/>
      <c r="J292" s="100"/>
      <c r="K292" s="100"/>
      <c r="L292" s="100"/>
    </row>
    <row r="293" spans="2:12" ht="15" customHeight="1" thickBot="1">
      <c r="B293" s="129"/>
      <c r="C293" s="130"/>
      <c r="D293" s="112" t="s">
        <v>93</v>
      </c>
      <c r="E293" s="72" t="s">
        <v>94</v>
      </c>
      <c r="F293" s="131">
        <v>10000</v>
      </c>
      <c r="G293" s="335"/>
      <c r="H293" s="76">
        <f>F293+G293</f>
        <v>10000</v>
      </c>
      <c r="I293" s="227"/>
      <c r="J293" s="100"/>
      <c r="K293" s="100"/>
      <c r="L293" s="100"/>
    </row>
    <row r="294" spans="2:12" ht="27" customHeight="1" thickBot="1">
      <c r="B294" s="468" t="s">
        <v>192</v>
      </c>
      <c r="C294" s="469"/>
      <c r="D294" s="469"/>
      <c r="E294" s="414" t="s">
        <v>82</v>
      </c>
      <c r="F294" s="470">
        <f>F295</f>
        <v>791939</v>
      </c>
      <c r="G294" s="470">
        <f>G295</f>
        <v>0</v>
      </c>
      <c r="H294" s="470">
        <f>H295</f>
        <v>791939</v>
      </c>
      <c r="I294" s="108"/>
      <c r="J294" s="100"/>
      <c r="K294" s="100"/>
      <c r="L294" s="100"/>
    </row>
    <row r="295" spans="2:12" ht="15" customHeight="1">
      <c r="B295" s="139"/>
      <c r="C295" s="452" t="s">
        <v>193</v>
      </c>
      <c r="D295" s="452"/>
      <c r="E295" s="392" t="s">
        <v>11</v>
      </c>
      <c r="F295" s="487">
        <f>SUM(F296:F310)</f>
        <v>791939</v>
      </c>
      <c r="G295" s="505">
        <f>SUM(G296:G310)</f>
        <v>0</v>
      </c>
      <c r="H295" s="487">
        <f>SUM(H296:H310)</f>
        <v>791939</v>
      </c>
      <c r="I295" s="109"/>
      <c r="J295" s="100"/>
      <c r="K295" s="100"/>
      <c r="L295" s="100"/>
    </row>
    <row r="296" spans="2:12" ht="45">
      <c r="B296" s="139"/>
      <c r="C296" s="82"/>
      <c r="D296" s="117" t="s">
        <v>273</v>
      </c>
      <c r="E296" s="368" t="s">
        <v>275</v>
      </c>
      <c r="F296" s="148">
        <v>6000</v>
      </c>
      <c r="G296" s="336"/>
      <c r="H296" s="76">
        <f aca="true" t="shared" si="16" ref="H296:H310">F296+G296</f>
        <v>6000</v>
      </c>
      <c r="I296" s="219"/>
      <c r="J296" s="100"/>
      <c r="K296" s="100"/>
      <c r="L296" s="100"/>
    </row>
    <row r="297" spans="2:12" ht="24">
      <c r="B297" s="116"/>
      <c r="C297" s="117"/>
      <c r="D297" s="159" t="s">
        <v>375</v>
      </c>
      <c r="E297" s="72" t="s">
        <v>376</v>
      </c>
      <c r="F297" s="121">
        <v>27281.85</v>
      </c>
      <c r="G297" s="122"/>
      <c r="H297" s="122">
        <f t="shared" si="16"/>
        <v>27281.85</v>
      </c>
      <c r="I297" s="229" t="s">
        <v>303</v>
      </c>
      <c r="J297" s="100"/>
      <c r="K297" s="100"/>
      <c r="L297" s="100"/>
    </row>
    <row r="298" spans="2:12" ht="24">
      <c r="B298" s="116"/>
      <c r="C298" s="117"/>
      <c r="D298" s="159" t="s">
        <v>377</v>
      </c>
      <c r="E298" s="72" t="s">
        <v>376</v>
      </c>
      <c r="F298" s="121">
        <v>4814.44</v>
      </c>
      <c r="G298" s="122"/>
      <c r="H298" s="122">
        <f t="shared" si="16"/>
        <v>4814.44</v>
      </c>
      <c r="I298" s="229" t="s">
        <v>303</v>
      </c>
      <c r="J298" s="100"/>
      <c r="K298" s="100"/>
      <c r="L298" s="100"/>
    </row>
    <row r="299" spans="2:12" ht="24">
      <c r="B299" s="116"/>
      <c r="C299" s="117"/>
      <c r="D299" s="162">
        <v>4117</v>
      </c>
      <c r="E299" s="72" t="s">
        <v>378</v>
      </c>
      <c r="F299" s="121">
        <v>9379.5</v>
      </c>
      <c r="G299" s="122"/>
      <c r="H299" s="161">
        <f t="shared" si="16"/>
        <v>9379.5</v>
      </c>
      <c r="I299" s="229" t="s">
        <v>303</v>
      </c>
      <c r="J299" s="100"/>
      <c r="K299" s="100"/>
      <c r="L299" s="100"/>
    </row>
    <row r="300" spans="2:12" ht="24">
      <c r="B300" s="116"/>
      <c r="C300" s="117"/>
      <c r="D300" s="162">
        <v>4119</v>
      </c>
      <c r="E300" s="72" t="s">
        <v>378</v>
      </c>
      <c r="F300" s="121">
        <v>1655.2</v>
      </c>
      <c r="G300" s="122"/>
      <c r="H300" s="161">
        <f t="shared" si="16"/>
        <v>1655.2</v>
      </c>
      <c r="I300" s="229" t="s">
        <v>303</v>
      </c>
      <c r="J300" s="100"/>
      <c r="K300" s="100"/>
      <c r="L300" s="100"/>
    </row>
    <row r="301" spans="2:12" ht="15" customHeight="1">
      <c r="B301" s="116"/>
      <c r="C301" s="117"/>
      <c r="D301" s="162">
        <v>4127</v>
      </c>
      <c r="E301" s="72" t="s">
        <v>379</v>
      </c>
      <c r="F301" s="121">
        <v>1336.81</v>
      </c>
      <c r="G301" s="122"/>
      <c r="H301" s="161">
        <f t="shared" si="16"/>
        <v>1336.81</v>
      </c>
      <c r="I301" s="229" t="s">
        <v>303</v>
      </c>
      <c r="J301" s="100"/>
      <c r="K301" s="100"/>
      <c r="L301" s="100"/>
    </row>
    <row r="302" spans="2:12" ht="15" customHeight="1">
      <c r="B302" s="116"/>
      <c r="C302" s="117"/>
      <c r="D302" s="162">
        <v>4129</v>
      </c>
      <c r="E302" s="72" t="s">
        <v>379</v>
      </c>
      <c r="F302" s="121">
        <v>235.91</v>
      </c>
      <c r="G302" s="122"/>
      <c r="H302" s="161">
        <f t="shared" si="16"/>
        <v>235.91</v>
      </c>
      <c r="I302" s="229" t="s">
        <v>303</v>
      </c>
      <c r="J302" s="100"/>
      <c r="K302" s="100"/>
      <c r="L302" s="100"/>
    </row>
    <row r="303" spans="2:12" ht="15" customHeight="1">
      <c r="B303" s="116"/>
      <c r="C303" s="117"/>
      <c r="D303" s="117" t="s">
        <v>380</v>
      </c>
      <c r="E303" s="72" t="s">
        <v>381</v>
      </c>
      <c r="F303" s="121">
        <v>27281.85</v>
      </c>
      <c r="G303" s="122"/>
      <c r="H303" s="161">
        <f t="shared" si="16"/>
        <v>27281.85</v>
      </c>
      <c r="I303" s="229" t="s">
        <v>303</v>
      </c>
      <c r="J303" s="100"/>
      <c r="K303" s="100"/>
      <c r="L303" s="100"/>
    </row>
    <row r="304" spans="2:12" ht="15" customHeight="1">
      <c r="B304" s="116"/>
      <c r="C304" s="117"/>
      <c r="D304" s="117" t="s">
        <v>382</v>
      </c>
      <c r="E304" s="72" t="s">
        <v>381</v>
      </c>
      <c r="F304" s="121">
        <v>4814.44</v>
      </c>
      <c r="G304" s="122"/>
      <c r="H304" s="161">
        <f t="shared" si="16"/>
        <v>4814.44</v>
      </c>
      <c r="I304" s="229" t="s">
        <v>303</v>
      </c>
      <c r="J304" s="100"/>
      <c r="K304" s="100"/>
      <c r="L304" s="100"/>
    </row>
    <row r="305" spans="2:12" ht="15" customHeight="1">
      <c r="B305" s="116"/>
      <c r="C305" s="117"/>
      <c r="D305" s="162">
        <v>4217</v>
      </c>
      <c r="E305" s="72" t="s">
        <v>383</v>
      </c>
      <c r="F305" s="121">
        <v>8556.1</v>
      </c>
      <c r="G305" s="122"/>
      <c r="H305" s="161">
        <f t="shared" si="16"/>
        <v>8556.1</v>
      </c>
      <c r="I305" s="229" t="s">
        <v>303</v>
      </c>
      <c r="J305" s="100"/>
      <c r="K305" s="100"/>
      <c r="L305" s="100"/>
    </row>
    <row r="306" spans="2:12" ht="15" customHeight="1">
      <c r="B306" s="116"/>
      <c r="C306" s="117"/>
      <c r="D306" s="162">
        <v>4219</v>
      </c>
      <c r="E306" s="72" t="s">
        <v>383</v>
      </c>
      <c r="F306" s="131">
        <v>1509.9</v>
      </c>
      <c r="G306" s="122"/>
      <c r="H306" s="161">
        <f t="shared" si="16"/>
        <v>1509.9</v>
      </c>
      <c r="I306" s="229" t="s">
        <v>303</v>
      </c>
      <c r="J306" s="100"/>
      <c r="K306" s="100"/>
      <c r="L306" s="100"/>
    </row>
    <row r="307" spans="2:12" ht="20.25" customHeight="1">
      <c r="B307" s="116"/>
      <c r="C307" s="117"/>
      <c r="D307" s="162">
        <v>4247</v>
      </c>
      <c r="E307" s="393" t="s">
        <v>384</v>
      </c>
      <c r="F307" s="121">
        <v>11050</v>
      </c>
      <c r="G307" s="122"/>
      <c r="H307" s="161">
        <f t="shared" si="16"/>
        <v>11050</v>
      </c>
      <c r="I307" s="229" t="s">
        <v>303</v>
      </c>
      <c r="J307" s="100"/>
      <c r="K307" s="100"/>
      <c r="L307" s="100"/>
    </row>
    <row r="308" spans="2:12" ht="20.25" customHeight="1">
      <c r="B308" s="116"/>
      <c r="C308" s="117"/>
      <c r="D308" s="162">
        <v>4249</v>
      </c>
      <c r="E308" s="393" t="s">
        <v>384</v>
      </c>
      <c r="F308" s="121">
        <v>1950</v>
      </c>
      <c r="G308" s="122"/>
      <c r="H308" s="161">
        <f t="shared" si="16"/>
        <v>1950</v>
      </c>
      <c r="I308" s="229" t="s">
        <v>303</v>
      </c>
      <c r="J308" s="100"/>
      <c r="K308" s="100"/>
      <c r="L308" s="100"/>
    </row>
    <row r="309" spans="2:12" ht="15" customHeight="1">
      <c r="B309" s="116"/>
      <c r="C309" s="117"/>
      <c r="D309" s="159" t="s">
        <v>385</v>
      </c>
      <c r="E309" s="152" t="s">
        <v>386</v>
      </c>
      <c r="F309" s="121">
        <v>583162.05</v>
      </c>
      <c r="G309" s="122"/>
      <c r="H309" s="161">
        <f t="shared" si="16"/>
        <v>583162.05</v>
      </c>
      <c r="I309" s="229" t="s">
        <v>303</v>
      </c>
      <c r="J309" s="100"/>
      <c r="K309" s="100"/>
      <c r="L309" s="100"/>
    </row>
    <row r="310" spans="2:12" ht="15" customHeight="1" thickBot="1">
      <c r="B310" s="116"/>
      <c r="C310" s="117"/>
      <c r="D310" s="159" t="s">
        <v>387</v>
      </c>
      <c r="E310" s="152" t="s">
        <v>386</v>
      </c>
      <c r="F310" s="121">
        <v>102910.95</v>
      </c>
      <c r="G310" s="403"/>
      <c r="H310" s="161">
        <f t="shared" si="16"/>
        <v>102910.95</v>
      </c>
      <c r="I310" s="229" t="s">
        <v>303</v>
      </c>
      <c r="J310" s="100"/>
      <c r="K310" s="100"/>
      <c r="L310" s="100"/>
    </row>
    <row r="311" spans="2:12" ht="15.75" customHeight="1" thickBot="1">
      <c r="B311" s="416" t="s">
        <v>83</v>
      </c>
      <c r="C311" s="417"/>
      <c r="D311" s="417"/>
      <c r="E311" s="418" t="s">
        <v>84</v>
      </c>
      <c r="F311" s="471">
        <f>F312+F320</f>
        <v>75300</v>
      </c>
      <c r="G311" s="471">
        <f>G312+G320</f>
        <v>0</v>
      </c>
      <c r="H311" s="471">
        <f>H312+H320</f>
        <v>75300</v>
      </c>
      <c r="I311" s="108"/>
      <c r="J311" s="100"/>
      <c r="K311" s="100"/>
      <c r="L311" s="100"/>
    </row>
    <row r="312" spans="2:12" ht="16.5" customHeight="1">
      <c r="B312" s="115"/>
      <c r="C312" s="452" t="s">
        <v>194</v>
      </c>
      <c r="D312" s="451"/>
      <c r="E312" s="392" t="s">
        <v>249</v>
      </c>
      <c r="F312" s="487">
        <f>SUM(F313:F319)</f>
        <v>75300</v>
      </c>
      <c r="G312" s="487">
        <f>SUM(G313:G319)</f>
        <v>0</v>
      </c>
      <c r="H312" s="487">
        <f>SUM(H313:H319)</f>
        <v>75300</v>
      </c>
      <c r="I312" s="109"/>
      <c r="J312" s="100"/>
      <c r="K312" s="100"/>
      <c r="L312" s="100"/>
    </row>
    <row r="313" spans="2:12" ht="15" customHeight="1">
      <c r="B313" s="116"/>
      <c r="C313" s="117"/>
      <c r="D313" s="112" t="s">
        <v>154</v>
      </c>
      <c r="E313" s="72" t="s">
        <v>131</v>
      </c>
      <c r="F313" s="121">
        <v>3700</v>
      </c>
      <c r="G313" s="76"/>
      <c r="H313" s="76">
        <f aca="true" t="shared" si="17" ref="H313:H322">F313+G313</f>
        <v>3700</v>
      </c>
      <c r="I313" s="227"/>
      <c r="J313" s="100"/>
      <c r="K313" s="100"/>
      <c r="L313" s="100"/>
    </row>
    <row r="314" spans="2:12" ht="15" customHeight="1">
      <c r="B314" s="116"/>
      <c r="C314" s="117"/>
      <c r="D314" s="112" t="s">
        <v>119</v>
      </c>
      <c r="E314" s="72" t="s">
        <v>120</v>
      </c>
      <c r="F314" s="121">
        <v>52000</v>
      </c>
      <c r="G314" s="76"/>
      <c r="H314" s="76">
        <f t="shared" si="17"/>
        <v>52000</v>
      </c>
      <c r="I314" s="227"/>
      <c r="J314" s="100"/>
      <c r="K314" s="100"/>
      <c r="L314" s="100"/>
    </row>
    <row r="315" spans="2:12" ht="15" customHeight="1">
      <c r="B315" s="116"/>
      <c r="C315" s="117"/>
      <c r="D315" s="112" t="s">
        <v>132</v>
      </c>
      <c r="E315" s="72" t="s">
        <v>133</v>
      </c>
      <c r="F315" s="121">
        <v>4400</v>
      </c>
      <c r="G315" s="76"/>
      <c r="H315" s="76">
        <f t="shared" si="17"/>
        <v>4400</v>
      </c>
      <c r="I315" s="227"/>
      <c r="J315" s="100"/>
      <c r="K315" s="100"/>
      <c r="L315" s="100"/>
    </row>
    <row r="316" spans="2:12" ht="15" customHeight="1">
      <c r="B316" s="116"/>
      <c r="C316" s="117"/>
      <c r="D316" s="112" t="s">
        <v>121</v>
      </c>
      <c r="E316" s="72" t="s">
        <v>122</v>
      </c>
      <c r="F316" s="121">
        <v>10300</v>
      </c>
      <c r="G316" s="76"/>
      <c r="H316" s="76">
        <f t="shared" si="17"/>
        <v>10300</v>
      </c>
      <c r="I316" s="227"/>
      <c r="J316" s="100"/>
      <c r="K316" s="100"/>
      <c r="L316" s="100"/>
    </row>
    <row r="317" spans="2:12" ht="15" customHeight="1">
      <c r="B317" s="116"/>
      <c r="C317" s="117"/>
      <c r="D317" s="112" t="s">
        <v>123</v>
      </c>
      <c r="E317" s="72" t="s">
        <v>124</v>
      </c>
      <c r="F317" s="121">
        <v>1500</v>
      </c>
      <c r="G317" s="76"/>
      <c r="H317" s="76">
        <f t="shared" si="17"/>
        <v>1500</v>
      </c>
      <c r="I317" s="236"/>
      <c r="J317" s="100"/>
      <c r="K317" s="100"/>
      <c r="L317" s="100"/>
    </row>
    <row r="318" spans="2:12" ht="15" customHeight="1">
      <c r="B318" s="116"/>
      <c r="C318" s="117"/>
      <c r="D318" s="117" t="s">
        <v>182</v>
      </c>
      <c r="E318" s="72" t="s">
        <v>183</v>
      </c>
      <c r="F318" s="121">
        <v>400</v>
      </c>
      <c r="G318" s="76"/>
      <c r="H318" s="76">
        <f t="shared" si="17"/>
        <v>400</v>
      </c>
      <c r="I318" s="236"/>
      <c r="J318" s="100"/>
      <c r="K318" s="100"/>
      <c r="L318" s="100"/>
    </row>
    <row r="319" spans="2:12" ht="15" customHeight="1">
      <c r="B319" s="116"/>
      <c r="C319" s="117"/>
      <c r="D319" s="112" t="s">
        <v>142</v>
      </c>
      <c r="E319" s="72" t="s">
        <v>143</v>
      </c>
      <c r="F319" s="121">
        <v>3000</v>
      </c>
      <c r="G319" s="76"/>
      <c r="H319" s="76">
        <f t="shared" si="17"/>
        <v>3000</v>
      </c>
      <c r="I319" s="219"/>
      <c r="J319" s="100"/>
      <c r="K319" s="100"/>
      <c r="L319" s="100"/>
    </row>
    <row r="320" spans="2:12" ht="15" customHeight="1">
      <c r="B320" s="116"/>
      <c r="C320" s="506" t="s">
        <v>221</v>
      </c>
      <c r="D320" s="446"/>
      <c r="E320" s="396" t="s">
        <v>222</v>
      </c>
      <c r="F320" s="397">
        <f>F321+F322</f>
        <v>0</v>
      </c>
      <c r="G320" s="507">
        <f>G321+G322</f>
        <v>0</v>
      </c>
      <c r="H320" s="397">
        <f>H321+H322</f>
        <v>0</v>
      </c>
      <c r="I320" s="144"/>
      <c r="J320" s="100"/>
      <c r="K320" s="100"/>
      <c r="L320" s="100"/>
    </row>
    <row r="321" spans="2:12" ht="15" customHeight="1">
      <c r="B321" s="116"/>
      <c r="C321" s="117"/>
      <c r="D321" s="203" t="s">
        <v>258</v>
      </c>
      <c r="E321" s="204" t="s">
        <v>259</v>
      </c>
      <c r="F321" s="121">
        <v>0</v>
      </c>
      <c r="G321" s="161"/>
      <c r="H321" s="76">
        <f t="shared" si="17"/>
        <v>0</v>
      </c>
      <c r="I321" s="219"/>
      <c r="J321" s="100"/>
      <c r="K321" s="100"/>
      <c r="L321" s="100"/>
    </row>
    <row r="322" spans="2:12" ht="15" customHeight="1" thickBot="1">
      <c r="B322" s="129"/>
      <c r="C322" s="130"/>
      <c r="D322" s="215" t="s">
        <v>264</v>
      </c>
      <c r="E322" s="217" t="s">
        <v>265</v>
      </c>
      <c r="F322" s="131">
        <v>0</v>
      </c>
      <c r="G322" s="132"/>
      <c r="H322" s="132">
        <f t="shared" si="17"/>
        <v>0</v>
      </c>
      <c r="I322" s="202"/>
      <c r="J322" s="100"/>
      <c r="K322" s="100"/>
      <c r="L322" s="100"/>
    </row>
    <row r="323" spans="2:12" ht="27" customHeight="1" thickBot="1">
      <c r="B323" s="416" t="s">
        <v>195</v>
      </c>
      <c r="C323" s="417"/>
      <c r="D323" s="417"/>
      <c r="E323" s="472" t="s">
        <v>85</v>
      </c>
      <c r="F323" s="471">
        <f>F324+F327+F330+F333+F335+F338</f>
        <v>925000</v>
      </c>
      <c r="G323" s="471">
        <f>G324+G327+G330+G333+G335+G338</f>
        <v>15000</v>
      </c>
      <c r="H323" s="471">
        <f>H324+H327+H330+H333+H335+H338</f>
        <v>940000</v>
      </c>
      <c r="I323" s="108"/>
      <c r="J323" s="100"/>
      <c r="K323" s="100"/>
      <c r="L323" s="100"/>
    </row>
    <row r="324" spans="2:12" ht="15" customHeight="1">
      <c r="B324" s="163"/>
      <c r="C324" s="452" t="s">
        <v>197</v>
      </c>
      <c r="D324" s="451"/>
      <c r="E324" s="392" t="s">
        <v>250</v>
      </c>
      <c r="F324" s="400">
        <f>F325+F326</f>
        <v>521000</v>
      </c>
      <c r="G324" s="400">
        <f>G325+G326</f>
        <v>0</v>
      </c>
      <c r="H324" s="400">
        <f>H325+H326</f>
        <v>521000</v>
      </c>
      <c r="I324" s="114"/>
      <c r="J324" s="100"/>
      <c r="K324" s="100"/>
      <c r="L324" s="100"/>
    </row>
    <row r="325" spans="2:12" ht="15" customHeight="1">
      <c r="B325" s="163"/>
      <c r="C325" s="82"/>
      <c r="D325" s="112" t="s">
        <v>108</v>
      </c>
      <c r="E325" s="72" t="s">
        <v>109</v>
      </c>
      <c r="F325" s="221">
        <v>10000</v>
      </c>
      <c r="G325" s="334"/>
      <c r="H325" s="76">
        <f>F325+G325</f>
        <v>10000</v>
      </c>
      <c r="I325" s="114"/>
      <c r="J325" s="100"/>
      <c r="K325" s="100"/>
      <c r="L325" s="100"/>
    </row>
    <row r="326" spans="2:12" ht="15" customHeight="1">
      <c r="B326" s="110"/>
      <c r="C326" s="111"/>
      <c r="D326" s="112" t="s">
        <v>93</v>
      </c>
      <c r="E326" s="72" t="s">
        <v>94</v>
      </c>
      <c r="F326" s="158">
        <v>511000</v>
      </c>
      <c r="G326" s="122"/>
      <c r="H326" s="76">
        <f>F326+G326</f>
        <v>511000</v>
      </c>
      <c r="I326" s="144"/>
      <c r="J326" s="100"/>
      <c r="K326" s="100"/>
      <c r="L326" s="100"/>
    </row>
    <row r="327" spans="2:12" ht="15" customHeight="1">
      <c r="B327" s="119"/>
      <c r="C327" s="394" t="s">
        <v>198</v>
      </c>
      <c r="D327" s="395"/>
      <c r="E327" s="396" t="s">
        <v>251</v>
      </c>
      <c r="F327" s="484">
        <f>F328+F329</f>
        <v>52000</v>
      </c>
      <c r="G327" s="488">
        <f>G328+G329</f>
        <v>0</v>
      </c>
      <c r="H327" s="484">
        <f>H328+H329</f>
        <v>52000</v>
      </c>
      <c r="I327" s="114"/>
      <c r="J327" s="100"/>
      <c r="K327" s="100"/>
      <c r="L327" s="100"/>
    </row>
    <row r="328" spans="2:12" ht="24">
      <c r="B328" s="119"/>
      <c r="C328" s="164"/>
      <c r="D328" s="154">
        <v>2650</v>
      </c>
      <c r="E328" s="72" t="s">
        <v>196</v>
      </c>
      <c r="F328" s="136">
        <v>42000</v>
      </c>
      <c r="G328" s="122"/>
      <c r="H328" s="76">
        <f>F328+G328</f>
        <v>42000</v>
      </c>
      <c r="I328" s="114"/>
      <c r="J328" s="100"/>
      <c r="K328" s="100"/>
      <c r="L328" s="100"/>
    </row>
    <row r="329" spans="2:12" ht="15" customHeight="1">
      <c r="B329" s="119"/>
      <c r="C329" s="155"/>
      <c r="D329" s="112" t="s">
        <v>108</v>
      </c>
      <c r="E329" s="72" t="s">
        <v>109</v>
      </c>
      <c r="F329" s="136">
        <v>10000</v>
      </c>
      <c r="G329" s="122"/>
      <c r="H329" s="76">
        <f>F329+G329</f>
        <v>10000</v>
      </c>
      <c r="I329" s="227"/>
      <c r="J329" s="100"/>
      <c r="K329" s="100"/>
      <c r="L329" s="100"/>
    </row>
    <row r="330" spans="2:12" ht="15" customHeight="1">
      <c r="B330" s="119"/>
      <c r="C330" s="394" t="s">
        <v>199</v>
      </c>
      <c r="D330" s="395"/>
      <c r="E330" s="396" t="s">
        <v>252</v>
      </c>
      <c r="F330" s="484">
        <f>F331+F332</f>
        <v>33000</v>
      </c>
      <c r="G330" s="488">
        <f>G331+G332</f>
        <v>0</v>
      </c>
      <c r="H330" s="484">
        <f>H331+H332</f>
        <v>33000</v>
      </c>
      <c r="I330" s="114"/>
      <c r="J330" s="100"/>
      <c r="K330" s="100"/>
      <c r="L330" s="100"/>
    </row>
    <row r="331" spans="2:12" ht="15" customHeight="1">
      <c r="B331" s="116"/>
      <c r="C331" s="117"/>
      <c r="D331" s="112" t="s">
        <v>108</v>
      </c>
      <c r="E331" s="72" t="s">
        <v>109</v>
      </c>
      <c r="F331" s="121">
        <v>8000</v>
      </c>
      <c r="G331" s="76"/>
      <c r="H331" s="76">
        <f>F331+G331</f>
        <v>8000</v>
      </c>
      <c r="I331" s="227"/>
      <c r="J331" s="100"/>
      <c r="K331" s="100"/>
      <c r="L331" s="100"/>
    </row>
    <row r="332" spans="2:12" ht="15" customHeight="1">
      <c r="B332" s="116"/>
      <c r="C332" s="117"/>
      <c r="D332" s="112" t="s">
        <v>93</v>
      </c>
      <c r="E332" s="72" t="s">
        <v>94</v>
      </c>
      <c r="F332" s="121">
        <v>25000</v>
      </c>
      <c r="G332" s="76"/>
      <c r="H332" s="76">
        <f>F332+G332</f>
        <v>25000</v>
      </c>
      <c r="I332" s="227"/>
      <c r="J332" s="100"/>
      <c r="K332" s="100"/>
      <c r="L332" s="100"/>
    </row>
    <row r="333" spans="2:12" ht="15" customHeight="1">
      <c r="B333" s="116"/>
      <c r="C333" s="394" t="s">
        <v>200</v>
      </c>
      <c r="D333" s="496"/>
      <c r="E333" s="396" t="s">
        <v>253</v>
      </c>
      <c r="F333" s="484">
        <f>F334</f>
        <v>14000</v>
      </c>
      <c r="G333" s="488">
        <f>G334</f>
        <v>15000</v>
      </c>
      <c r="H333" s="484">
        <f>H334</f>
        <v>29000</v>
      </c>
      <c r="I333" s="114"/>
      <c r="J333" s="100"/>
      <c r="K333" s="100"/>
      <c r="L333" s="100"/>
    </row>
    <row r="334" spans="2:12" ht="15" customHeight="1">
      <c r="B334" s="116"/>
      <c r="C334" s="117"/>
      <c r="D334" s="112" t="s">
        <v>93</v>
      </c>
      <c r="E334" s="72" t="s">
        <v>94</v>
      </c>
      <c r="F334" s="121">
        <v>14000</v>
      </c>
      <c r="G334" s="76">
        <v>15000</v>
      </c>
      <c r="H334" s="76">
        <f>F334+G334</f>
        <v>29000</v>
      </c>
      <c r="I334" s="144" t="s">
        <v>431</v>
      </c>
      <c r="J334" s="100"/>
      <c r="K334" s="100"/>
      <c r="L334" s="100"/>
    </row>
    <row r="335" spans="2:12" ht="15" customHeight="1">
      <c r="B335" s="116"/>
      <c r="C335" s="394" t="s">
        <v>201</v>
      </c>
      <c r="D335" s="395"/>
      <c r="E335" s="396" t="s">
        <v>254</v>
      </c>
      <c r="F335" s="397">
        <f>F336+F337</f>
        <v>270000</v>
      </c>
      <c r="G335" s="397">
        <f>G336+G337</f>
        <v>0</v>
      </c>
      <c r="H335" s="397">
        <f>H336+H337</f>
        <v>270000</v>
      </c>
      <c r="I335" s="114"/>
      <c r="J335" s="100"/>
      <c r="K335" s="100"/>
      <c r="L335" s="100"/>
    </row>
    <row r="336" spans="2:12" ht="15" customHeight="1">
      <c r="B336" s="116"/>
      <c r="C336" s="117"/>
      <c r="D336" s="112" t="s">
        <v>135</v>
      </c>
      <c r="E336" s="72" t="s">
        <v>136</v>
      </c>
      <c r="F336" s="121">
        <v>180000</v>
      </c>
      <c r="G336" s="76"/>
      <c r="H336" s="76">
        <f>F336+G336</f>
        <v>180000</v>
      </c>
      <c r="I336" s="144"/>
      <c r="J336" s="100"/>
      <c r="K336" s="100"/>
      <c r="L336" s="100"/>
    </row>
    <row r="337" spans="2:12" ht="15" customHeight="1">
      <c r="B337" s="116"/>
      <c r="C337" s="117"/>
      <c r="D337" s="112" t="s">
        <v>137</v>
      </c>
      <c r="E337" s="72" t="s">
        <v>138</v>
      </c>
      <c r="F337" s="121">
        <v>90000</v>
      </c>
      <c r="G337" s="76"/>
      <c r="H337" s="122">
        <f>F337+G337</f>
        <v>90000</v>
      </c>
      <c r="I337" s="227"/>
      <c r="J337" s="100"/>
      <c r="K337" s="100"/>
      <c r="L337" s="100"/>
    </row>
    <row r="338" spans="2:12" ht="15" customHeight="1">
      <c r="B338" s="116"/>
      <c r="C338" s="508" t="s">
        <v>202</v>
      </c>
      <c r="D338" s="509"/>
      <c r="E338" s="510" t="s">
        <v>11</v>
      </c>
      <c r="F338" s="511">
        <f>F339</f>
        <v>35000</v>
      </c>
      <c r="G338" s="511">
        <f>G339</f>
        <v>0</v>
      </c>
      <c r="H338" s="511">
        <f>H339</f>
        <v>35000</v>
      </c>
      <c r="I338" s="114"/>
      <c r="J338" s="100"/>
      <c r="K338" s="100"/>
      <c r="L338" s="100"/>
    </row>
    <row r="339" spans="2:12" ht="15" customHeight="1" thickBot="1">
      <c r="B339" s="116"/>
      <c r="C339" s="117"/>
      <c r="D339" s="112" t="s">
        <v>108</v>
      </c>
      <c r="E339" s="72" t="s">
        <v>109</v>
      </c>
      <c r="F339" s="121">
        <v>35000</v>
      </c>
      <c r="G339" s="76"/>
      <c r="H339" s="76">
        <f>F339+G339</f>
        <v>35000</v>
      </c>
      <c r="I339" s="227"/>
      <c r="J339" s="100"/>
      <c r="K339" s="100"/>
      <c r="L339" s="100"/>
    </row>
    <row r="340" spans="2:12" ht="30" customHeight="1" thickBot="1">
      <c r="B340" s="416" t="s">
        <v>203</v>
      </c>
      <c r="C340" s="417"/>
      <c r="D340" s="419"/>
      <c r="E340" s="418" t="s">
        <v>204</v>
      </c>
      <c r="F340" s="471">
        <f>F341+F343+F345+F347+F349</f>
        <v>1813856</v>
      </c>
      <c r="G340" s="471">
        <f>G341+G343+G345+G347+G349</f>
        <v>10000</v>
      </c>
      <c r="H340" s="471">
        <f>H341+H343+H345+H347+H349</f>
        <v>1823856</v>
      </c>
      <c r="I340" s="108"/>
      <c r="J340" s="100"/>
      <c r="K340" s="100"/>
      <c r="L340" s="100"/>
    </row>
    <row r="341" spans="2:12" ht="15" customHeight="1">
      <c r="B341" s="214"/>
      <c r="C341" s="450" t="s">
        <v>205</v>
      </c>
      <c r="D341" s="497"/>
      <c r="E341" s="498" t="s">
        <v>255</v>
      </c>
      <c r="F341" s="499">
        <f>F342</f>
        <v>26000</v>
      </c>
      <c r="G341" s="499">
        <f>G342</f>
        <v>0</v>
      </c>
      <c r="H341" s="499">
        <f>H342</f>
        <v>26000</v>
      </c>
      <c r="I341" s="157"/>
      <c r="J341" s="100"/>
      <c r="K341" s="100"/>
      <c r="L341" s="100"/>
    </row>
    <row r="342" spans="2:12" ht="45">
      <c r="B342" s="119"/>
      <c r="C342" s="120"/>
      <c r="D342" s="117" t="s">
        <v>273</v>
      </c>
      <c r="E342" s="368" t="s">
        <v>275</v>
      </c>
      <c r="F342" s="121">
        <v>26000</v>
      </c>
      <c r="G342" s="121"/>
      <c r="H342" s="76">
        <f>F342+G342</f>
        <v>26000</v>
      </c>
      <c r="I342" s="219"/>
      <c r="J342" s="100"/>
      <c r="K342" s="100"/>
      <c r="L342" s="100"/>
    </row>
    <row r="343" spans="2:12" ht="15" customHeight="1">
      <c r="B343" s="119"/>
      <c r="C343" s="394" t="s">
        <v>206</v>
      </c>
      <c r="D343" s="512"/>
      <c r="E343" s="396" t="s">
        <v>256</v>
      </c>
      <c r="F343" s="484">
        <f>SUM(F344:F344)</f>
        <v>677000</v>
      </c>
      <c r="G343" s="484">
        <f>SUM(G344:G344)</f>
        <v>0</v>
      </c>
      <c r="H343" s="484">
        <f>SUM(H344:H344)</f>
        <v>677000</v>
      </c>
      <c r="I343" s="114"/>
      <c r="J343" s="100"/>
      <c r="K343" s="100"/>
      <c r="L343" s="100"/>
    </row>
    <row r="344" spans="2:12" ht="24" customHeight="1">
      <c r="B344" s="116"/>
      <c r="C344" s="117"/>
      <c r="D344" s="159">
        <v>2480</v>
      </c>
      <c r="E344" s="72" t="s">
        <v>207</v>
      </c>
      <c r="F344" s="121">
        <v>677000</v>
      </c>
      <c r="G344" s="76"/>
      <c r="H344" s="76">
        <f>F344+G344</f>
        <v>677000</v>
      </c>
      <c r="I344" s="219"/>
      <c r="J344" s="100"/>
      <c r="K344" s="100"/>
      <c r="L344" s="100"/>
    </row>
    <row r="345" spans="2:12" ht="15" customHeight="1">
      <c r="B345" s="119"/>
      <c r="C345" s="394" t="s">
        <v>208</v>
      </c>
      <c r="D345" s="512"/>
      <c r="E345" s="396" t="s">
        <v>257</v>
      </c>
      <c r="F345" s="484">
        <f>F346</f>
        <v>302000</v>
      </c>
      <c r="G345" s="488">
        <f>G346</f>
        <v>0</v>
      </c>
      <c r="H345" s="484">
        <f>H346</f>
        <v>302000</v>
      </c>
      <c r="I345" s="114"/>
      <c r="J345" s="100"/>
      <c r="K345" s="100"/>
      <c r="L345" s="100"/>
    </row>
    <row r="346" spans="2:12" ht="24" customHeight="1">
      <c r="B346" s="116"/>
      <c r="C346" s="117"/>
      <c r="D346" s="159">
        <v>2480</v>
      </c>
      <c r="E346" s="72" t="s">
        <v>207</v>
      </c>
      <c r="F346" s="121">
        <v>302000</v>
      </c>
      <c r="G346" s="76"/>
      <c r="H346" s="76">
        <f>F346+G346</f>
        <v>302000</v>
      </c>
      <c r="I346" s="114"/>
      <c r="J346" s="100"/>
      <c r="K346" s="100"/>
      <c r="L346" s="100"/>
    </row>
    <row r="347" spans="2:12" ht="15" customHeight="1">
      <c r="B347" s="119"/>
      <c r="C347" s="394" t="s">
        <v>209</v>
      </c>
      <c r="D347" s="394"/>
      <c r="E347" s="396" t="s">
        <v>276</v>
      </c>
      <c r="F347" s="484">
        <f>F348</f>
        <v>1500</v>
      </c>
      <c r="G347" s="488">
        <f>G348</f>
        <v>0</v>
      </c>
      <c r="H347" s="484">
        <f>H348</f>
        <v>1500</v>
      </c>
      <c r="I347" s="114"/>
      <c r="J347" s="100"/>
      <c r="K347" s="100"/>
      <c r="L347" s="100"/>
    </row>
    <row r="348" spans="2:12" ht="13.5" customHeight="1">
      <c r="B348" s="119"/>
      <c r="C348" s="155"/>
      <c r="D348" s="112" t="s">
        <v>135</v>
      </c>
      <c r="E348" s="72" t="s">
        <v>136</v>
      </c>
      <c r="F348" s="136">
        <v>1500</v>
      </c>
      <c r="G348" s="76"/>
      <c r="H348" s="76">
        <f>F348+G348</f>
        <v>1500</v>
      </c>
      <c r="I348" s="114"/>
      <c r="J348" s="100"/>
      <c r="K348" s="100"/>
      <c r="L348" s="100"/>
    </row>
    <row r="349" spans="2:12" ht="15" customHeight="1">
      <c r="B349" s="119"/>
      <c r="C349" s="394" t="s">
        <v>210</v>
      </c>
      <c r="D349" s="395"/>
      <c r="E349" s="396" t="s">
        <v>11</v>
      </c>
      <c r="F349" s="484">
        <f>SUM(F350:F359)</f>
        <v>807356</v>
      </c>
      <c r="G349" s="484">
        <f>SUM(G350:G359)</f>
        <v>10000</v>
      </c>
      <c r="H349" s="484">
        <f>SUM(H350:H359)</f>
        <v>817356</v>
      </c>
      <c r="I349" s="114"/>
      <c r="J349" s="100"/>
      <c r="K349" s="100"/>
      <c r="L349" s="100"/>
    </row>
    <row r="350" spans="2:12" ht="45">
      <c r="B350" s="119"/>
      <c r="C350" s="120"/>
      <c r="D350" s="117" t="s">
        <v>273</v>
      </c>
      <c r="E350" s="368" t="s">
        <v>275</v>
      </c>
      <c r="F350" s="121">
        <v>1500</v>
      </c>
      <c r="G350" s="331"/>
      <c r="H350" s="76">
        <f aca="true" t="shared" si="18" ref="H350:H359">F350+G350</f>
        <v>1500</v>
      </c>
      <c r="I350" s="114"/>
      <c r="J350" s="100"/>
      <c r="K350" s="100"/>
      <c r="L350" s="100"/>
    </row>
    <row r="351" spans="2:12" ht="23.25" customHeight="1">
      <c r="B351" s="116"/>
      <c r="C351" s="117"/>
      <c r="D351" s="112" t="s">
        <v>108</v>
      </c>
      <c r="E351" s="72" t="s">
        <v>428</v>
      </c>
      <c r="F351" s="121">
        <v>114419</v>
      </c>
      <c r="G351" s="76"/>
      <c r="H351" s="76">
        <f t="shared" si="18"/>
        <v>114419</v>
      </c>
      <c r="I351" s="144"/>
      <c r="J351" s="100"/>
      <c r="K351" s="100"/>
      <c r="L351" s="100"/>
    </row>
    <row r="352" spans="2:12" ht="15" customHeight="1">
      <c r="B352" s="116"/>
      <c r="C352" s="117"/>
      <c r="D352" s="112" t="s">
        <v>135</v>
      </c>
      <c r="E352" s="72" t="s">
        <v>136</v>
      </c>
      <c r="F352" s="121">
        <v>80000</v>
      </c>
      <c r="G352" s="122"/>
      <c r="H352" s="76">
        <f t="shared" si="18"/>
        <v>80000</v>
      </c>
      <c r="I352" s="227"/>
      <c r="J352" s="100"/>
      <c r="K352" s="100"/>
      <c r="L352" s="100"/>
    </row>
    <row r="353" spans="2:12" ht="24">
      <c r="B353" s="116"/>
      <c r="C353" s="117"/>
      <c r="D353" s="112" t="s">
        <v>137</v>
      </c>
      <c r="E353" s="72" t="s">
        <v>427</v>
      </c>
      <c r="F353" s="121">
        <v>37205</v>
      </c>
      <c r="G353" s="76"/>
      <c r="H353" s="76">
        <f t="shared" si="18"/>
        <v>37205</v>
      </c>
      <c r="I353" s="227"/>
      <c r="J353" s="100"/>
      <c r="K353" s="100"/>
      <c r="L353" s="100"/>
    </row>
    <row r="354" spans="2:12" ht="22.5" customHeight="1">
      <c r="B354" s="116"/>
      <c r="C354" s="117"/>
      <c r="D354" s="112" t="s">
        <v>93</v>
      </c>
      <c r="E354" s="72" t="s">
        <v>429</v>
      </c>
      <c r="F354" s="121">
        <v>40232</v>
      </c>
      <c r="G354" s="76"/>
      <c r="H354" s="76">
        <f t="shared" si="18"/>
        <v>40232</v>
      </c>
      <c r="I354" s="219"/>
      <c r="J354" s="100"/>
      <c r="K354" s="100"/>
      <c r="L354" s="100"/>
    </row>
    <row r="355" spans="2:12" ht="15.75" customHeight="1">
      <c r="B355" s="116"/>
      <c r="C355" s="117"/>
      <c r="D355" s="143">
        <v>4370</v>
      </c>
      <c r="E355" s="72" t="s">
        <v>141</v>
      </c>
      <c r="F355" s="121">
        <v>1000</v>
      </c>
      <c r="G355" s="76"/>
      <c r="H355" s="76">
        <f t="shared" si="18"/>
        <v>1000</v>
      </c>
      <c r="I355" s="114"/>
      <c r="J355" s="100"/>
      <c r="K355" s="100"/>
      <c r="L355" s="100"/>
    </row>
    <row r="356" spans="2:12" ht="25.5">
      <c r="B356" s="124"/>
      <c r="C356" s="133"/>
      <c r="D356" s="146">
        <v>4400</v>
      </c>
      <c r="E356" s="244" t="s">
        <v>283</v>
      </c>
      <c r="F356" s="121">
        <v>6000</v>
      </c>
      <c r="G356" s="126"/>
      <c r="H356" s="76">
        <f t="shared" si="18"/>
        <v>6000</v>
      </c>
      <c r="I356" s="109"/>
      <c r="J356" s="100"/>
      <c r="K356" s="100"/>
      <c r="L356" s="100"/>
    </row>
    <row r="357" spans="2:12" ht="15.75" customHeight="1">
      <c r="B357" s="124"/>
      <c r="C357" s="133"/>
      <c r="D357" s="146">
        <v>4480</v>
      </c>
      <c r="E357" s="147" t="s">
        <v>301</v>
      </c>
      <c r="F357" s="121">
        <v>7000</v>
      </c>
      <c r="G357" s="126"/>
      <c r="H357" s="76">
        <f t="shared" si="18"/>
        <v>7000</v>
      </c>
      <c r="I357" s="109"/>
      <c r="J357" s="100"/>
      <c r="K357" s="100"/>
      <c r="L357" s="100"/>
    </row>
    <row r="358" spans="2:12" ht="16.5" customHeight="1">
      <c r="B358" s="116"/>
      <c r="C358" s="117"/>
      <c r="D358" s="112" t="s">
        <v>96</v>
      </c>
      <c r="E358" s="72" t="s">
        <v>302</v>
      </c>
      <c r="F358" s="121">
        <v>520000</v>
      </c>
      <c r="G358" s="122"/>
      <c r="H358" s="76">
        <f t="shared" si="18"/>
        <v>520000</v>
      </c>
      <c r="I358" s="236"/>
      <c r="J358" s="100"/>
      <c r="K358" s="100"/>
      <c r="L358" s="100"/>
    </row>
    <row r="359" spans="2:12" ht="24.75" thickBot="1">
      <c r="B359" s="129"/>
      <c r="C359" s="130"/>
      <c r="D359" s="143">
        <v>6060</v>
      </c>
      <c r="E359" s="72" t="s">
        <v>146</v>
      </c>
      <c r="F359" s="131">
        <v>0</v>
      </c>
      <c r="G359" s="329">
        <v>10000</v>
      </c>
      <c r="H359" s="132">
        <f t="shared" si="18"/>
        <v>10000</v>
      </c>
      <c r="I359" s="144" t="s">
        <v>431</v>
      </c>
      <c r="J359" s="100"/>
      <c r="K359" s="100"/>
      <c r="L359" s="100"/>
    </row>
    <row r="360" spans="2:12" ht="15.75" customHeight="1" thickBot="1">
      <c r="B360" s="421" t="s">
        <v>89</v>
      </c>
      <c r="C360" s="422"/>
      <c r="D360" s="422"/>
      <c r="E360" s="423" t="s">
        <v>269</v>
      </c>
      <c r="F360" s="459">
        <f>F361+F363</f>
        <v>5130000</v>
      </c>
      <c r="G360" s="459">
        <f>G361+G363</f>
        <v>0</v>
      </c>
      <c r="H360" s="459">
        <f>H361+H363</f>
        <v>5130000</v>
      </c>
      <c r="I360" s="108"/>
      <c r="J360" s="100"/>
      <c r="K360" s="100"/>
      <c r="L360" s="100"/>
    </row>
    <row r="361" spans="2:12" ht="15.75" customHeight="1">
      <c r="B361" s="189"/>
      <c r="C361" s="394" t="s">
        <v>280</v>
      </c>
      <c r="D361" s="513"/>
      <c r="E361" s="514" t="s">
        <v>279</v>
      </c>
      <c r="F361" s="501">
        <f>F362</f>
        <v>5000000</v>
      </c>
      <c r="G361" s="501">
        <f>G362</f>
        <v>0</v>
      </c>
      <c r="H361" s="501">
        <f>H362</f>
        <v>5000000</v>
      </c>
      <c r="I361" s="157"/>
      <c r="J361" s="100"/>
      <c r="K361" s="100"/>
      <c r="L361" s="100"/>
    </row>
    <row r="362" spans="2:12" ht="13.5" customHeight="1">
      <c r="B362" s="242"/>
      <c r="C362" s="243"/>
      <c r="D362" s="112" t="s">
        <v>96</v>
      </c>
      <c r="E362" s="72" t="s">
        <v>97</v>
      </c>
      <c r="F362" s="121">
        <v>5000000</v>
      </c>
      <c r="G362" s="337"/>
      <c r="H362" s="76">
        <f>F362+G362</f>
        <v>5000000</v>
      </c>
      <c r="I362" s="227"/>
      <c r="J362" s="100"/>
      <c r="K362" s="100"/>
      <c r="L362" s="100"/>
    </row>
    <row r="363" spans="2:12" ht="14.25" customHeight="1">
      <c r="B363" s="116"/>
      <c r="C363" s="394" t="s">
        <v>211</v>
      </c>
      <c r="D363" s="512"/>
      <c r="E363" s="396" t="s">
        <v>270</v>
      </c>
      <c r="F363" s="484">
        <f>F364</f>
        <v>130000</v>
      </c>
      <c r="G363" s="488">
        <f>G364</f>
        <v>0</v>
      </c>
      <c r="H363" s="484">
        <f>H364</f>
        <v>130000</v>
      </c>
      <c r="I363" s="114"/>
      <c r="J363" s="100"/>
      <c r="K363" s="100"/>
      <c r="L363" s="100"/>
    </row>
    <row r="364" spans="2:12" ht="45">
      <c r="B364" s="116"/>
      <c r="C364" s="120"/>
      <c r="D364" s="117" t="s">
        <v>273</v>
      </c>
      <c r="E364" s="368" t="s">
        <v>275</v>
      </c>
      <c r="F364" s="121">
        <v>130000</v>
      </c>
      <c r="G364" s="331"/>
      <c r="H364" s="76">
        <f>F364+G364</f>
        <v>130000</v>
      </c>
      <c r="I364" s="219"/>
      <c r="J364" s="100"/>
      <c r="K364" s="100"/>
      <c r="L364" s="100"/>
    </row>
    <row r="365" spans="2:12" s="172" customFormat="1" ht="4.5" customHeight="1" thickBot="1">
      <c r="B365" s="165"/>
      <c r="C365" s="166"/>
      <c r="D365" s="166"/>
      <c r="E365" s="167"/>
      <c r="F365" s="168"/>
      <c r="G365" s="169"/>
      <c r="H365" s="169"/>
      <c r="I365" s="170"/>
      <c r="J365" s="171"/>
      <c r="K365" s="171"/>
      <c r="L365" s="171"/>
    </row>
    <row r="366" spans="2:12" ht="17.25" customHeight="1" thickBot="1">
      <c r="B366" s="473"/>
      <c r="C366" s="474"/>
      <c r="D366" s="475"/>
      <c r="E366" s="476" t="s">
        <v>212</v>
      </c>
      <c r="F366" s="477">
        <f>F10+F21+F33+F37+F40+F83+F86+F99+F102+F105+F215+F233+F294+F311+F323+F340+F360</f>
        <v>28463080</v>
      </c>
      <c r="G366" s="461">
        <f>G10+G21+G33+G37+G40+G83+G86+G99+G102+G105+G215+G233+G294+G311+G323+G340+G360</f>
        <v>125000</v>
      </c>
      <c r="H366" s="477">
        <f>H10+H21+H33+H37+H40+H83+H86+H99+H102+H105+H215+H233+H294+H311+H323+H340+H360</f>
        <v>28588080</v>
      </c>
      <c r="I366" s="108"/>
      <c r="J366" s="100"/>
      <c r="K366" s="100"/>
      <c r="L366" s="100"/>
    </row>
    <row r="367" spans="2:12" ht="26.25" customHeight="1">
      <c r="B367" s="173"/>
      <c r="C367" s="173"/>
      <c r="D367" s="174"/>
      <c r="E367" s="175"/>
      <c r="F367" s="176"/>
      <c r="G367" s="100"/>
      <c r="H367" s="100"/>
      <c r="I367" s="100"/>
      <c r="J367" s="100"/>
      <c r="K367" s="100"/>
      <c r="L367" s="100"/>
    </row>
    <row r="368" spans="2:12" ht="26.25" customHeight="1">
      <c r="B368" s="173"/>
      <c r="C368" s="173"/>
      <c r="D368" s="174"/>
      <c r="E368" s="175"/>
      <c r="F368" s="176"/>
      <c r="G368" s="100"/>
      <c r="H368" s="100"/>
      <c r="I368" s="100"/>
      <c r="J368" s="100"/>
      <c r="K368" s="100"/>
      <c r="L368" s="100"/>
    </row>
    <row r="369" spans="2:12" ht="26.25" customHeight="1">
      <c r="B369" s="173"/>
      <c r="C369" s="173"/>
      <c r="D369" s="174"/>
      <c r="E369" s="175"/>
      <c r="F369" s="176"/>
      <c r="G369" s="177"/>
      <c r="H369" s="237"/>
      <c r="I369" s="100"/>
      <c r="J369" s="100"/>
      <c r="K369" s="100"/>
      <c r="L369" s="100"/>
    </row>
    <row r="370" spans="2:12" ht="26.25" customHeight="1">
      <c r="B370" s="173"/>
      <c r="C370" s="173"/>
      <c r="D370" s="174"/>
      <c r="E370" s="175"/>
      <c r="F370" s="176"/>
      <c r="G370" s="100"/>
      <c r="I370" s="100"/>
      <c r="J370" s="100"/>
      <c r="K370" s="100"/>
      <c r="L370" s="100"/>
    </row>
    <row r="371" spans="2:12" ht="26.25" customHeight="1">
      <c r="B371" s="173"/>
      <c r="C371" s="173"/>
      <c r="D371" s="174"/>
      <c r="E371" s="175"/>
      <c r="F371" s="176"/>
      <c r="G371" s="100"/>
      <c r="H371" s="100"/>
      <c r="I371" s="100"/>
      <c r="J371" s="100"/>
      <c r="K371" s="100"/>
      <c r="L371" s="100"/>
    </row>
    <row r="372" spans="2:12" ht="14.25">
      <c r="B372" s="173"/>
      <c r="C372" s="173"/>
      <c r="D372" s="174"/>
      <c r="E372" s="175"/>
      <c r="F372" s="176"/>
      <c r="G372" s="100"/>
      <c r="H372" s="100"/>
      <c r="I372" s="100"/>
      <c r="J372" s="100"/>
      <c r="K372" s="100"/>
      <c r="L372" s="100"/>
    </row>
    <row r="373" spans="2:12" ht="27" customHeight="1">
      <c r="B373" s="173"/>
      <c r="C373" s="173"/>
      <c r="D373" s="174"/>
      <c r="E373" s="175"/>
      <c r="F373" s="176"/>
      <c r="G373" s="100"/>
      <c r="H373" s="100"/>
      <c r="I373" s="100"/>
      <c r="J373" s="100"/>
      <c r="K373" s="100"/>
      <c r="L373" s="100"/>
    </row>
    <row r="374" spans="2:12" ht="25.5" customHeight="1">
      <c r="B374" s="173"/>
      <c r="C374" s="173"/>
      <c r="D374" s="174"/>
      <c r="E374" s="175"/>
      <c r="F374" s="176"/>
      <c r="G374" s="100"/>
      <c r="H374" s="100"/>
      <c r="I374" s="100"/>
      <c r="J374" s="100"/>
      <c r="K374" s="100"/>
      <c r="L374" s="100"/>
    </row>
    <row r="375" spans="2:12" ht="14.25">
      <c r="B375" s="173"/>
      <c r="C375" s="173"/>
      <c r="D375" s="174"/>
      <c r="E375" s="175"/>
      <c r="F375" s="176"/>
      <c r="G375" s="100"/>
      <c r="H375" s="100"/>
      <c r="I375" s="100"/>
      <c r="J375" s="100"/>
      <c r="K375" s="100"/>
      <c r="L375" s="100"/>
    </row>
    <row r="376" spans="2:12" ht="14.25"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</row>
    <row r="377" spans="2:12" ht="14.25"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</row>
    <row r="378" spans="2:12" ht="14.25">
      <c r="B378" s="100"/>
      <c r="C378" s="100"/>
      <c r="D378" s="100"/>
      <c r="E378" s="100"/>
      <c r="F378" s="100"/>
      <c r="G378" s="100"/>
      <c r="H378" s="237">
        <f>H42+H43+H44+H55+H56+H57+H58+H59+H78+H108+H109+H110+H111+H112+H127+H128+H129+H130+H131+H144+H145+H146+H147+H148+H163+H164+H165+H166+H167+H182+H183+H184+H185+H186+H196+H197+H198+H199+H200+H221+H222+H241+H242+H245+H246+H247+H248+H249+H263+H270+H271+H272+H273+H274+H289+H290+H297+H298+H299+H300+H301+H302+H303+H304+H314+H315+H316+H317</f>
        <v>9228839.999999998</v>
      </c>
      <c r="I378" s="100"/>
      <c r="J378" s="100"/>
      <c r="K378" s="100"/>
      <c r="L378" s="100"/>
    </row>
    <row r="379" spans="2:12" ht="14.25">
      <c r="B379" s="100"/>
      <c r="C379" s="100"/>
      <c r="D379" s="100"/>
      <c r="E379" s="100"/>
      <c r="F379" s="100"/>
      <c r="G379" s="100"/>
      <c r="H379" s="515">
        <f>H45+SUM(H54:H75)</f>
        <v>2337646</v>
      </c>
      <c r="I379" s="100"/>
      <c r="J379" s="100"/>
      <c r="K379" s="100"/>
      <c r="L379" s="100"/>
    </row>
    <row r="380" spans="2:12" ht="14.25"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</row>
    <row r="381" spans="2:12" ht="14.25"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</row>
    <row r="382" spans="2:12" ht="14.25"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</row>
    <row r="383" spans="2:12" ht="14.25"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</row>
    <row r="384" spans="2:12" ht="14.25"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</row>
    <row r="385" spans="2:12" ht="14.25"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</row>
    <row r="386" spans="2:12" ht="14.25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2:12" ht="14.25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2:12" ht="14.25"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  <row r="389" spans="2:12" ht="14.25"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</row>
    <row r="390" spans="2:12" ht="14.25"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2:12" ht="14.25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0" ht="14.25">
      <c r="B394" s="100"/>
      <c r="C394" s="100"/>
      <c r="D394" s="100"/>
      <c r="E394" s="100"/>
      <c r="F394" s="100"/>
      <c r="G394" s="100"/>
      <c r="H394" s="100"/>
      <c r="I394" s="100"/>
      <c r="J394" s="100"/>
    </row>
    <row r="395" spans="2:10" ht="14.25">
      <c r="B395" s="100"/>
      <c r="C395" s="100"/>
      <c r="D395" s="100"/>
      <c r="E395" s="100"/>
      <c r="F395" s="100"/>
      <c r="G395" s="100"/>
      <c r="H395" s="100"/>
      <c r="I395" s="100"/>
      <c r="J395" s="100"/>
    </row>
    <row r="396" spans="2:10" ht="14.25">
      <c r="B396" s="100"/>
      <c r="C396" s="100"/>
      <c r="D396" s="100"/>
      <c r="E396" s="100"/>
      <c r="F396" s="100"/>
      <c r="G396" s="100"/>
      <c r="H396" s="100"/>
      <c r="I396" s="100"/>
      <c r="J396" s="100"/>
    </row>
    <row r="397" spans="2:10" ht="14.25">
      <c r="B397" s="100"/>
      <c r="C397" s="100"/>
      <c r="D397" s="100"/>
      <c r="E397" s="100"/>
      <c r="F397" s="100"/>
      <c r="G397" s="100"/>
      <c r="H397" s="100"/>
      <c r="I397" s="100"/>
      <c r="J397" s="100"/>
    </row>
    <row r="398" spans="2:10" ht="14.25">
      <c r="B398" s="100"/>
      <c r="C398" s="100"/>
      <c r="D398" s="100"/>
      <c r="E398" s="100"/>
      <c r="F398" s="100"/>
      <c r="G398" s="100"/>
      <c r="H398" s="100"/>
      <c r="I398" s="100"/>
      <c r="J398" s="100"/>
    </row>
    <row r="399" spans="2:10" ht="14.25">
      <c r="B399" s="100"/>
      <c r="C399" s="100"/>
      <c r="D399" s="100"/>
      <c r="E399" s="100"/>
      <c r="F399" s="100"/>
      <c r="G399" s="100"/>
      <c r="H399" s="100"/>
      <c r="I399" s="100"/>
      <c r="J399" s="100"/>
    </row>
    <row r="400" spans="2:10" ht="14.25">
      <c r="B400" s="100"/>
      <c r="C400" s="100"/>
      <c r="D400" s="100"/>
      <c r="E400" s="100"/>
      <c r="F400" s="100"/>
      <c r="G400" s="100"/>
      <c r="H400" s="100"/>
      <c r="I400" s="100"/>
      <c r="J400" s="100"/>
    </row>
    <row r="401" spans="2:10" ht="14.25">
      <c r="B401" s="100"/>
      <c r="C401" s="100"/>
      <c r="D401" s="100"/>
      <c r="E401" s="100"/>
      <c r="F401" s="100"/>
      <c r="G401" s="100"/>
      <c r="H401" s="100"/>
      <c r="I401" s="100"/>
      <c r="J401" s="100"/>
    </row>
    <row r="402" spans="2:10" ht="14.25">
      <c r="B402" s="100"/>
      <c r="C402" s="100"/>
      <c r="D402" s="100"/>
      <c r="E402" s="100"/>
      <c r="F402" s="100"/>
      <c r="G402" s="100"/>
      <c r="H402" s="100"/>
      <c r="I402" s="100"/>
      <c r="J402" s="100"/>
    </row>
    <row r="403" spans="2:10" ht="14.25">
      <c r="B403" s="100"/>
      <c r="C403" s="100"/>
      <c r="D403" s="100"/>
      <c r="E403" s="100"/>
      <c r="F403" s="100"/>
      <c r="G403" s="100"/>
      <c r="H403" s="100"/>
      <c r="I403" s="100"/>
      <c r="J403" s="100"/>
    </row>
    <row r="404" spans="2:10" ht="14.25">
      <c r="B404" s="100"/>
      <c r="C404" s="100"/>
      <c r="D404" s="100"/>
      <c r="E404" s="100"/>
      <c r="F404" s="100"/>
      <c r="G404" s="100"/>
      <c r="H404" s="100"/>
      <c r="I404" s="100"/>
      <c r="J404" s="100"/>
    </row>
    <row r="405" spans="2:10" ht="14.25"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2:10" ht="14.25">
      <c r="B406" s="100"/>
      <c r="C406" s="100"/>
      <c r="D406" s="100"/>
      <c r="E406" s="100"/>
      <c r="F406" s="100"/>
      <c r="G406" s="100"/>
      <c r="H406" s="100"/>
      <c r="I406" s="100"/>
      <c r="J406" s="100"/>
    </row>
    <row r="407" spans="2:10" ht="14.25">
      <c r="B407" s="100"/>
      <c r="C407" s="100"/>
      <c r="D407" s="100"/>
      <c r="E407" s="100"/>
      <c r="F407" s="100"/>
      <c r="G407" s="100"/>
      <c r="H407" s="100"/>
      <c r="I407" s="100"/>
      <c r="J407" s="100"/>
    </row>
    <row r="408" spans="2:10" ht="14.25">
      <c r="B408" s="100"/>
      <c r="C408" s="100"/>
      <c r="D408" s="100"/>
      <c r="E408" s="100"/>
      <c r="F408" s="100"/>
      <c r="G408" s="100"/>
      <c r="H408" s="100"/>
      <c r="I408" s="100"/>
      <c r="J408" s="100"/>
    </row>
    <row r="409" spans="2:10" ht="14.25">
      <c r="B409" s="100"/>
      <c r="C409" s="100"/>
      <c r="D409" s="100"/>
      <c r="E409" s="100"/>
      <c r="F409" s="100"/>
      <c r="G409" s="100"/>
      <c r="H409" s="100"/>
      <c r="I409" s="100"/>
      <c r="J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</sheetData>
  <sheetProtection/>
  <mergeCells count="1">
    <mergeCell ref="E6:F6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4">
      <selection activeCell="L27" sqref="L27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3.89843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5.59765625" style="90" customWidth="1"/>
    <col min="9" max="16384" width="9" style="90" customWidth="1"/>
  </cols>
  <sheetData>
    <row r="3" ht="14.25">
      <c r="E3" t="s">
        <v>357</v>
      </c>
    </row>
    <row r="4" spans="2:5" ht="18.75">
      <c r="B4" s="94"/>
      <c r="C4" s="338"/>
      <c r="E4" t="s">
        <v>430</v>
      </c>
    </row>
    <row r="5" ht="14.25">
      <c r="E5" t="s">
        <v>359</v>
      </c>
    </row>
    <row r="7" ht="18.75">
      <c r="C7" s="241"/>
    </row>
    <row r="9" spans="2:5" ht="15" customHeight="1">
      <c r="B9" s="339" t="s">
        <v>388</v>
      </c>
      <c r="C9" s="339"/>
      <c r="D9" s="339"/>
      <c r="E9" s="339"/>
    </row>
    <row r="10" ht="6.75" customHeight="1">
      <c r="B10" s="340"/>
    </row>
    <row r="11" ht="14.25">
      <c r="G11" s="7" t="s">
        <v>1</v>
      </c>
    </row>
    <row r="12" spans="2:7" ht="15" customHeight="1">
      <c r="B12" s="568" t="s">
        <v>309</v>
      </c>
      <c r="C12" s="568" t="s">
        <v>91</v>
      </c>
      <c r="D12" s="569" t="s">
        <v>310</v>
      </c>
      <c r="E12" s="569" t="s">
        <v>360</v>
      </c>
      <c r="F12" s="564" t="s">
        <v>6</v>
      </c>
      <c r="G12" s="565" t="s">
        <v>213</v>
      </c>
    </row>
    <row r="13" spans="2:7" ht="15" customHeight="1">
      <c r="B13" s="568"/>
      <c r="C13" s="568"/>
      <c r="D13" s="568"/>
      <c r="E13" s="569"/>
      <c r="F13" s="564"/>
      <c r="G13" s="565"/>
    </row>
    <row r="14" spans="2:7" ht="15.75" customHeight="1">
      <c r="B14" s="568"/>
      <c r="C14" s="568"/>
      <c r="D14" s="568"/>
      <c r="E14" s="569"/>
      <c r="F14" s="564"/>
      <c r="G14" s="565"/>
    </row>
    <row r="15" spans="2:7" s="341" customFormat="1" ht="8.25" customHeight="1" thickBot="1">
      <c r="B15" s="342">
        <v>1</v>
      </c>
      <c r="C15" s="342">
        <v>2</v>
      </c>
      <c r="D15" s="342">
        <v>3</v>
      </c>
      <c r="E15" s="342">
        <v>4</v>
      </c>
      <c r="F15" s="342">
        <v>5</v>
      </c>
      <c r="G15" s="342">
        <v>6</v>
      </c>
    </row>
    <row r="16" spans="2:7" ht="18.75" customHeight="1" thickBot="1">
      <c r="B16" s="566" t="s">
        <v>311</v>
      </c>
      <c r="C16" s="567"/>
      <c r="D16" s="516"/>
      <c r="E16" s="517">
        <f>E17+E18+E19+E20+E21+E22+E23+E24</f>
        <v>4926627</v>
      </c>
      <c r="F16" s="517">
        <f>F17+F18+F19+F20+F21+F22+F23+F24</f>
        <v>125000</v>
      </c>
      <c r="G16" s="517">
        <f>G17+G18+G19+G20+G21+G22+G23+G24</f>
        <v>5051627</v>
      </c>
    </row>
    <row r="17" spans="2:7" ht="25.5">
      <c r="B17" s="343" t="s">
        <v>312</v>
      </c>
      <c r="C17" s="344" t="s">
        <v>338</v>
      </c>
      <c r="D17" s="343" t="s">
        <v>313</v>
      </c>
      <c r="E17" s="345">
        <v>4926627</v>
      </c>
      <c r="F17" s="346">
        <v>125000</v>
      </c>
      <c r="G17" s="346">
        <f>E17+F17</f>
        <v>5051627</v>
      </c>
    </row>
    <row r="18" spans="2:7" ht="25.5">
      <c r="B18" s="343" t="s">
        <v>314</v>
      </c>
      <c r="C18" s="344" t="s">
        <v>339</v>
      </c>
      <c r="D18" s="351" t="s">
        <v>316</v>
      </c>
      <c r="E18" s="348"/>
      <c r="F18" s="349"/>
      <c r="G18" s="346"/>
    </row>
    <row r="19" spans="2:7" ht="51">
      <c r="B19" s="343" t="s">
        <v>315</v>
      </c>
      <c r="C19" s="347" t="s">
        <v>340</v>
      </c>
      <c r="D19" s="351" t="s">
        <v>318</v>
      </c>
      <c r="E19" s="352"/>
      <c r="F19" s="240"/>
      <c r="G19" s="353"/>
    </row>
    <row r="20" spans="2:7" ht="25.5">
      <c r="B20" s="343" t="s">
        <v>317</v>
      </c>
      <c r="C20" s="347" t="s">
        <v>341</v>
      </c>
      <c r="D20" s="351" t="s">
        <v>320</v>
      </c>
      <c r="E20" s="348"/>
      <c r="F20" s="354"/>
      <c r="G20" s="346"/>
    </row>
    <row r="21" spans="2:7" ht="14.25">
      <c r="B21" s="343" t="s">
        <v>319</v>
      </c>
      <c r="C21" s="350" t="s">
        <v>342</v>
      </c>
      <c r="D21" s="350" t="s">
        <v>322</v>
      </c>
      <c r="E21" s="350"/>
      <c r="F21" s="240"/>
      <c r="G21" s="353"/>
    </row>
    <row r="22" spans="2:7" ht="14.25">
      <c r="B22" s="343" t="s">
        <v>321</v>
      </c>
      <c r="C22" s="350" t="s">
        <v>343</v>
      </c>
      <c r="D22" s="351" t="s">
        <v>324</v>
      </c>
      <c r="E22" s="350"/>
      <c r="F22" s="240"/>
      <c r="G22" s="353"/>
    </row>
    <row r="23" spans="2:7" ht="25.5">
      <c r="B23" s="343" t="s">
        <v>323</v>
      </c>
      <c r="C23" s="347" t="s">
        <v>344</v>
      </c>
      <c r="D23" s="351" t="s">
        <v>326</v>
      </c>
      <c r="E23" s="350"/>
      <c r="F23" s="240"/>
      <c r="G23" s="353"/>
    </row>
    <row r="24" spans="2:7" ht="15" thickBot="1">
      <c r="B24" s="343" t="s">
        <v>325</v>
      </c>
      <c r="C24" s="355" t="s">
        <v>345</v>
      </c>
      <c r="D24" s="356" t="s">
        <v>327</v>
      </c>
      <c r="E24" s="350"/>
      <c r="F24" s="240"/>
      <c r="G24" s="353"/>
    </row>
    <row r="25" spans="2:7" ht="18.75" customHeight="1" thickBot="1">
      <c r="B25" s="566" t="s">
        <v>328</v>
      </c>
      <c r="C25" s="567"/>
      <c r="D25" s="516"/>
      <c r="E25" s="517">
        <f>E26+E28</f>
        <v>1971250</v>
      </c>
      <c r="F25" s="517">
        <f>F26+F28</f>
        <v>0</v>
      </c>
      <c r="G25" s="517">
        <f>G26+G28</f>
        <v>1971250</v>
      </c>
    </row>
    <row r="26" spans="2:7" ht="25.5">
      <c r="B26" s="343" t="s">
        <v>312</v>
      </c>
      <c r="C26" s="344" t="s">
        <v>346</v>
      </c>
      <c r="D26" s="343" t="s">
        <v>329</v>
      </c>
      <c r="E26" s="345">
        <v>1971250</v>
      </c>
      <c r="F26" s="357"/>
      <c r="G26" s="358">
        <f>E26+F26</f>
        <v>1971250</v>
      </c>
    </row>
    <row r="27" spans="2:7" ht="25.5">
      <c r="B27" s="343" t="s">
        <v>314</v>
      </c>
      <c r="C27" s="344" t="s">
        <v>347</v>
      </c>
      <c r="D27" s="343" t="s">
        <v>330</v>
      </c>
      <c r="E27" s="348"/>
      <c r="F27" s="359"/>
      <c r="G27" s="359"/>
    </row>
    <row r="28" spans="2:7" ht="41.25" customHeight="1">
      <c r="B28" s="343" t="s">
        <v>315</v>
      </c>
      <c r="C28" s="347" t="s">
        <v>331</v>
      </c>
      <c r="D28" s="351" t="s">
        <v>332</v>
      </c>
      <c r="E28" s="348"/>
      <c r="F28" s="360"/>
      <c r="G28" s="358"/>
    </row>
    <row r="29" spans="2:7" ht="14.25">
      <c r="B29" s="343" t="s">
        <v>317</v>
      </c>
      <c r="C29" s="350" t="s">
        <v>348</v>
      </c>
      <c r="D29" s="351" t="s">
        <v>333</v>
      </c>
      <c r="E29" s="350"/>
      <c r="F29" s="240"/>
      <c r="G29" s="240"/>
    </row>
    <row r="30" spans="2:7" ht="14.25">
      <c r="B30" s="343" t="s">
        <v>319</v>
      </c>
      <c r="C30" s="350" t="s">
        <v>349</v>
      </c>
      <c r="D30" s="351" t="s">
        <v>334</v>
      </c>
      <c r="E30" s="350"/>
      <c r="F30" s="240"/>
      <c r="G30" s="240"/>
    </row>
    <row r="31" spans="2:7" ht="14.25">
      <c r="B31" s="343" t="s">
        <v>321</v>
      </c>
      <c r="C31" s="350" t="s">
        <v>335</v>
      </c>
      <c r="D31" s="351" t="s">
        <v>336</v>
      </c>
      <c r="E31" s="350"/>
      <c r="F31" s="240"/>
      <c r="G31" s="240"/>
    </row>
    <row r="32" spans="2:7" ht="14.25">
      <c r="B32" s="343" t="s">
        <v>323</v>
      </c>
      <c r="C32" s="350" t="s">
        <v>350</v>
      </c>
      <c r="D32" s="351" t="s">
        <v>337</v>
      </c>
      <c r="E32" s="350"/>
      <c r="F32" s="240"/>
      <c r="G32" s="240"/>
    </row>
    <row r="33" spans="2:5" ht="7.5" customHeight="1">
      <c r="B33" s="361"/>
      <c r="C33" s="100"/>
      <c r="D33" s="100"/>
      <c r="E33" s="100"/>
    </row>
    <row r="34" spans="2:5" ht="14.25">
      <c r="B34" s="362"/>
      <c r="C34" s="363"/>
      <c r="D34" s="363"/>
      <c r="E34" s="363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4"/>
  <sheetViews>
    <sheetView zoomScalePageLayoutView="0" workbookViewId="0" topLeftCell="A46">
      <selection activeCell="N9" sqref="N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t="s">
        <v>278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41"/>
      <c r="F2" s="90"/>
      <c r="G2" s="90"/>
      <c r="H2" s="90"/>
      <c r="I2" t="s">
        <v>430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359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8"/>
      <c r="D4" s="570" t="s">
        <v>389</v>
      </c>
      <c r="E4" s="570"/>
      <c r="F4" s="570"/>
      <c r="G4" s="570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2:17" ht="12" customHeight="1" thickBot="1">
      <c r="B5" s="248"/>
      <c r="C5" s="248"/>
      <c r="D5" s="248"/>
      <c r="E5" s="248"/>
      <c r="F5" s="248"/>
      <c r="G5" s="248"/>
      <c r="H5" s="248"/>
      <c r="I5" s="248"/>
      <c r="J5" s="247" t="s">
        <v>1</v>
      </c>
      <c r="K5" s="248"/>
      <c r="L5" s="248"/>
      <c r="M5" s="248"/>
      <c r="N5" s="248"/>
      <c r="O5" s="248"/>
      <c r="P5" s="248"/>
      <c r="Q5" s="248"/>
    </row>
    <row r="6" spans="2:10" ht="90" customHeight="1" thickBot="1">
      <c r="B6" s="249" t="s">
        <v>2</v>
      </c>
      <c r="C6" s="250" t="s">
        <v>3</v>
      </c>
      <c r="D6" s="97" t="s">
        <v>4</v>
      </c>
      <c r="E6" s="250" t="s">
        <v>91</v>
      </c>
      <c r="F6" s="251" t="s">
        <v>390</v>
      </c>
      <c r="G6" s="251" t="s">
        <v>6</v>
      </c>
      <c r="H6" s="251" t="s">
        <v>391</v>
      </c>
      <c r="I6" s="252" t="s">
        <v>287</v>
      </c>
      <c r="J6" s="253" t="s">
        <v>288</v>
      </c>
    </row>
    <row r="7" spans="2:10" ht="9.75" customHeight="1">
      <c r="B7" s="254">
        <v>1</v>
      </c>
      <c r="C7" s="255">
        <v>2</v>
      </c>
      <c r="D7" s="255">
        <v>3</v>
      </c>
      <c r="E7" s="255">
        <v>4</v>
      </c>
      <c r="F7" s="255">
        <v>5</v>
      </c>
      <c r="G7" s="255">
        <v>6</v>
      </c>
      <c r="H7" s="255">
        <v>7</v>
      </c>
      <c r="I7" s="256">
        <v>8</v>
      </c>
      <c r="J7" s="257">
        <v>9</v>
      </c>
    </row>
    <row r="8" spans="2:10" ht="15" customHeight="1">
      <c r="B8" s="518" t="s">
        <v>8</v>
      </c>
      <c r="C8" s="519"/>
      <c r="D8" s="519"/>
      <c r="E8" s="520" t="s">
        <v>9</v>
      </c>
      <c r="F8" s="521">
        <f>F9</f>
        <v>300000</v>
      </c>
      <c r="G8" s="521">
        <f>G9</f>
        <v>0</v>
      </c>
      <c r="H8" s="521">
        <f>H9</f>
        <v>300000</v>
      </c>
      <c r="I8" s="258"/>
      <c r="J8" s="53"/>
    </row>
    <row r="9" spans="2:10" ht="13.5" customHeight="1">
      <c r="B9" s="259"/>
      <c r="C9" s="533" t="s">
        <v>10</v>
      </c>
      <c r="D9" s="534"/>
      <c r="E9" s="535" t="s">
        <v>289</v>
      </c>
      <c r="F9" s="536">
        <f>F10+F11+F12+F13+F14</f>
        <v>300000</v>
      </c>
      <c r="G9" s="536">
        <f>G10+G11+G12+G13+G14</f>
        <v>0</v>
      </c>
      <c r="H9" s="536">
        <f>H10+H11+H12+H13+H14</f>
        <v>300000</v>
      </c>
      <c r="I9" s="262"/>
      <c r="J9" s="53"/>
    </row>
    <row r="10" spans="2:10" ht="36">
      <c r="B10" s="259"/>
      <c r="C10" s="260"/>
      <c r="D10" s="263">
        <v>6050</v>
      </c>
      <c r="E10" s="264" t="s">
        <v>290</v>
      </c>
      <c r="F10" s="265">
        <v>150000</v>
      </c>
      <c r="G10" s="265"/>
      <c r="H10" s="265">
        <f>F10+G10</f>
        <v>150000</v>
      </c>
      <c r="I10" s="266" t="s">
        <v>392</v>
      </c>
      <c r="J10" s="267" t="s">
        <v>291</v>
      </c>
    </row>
    <row r="11" spans="2:10" ht="24">
      <c r="B11" s="259"/>
      <c r="C11" s="260"/>
      <c r="D11" s="263">
        <v>6050</v>
      </c>
      <c r="E11" s="264" t="s">
        <v>290</v>
      </c>
      <c r="F11" s="265">
        <v>60000</v>
      </c>
      <c r="G11" s="265"/>
      <c r="H11" s="265">
        <f>F11+G11</f>
        <v>60000</v>
      </c>
      <c r="I11" s="268" t="s">
        <v>292</v>
      </c>
      <c r="J11" s="267" t="s">
        <v>291</v>
      </c>
    </row>
    <row r="12" spans="2:10" ht="24">
      <c r="B12" s="259"/>
      <c r="C12" s="260"/>
      <c r="D12" s="263">
        <v>6050</v>
      </c>
      <c r="E12" s="264" t="s">
        <v>290</v>
      </c>
      <c r="F12" s="265">
        <v>20000</v>
      </c>
      <c r="G12" s="265"/>
      <c r="H12" s="265">
        <f>F12+G12</f>
        <v>20000</v>
      </c>
      <c r="I12" s="268" t="s">
        <v>307</v>
      </c>
      <c r="J12" s="267" t="s">
        <v>291</v>
      </c>
    </row>
    <row r="13" spans="2:10" ht="24">
      <c r="B13" s="259"/>
      <c r="C13" s="260"/>
      <c r="D13" s="263">
        <v>6050</v>
      </c>
      <c r="E13" s="264" t="s">
        <v>290</v>
      </c>
      <c r="F13" s="265">
        <v>40000</v>
      </c>
      <c r="G13" s="265"/>
      <c r="H13" s="265">
        <f>F13+G13</f>
        <v>40000</v>
      </c>
      <c r="I13" s="268" t="s">
        <v>393</v>
      </c>
      <c r="J13" s="267" t="s">
        <v>291</v>
      </c>
    </row>
    <row r="14" spans="2:10" ht="24">
      <c r="B14" s="259"/>
      <c r="C14" s="260"/>
      <c r="D14" s="263">
        <v>6050</v>
      </c>
      <c r="E14" s="264" t="s">
        <v>290</v>
      </c>
      <c r="F14" s="265">
        <v>30000</v>
      </c>
      <c r="G14" s="265"/>
      <c r="H14" s="265">
        <f>F14+G14</f>
        <v>30000</v>
      </c>
      <c r="I14" s="268" t="s">
        <v>394</v>
      </c>
      <c r="J14" s="267" t="s">
        <v>291</v>
      </c>
    </row>
    <row r="15" spans="2:10" ht="14.25" customHeight="1">
      <c r="B15" s="522">
        <v>600</v>
      </c>
      <c r="C15" s="523"/>
      <c r="D15" s="523"/>
      <c r="E15" s="520" t="s">
        <v>103</v>
      </c>
      <c r="F15" s="524">
        <f>F16+F18</f>
        <v>2195119</v>
      </c>
      <c r="G15" s="524">
        <f>G16+G18</f>
        <v>0</v>
      </c>
      <c r="H15" s="524">
        <f>H16+H18</f>
        <v>2195119</v>
      </c>
      <c r="I15" s="269"/>
      <c r="J15" s="53"/>
    </row>
    <row r="16" spans="2:10" ht="14.25" customHeight="1">
      <c r="B16" s="259"/>
      <c r="C16" s="534">
        <v>60014</v>
      </c>
      <c r="D16" s="534"/>
      <c r="E16" s="535" t="s">
        <v>228</v>
      </c>
      <c r="F16" s="536">
        <f>F17</f>
        <v>50000</v>
      </c>
      <c r="G16" s="536">
        <f>G17</f>
        <v>0</v>
      </c>
      <c r="H16" s="536">
        <f>H17</f>
        <v>50000</v>
      </c>
      <c r="I16" s="262"/>
      <c r="J16" s="270"/>
    </row>
    <row r="17" spans="2:10" ht="35.25" customHeight="1">
      <c r="B17" s="271"/>
      <c r="C17" s="272"/>
      <c r="D17" s="263">
        <v>6300</v>
      </c>
      <c r="E17" s="264" t="s">
        <v>293</v>
      </c>
      <c r="F17" s="265">
        <v>50000</v>
      </c>
      <c r="G17" s="265"/>
      <c r="H17" s="265">
        <f>F17+G17</f>
        <v>50000</v>
      </c>
      <c r="I17" s="273" t="s">
        <v>395</v>
      </c>
      <c r="J17" s="270" t="s">
        <v>294</v>
      </c>
    </row>
    <row r="18" spans="2:10" ht="14.25" customHeight="1">
      <c r="B18" s="271"/>
      <c r="C18" s="534">
        <v>60016</v>
      </c>
      <c r="D18" s="534"/>
      <c r="E18" s="535" t="s">
        <v>229</v>
      </c>
      <c r="F18" s="536">
        <f>SUM(F19:F26)</f>
        <v>2145119</v>
      </c>
      <c r="G18" s="536">
        <f>SUM(G19:G26)</f>
        <v>0</v>
      </c>
      <c r="H18" s="536">
        <f>SUM(H19:H26)</f>
        <v>2145119</v>
      </c>
      <c r="I18" s="273"/>
      <c r="J18" s="267"/>
    </row>
    <row r="19" spans="2:10" ht="24">
      <c r="B19" s="271"/>
      <c r="C19" s="272"/>
      <c r="D19" s="274">
        <v>6050</v>
      </c>
      <c r="E19" s="264" t="s">
        <v>290</v>
      </c>
      <c r="F19" s="265">
        <v>1600000</v>
      </c>
      <c r="G19" s="276"/>
      <c r="H19" s="265">
        <f>F19+G19</f>
        <v>1600000</v>
      </c>
      <c r="I19" s="273" t="s">
        <v>397</v>
      </c>
      <c r="J19" s="267" t="s">
        <v>291</v>
      </c>
    </row>
    <row r="20" spans="2:10" ht="14.25">
      <c r="B20" s="271"/>
      <c r="C20" s="272"/>
      <c r="D20" s="274">
        <v>6050</v>
      </c>
      <c r="E20" s="264" t="s">
        <v>290</v>
      </c>
      <c r="F20" s="265">
        <v>200000</v>
      </c>
      <c r="G20" s="276"/>
      <c r="H20" s="265">
        <f>F20+G20</f>
        <v>200000</v>
      </c>
      <c r="I20" s="273" t="s">
        <v>398</v>
      </c>
      <c r="J20" s="267" t="s">
        <v>291</v>
      </c>
    </row>
    <row r="21" spans="2:10" ht="21.75">
      <c r="B21" s="271"/>
      <c r="C21" s="272"/>
      <c r="D21" s="274">
        <v>6050</v>
      </c>
      <c r="E21" s="264" t="s">
        <v>396</v>
      </c>
      <c r="F21" s="265">
        <v>20000</v>
      </c>
      <c r="G21" s="276"/>
      <c r="H21" s="265">
        <f aca="true" t="shared" si="0" ref="H21:H26">F21+G21</f>
        <v>20000</v>
      </c>
      <c r="I21" s="273" t="s">
        <v>399</v>
      </c>
      <c r="J21" s="267" t="s">
        <v>291</v>
      </c>
    </row>
    <row r="22" spans="2:10" ht="24">
      <c r="B22" s="271"/>
      <c r="C22" s="272"/>
      <c r="D22" s="274">
        <v>6050</v>
      </c>
      <c r="E22" s="264" t="s">
        <v>396</v>
      </c>
      <c r="F22" s="265">
        <v>5000</v>
      </c>
      <c r="G22" s="276"/>
      <c r="H22" s="265">
        <f t="shared" si="0"/>
        <v>5000</v>
      </c>
      <c r="I22" s="273" t="s">
        <v>400</v>
      </c>
      <c r="J22" s="267" t="s">
        <v>291</v>
      </c>
    </row>
    <row r="23" spans="2:10" ht="24">
      <c r="B23" s="271"/>
      <c r="C23" s="272"/>
      <c r="D23" s="274">
        <v>6050</v>
      </c>
      <c r="E23" s="264" t="s">
        <v>396</v>
      </c>
      <c r="F23" s="265">
        <v>2500</v>
      </c>
      <c r="G23" s="276"/>
      <c r="H23" s="265">
        <f t="shared" si="0"/>
        <v>2500</v>
      </c>
      <c r="I23" s="273" t="s">
        <v>401</v>
      </c>
      <c r="J23" s="267" t="s">
        <v>291</v>
      </c>
    </row>
    <row r="24" spans="2:10" ht="24">
      <c r="B24" s="259"/>
      <c r="C24" s="261"/>
      <c r="D24" s="263">
        <v>6050</v>
      </c>
      <c r="E24" s="264" t="s">
        <v>396</v>
      </c>
      <c r="F24" s="265">
        <v>7753</v>
      </c>
      <c r="G24" s="276"/>
      <c r="H24" s="265">
        <f t="shared" si="0"/>
        <v>7753</v>
      </c>
      <c r="I24" s="273" t="s">
        <v>402</v>
      </c>
      <c r="J24" s="267" t="s">
        <v>291</v>
      </c>
    </row>
    <row r="25" spans="2:10" ht="21.75">
      <c r="B25" s="271"/>
      <c r="C25" s="272"/>
      <c r="D25" s="274">
        <v>6050</v>
      </c>
      <c r="E25" s="264" t="s">
        <v>396</v>
      </c>
      <c r="F25" s="265">
        <v>9866</v>
      </c>
      <c r="G25" s="276"/>
      <c r="H25" s="265">
        <f t="shared" si="0"/>
        <v>9866</v>
      </c>
      <c r="I25" s="273" t="s">
        <v>403</v>
      </c>
      <c r="J25" s="267" t="s">
        <v>291</v>
      </c>
    </row>
    <row r="26" spans="2:10" ht="14.25">
      <c r="B26" s="271"/>
      <c r="C26" s="272"/>
      <c r="D26" s="274">
        <v>6050</v>
      </c>
      <c r="E26" s="264" t="s">
        <v>290</v>
      </c>
      <c r="F26" s="283">
        <v>300000</v>
      </c>
      <c r="G26" s="276"/>
      <c r="H26" s="265">
        <f t="shared" si="0"/>
        <v>300000</v>
      </c>
      <c r="I26" s="398" t="s">
        <v>404</v>
      </c>
      <c r="J26" s="267" t="s">
        <v>291</v>
      </c>
    </row>
    <row r="27" spans="2:10" ht="14.25" customHeight="1">
      <c r="B27" s="522">
        <v>750</v>
      </c>
      <c r="C27" s="523"/>
      <c r="D27" s="523"/>
      <c r="E27" s="525" t="s">
        <v>25</v>
      </c>
      <c r="F27" s="524">
        <f aca="true" t="shared" si="1" ref="F27:H28">F28</f>
        <v>60000</v>
      </c>
      <c r="G27" s="524">
        <f t="shared" si="1"/>
        <v>0</v>
      </c>
      <c r="H27" s="524">
        <f t="shared" si="1"/>
        <v>60000</v>
      </c>
      <c r="I27" s="277"/>
      <c r="J27" s="53"/>
    </row>
    <row r="28" spans="2:10" ht="14.25" customHeight="1">
      <c r="B28" s="259"/>
      <c r="C28" s="534">
        <v>75023</v>
      </c>
      <c r="D28" s="534"/>
      <c r="E28" s="535" t="s">
        <v>233</v>
      </c>
      <c r="F28" s="536">
        <f t="shared" si="1"/>
        <v>60000</v>
      </c>
      <c r="G28" s="536">
        <f t="shared" si="1"/>
        <v>0</v>
      </c>
      <c r="H28" s="536">
        <f t="shared" si="1"/>
        <v>60000</v>
      </c>
      <c r="I28" s="262"/>
      <c r="J28" s="53"/>
    </row>
    <row r="29" spans="2:10" ht="24">
      <c r="B29" s="259"/>
      <c r="C29" s="261"/>
      <c r="D29" s="263">
        <v>6060</v>
      </c>
      <c r="E29" s="264" t="s">
        <v>295</v>
      </c>
      <c r="F29" s="265">
        <v>60000</v>
      </c>
      <c r="G29" s="276"/>
      <c r="H29" s="265">
        <f>F29+G29</f>
        <v>60000</v>
      </c>
      <c r="I29" s="266" t="s">
        <v>296</v>
      </c>
      <c r="J29" s="267" t="s">
        <v>291</v>
      </c>
    </row>
    <row r="30" spans="2:10" ht="25.5">
      <c r="B30" s="522">
        <v>754</v>
      </c>
      <c r="C30" s="523"/>
      <c r="D30" s="523"/>
      <c r="E30" s="526" t="s">
        <v>152</v>
      </c>
      <c r="F30" s="524">
        <f aca="true" t="shared" si="2" ref="F30:H31">F31</f>
        <v>100000</v>
      </c>
      <c r="G30" s="524">
        <f t="shared" si="2"/>
        <v>0</v>
      </c>
      <c r="H30" s="524">
        <f t="shared" si="2"/>
        <v>100000</v>
      </c>
      <c r="I30" s="266"/>
      <c r="J30" s="267"/>
    </row>
    <row r="31" spans="2:10" ht="13.5" customHeight="1">
      <c r="B31" s="259"/>
      <c r="C31" s="534">
        <v>75405</v>
      </c>
      <c r="D31" s="537"/>
      <c r="E31" s="538" t="s">
        <v>368</v>
      </c>
      <c r="F31" s="536">
        <f t="shared" si="2"/>
        <v>100000</v>
      </c>
      <c r="G31" s="536">
        <f t="shared" si="2"/>
        <v>0</v>
      </c>
      <c r="H31" s="536">
        <f t="shared" si="2"/>
        <v>100000</v>
      </c>
      <c r="I31" s="266"/>
      <c r="J31" s="267"/>
    </row>
    <row r="32" spans="2:10" ht="36">
      <c r="B32" s="259"/>
      <c r="C32" s="278"/>
      <c r="D32" s="263">
        <v>6050</v>
      </c>
      <c r="E32" s="264" t="s">
        <v>290</v>
      </c>
      <c r="F32" s="276">
        <v>100000</v>
      </c>
      <c r="G32" s="276"/>
      <c r="H32" s="265">
        <f>F32+G32</f>
        <v>100000</v>
      </c>
      <c r="I32" s="266" t="s">
        <v>407</v>
      </c>
      <c r="J32" s="267" t="s">
        <v>291</v>
      </c>
    </row>
    <row r="33" spans="2:10" ht="25.5">
      <c r="B33" s="527" t="s">
        <v>203</v>
      </c>
      <c r="C33" s="528"/>
      <c r="D33" s="528"/>
      <c r="E33" s="520" t="s">
        <v>204</v>
      </c>
      <c r="F33" s="524">
        <f>F34</f>
        <v>520000</v>
      </c>
      <c r="G33" s="524">
        <f>G34</f>
        <v>10000</v>
      </c>
      <c r="H33" s="524">
        <f>H34</f>
        <v>530000</v>
      </c>
      <c r="I33" s="269"/>
      <c r="J33" s="53"/>
    </row>
    <row r="34" spans="2:10" ht="12.75" customHeight="1">
      <c r="B34" s="259"/>
      <c r="C34" s="539" t="s">
        <v>210</v>
      </c>
      <c r="D34" s="540"/>
      <c r="E34" s="541" t="s">
        <v>11</v>
      </c>
      <c r="F34" s="536">
        <f>F35+F36+F37</f>
        <v>520000</v>
      </c>
      <c r="G34" s="536">
        <f>G35+G36+G37</f>
        <v>10000</v>
      </c>
      <c r="H34" s="536">
        <f>H35+H36+H37</f>
        <v>530000</v>
      </c>
      <c r="I34" s="262"/>
      <c r="J34" s="53"/>
    </row>
    <row r="35" spans="2:10" ht="24">
      <c r="B35" s="259"/>
      <c r="C35" s="278"/>
      <c r="D35" s="274">
        <v>6050</v>
      </c>
      <c r="E35" s="275" t="s">
        <v>290</v>
      </c>
      <c r="F35" s="280">
        <v>220000</v>
      </c>
      <c r="G35" s="276"/>
      <c r="H35" s="265">
        <f>F35+G35</f>
        <v>220000</v>
      </c>
      <c r="I35" s="268" t="s">
        <v>405</v>
      </c>
      <c r="J35" s="284" t="s">
        <v>291</v>
      </c>
    </row>
    <row r="36" spans="2:10" ht="24">
      <c r="B36" s="259"/>
      <c r="C36" s="278"/>
      <c r="D36" s="263">
        <v>6050</v>
      </c>
      <c r="E36" s="264" t="s">
        <v>290</v>
      </c>
      <c r="F36" s="280">
        <v>300000</v>
      </c>
      <c r="G36" s="276"/>
      <c r="H36" s="265">
        <f>F36+G36</f>
        <v>300000</v>
      </c>
      <c r="I36" s="268" t="s">
        <v>406</v>
      </c>
      <c r="J36" s="267" t="s">
        <v>291</v>
      </c>
    </row>
    <row r="37" spans="2:10" ht="24">
      <c r="B37" s="259"/>
      <c r="C37" s="278"/>
      <c r="D37" s="263">
        <v>6060</v>
      </c>
      <c r="E37" s="264" t="s">
        <v>295</v>
      </c>
      <c r="F37" s="280">
        <v>0</v>
      </c>
      <c r="G37" s="276">
        <v>10000</v>
      </c>
      <c r="H37" s="265">
        <f>F37+G37</f>
        <v>10000</v>
      </c>
      <c r="I37" s="268" t="s">
        <v>408</v>
      </c>
      <c r="J37" s="267" t="s">
        <v>291</v>
      </c>
    </row>
    <row r="38" spans="2:10" ht="15.75" customHeight="1">
      <c r="B38" s="527" t="s">
        <v>89</v>
      </c>
      <c r="C38" s="528"/>
      <c r="D38" s="528"/>
      <c r="E38" s="520" t="s">
        <v>269</v>
      </c>
      <c r="F38" s="524">
        <f aca="true" t="shared" si="3" ref="F38:H39">F39</f>
        <v>5000000</v>
      </c>
      <c r="G38" s="524">
        <f t="shared" si="3"/>
        <v>0</v>
      </c>
      <c r="H38" s="524">
        <f t="shared" si="3"/>
        <v>5000000</v>
      </c>
      <c r="I38" s="268"/>
      <c r="J38" s="267"/>
    </row>
    <row r="39" spans="2:10" ht="15.75" customHeight="1">
      <c r="B39" s="282"/>
      <c r="C39" s="542">
        <v>92601</v>
      </c>
      <c r="D39" s="543"/>
      <c r="E39" s="544" t="s">
        <v>279</v>
      </c>
      <c r="F39" s="545">
        <f t="shared" si="3"/>
        <v>5000000</v>
      </c>
      <c r="G39" s="545">
        <f t="shared" si="3"/>
        <v>0</v>
      </c>
      <c r="H39" s="545">
        <f t="shared" si="3"/>
        <v>5000000</v>
      </c>
      <c r="I39" s="281"/>
      <c r="J39" s="285"/>
    </row>
    <row r="40" spans="2:10" ht="24.75" thickBot="1">
      <c r="B40" s="259"/>
      <c r="C40" s="278"/>
      <c r="D40" s="263">
        <v>6050</v>
      </c>
      <c r="E40" s="264" t="s">
        <v>290</v>
      </c>
      <c r="F40" s="265">
        <v>5000000</v>
      </c>
      <c r="G40" s="276"/>
      <c r="H40" s="265">
        <f>F40+G40</f>
        <v>5000000</v>
      </c>
      <c r="I40" s="279" t="s">
        <v>308</v>
      </c>
      <c r="J40" s="267" t="s">
        <v>291</v>
      </c>
    </row>
    <row r="41" spans="2:10" ht="5.25" customHeight="1" thickBot="1">
      <c r="B41" s="286"/>
      <c r="C41" s="287"/>
      <c r="D41" s="288"/>
      <c r="E41" s="289"/>
      <c r="F41" s="290"/>
      <c r="G41" s="290"/>
      <c r="H41" s="290"/>
      <c r="I41" s="291"/>
      <c r="J41" s="41"/>
    </row>
    <row r="42" spans="2:10" ht="22.5" customHeight="1" thickBot="1">
      <c r="B42" s="529"/>
      <c r="C42" s="530"/>
      <c r="D42" s="530"/>
      <c r="E42" s="531" t="s">
        <v>297</v>
      </c>
      <c r="F42" s="532">
        <f>F8+F15+F27+F30+F33+F38</f>
        <v>8175119</v>
      </c>
      <c r="G42" s="532">
        <f>G8+G15+G27+G30+G33+G38</f>
        <v>10000</v>
      </c>
      <c r="H42" s="532">
        <f>H8+H15+H27+H30+H33+H38</f>
        <v>8185119</v>
      </c>
      <c r="I42" s="292"/>
      <c r="J42" s="41"/>
    </row>
    <row r="43" spans="2:9" ht="14.25">
      <c r="B43" s="293"/>
      <c r="C43" s="293"/>
      <c r="D43" s="293"/>
      <c r="E43" s="293"/>
      <c r="F43" s="294"/>
      <c r="G43" s="294"/>
      <c r="H43" s="294"/>
      <c r="I43" s="295"/>
    </row>
    <row r="44" spans="2:9" ht="15.75">
      <c r="B44" s="293"/>
      <c r="C44" s="293"/>
      <c r="D44" s="293"/>
      <c r="E44" s="296"/>
      <c r="F44" s="297"/>
      <c r="G44" s="297"/>
      <c r="H44" s="297"/>
      <c r="I44" s="295"/>
    </row>
    <row r="45" spans="2:9" ht="14.25">
      <c r="B45" s="293"/>
      <c r="C45" s="293"/>
      <c r="D45" s="298"/>
      <c r="E45" s="299"/>
      <c r="F45" s="293"/>
      <c r="G45" s="293"/>
      <c r="H45" s="293"/>
      <c r="I45" s="300"/>
    </row>
    <row r="46" spans="2:9" ht="14.25">
      <c r="B46" s="293"/>
      <c r="C46" s="293"/>
      <c r="D46" s="293"/>
      <c r="E46" s="301"/>
      <c r="F46" s="293"/>
      <c r="G46" s="293"/>
      <c r="H46" s="293"/>
      <c r="I46" s="300"/>
    </row>
    <row r="47" spans="5:9" ht="14.25">
      <c r="E47" s="302"/>
      <c r="F47" s="299"/>
      <c r="G47" s="299"/>
      <c r="H47" s="299"/>
      <c r="I47" s="300"/>
    </row>
    <row r="48" spans="5:9" ht="14.25">
      <c r="E48" s="302"/>
      <c r="F48" s="299"/>
      <c r="G48" s="299"/>
      <c r="H48" s="299"/>
      <c r="I48" s="300"/>
    </row>
    <row r="49" spans="5:9" ht="14.25">
      <c r="E49" s="302"/>
      <c r="F49" s="299"/>
      <c r="G49" s="299"/>
      <c r="H49" s="299"/>
      <c r="I49" s="300"/>
    </row>
    <row r="50" spans="5:9" ht="14.25">
      <c r="E50" s="302"/>
      <c r="F50" s="299"/>
      <c r="G50" s="299"/>
      <c r="H50" s="299"/>
      <c r="I50" s="300"/>
    </row>
    <row r="51" spans="5:9" ht="14.25">
      <c r="E51" s="303"/>
      <c r="F51" s="299"/>
      <c r="G51" s="299"/>
      <c r="H51" s="299"/>
      <c r="I51" s="300"/>
    </row>
    <row r="52" spans="5:9" ht="14.25">
      <c r="E52" s="303"/>
      <c r="F52" s="299"/>
      <c r="G52" s="299"/>
      <c r="H52" s="299"/>
      <c r="I52" s="300"/>
    </row>
    <row r="53" spans="5:9" ht="14.25">
      <c r="E53" s="303"/>
      <c r="F53" s="293"/>
      <c r="G53" s="293"/>
      <c r="H53" s="293"/>
      <c r="I53" s="300"/>
    </row>
    <row r="54" ht="14.25">
      <c r="E54" s="301"/>
    </row>
    <row r="55" ht="14.25">
      <c r="E55" s="301"/>
    </row>
    <row r="56" ht="29.25" customHeight="1">
      <c r="E56" s="301"/>
    </row>
    <row r="57" ht="14.25">
      <c r="E57" s="301"/>
    </row>
    <row r="58" ht="14.25">
      <c r="E58" s="301"/>
    </row>
    <row r="59" ht="14.25">
      <c r="E59" s="301"/>
    </row>
    <row r="60" ht="14.25">
      <c r="E60" s="301"/>
    </row>
    <row r="61" ht="14.25">
      <c r="E61" s="303"/>
    </row>
    <row r="62" ht="14.25">
      <c r="E62" s="304"/>
    </row>
    <row r="63" spans="3:10" ht="14.25">
      <c r="C63" s="305"/>
      <c r="D63" s="305"/>
      <c r="E63" s="306"/>
      <c r="F63" s="305"/>
      <c r="G63" s="305"/>
      <c r="H63" s="305"/>
      <c r="I63" s="305"/>
      <c r="J63" s="305"/>
    </row>
    <row r="64" spans="3:10" ht="14.25">
      <c r="C64" s="305"/>
      <c r="D64" s="305"/>
      <c r="E64" s="301"/>
      <c r="F64" s="305"/>
      <c r="G64" s="305"/>
      <c r="H64" s="305"/>
      <c r="I64" s="305"/>
      <c r="J64" s="305"/>
    </row>
    <row r="65" ht="14.25">
      <c r="E65" s="307"/>
    </row>
    <row r="66" ht="14.25">
      <c r="E66" s="307"/>
    </row>
    <row r="67" ht="14.25">
      <c r="E67" s="307"/>
    </row>
    <row r="68" ht="14.25">
      <c r="E68" s="306"/>
    </row>
    <row r="69" ht="14.25">
      <c r="E69" s="301"/>
    </row>
    <row r="70" ht="14.25">
      <c r="E70" s="306"/>
    </row>
    <row r="71" ht="14.25">
      <c r="E71" s="308"/>
    </row>
    <row r="72" ht="14.25">
      <c r="E72" s="305"/>
    </row>
    <row r="73" ht="14.25">
      <c r="E73" s="305"/>
    </row>
    <row r="74" ht="14.25">
      <c r="E74" s="305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2013-01-23T08:17:55Z</cp:lastPrinted>
  <dcterms:created xsi:type="dcterms:W3CDTF">2009-10-19T14:38:27Z</dcterms:created>
  <dcterms:modified xsi:type="dcterms:W3CDTF">2013-02-06T08:16:18Z</dcterms:modified>
  <cp:category/>
  <cp:version/>
  <cp:contentType/>
  <cp:contentStatus/>
</cp:coreProperties>
</file>