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9555" windowHeight="6150" activeTab="6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</sheets>
  <definedNames/>
  <calcPr fullCalcOnLoad="1"/>
</workbook>
</file>

<file path=xl/sharedStrings.xml><?xml version="1.0" encoding="utf-8"?>
<sst xmlns="http://schemas.openxmlformats.org/spreadsheetml/2006/main" count="1094" uniqueCount="471">
  <si>
    <t>Dział</t>
  </si>
  <si>
    <t>§</t>
  </si>
  <si>
    <t>Ogółem</t>
  </si>
  <si>
    <t>Źródło dochodów</t>
  </si>
  <si>
    <t xml:space="preserve">                                 Projekt - </t>
  </si>
  <si>
    <t>Gospodarka Leśna</t>
  </si>
  <si>
    <t>LEŚNICTWO</t>
  </si>
  <si>
    <t>Gospodarka gruntami i nieruchomościami</t>
  </si>
  <si>
    <t>GOSPODARKA MIESZKANIOWA</t>
  </si>
  <si>
    <t>Urzędy Wojewódzkie</t>
  </si>
  <si>
    <t>Odsetki od środków zgromadzonych na rachunkach bankowych</t>
  </si>
  <si>
    <t>Urzędy Gmin</t>
  </si>
  <si>
    <t>ADMINISTRACJA PUBLICZNA</t>
  </si>
  <si>
    <t>Obrona cywilna</t>
  </si>
  <si>
    <t>BEZPIECZEŃSTWO PUBLICZNE I OCHRONA PRZECIWPOŻAROWA</t>
  </si>
  <si>
    <t>Podatek od spadków i darowizn</t>
  </si>
  <si>
    <t>Udziały gmin w podatkach stanowiących dochód budżetu państwa</t>
  </si>
  <si>
    <t>Część oświatowa subwencji ogólnej dla jst</t>
  </si>
  <si>
    <t>Subwencje ogólne z budżetu państwa - oświata</t>
  </si>
  <si>
    <t xml:space="preserve">Subwencje ogólne z budżetu państwa </t>
  </si>
  <si>
    <t>Część wyrównawcza subwencji ogólnej dla gmin</t>
  </si>
  <si>
    <t>RÓŻNE ROZLICZENIA</t>
  </si>
  <si>
    <t>Dochody z najmu i dzierżawy składników majątkowych gminy Duszniki</t>
  </si>
  <si>
    <t>Szkoły podstawowe</t>
  </si>
  <si>
    <t>Otrzymane darowizny w postaci pienieżnej</t>
  </si>
  <si>
    <t>Przedszkola</t>
  </si>
  <si>
    <t>OŚWIATA I WYCHOWANIE</t>
  </si>
  <si>
    <t>Ośrodki pomocy społecznej</t>
  </si>
  <si>
    <t>Pozostała działalność</t>
  </si>
  <si>
    <t>POMOC SPOŁECZNA</t>
  </si>
  <si>
    <t>Wpływy z opłaty produktowej</t>
  </si>
  <si>
    <t>GOSPODARKA KOMUNALNA I OCHRONA ŚRODOWISKA</t>
  </si>
  <si>
    <t>Rozdział</t>
  </si>
  <si>
    <t>z tego:</t>
  </si>
  <si>
    <t>w tym:</t>
  </si>
  <si>
    <t>ROLNICTWO I ŁOWIECTWO</t>
  </si>
  <si>
    <t>Dostarczanie wody</t>
  </si>
  <si>
    <t>Drogi publiczne gminne</t>
  </si>
  <si>
    <t>TRANSPORT I ŁĄCZNOŚĆ</t>
  </si>
  <si>
    <t>DZIAŁALNOŚĆ USŁUGOWA</t>
  </si>
  <si>
    <t>OCHRONA ZDROWIA</t>
  </si>
  <si>
    <t>Oświetlenie ulic, placów i dróg</t>
  </si>
  <si>
    <t>Biblioteki</t>
  </si>
  <si>
    <t>Obiekty sportowe</t>
  </si>
  <si>
    <t>KULTURA FIZYCZNA I SPORT</t>
  </si>
  <si>
    <t>w złotych</t>
  </si>
  <si>
    <t>Lp.</t>
  </si>
  <si>
    <t>Nazwa zadania inwestycyjnego</t>
  </si>
  <si>
    <t>1.</t>
  </si>
  <si>
    <t>2.</t>
  </si>
  <si>
    <t>3.</t>
  </si>
  <si>
    <t>4.</t>
  </si>
  <si>
    <t>5.</t>
  </si>
  <si>
    <t>6.</t>
  </si>
  <si>
    <t>Zakup sprzętu komputerowego z oprogramowaniem dla Urzędu Gminy</t>
  </si>
  <si>
    <t>7.</t>
  </si>
  <si>
    <t>Zakup kserokopiarki dla GOPS Duszniki</t>
  </si>
  <si>
    <t>8.</t>
  </si>
  <si>
    <t>x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</si>
  <si>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</si>
  <si>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</si>
  <si>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</si>
  <si>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</si>
  <si>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</si>
  <si>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</si>
  <si>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</si>
  <si>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</si>
  <si>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</si>
  <si>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</si>
  <si>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</si>
  <si>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</si>
  <si>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</si>
  <si>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</si>
  <si>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</si>
  <si>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</si>
  <si>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</si>
  <si>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</si>
  <si>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</si>
  <si>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</si>
  <si>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</si>
  <si>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</si>
  <si>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</si>
  <si>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</si>
  <si>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</si>
  <si>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</si>
  <si>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</si>
  <si>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</si>
  <si>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</si>
  <si>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</si>
  <si>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</si>
  <si>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</si>
  <si>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świadczenia społeczne</t>
  </si>
  <si>
    <t>Plan przychodów i wydatków zakladów budżetowych,gospodarstw pomocniczych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</si>
  <si>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</si>
  <si>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</si>
  <si>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</si>
  <si>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</si>
  <si>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</si>
  <si>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Rozliczenia
z budżetem
z tytułu wpłat nadwyżek środków za 2006 r.</t>
  </si>
  <si>
    <t>ogółem</t>
  </si>
  <si>
    <t>w tym: wpłata do budżetu</t>
  </si>
  <si>
    <t>dotacje
z budżetu***</t>
  </si>
  <si>
    <t>§ 265</t>
  </si>
  <si>
    <t>na inwestycje</t>
  </si>
  <si>
    <t>I.</t>
  </si>
  <si>
    <t>Zakłady budżetowe</t>
  </si>
  <si>
    <t>1. Dostarczanie wody</t>
  </si>
  <si>
    <t>2. Zakłady Gospodarki mieszkaniowej</t>
  </si>
  <si>
    <t>3. Cmentarze</t>
  </si>
  <si>
    <t>4. Gospodarka ściekowai ochrona wód</t>
  </si>
  <si>
    <t>5. Oczyszczanie miast i wsi</t>
  </si>
  <si>
    <t>II.</t>
  </si>
  <si>
    <t>Gospodarstwa pomocnicze</t>
  </si>
  <si>
    <t>III.</t>
  </si>
  <si>
    <t>Dochody własne jednostek budżetowych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</si>
  <si>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</si>
  <si>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</si>
  <si>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</si>
  <si>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*** źródła dochodów wskazanych przez Radę</t>
  </si>
  <si>
    <t>Nazwa instytucji</t>
  </si>
  <si>
    <t>Kwota dotacji</t>
  </si>
  <si>
    <t>Gminne Centrum Kultury - GOK Duszniki</t>
  </si>
  <si>
    <t>Gminne Centrum Kultury - Biblioteka Gminna</t>
  </si>
  <si>
    <t>Gminne Centrum Kultury - OSIR Duszniki</t>
  </si>
  <si>
    <t>020</t>
  </si>
  <si>
    <t>02001</t>
  </si>
  <si>
    <t>Plan</t>
  </si>
  <si>
    <t>po zmianach</t>
  </si>
  <si>
    <t>0750</t>
  </si>
  <si>
    <t>0470</t>
  </si>
  <si>
    <t>0870</t>
  </si>
  <si>
    <t>0570</t>
  </si>
  <si>
    <t>0690</t>
  </si>
  <si>
    <t>0920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</si>
  <si>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</si>
  <si>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</si>
  <si>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</si>
  <si>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</si>
  <si>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</si>
  <si>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</si>
  <si>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</si>
  <si>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</si>
  <si>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</si>
  <si>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</si>
  <si>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</si>
  <si>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0010</t>
  </si>
  <si>
    <t>0020</t>
  </si>
  <si>
    <t>0960</t>
  </si>
  <si>
    <t>0400</t>
  </si>
  <si>
    <t xml:space="preserve">                               DOCHODY OGÓŁEM</t>
  </si>
  <si>
    <t>010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</si>
  <si>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</si>
  <si>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</si>
  <si>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</si>
  <si>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</si>
  <si>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</si>
  <si>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</si>
  <si>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01009</t>
  </si>
  <si>
    <t>spółki wodne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</si>
  <si>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</si>
  <si>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</si>
  <si>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</si>
  <si>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</si>
  <si>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</si>
  <si>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</si>
  <si>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</si>
  <si>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wynagrodzenia bezosobowe</t>
  </si>
  <si>
    <t>podróże służbowe krajowe</t>
  </si>
  <si>
    <t>pozostała działalność</t>
  </si>
  <si>
    <t>4430</t>
  </si>
  <si>
    <t>różne opłaty i składki</t>
  </si>
  <si>
    <t>600</t>
  </si>
  <si>
    <t>60004</t>
  </si>
  <si>
    <t>lokalny transport zbiorowy</t>
  </si>
  <si>
    <t>60016</t>
  </si>
  <si>
    <t>drogi publiczne gminne</t>
  </si>
  <si>
    <t>700</t>
  </si>
  <si>
    <t>70005</t>
  </si>
  <si>
    <t>gospodarka gruntami i nieruchomościami</t>
  </si>
  <si>
    <t>710</t>
  </si>
  <si>
    <t>71004</t>
  </si>
  <si>
    <t>plany zagospodarowania przestrzennego</t>
  </si>
  <si>
    <t>750</t>
  </si>
  <si>
    <t>75011</t>
  </si>
  <si>
    <t>urzędy wojewódzkie (zadania zlecone)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</si>
  <si>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</si>
  <si>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</si>
  <si>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</si>
  <si>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</si>
  <si>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</si>
  <si>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</si>
  <si>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</si>
  <si>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</t>
  </si>
  <si>
    <t>3030</t>
  </si>
  <si>
    <t xml:space="preserve">różne wydatki na rzecz osób fizycznych </t>
  </si>
  <si>
    <t>4410</t>
  </si>
  <si>
    <t>75023</t>
  </si>
  <si>
    <t>urzędy gmin</t>
  </si>
  <si>
    <t>wydatki osobowe nie zaliczane do wynagrodzeń</t>
  </si>
  <si>
    <t>4040</t>
  </si>
  <si>
    <t>dodatkowe wynagrodzenie roczne</t>
  </si>
  <si>
    <t>4260</t>
  </si>
  <si>
    <t>zakup energii</t>
  </si>
  <si>
    <t>4440</t>
  </si>
  <si>
    <t>odpisy na zakładowy fundusz świadczeń socjalnych</t>
  </si>
  <si>
    <t>75075</t>
  </si>
  <si>
    <t>promocja jednostek samorządu terytorialnego</t>
  </si>
  <si>
    <t>75095</t>
  </si>
  <si>
    <t>751</t>
  </si>
  <si>
    <t>75101</t>
  </si>
  <si>
    <t>urzędy naczelnych organów władzy państwowej,kontroli i ochrony prawa</t>
  </si>
  <si>
    <t>zakup usług pozostałych-zadania zlecone</t>
  </si>
  <si>
    <t>4170</t>
  </si>
  <si>
    <t>wynagrodzenia bezosobowe-zadania zlecone</t>
  </si>
  <si>
    <t>zakup materiałów i wyposażenia-zadania zlecone</t>
  </si>
  <si>
    <t>podróże służbowe krajowe-zadania zlecone</t>
  </si>
  <si>
    <t>754</t>
  </si>
  <si>
    <t>6060</t>
  </si>
  <si>
    <t>wydatki na zakupy inwestycyjne jednostek budżetowych</t>
  </si>
  <si>
    <t>75412</t>
  </si>
  <si>
    <t>75414</t>
  </si>
  <si>
    <t>obrona cywilna</t>
  </si>
  <si>
    <t>757</t>
  </si>
  <si>
    <t>75702</t>
  </si>
  <si>
    <t>odsetki i dyskonto od krajowych skarbowych papierów wartościowych oraz pożyczek i kredytów</t>
  </si>
  <si>
    <t>758</t>
  </si>
  <si>
    <t>75818</t>
  </si>
  <si>
    <t>rezerwy ogólne i celowe</t>
  </si>
  <si>
    <t>4810</t>
  </si>
  <si>
    <t xml:space="preserve">rezerwy </t>
  </si>
  <si>
    <t>801</t>
  </si>
  <si>
    <t>80101</t>
  </si>
  <si>
    <t>szkoły podstawowe</t>
  </si>
  <si>
    <t>3020</t>
  </si>
  <si>
    <t>4240</t>
  </si>
  <si>
    <t>zakup pomocy naukowych,dydaktycznych i książek</t>
  </si>
  <si>
    <t>80104</t>
  </si>
  <si>
    <t xml:space="preserve">przedszkola </t>
  </si>
  <si>
    <t>80110</t>
  </si>
  <si>
    <t>gimnazja</t>
  </si>
  <si>
    <t>składki na ubezpieczenia społeczne-SZKOŁA MARZEŃ</t>
  </si>
  <si>
    <t>składki na fundusz pracy-SZKOŁA MARZEŃ</t>
  </si>
  <si>
    <t>wynagrodzenia bezosobowe-SZKOŁA MARZEŃ</t>
  </si>
  <si>
    <t>4179</t>
  </si>
  <si>
    <t>zakup materiałów i wyposażenia-SZKOŁA MARZEŃ</t>
  </si>
  <si>
    <t>zakup pomocy naukowych,dydakt.i książek-SZKOŁA MARZEŃ</t>
  </si>
  <si>
    <t>zakup usług pozostałych-SZKOŁA MARZEŃ</t>
  </si>
  <si>
    <t>80113</t>
  </si>
  <si>
    <t>dowożenie uczniów do szkół</t>
  </si>
  <si>
    <t>80114</t>
  </si>
  <si>
    <t>zespoły obsługi ekonomiczno administracyjnej szkół</t>
  </si>
  <si>
    <t>80146</t>
  </si>
  <si>
    <t>dokształcanie i doskonalenie nauczycieli</t>
  </si>
  <si>
    <t>80195</t>
  </si>
  <si>
    <t>851</t>
  </si>
  <si>
    <t>85154</t>
  </si>
  <si>
    <t>przeciwdziałanie alkoholizmowi</t>
  </si>
  <si>
    <t>zakup środków żywności</t>
  </si>
  <si>
    <t>852</t>
  </si>
  <si>
    <t>85212</t>
  </si>
  <si>
    <t>świadczenia rodzinne oraz składki na ubezpieczenia emerytalne i rentowe z ubezpieczenia społecznego</t>
  </si>
  <si>
    <t>3110</t>
  </si>
  <si>
    <t>świadczenia społeczne - zadania zlecone</t>
  </si>
  <si>
    <t>wynagrodzenia osobowe pracowników-zadania zlecone</t>
  </si>
  <si>
    <t>składki na ubezpieczenia społeczne-zadania zlecone</t>
  </si>
  <si>
    <t>składki na fundusz pracy-zadania zlecone</t>
  </si>
  <si>
    <t>4280</t>
  </si>
  <si>
    <t>zakup usług zdrowotnych</t>
  </si>
  <si>
    <t>odpisy na zakładowy fundusz świadczeń socjalnych-zadania zlecone</t>
  </si>
  <si>
    <t>85213</t>
  </si>
  <si>
    <t>składki na ubezpieczenie zdrowotne opłacane za osoby pobierające niektóre świadczenia z pomocy społecznej oraz niektóre świadczenia rodzinne</t>
  </si>
  <si>
    <t>składki na ubezpieczenia zdrowotne - zadania zlecone</t>
  </si>
  <si>
    <t>85214</t>
  </si>
  <si>
    <t>świadczenia społeczne - zadania własne</t>
  </si>
  <si>
    <t>zakup usług przez jednostki samorządu terytorialnego od innych jednostek samorządu terytorialnego</t>
  </si>
  <si>
    <t>85215</t>
  </si>
  <si>
    <t>dodatki mieszkaniowe</t>
  </si>
  <si>
    <t>85219</t>
  </si>
  <si>
    <t>ośrodki pomocy społecznej</t>
  </si>
  <si>
    <t>wydatki osobowe nie zaliczone do wynagrodzeń</t>
  </si>
  <si>
    <t>85228</t>
  </si>
  <si>
    <t>usługi opiekuńcze i specjalistyczne usługi opiekuńcze</t>
  </si>
  <si>
    <t xml:space="preserve">świadczenia społeczne </t>
  </si>
  <si>
    <t>85295</t>
  </si>
  <si>
    <t>853</t>
  </si>
  <si>
    <t>85395</t>
  </si>
  <si>
    <t>2820</t>
  </si>
  <si>
    <t>dotacja celowa z budżetu na finansowanie lub dofinansowanie zadań zleconych do realizacji stowarzyszeniom</t>
  </si>
  <si>
    <t>854</t>
  </si>
  <si>
    <t>85401</t>
  </si>
  <si>
    <t>świetlice szkolne</t>
  </si>
  <si>
    <t>900</t>
  </si>
  <si>
    <t>90003</t>
  </si>
  <si>
    <t>oczyszczanie miast i wsi</t>
  </si>
  <si>
    <t>90004</t>
  </si>
  <si>
    <t>utrzymanie zieleni w miastach i gminach</t>
  </si>
  <si>
    <t>90015</t>
  </si>
  <si>
    <t>90095</t>
  </si>
  <si>
    <t>921</t>
  </si>
  <si>
    <t>92105</t>
  </si>
  <si>
    <t>pozostałe zadania w zakresie kultury</t>
  </si>
  <si>
    <t>dotacja podmiotowa z budżetu dla samorządowej instytucji kultury</t>
  </si>
  <si>
    <t>92109</t>
  </si>
  <si>
    <t>92116</t>
  </si>
  <si>
    <t>biblioteki</t>
  </si>
  <si>
    <t>92120</t>
  </si>
  <si>
    <t>ochrona i konserwacja zabytków</t>
  </si>
  <si>
    <t>92195</t>
  </si>
  <si>
    <t>926</t>
  </si>
  <si>
    <t>92601</t>
  </si>
  <si>
    <t>obiekty sportowe</t>
  </si>
  <si>
    <t>92605</t>
  </si>
  <si>
    <t>zadania w zakresie kultury fizycznej i sportu</t>
  </si>
  <si>
    <t>gospodarka leśna</t>
  </si>
  <si>
    <t>400</t>
  </si>
  <si>
    <t>40002</t>
  </si>
  <si>
    <t>dostarczanie wody</t>
  </si>
  <si>
    <t>podróże służbowe zagraniczne</t>
  </si>
  <si>
    <t>80103</t>
  </si>
  <si>
    <t>oddziały przedszkolne w szkołach podstawowych</t>
  </si>
  <si>
    <t>4740</t>
  </si>
  <si>
    <t>4750</t>
  </si>
  <si>
    <t>Dochody z najmu i dzierżawy składników majątkowych gminy Duszniki (dzierżawa za obwody łowieckie)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</si>
  <si>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</si>
  <si>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</si>
  <si>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wpływy ze sprzedaży składników majątkowych</t>
  </si>
  <si>
    <t>Dotacje celowe otrzymane z bp na realizację zadań bieżących z zakresu administracji rządowej oraz innych zadań zleconych gminie ustawami (wynagr.admin.publ.)</t>
  </si>
  <si>
    <t>Dotacje celowe otrzymane z bp na realizację zadań bieżących z zakresu administracji rządowej oraz innych zadań zleconych gminie ustawami (rejestry wyborców)</t>
  </si>
  <si>
    <t>Dotacje celowe otrzymane z bp na realizację zadań bieżących z zakresu administracji rządowej oraz innych zadań zleconych gminie ustawami (obrona cywilna)</t>
  </si>
  <si>
    <t>Grzywny, mandaty i inne kary pieniężne od osób fizycznych (kara pieniężna D.Kurek Duszniki)</t>
  </si>
  <si>
    <t>Wpływy z różnych opłat - opłaty lokalne pobierane przez Urząd Gminy</t>
  </si>
  <si>
    <t>Urzędy naczelnych organów władzy państwowej, kontroli i ochrony prawa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</si>
  <si>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</si>
  <si>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</si>
  <si>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 xml:space="preserve">Podatek od nieruchomości </t>
  </si>
  <si>
    <t>Podatek rolny</t>
  </si>
  <si>
    <t xml:space="preserve">Podatek leśny 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</si>
  <si>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</si>
  <si>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</si>
  <si>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</si>
  <si>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</si>
  <si>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Podatek od działalności gospodarczej osób fizycznych, opłacany w formie karty podatkowej</t>
  </si>
  <si>
    <t>Podatek od czynności cywilnoprawnych</t>
  </si>
  <si>
    <t>Wpływy z innych opłat stanowiących dochody jednostek samorządu terytorialnego</t>
  </si>
  <si>
    <t>Świadczenia rodzinne, zaliczka alimentacyjna oraz składki na ubezp.emeryt.-rentowe</t>
  </si>
  <si>
    <t>Składki na ubezpieczenie zdrowotne opłacane za osoby pobierające świadczenia</t>
  </si>
  <si>
    <t>Zasiłki i pomoc w naturze oraz składki na ubezpieczenia emerytalne i rentowe</t>
  </si>
  <si>
    <t>Wpływy i wydatki związane z gromadzeneim środków z opłaty produktowej</t>
  </si>
  <si>
    <t>Wpływy z opłaty skarbowej</t>
  </si>
  <si>
    <t>Wpływy z opłaty eksploatacyjnej - wydobycie kopalin</t>
  </si>
  <si>
    <t>Wpływy z opłat za wydawane zezwoleń na sprzedaż alkoholu</t>
  </si>
  <si>
    <t>Wpływy z innych lokalnych opłat pobieranych przez jst - renta planistyczna</t>
  </si>
  <si>
    <t>Wpływy z innych lokalnych opłat pobieranych przez jst - opłata adiacencka</t>
  </si>
  <si>
    <t>Wpływy z innych lokalnych opłat pobieranych przez jst - dokonanie wpisu (zmiany) do ewidencji dział.gospod.</t>
  </si>
  <si>
    <t>Podatek dochodowy od osób fizycznych</t>
  </si>
  <si>
    <t>Podatek dochodowy od osób prawnych</t>
  </si>
  <si>
    <t>Dochody jst związane z realizacją zadań z zakr. administracji rządowej -5% wpływów uzyskiwanych z budżetu państwa (dowody osobiste)</t>
  </si>
  <si>
    <t xml:space="preserve">Dotacje celowe otrzymane z bp na realizację zadań bieżących z zakresu administracji rządowej oraz innych zadań zleconych gminie ustawami </t>
  </si>
  <si>
    <t>Dotacje celowe otrzymane z bp na realizację własnych zadań bieżących gmin</t>
  </si>
  <si>
    <t>Dotacje celowe otrzymane z bp na realizację własnych zadań bieżących gmin - dożywianie dzieci</t>
  </si>
  <si>
    <t>zakup usług dostępu do sieci Internet</t>
  </si>
  <si>
    <t>opłaty z tyt.zakupu usług telekom.telef.komórkowej</t>
  </si>
  <si>
    <t>opłaty z tyt.zakupu usług telekom.telef.stacjonarnej</t>
  </si>
  <si>
    <t xml:space="preserve">koszty postępowania sądowego </t>
  </si>
  <si>
    <t>szkolenia pracowników</t>
  </si>
  <si>
    <t>zakup akcesoriów komputerowych, w tym programów</t>
  </si>
  <si>
    <t>zakup materiałów papierniczych do ksero</t>
  </si>
  <si>
    <t>2010</t>
  </si>
  <si>
    <t>dotacje celowe otrzymane z budżetu państwa na realizację zadań bieżących z zakresu administracji rządowej oraz innych zadań zleconych gminom ustawami</t>
  </si>
  <si>
    <t>urzędy wojewódzkie</t>
  </si>
  <si>
    <t>urzędy naczelnych organów władzy państwowej, kontroli i ochrony prawa</t>
  </si>
  <si>
    <t xml:space="preserve">zasiłki i pomoc w naturze oraz składki na ubezpieczenia społeczne 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</si>
  <si>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</si>
  <si>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</si>
  <si>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</si>
  <si>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</si>
  <si>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</si>
  <si>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 xml:space="preserve">odpisy na zakładowy fundusz świadczeń socjalnych </t>
  </si>
  <si>
    <t>składki na ubezpieczenia zdrowotne</t>
  </si>
  <si>
    <t>zasiłki i pomoc w naturze oraz składki na ubezpieczenia społeczne</t>
  </si>
  <si>
    <t>Dotacje na zadania zlecone</t>
  </si>
  <si>
    <t>60014</t>
  </si>
  <si>
    <t>drogi publiczne powiatowe</t>
  </si>
  <si>
    <t>1. Urząd Gminy Duszniki</t>
  </si>
  <si>
    <t xml:space="preserve">                                                        Dotacje podmiotowe w 2007 r.</t>
  </si>
  <si>
    <t>Kwota dotacji                     po zmianie</t>
  </si>
  <si>
    <t>Zmiany</t>
  </si>
  <si>
    <t>6300</t>
  </si>
  <si>
    <t>dotacja celowa na pomoc finansową udzielaną między jednostkami samorządu terytorialnego na dofinansowanie własnych zadań inwestycyjnych i zakupów inwestycyjnych</t>
  </si>
  <si>
    <t>dotacja przedmiotowa z budżetu dla zakładu budżetow.</t>
  </si>
  <si>
    <t>Uzasadnienie</t>
  </si>
  <si>
    <t>Załącznik Nr 1 do</t>
  </si>
  <si>
    <t>Uchwały Rady Gminy Duszniki Nr VIII/31/07</t>
  </si>
  <si>
    <t>z dnia 27.03.2007r.</t>
  </si>
  <si>
    <t>Załącznik Nr 2 do</t>
  </si>
  <si>
    <t>przesunięcia między paragrafami</t>
  </si>
  <si>
    <t>Zmniejszenie udziału Gminy w podatku dochodowym od osób fizycznych - Pismo Ministra Finansów z dnia 12.02.2007r. Nr ST3-4820-3/2007</t>
  </si>
  <si>
    <t>Zwiększenie subwencji oświatowej - Pismo Ministra Finansów z dnia 12.02.2007r. Nr ST3-4820-3/2007</t>
  </si>
  <si>
    <t>Zwiększenie dotacji na świadczenia rodzinne, zaliczki alimentacyjne oraz składki na ubezp.emerytalne i rentowe - pismo Wojewody Wielkopolskiego z dn. 19.02.2007r. Nr FB.I-2.3010-6/07</t>
  </si>
  <si>
    <t>Zwiększenie dotacji na zasiłki i pomoc w naturze oraz składki na ubezpieczenie społeczne - pismo Wojewody Wielkopolskiego z dn. 19.02.2007r. Nr FB.I-2.3010-6/07</t>
  </si>
  <si>
    <t>Zmniejszenie dotacji na składki na ubezpieczenie zdrowotne opłacane za osoby pobierające niektóre świadczenia z pomocy społecznej oraz niektóre świadczenia rodzinne - pismo Wojewody Wielkopolskiego z dn. 19.02.2007r. Nr FB.I-2.3010-6/07</t>
  </si>
  <si>
    <t>Zmniejszenie dotacji na zasiłki i pomoc w naturze oraz składki na ubezpieczenie społeczne - pismo Wojewody Wielkopolskiego z dn. 19.02.2007r. Nr FB.I-2.3010-6/07</t>
  </si>
  <si>
    <t>60013</t>
  </si>
  <si>
    <t>drogi publiczne wojewódzkie</t>
  </si>
  <si>
    <t>Załącznik Nr 5 do</t>
  </si>
  <si>
    <t>Załącznik Nr 6 do</t>
  </si>
  <si>
    <t>zwiększenie dotacji podmiotowej z budżetu dla Gminnego Centrum Kultury</t>
  </si>
  <si>
    <t xml:space="preserve">                                                      Dochody budżetu gminy na 2007 r. - I zmiana</t>
  </si>
  <si>
    <t xml:space="preserve">           Wydatki budżetu gminy na 2007 r. - I zmiana</t>
  </si>
  <si>
    <t xml:space="preserve"> oraz dochodów i wydatków dochodów własnych jednostek budżetowych na 2007 r. - I zmiana</t>
  </si>
  <si>
    <t>Załącznik Nr 3 do</t>
  </si>
  <si>
    <t>Załącznik Nr 4 do</t>
  </si>
  <si>
    <t>WYDATKI  OGÓŁEM</t>
  </si>
  <si>
    <t>zmniejszenie wydatku w wyniku rozstrzygnięcia przetargu</t>
  </si>
  <si>
    <t>pomoc finansowa na dofinansowanie remontu drogi Grodziszczko-Brzoza i budowy chodników w Młynkowie i Sędzinach - Porozumienie pomiędzy Powiatem Szamotulskim i Gminą Duszniki</t>
  </si>
  <si>
    <t>rezygnacja z zadania: zakup komputerów z oprogramowaniem dla Radnych Gminy Dyszniki</t>
  </si>
  <si>
    <t>wprowadza się nowe zadanie inwestycyjne: remont kortu tenisowego przy OSiR w Dusznikach</t>
  </si>
  <si>
    <t>ochotnicze straże pożarne</t>
  </si>
  <si>
    <t>zasiłki i pomoc w naturze oraz składki na ubezpieczenie społeczne</t>
  </si>
  <si>
    <t>oświetlenie ulic, placów i dróg</t>
  </si>
  <si>
    <t>domy i ośrodki kultury, świetlice i kluby</t>
  </si>
  <si>
    <t>pomoc finansowa na dofinansowanie budowy chodników w Sękowie i Dusznikach - Uch.Nr V/25/07 RG D-ki z dnia 27.02.2007r.</t>
  </si>
  <si>
    <t>URZĘDY NACZELNYCH ORGANÓW WŁADZY PAŃSTWOWEJ, KONTROLI I OCHRONY PRAWA</t>
  </si>
  <si>
    <t>WYTWARZANIE I ZAOPATRYWANIE W ENERGIĘ ELEKTRYCZNĄ, WODĘ I GAZ</t>
  </si>
  <si>
    <t>OBSŁUGA DŁUGU PUBLICZNEGO</t>
  </si>
  <si>
    <t>POZOSTAŁE ZADANIA W ZAKRESIE POLITYKI SPOŁECZNEJ</t>
  </si>
  <si>
    <t>EDUKACYJNA OPIEKA WYCHOWAWCZA</t>
  </si>
  <si>
    <t>KULTURA I OCHRONA DZIEDZICTWA NARODOWEGO</t>
  </si>
  <si>
    <t>obsługa papierów wartościowych, kredytów i pożyczek jednostek samorządu terytorialnego</t>
  </si>
  <si>
    <t>Infrastruktura wodociągowa i sanitacji wsi</t>
  </si>
  <si>
    <t>Wydatki inwestycyjne jednostek budżetowych</t>
  </si>
  <si>
    <t>Drogi publiczne powiatowe</t>
  </si>
  <si>
    <t>Wydatki na zakupy inwestycyjne jednostek budżetowych</t>
  </si>
  <si>
    <t>Urzędy gmin</t>
  </si>
  <si>
    <t>Wydatki na pomoc finansową udzielaną między jednostkami samorządu terytorialnego na dofinansowanie własnych zadań inwestycyjnych i zakupów inwestycyjnych</t>
  </si>
  <si>
    <t>OGÓŁEM</t>
  </si>
  <si>
    <t>Plan wydatków majątkowych na 2007r.</t>
  </si>
  <si>
    <t>Drogi publiczne wojewódzkie</t>
  </si>
  <si>
    <t>Zakup koparko-ładowarki KZB Duszniki</t>
  </si>
  <si>
    <t>Pomoc finansowa na dofinansowanie budowy chodników w Sękowie - Uch.Nr V/25/07 RG D-ki z dnia 27.02.2007r.</t>
  </si>
  <si>
    <t>Pomoc finansowa na dofinansowanie budowy chodników w Dusznikach - Uch.Nr V/25/07 RG D-ki z dnia 27.02.2007r.</t>
  </si>
  <si>
    <t>Pomoc finansowa na dofinansowanie remontu drogi Grodziszczko-Brzoza i budowy chodników w Młynkowie i Sędzinach - Porozumienie pomiędzy Powiatem Szamotulskim i Gminą Duszniki</t>
  </si>
  <si>
    <t>Budowa drogi dojazdowej + parking do GCK Duszniki</t>
  </si>
  <si>
    <t>Budowa nawierzchni ulic z odwodnieniem: Jesionowa i Jarzębionowa w Dusznikach</t>
  </si>
  <si>
    <t>Rady gmin</t>
  </si>
  <si>
    <t xml:space="preserve">Zakup komputerów z oprogramowaniem dla Radnych Gminy </t>
  </si>
  <si>
    <t>Świadczenia rodzinne oraz składki na ubezpieczenia emerytalne i rentowe z ubezpieczenia społecznego</t>
  </si>
  <si>
    <t>Budowa oświetlenia dróg Grzebienisko i Sędzinko</t>
  </si>
  <si>
    <t>Adaptacja budynku kościoła poewangelickiego na potrzeby Książnicy Dusznickiej</t>
  </si>
  <si>
    <t>Jednostka organizacyjna realizujaca zadanie lub koordynująca wykonanie zadania</t>
  </si>
  <si>
    <t>UG Duszniki</t>
  </si>
  <si>
    <t>Starostwo Powiatowe Szamotuły</t>
  </si>
  <si>
    <t>UG Duszniki - GOPS Duszniki</t>
  </si>
  <si>
    <t>Plan wydatków majątkowych na 2007r.         po zmianach</t>
  </si>
  <si>
    <t>Urząd Wojewódzki Poznań</t>
  </si>
  <si>
    <t>Wydatki na pomoc finansową  udzielaną między jednistkami samorządu terytorialnego na dofinansowanie własnych zadań inwestycyjnych i zakupów inwestycyjnych</t>
  </si>
  <si>
    <t xml:space="preserve">                      Zadania inwestycyjne w 2007 roku. - I zmiana</t>
  </si>
  <si>
    <t>Dochody i wydatki związane z realizacją zadań z zakresu administracji rządowej i innych zadań zleconych odrębnymi ustawami              w 2007 roku. - I zmiana</t>
  </si>
  <si>
    <t>Plan 2007r.</t>
  </si>
  <si>
    <t>Plan
2007r.</t>
  </si>
  <si>
    <t>Plan po zmianach</t>
  </si>
  <si>
    <t>Zwiększenie</t>
  </si>
  <si>
    <t>Remont kortu tenisowego przy OSiR w Dusznikach</t>
  </si>
  <si>
    <t>Utworzenie rezerwy o kwotę zwiększenia subwencji oświatowej - Pismo Ministra Finansów z dnia 12.02.2007r. Nr ST3-4820-3/2007</t>
  </si>
  <si>
    <t>Plan
2007 r.</t>
  </si>
  <si>
    <t xml:space="preserve">                                 Przychody i rozchody budżetu w 2007 r.</t>
  </si>
  <si>
    <t xml:space="preserve">               Uchwały Rady Gminy Duszniki Nr VIII/31/07</t>
  </si>
  <si>
    <t xml:space="preserve">               z dnia 27.03.2007r.</t>
  </si>
  <si>
    <t>Plan                po zmianach</t>
  </si>
  <si>
    <t xml:space="preserve">               Załącznik Nr 7 do</t>
  </si>
  <si>
    <t>Budowa kanalizacji sanitarnej Ceradz Dolny-Grzebienisko (w tym pożyczka z WFOŚiGW w wysokości 1.500.000zł)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</si>
</sst>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_ ;[Red]\-0\ "/>
    <numFmt numFmtId="170" formatCode="#,##0.00\ &quot;zł&quot;"/>
    <numFmt numFmtId="171" formatCode="#,##0.00\ _z_ł"/>
    <numFmt numFmtId="172" formatCode="#,##0\ &quot;zł&quot;"/>
    <numFmt numFmtId="173" formatCode="0.0"/>
    <numFmt numFmtId="174" formatCode="#,##0.0\ &quot;zł&quot;"/>
  </numFmts>
  <fonts count="68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3"/>
      <name val="Arial CE"/>
      <family val="2"/>
    </font>
    <font>
      <i/>
      <vertAlign val="superscript"/>
      <sz val="10"/>
      <name val="Arial CE"/>
      <family val="0"/>
    </font>
    <font>
      <sz val="7"/>
      <name val="Arial CE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b/>
      <sz val="12"/>
      <color indexed="12"/>
      <name val="Arial"/>
      <family val="2"/>
    </font>
    <font>
      <b/>
      <sz val="10"/>
      <color indexed="12"/>
      <name val="Arial CE"/>
      <family val="0"/>
    </font>
    <font>
      <b/>
      <sz val="8"/>
      <color indexed="12"/>
      <name val="Arial CE"/>
      <family val="2"/>
    </font>
    <font>
      <sz val="8"/>
      <color indexed="25"/>
      <name val="Arial CE"/>
      <family val="2"/>
    </font>
    <font>
      <b/>
      <sz val="11"/>
      <color indexed="25"/>
      <name val="Arial CE"/>
      <family val="2"/>
    </font>
    <font>
      <sz val="10"/>
      <color indexed="25"/>
      <name val="Arial CE"/>
      <family val="2"/>
    </font>
    <font>
      <b/>
      <sz val="11"/>
      <color indexed="17"/>
      <name val="Arial CE"/>
      <family val="0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sz val="11"/>
      <name val="Arial CE"/>
      <family val="0"/>
    </font>
    <font>
      <i/>
      <sz val="11"/>
      <color indexed="17"/>
      <name val="Arial CE"/>
      <family val="0"/>
    </font>
    <font>
      <i/>
      <sz val="9"/>
      <name val="Arial CE"/>
      <family val="0"/>
    </font>
    <font>
      <b/>
      <i/>
      <sz val="12"/>
      <color indexed="12"/>
      <name val="Arial CE"/>
      <family val="0"/>
    </font>
    <font>
      <b/>
      <i/>
      <sz val="11"/>
      <color indexed="12"/>
      <name val="Arial CE"/>
      <family val="0"/>
    </font>
    <font>
      <b/>
      <i/>
      <sz val="9"/>
      <name val="Arial CE"/>
      <family val="0"/>
    </font>
    <font>
      <b/>
      <sz val="11"/>
      <color indexed="12"/>
      <name val="Arial"/>
      <family val="2"/>
    </font>
    <font>
      <b/>
      <i/>
      <sz val="11"/>
      <color indexed="17"/>
      <name val="Arial CE"/>
      <family val="0"/>
    </font>
    <font>
      <b/>
      <i/>
      <sz val="11"/>
      <name val="Arial CE"/>
      <family val="0"/>
    </font>
    <font>
      <b/>
      <i/>
      <sz val="10"/>
      <color indexed="17"/>
      <name val="Arial CE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color indexed="12"/>
      <name val="Arial"/>
      <family val="2"/>
    </font>
    <font>
      <sz val="12"/>
      <color indexed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i/>
      <sz val="9"/>
      <color indexed="12"/>
      <name val="Arial"/>
      <family val="2"/>
    </font>
    <font>
      <b/>
      <i/>
      <sz val="9"/>
      <color indexed="17"/>
      <name val="Arial CE"/>
      <family val="0"/>
    </font>
    <font>
      <i/>
      <sz val="6"/>
      <color indexed="17"/>
      <name val="Arial CE"/>
      <family val="0"/>
    </font>
    <font>
      <b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b/>
      <sz val="9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1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 indent="2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7" fontId="19" fillId="0" borderId="8" xfId="0" applyNumberFormat="1" applyFont="1" applyBorder="1" applyAlignment="1">
      <alignment vertical="center" wrapText="1"/>
    </xf>
    <xf numFmtId="7" fontId="19" fillId="0" borderId="9" xfId="0" applyNumberFormat="1" applyFont="1" applyBorder="1" applyAlignment="1">
      <alignment vertical="center" wrapText="1"/>
    </xf>
    <xf numFmtId="49" fontId="20" fillId="0" borderId="1" xfId="0" applyNumberFormat="1" applyFont="1" applyBorder="1" applyAlignment="1">
      <alignment horizontal="center" vertical="center"/>
    </xf>
    <xf numFmtId="8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8" fontId="2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7" fontId="2" fillId="0" borderId="1" xfId="0" applyNumberFormat="1" applyFont="1" applyBorder="1" applyAlignment="1">
      <alignment horizontal="right" vertical="center"/>
    </xf>
    <xf numFmtId="7" fontId="2" fillId="0" borderId="1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49" fontId="19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7" fontId="2" fillId="0" borderId="0" xfId="0" applyNumberFormat="1" applyFont="1" applyBorder="1" applyAlignment="1">
      <alignment horizontal="right" vertical="center"/>
    </xf>
    <xf numFmtId="0" fontId="22" fillId="0" borderId="0" xfId="0" applyNumberFormat="1" applyFont="1" applyAlignment="1">
      <alignment horizontal="center" vertical="center"/>
    </xf>
    <xf numFmtId="7" fontId="22" fillId="0" borderId="0" xfId="0" applyNumberFormat="1" applyFont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8" fontId="2" fillId="0" borderId="3" xfId="0" applyNumberFormat="1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/>
    </xf>
    <xf numFmtId="8" fontId="19" fillId="0" borderId="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7" fontId="19" fillId="0" borderId="0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0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7" fontId="2" fillId="0" borderId="3" xfId="0" applyNumberFormat="1" applyFont="1" applyBorder="1" applyAlignment="1">
      <alignment horizontal="right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2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7" fontId="19" fillId="0" borderId="12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left" vertical="center" wrapText="1"/>
    </xf>
    <xf numFmtId="7" fontId="27" fillId="0" borderId="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2" fillId="0" borderId="0" xfId="0" applyNumberFormat="1" applyFont="1" applyAlignment="1">
      <alignment horizontal="center" vertical="center" wrapText="1"/>
    </xf>
    <xf numFmtId="7" fontId="22" fillId="0" borderId="0" xfId="0" applyNumberFormat="1" applyFont="1" applyAlignment="1">
      <alignment horizontal="center" vertical="center" wrapText="1"/>
    </xf>
    <xf numFmtId="0" fontId="19" fillId="0" borderId="7" xfId="0" applyFont="1" applyBorder="1" applyAlignment="1">
      <alignment horizontal="left" vertical="center" wrapText="1"/>
    </xf>
    <xf numFmtId="7" fontId="19" fillId="0" borderId="8" xfId="0" applyNumberFormat="1" applyFont="1" applyBorder="1" applyAlignment="1">
      <alignment vertical="center" wrapText="1"/>
    </xf>
    <xf numFmtId="7" fontId="19" fillId="0" borderId="14" xfId="0" applyNumberFormat="1" applyFont="1" applyBorder="1" applyAlignment="1">
      <alignment vertical="center" wrapText="1"/>
    </xf>
    <xf numFmtId="7" fontId="2" fillId="0" borderId="15" xfId="0" applyNumberFormat="1" applyFont="1" applyBorder="1" applyAlignment="1">
      <alignment horizontal="right" vertical="center" wrapText="1"/>
    </xf>
    <xf numFmtId="7" fontId="2" fillId="0" borderId="16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7" fontId="25" fillId="0" borderId="0" xfId="0" applyNumberFormat="1" applyFont="1" applyBorder="1" applyAlignment="1">
      <alignment vertical="center" wrapText="1"/>
    </xf>
    <xf numFmtId="7" fontId="26" fillId="0" borderId="0" xfId="0" applyNumberFormat="1" applyFont="1" applyBorder="1" applyAlignment="1">
      <alignment horizontal="right" vertical="center" wrapText="1"/>
    </xf>
    <xf numFmtId="7" fontId="25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7" fontId="2" fillId="0" borderId="13" xfId="0" applyNumberFormat="1" applyFont="1" applyBorder="1" applyAlignment="1">
      <alignment horizontal="right" vertical="center" wrapText="1"/>
    </xf>
    <xf numFmtId="7" fontId="19" fillId="0" borderId="7" xfId="0" applyNumberFormat="1" applyFont="1" applyBorder="1" applyAlignment="1">
      <alignment horizontal="right" vertical="center" wrapText="1"/>
    </xf>
    <xf numFmtId="8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7" fontId="19" fillId="0" borderId="0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7" fontId="20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7" fontId="2" fillId="0" borderId="17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7" fontId="2" fillId="0" borderId="1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7" fontId="19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170" fontId="2" fillId="0" borderId="15" xfId="0" applyNumberFormat="1" applyFont="1" applyBorder="1" applyAlignment="1">
      <alignment vertical="center"/>
    </xf>
    <xf numFmtId="170" fontId="0" fillId="0" borderId="15" xfId="0" applyNumberFormat="1" applyBorder="1" applyAlignment="1">
      <alignment vertical="center"/>
    </xf>
    <xf numFmtId="170" fontId="2" fillId="0" borderId="18" xfId="0" applyNumberFormat="1" applyFont="1" applyBorder="1" applyAlignment="1">
      <alignment horizontal="right" vertical="center"/>
    </xf>
    <xf numFmtId="170" fontId="2" fillId="0" borderId="18" xfId="0" applyNumberFormat="1" applyFont="1" applyBorder="1" applyAlignment="1">
      <alignment vertical="center"/>
    </xf>
    <xf numFmtId="7" fontId="2" fillId="0" borderId="15" xfId="0" applyNumberFormat="1" applyFont="1" applyBorder="1" applyAlignment="1">
      <alignment horizontal="right" vertical="center"/>
    </xf>
    <xf numFmtId="7" fontId="2" fillId="0" borderId="16" xfId="0" applyNumberFormat="1" applyFont="1" applyBorder="1" applyAlignment="1">
      <alignment horizontal="right" vertical="center"/>
    </xf>
    <xf numFmtId="7" fontId="19" fillId="0" borderId="14" xfId="0" applyNumberFormat="1" applyFont="1" applyBorder="1" applyAlignment="1">
      <alignment horizontal="right" vertical="center"/>
    </xf>
    <xf numFmtId="7" fontId="2" fillId="0" borderId="15" xfId="0" applyNumberFormat="1" applyFont="1" applyBorder="1" applyAlignment="1">
      <alignment horizontal="right" vertical="center"/>
    </xf>
    <xf numFmtId="7" fontId="2" fillId="0" borderId="18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7" fontId="2" fillId="0" borderId="16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10" fontId="20" fillId="0" borderId="0" xfId="0" applyNumberFormat="1" applyFont="1" applyBorder="1" applyAlignment="1">
      <alignment horizontal="right" vertical="center"/>
    </xf>
    <xf numFmtId="7" fontId="2" fillId="0" borderId="15" xfId="0" applyNumberFormat="1" applyFont="1" applyFill="1" applyBorder="1" applyAlignment="1">
      <alignment horizontal="right" vertical="center" wrapText="1"/>
    </xf>
    <xf numFmtId="7" fontId="2" fillId="0" borderId="15" xfId="0" applyNumberFormat="1" applyFont="1" applyFill="1" applyBorder="1" applyAlignment="1">
      <alignment horizontal="right" vertical="center"/>
    </xf>
    <xf numFmtId="7" fontId="2" fillId="0" borderId="15" xfId="0" applyNumberFormat="1" applyFont="1" applyFill="1" applyBorder="1" applyAlignment="1">
      <alignment horizontal="right" vertical="center"/>
    </xf>
    <xf numFmtId="7" fontId="2" fillId="0" borderId="16" xfId="0" applyNumberFormat="1" applyFont="1" applyFill="1" applyBorder="1" applyAlignment="1">
      <alignment horizontal="right" vertical="center"/>
    </xf>
    <xf numFmtId="7" fontId="19" fillId="0" borderId="14" xfId="0" applyNumberFormat="1" applyFont="1" applyFill="1" applyBorder="1" applyAlignment="1">
      <alignment horizontal="right" vertical="center"/>
    </xf>
    <xf numFmtId="7" fontId="19" fillId="0" borderId="14" xfId="0" applyNumberFormat="1" applyFont="1" applyFill="1" applyBorder="1" applyAlignment="1">
      <alignment vertical="center" wrapText="1"/>
    </xf>
    <xf numFmtId="8" fontId="29" fillId="0" borderId="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3" xfId="0" applyFont="1" applyBorder="1" applyAlignment="1">
      <alignment/>
    </xf>
    <xf numFmtId="170" fontId="2" fillId="0" borderId="1" xfId="0" applyNumberFormat="1" applyFont="1" applyBorder="1" applyAlignment="1">
      <alignment vertical="center"/>
    </xf>
    <xf numFmtId="170" fontId="2" fillId="0" borderId="1" xfId="0" applyNumberFormat="1" applyFont="1" applyBorder="1" applyAlignment="1" quotePrefix="1">
      <alignment horizontal="right" vertical="center"/>
    </xf>
    <xf numFmtId="170" fontId="2" fillId="0" borderId="1" xfId="0" applyNumberFormat="1" applyFont="1" applyBorder="1" applyAlignment="1">
      <alignment/>
    </xf>
    <xf numFmtId="170" fontId="2" fillId="0" borderId="3" xfId="0" applyNumberFormat="1" applyFont="1" applyBorder="1" applyAlignment="1">
      <alignment/>
    </xf>
    <xf numFmtId="170" fontId="0" fillId="0" borderId="1" xfId="0" applyNumberFormat="1" applyBorder="1" applyAlignment="1">
      <alignment/>
    </xf>
    <xf numFmtId="170" fontId="3" fillId="0" borderId="17" xfId="0" applyNumberFormat="1" applyFont="1" applyBorder="1" applyAlignment="1">
      <alignment/>
    </xf>
    <xf numFmtId="170" fontId="2" fillId="0" borderId="1" xfId="0" applyNumberFormat="1" applyFont="1" applyBorder="1" applyAlignment="1">
      <alignment vertical="center"/>
    </xf>
    <xf numFmtId="7" fontId="2" fillId="0" borderId="17" xfId="0" applyNumberFormat="1" applyFont="1" applyFill="1" applyBorder="1" applyAlignment="1">
      <alignment horizontal="right" vertical="center"/>
    </xf>
    <xf numFmtId="7" fontId="21" fillId="0" borderId="1" xfId="0" applyNumberFormat="1" applyFont="1" applyBorder="1" applyAlignment="1">
      <alignment horizontal="right" vertical="center"/>
    </xf>
    <xf numFmtId="7" fontId="2" fillId="0" borderId="3" xfId="0" applyNumberFormat="1" applyFont="1" applyBorder="1" applyAlignment="1">
      <alignment horizontal="right" vertical="center"/>
    </xf>
    <xf numFmtId="7" fontId="21" fillId="0" borderId="8" xfId="0" applyNumberFormat="1" applyFont="1" applyBorder="1" applyAlignment="1">
      <alignment horizontal="right" vertical="center"/>
    </xf>
    <xf numFmtId="7" fontId="2" fillId="0" borderId="10" xfId="0" applyNumberFormat="1" applyFont="1" applyBorder="1" applyAlignment="1">
      <alignment horizontal="right" vertical="center"/>
    </xf>
    <xf numFmtId="7" fontId="21" fillId="0" borderId="3" xfId="0" applyNumberFormat="1" applyFont="1" applyBorder="1" applyAlignment="1">
      <alignment horizontal="right" vertical="center"/>
    </xf>
    <xf numFmtId="7" fontId="2" fillId="0" borderId="8" xfId="0" applyNumberFormat="1" applyFont="1" applyBorder="1" applyAlignment="1">
      <alignment horizontal="right" vertical="center"/>
    </xf>
    <xf numFmtId="7" fontId="2" fillId="0" borderId="1" xfId="0" applyNumberFormat="1" applyFont="1" applyBorder="1" applyAlignment="1">
      <alignment horizontal="right" vertical="center"/>
    </xf>
    <xf numFmtId="7" fontId="19" fillId="0" borderId="1" xfId="0" applyNumberFormat="1" applyFont="1" applyBorder="1" applyAlignment="1">
      <alignment vertical="center" wrapText="1"/>
    </xf>
    <xf numFmtId="7" fontId="19" fillId="0" borderId="3" xfId="0" applyNumberFormat="1" applyFont="1" applyBorder="1" applyAlignment="1">
      <alignment vertical="center" wrapText="1"/>
    </xf>
    <xf numFmtId="7" fontId="2" fillId="0" borderId="1" xfId="0" applyNumberFormat="1" applyFont="1" applyBorder="1" applyAlignment="1">
      <alignment vertical="center" wrapText="1"/>
    </xf>
    <xf numFmtId="7" fontId="2" fillId="0" borderId="3" xfId="0" applyNumberFormat="1" applyFont="1" applyBorder="1" applyAlignment="1">
      <alignment horizontal="right" vertical="center"/>
    </xf>
    <xf numFmtId="7" fontId="8" fillId="0" borderId="1" xfId="0" applyNumberFormat="1" applyFont="1" applyBorder="1" applyAlignment="1">
      <alignment vertical="center" wrapText="1"/>
    </xf>
    <xf numFmtId="7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2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49" fontId="19" fillId="0" borderId="19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7" fontId="19" fillId="0" borderId="20" xfId="0" applyNumberFormat="1" applyFont="1" applyBorder="1" applyAlignment="1">
      <alignment vertical="center" wrapText="1"/>
    </xf>
    <xf numFmtId="7" fontId="19" fillId="0" borderId="21" xfId="0" applyNumberFormat="1" applyFont="1" applyBorder="1" applyAlignment="1">
      <alignment vertical="center" wrapText="1"/>
    </xf>
    <xf numFmtId="7" fontId="2" fillId="0" borderId="22" xfId="0" applyNumberFormat="1" applyFont="1" applyBorder="1" applyAlignment="1">
      <alignment horizontal="right" vertical="center"/>
    </xf>
    <xf numFmtId="7" fontId="2" fillId="0" borderId="23" xfId="0" applyNumberFormat="1" applyFont="1" applyBorder="1" applyAlignment="1">
      <alignment horizontal="right" vertical="center"/>
    </xf>
    <xf numFmtId="7" fontId="19" fillId="0" borderId="24" xfId="0" applyNumberFormat="1" applyFont="1" applyBorder="1" applyAlignment="1">
      <alignment vertical="center" wrapText="1"/>
    </xf>
    <xf numFmtId="7" fontId="19" fillId="0" borderId="24" xfId="0" applyNumberFormat="1" applyFont="1" applyBorder="1" applyAlignment="1">
      <alignment horizontal="right" vertical="center"/>
    </xf>
    <xf numFmtId="7" fontId="2" fillId="0" borderId="22" xfId="0" applyNumberFormat="1" applyFont="1" applyBorder="1" applyAlignment="1">
      <alignment horizontal="right" vertical="center"/>
    </xf>
    <xf numFmtId="7" fontId="19" fillId="0" borderId="24" xfId="0" applyNumberFormat="1" applyFont="1" applyBorder="1" applyAlignment="1">
      <alignment horizontal="right" vertical="center"/>
    </xf>
    <xf numFmtId="7" fontId="2" fillId="0" borderId="3" xfId="0" applyNumberFormat="1" applyFont="1" applyBorder="1" applyAlignment="1">
      <alignment vertical="center" wrapText="1"/>
    </xf>
    <xf numFmtId="7" fontId="2" fillId="0" borderId="1" xfId="0" applyNumberFormat="1" applyFont="1" applyFill="1" applyBorder="1" applyAlignment="1">
      <alignment horizontal="right" vertical="center"/>
    </xf>
    <xf numFmtId="7" fontId="24" fillId="0" borderId="8" xfId="0" applyNumberFormat="1" applyFont="1" applyBorder="1" applyAlignment="1">
      <alignment vertical="center" wrapText="1"/>
    </xf>
    <xf numFmtId="7" fontId="19" fillId="0" borderId="0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7" fontId="26" fillId="0" borderId="0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7" fontId="8" fillId="2" borderId="8" xfId="0" applyNumberFormat="1" applyFont="1" applyFill="1" applyBorder="1" applyAlignment="1">
      <alignment horizontal="center" vertical="center"/>
    </xf>
    <xf numFmtId="0" fontId="8" fillId="2" borderId="25" xfId="0" applyNumberFormat="1" applyFont="1" applyFill="1" applyBorder="1" applyAlignment="1">
      <alignment horizontal="center" vertical="center"/>
    </xf>
    <xf numFmtId="0" fontId="8" fillId="2" borderId="26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7" fontId="8" fillId="2" borderId="26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49" fontId="19" fillId="0" borderId="24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9" fillId="0" borderId="28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169" fontId="2" fillId="0" borderId="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10" fontId="2" fillId="0" borderId="23" xfId="0" applyNumberFormat="1" applyFont="1" applyBorder="1" applyAlignment="1">
      <alignment horizontal="right" vertical="center"/>
    </xf>
    <xf numFmtId="49" fontId="2" fillId="0" borderId="29" xfId="0" applyNumberFormat="1" applyFont="1" applyBorder="1" applyAlignment="1">
      <alignment vertical="center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24" xfId="0" applyNumberFormat="1" applyFont="1" applyBorder="1" applyAlignment="1">
      <alignment horizontal="center" vertical="center" wrapText="1"/>
    </xf>
    <xf numFmtId="7" fontId="19" fillId="0" borderId="24" xfId="0" applyNumberFormat="1" applyFont="1" applyBorder="1" applyAlignment="1">
      <alignment horizontal="center" vertical="center" wrapText="1"/>
    </xf>
    <xf numFmtId="0" fontId="19" fillId="0" borderId="28" xfId="0" applyNumberFormat="1" applyFont="1" applyBorder="1" applyAlignment="1">
      <alignment horizontal="left" vertical="center" wrapText="1"/>
    </xf>
    <xf numFmtId="8" fontId="33" fillId="0" borderId="6" xfId="0" applyNumberFormat="1" applyFont="1" applyBorder="1" applyAlignment="1">
      <alignment horizontal="center" vertical="center"/>
    </xf>
    <xf numFmtId="0" fontId="33" fillId="0" borderId="6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7" fontId="36" fillId="0" borderId="6" xfId="0" applyNumberFormat="1" applyFont="1" applyBorder="1" applyAlignment="1">
      <alignment vertical="center" wrapText="1"/>
    </xf>
    <xf numFmtId="7" fontId="35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 quotePrefix="1">
      <alignment horizontal="center" vertical="center"/>
    </xf>
    <xf numFmtId="0" fontId="2" fillId="0" borderId="3" xfId="0" applyFont="1" applyBorder="1" applyAlignment="1">
      <alignment vertical="center" wrapText="1"/>
    </xf>
    <xf numFmtId="170" fontId="2" fillId="0" borderId="16" xfId="0" applyNumberFormat="1" applyFont="1" applyBorder="1" applyAlignment="1">
      <alignment vertical="center"/>
    </xf>
    <xf numFmtId="170" fontId="2" fillId="0" borderId="29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8" xfId="0" applyFont="1" applyBorder="1" applyAlignment="1">
      <alignment vertical="center"/>
    </xf>
    <xf numFmtId="170" fontId="30" fillId="0" borderId="14" xfId="0" applyNumberFormat="1" applyFont="1" applyBorder="1" applyAlignment="1">
      <alignment vertical="center"/>
    </xf>
    <xf numFmtId="0" fontId="31" fillId="0" borderId="8" xfId="0" applyFont="1" applyBorder="1" applyAlignment="1">
      <alignment horizontal="center" vertical="center"/>
    </xf>
    <xf numFmtId="170" fontId="30" fillId="0" borderId="28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0" fillId="0" borderId="7" xfId="0" applyFont="1" applyBorder="1" applyAlignment="1" quotePrefix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0" fillId="0" borderId="3" xfId="0" applyFont="1" applyBorder="1" applyAlignment="1" quotePrefix="1">
      <alignment horizontal="center" vertical="center"/>
    </xf>
    <xf numFmtId="0" fontId="30" fillId="0" borderId="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70" fontId="2" fillId="0" borderId="3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31" fillId="0" borderId="8" xfId="0" applyFont="1" applyBorder="1" applyAlignment="1">
      <alignment/>
    </xf>
    <xf numFmtId="0" fontId="0" fillId="0" borderId="9" xfId="0" applyBorder="1" applyAlignment="1">
      <alignment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170" fontId="2" fillId="0" borderId="29" xfId="0" applyNumberFormat="1" applyFont="1" applyBorder="1" applyAlignment="1">
      <alignment vertical="center"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170" fontId="24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/>
    </xf>
    <xf numFmtId="170" fontId="0" fillId="0" borderId="29" xfId="0" applyNumberFormat="1" applyBorder="1" applyAlignment="1">
      <alignment/>
    </xf>
    <xf numFmtId="0" fontId="30" fillId="0" borderId="7" xfId="0" applyFont="1" applyBorder="1" applyAlignment="1">
      <alignment horizontal="center"/>
    </xf>
    <xf numFmtId="170" fontId="31" fillId="0" borderId="8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3" fillId="0" borderId="3" xfId="0" applyFont="1" applyBorder="1" applyAlignment="1">
      <alignment vertical="center"/>
    </xf>
    <xf numFmtId="170" fontId="3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6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170" fontId="3" fillId="0" borderId="16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0" fontId="0" fillId="0" borderId="24" xfId="0" applyBorder="1" applyAlignment="1">
      <alignment vertical="center"/>
    </xf>
    <xf numFmtId="0" fontId="32" fillId="0" borderId="24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170" fontId="24" fillId="0" borderId="14" xfId="0" applyNumberFormat="1" applyFont="1" applyBorder="1" applyAlignment="1">
      <alignment vertical="center"/>
    </xf>
    <xf numFmtId="170" fontId="24" fillId="0" borderId="28" xfId="0" applyNumberFormat="1" applyFont="1" applyBorder="1" applyAlignment="1">
      <alignment vertical="center"/>
    </xf>
    <xf numFmtId="7" fontId="30" fillId="0" borderId="8" xfId="0" applyNumberFormat="1" applyFont="1" applyBorder="1" applyAlignment="1">
      <alignment vertical="center" wrapText="1"/>
    </xf>
    <xf numFmtId="0" fontId="38" fillId="0" borderId="8" xfId="0" applyFont="1" applyBorder="1" applyAlignment="1">
      <alignment vertical="top" wrapText="1"/>
    </xf>
    <xf numFmtId="7" fontId="30" fillId="0" borderId="7" xfId="0" applyNumberFormat="1" applyFont="1" applyBorder="1" applyAlignment="1">
      <alignment vertical="center" wrapText="1"/>
    </xf>
    <xf numFmtId="0" fontId="30" fillId="0" borderId="8" xfId="0" applyFont="1" applyBorder="1" applyAlignment="1">
      <alignment horizontal="left" vertical="center" wrapText="1"/>
    </xf>
    <xf numFmtId="8" fontId="39" fillId="0" borderId="6" xfId="0" applyNumberFormat="1" applyFont="1" applyBorder="1" applyAlignment="1">
      <alignment horizontal="center" vertical="center"/>
    </xf>
    <xf numFmtId="49" fontId="39" fillId="0" borderId="6" xfId="0" applyNumberFormat="1" applyFont="1" applyBorder="1" applyAlignment="1">
      <alignment horizontal="center" vertical="center"/>
    </xf>
    <xf numFmtId="0" fontId="39" fillId="0" borderId="6" xfId="0" applyFont="1" applyBorder="1" applyAlignment="1">
      <alignment horizontal="left" vertical="center" wrapText="1"/>
    </xf>
    <xf numFmtId="7" fontId="39" fillId="0" borderId="32" xfId="0" applyNumberFormat="1" applyFont="1" applyBorder="1" applyAlignment="1">
      <alignment horizontal="right" vertical="center"/>
    </xf>
    <xf numFmtId="7" fontId="39" fillId="0" borderId="6" xfId="0" applyNumberFormat="1" applyFont="1" applyBorder="1" applyAlignment="1">
      <alignment horizontal="right" vertical="center"/>
    </xf>
    <xf numFmtId="7" fontId="39" fillId="0" borderId="33" xfId="0" applyNumberFormat="1" applyFont="1" applyBorder="1" applyAlignment="1">
      <alignment horizontal="right" vertical="center"/>
    </xf>
    <xf numFmtId="8" fontId="39" fillId="0" borderId="1" xfId="0" applyNumberFormat="1" applyFont="1" applyBorder="1" applyAlignment="1">
      <alignment horizontal="center" vertical="center"/>
    </xf>
    <xf numFmtId="49" fontId="39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center" wrapText="1"/>
    </xf>
    <xf numFmtId="7" fontId="39" fillId="0" borderId="15" xfId="0" applyNumberFormat="1" applyFont="1" applyBorder="1" applyAlignment="1">
      <alignment horizontal="right" vertical="center"/>
    </xf>
    <xf numFmtId="7" fontId="39" fillId="0" borderId="1" xfId="0" applyNumberFormat="1" applyFont="1" applyBorder="1" applyAlignment="1">
      <alignment horizontal="right" vertical="center"/>
    </xf>
    <xf numFmtId="7" fontId="39" fillId="0" borderId="22" xfId="0" applyNumberFormat="1" applyFont="1" applyBorder="1" applyAlignment="1">
      <alignment horizontal="right" vertical="center"/>
    </xf>
    <xf numFmtId="8" fontId="39" fillId="0" borderId="6" xfId="0" applyNumberFormat="1" applyFont="1" applyBorder="1" applyAlignment="1" quotePrefix="1">
      <alignment horizontal="center" vertical="center"/>
    </xf>
    <xf numFmtId="7" fontId="40" fillId="0" borderId="10" xfId="0" applyNumberFormat="1" applyFont="1" applyBorder="1" applyAlignment="1">
      <alignment horizontal="right" vertical="center"/>
    </xf>
    <xf numFmtId="7" fontId="24" fillId="0" borderId="8" xfId="0" applyNumberFormat="1" applyFont="1" applyBorder="1" applyAlignment="1">
      <alignment vertical="center" wrapText="1"/>
    </xf>
    <xf numFmtId="7" fontId="30" fillId="0" borderId="8" xfId="0" applyNumberFormat="1" applyFont="1" applyBorder="1" applyAlignment="1">
      <alignment vertical="center" wrapText="1"/>
    </xf>
    <xf numFmtId="7" fontId="30" fillId="0" borderId="14" xfId="0" applyNumberFormat="1" applyFont="1" applyBorder="1" applyAlignment="1">
      <alignment vertical="center" wrapText="1"/>
    </xf>
    <xf numFmtId="7" fontId="37" fillId="0" borderId="10" xfId="0" applyNumberFormat="1" applyFont="1" applyBorder="1" applyAlignment="1">
      <alignment horizontal="right" vertical="center"/>
    </xf>
    <xf numFmtId="7" fontId="37" fillId="0" borderId="3" xfId="0" applyNumberFormat="1" applyFont="1" applyBorder="1" applyAlignment="1">
      <alignment horizontal="right" vertical="center"/>
    </xf>
    <xf numFmtId="7" fontId="37" fillId="0" borderId="1" xfId="0" applyNumberFormat="1" applyFont="1" applyBorder="1" applyAlignment="1">
      <alignment horizontal="right" vertical="center"/>
    </xf>
    <xf numFmtId="7" fontId="37" fillId="0" borderId="6" xfId="0" applyNumberFormat="1" applyFont="1" applyBorder="1" applyAlignment="1">
      <alignment horizontal="right" vertical="center"/>
    </xf>
    <xf numFmtId="7" fontId="41" fillId="0" borderId="6" xfId="0" applyNumberFormat="1" applyFont="1" applyBorder="1" applyAlignment="1">
      <alignment horizontal="right" vertical="center"/>
    </xf>
    <xf numFmtId="7" fontId="39" fillId="0" borderId="15" xfId="0" applyNumberFormat="1" applyFont="1" applyFill="1" applyBorder="1" applyAlignment="1">
      <alignment horizontal="right" vertical="center"/>
    </xf>
    <xf numFmtId="7" fontId="39" fillId="0" borderId="1" xfId="0" applyNumberFormat="1" applyFont="1" applyFill="1" applyBorder="1" applyAlignment="1">
      <alignment horizontal="right" vertical="center"/>
    </xf>
    <xf numFmtId="7" fontId="39" fillId="0" borderId="32" xfId="0" applyNumberFormat="1" applyFont="1" applyFill="1" applyBorder="1" applyAlignment="1">
      <alignment horizontal="right" vertical="center"/>
    </xf>
    <xf numFmtId="49" fontId="2" fillId="0" borderId="13" xfId="0" applyNumberFormat="1" applyFont="1" applyBorder="1" applyAlignment="1">
      <alignment horizontal="center" vertical="center"/>
    </xf>
    <xf numFmtId="8" fontId="2" fillId="0" borderId="10" xfId="0" applyNumberFormat="1" applyFont="1" applyBorder="1" applyAlignment="1">
      <alignment horizontal="center" vertical="center"/>
    </xf>
    <xf numFmtId="7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8" fontId="2" fillId="0" borderId="13" xfId="0" applyNumberFormat="1" applyFont="1" applyBorder="1" applyAlignment="1">
      <alignment horizontal="center" vertical="center"/>
    </xf>
    <xf numFmtId="7" fontId="2" fillId="0" borderId="17" xfId="0" applyNumberFormat="1" applyFont="1" applyBorder="1" applyAlignment="1">
      <alignment horizontal="right" vertical="center"/>
    </xf>
    <xf numFmtId="7" fontId="21" fillId="0" borderId="10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 wrapText="1"/>
    </xf>
    <xf numFmtId="4" fontId="42" fillId="0" borderId="0" xfId="0" applyNumberFormat="1" applyFont="1" applyAlignment="1">
      <alignment vertical="center" wrapText="1"/>
    </xf>
    <xf numFmtId="4" fontId="43" fillId="0" borderId="0" xfId="0" applyNumberFormat="1" applyFont="1" applyAlignment="1">
      <alignment vertical="center" wrapText="1"/>
    </xf>
    <xf numFmtId="4" fontId="44" fillId="0" borderId="0" xfId="0" applyNumberFormat="1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4" fontId="46" fillId="0" borderId="0" xfId="0" applyNumberFormat="1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 wrapText="1"/>
    </xf>
    <xf numFmtId="4" fontId="42" fillId="0" borderId="0" xfId="0" applyNumberFormat="1" applyFont="1" applyFill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quotePrefix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4" fontId="48" fillId="0" borderId="1" xfId="0" applyNumberFormat="1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51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4" fontId="49" fillId="0" borderId="1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vertical="center" wrapText="1"/>
    </xf>
    <xf numFmtId="4" fontId="49" fillId="0" borderId="3" xfId="0" applyNumberFormat="1" applyFont="1" applyFill="1" applyBorder="1" applyAlignment="1">
      <alignment horizontal="right" vertical="center" wrapText="1"/>
    </xf>
    <xf numFmtId="4" fontId="49" fillId="0" borderId="3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4" fontId="38" fillId="0" borderId="8" xfId="0" applyNumberFormat="1" applyFont="1" applyFill="1" applyBorder="1" applyAlignment="1">
      <alignment horizontal="right" vertical="center" wrapText="1"/>
    </xf>
    <xf numFmtId="4" fontId="54" fillId="0" borderId="1" xfId="0" applyNumberFormat="1" applyFont="1" applyFill="1" applyBorder="1" applyAlignment="1">
      <alignment horizontal="left" vertical="center" wrapText="1"/>
    </xf>
    <xf numFmtId="4" fontId="53" fillId="0" borderId="1" xfId="0" applyNumberFormat="1" applyFont="1" applyFill="1" applyBorder="1" applyAlignment="1">
      <alignment horizontal="left" vertical="center" wrapText="1"/>
    </xf>
    <xf numFmtId="4" fontId="55" fillId="0" borderId="3" xfId="0" applyNumberFormat="1" applyFont="1" applyFill="1" applyBorder="1" applyAlignment="1">
      <alignment horizontal="right" vertical="center" wrapText="1"/>
    </xf>
    <xf numFmtId="4" fontId="38" fillId="0" borderId="1" xfId="0" applyNumberFormat="1" applyFont="1" applyFill="1" applyBorder="1" applyAlignment="1">
      <alignment horizontal="left" vertical="center" wrapText="1"/>
    </xf>
    <xf numFmtId="4" fontId="42" fillId="0" borderId="0" xfId="0" applyNumberFormat="1" applyFont="1" applyAlignment="1">
      <alignment horizontal="right" vertical="center" wrapText="1"/>
    </xf>
    <xf numFmtId="4" fontId="43" fillId="0" borderId="0" xfId="0" applyNumberFormat="1" applyFont="1" applyAlignment="1">
      <alignment horizontal="righ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center" vertical="center"/>
    </xf>
    <xf numFmtId="4" fontId="53" fillId="0" borderId="1" xfId="0" applyNumberFormat="1" applyFont="1" applyFill="1" applyBorder="1" applyAlignment="1">
      <alignment horizontal="left" vertical="center"/>
    </xf>
    <xf numFmtId="4" fontId="52" fillId="0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4" fontId="56" fillId="0" borderId="8" xfId="0" applyNumberFormat="1" applyFont="1" applyFill="1" applyBorder="1" applyAlignment="1">
      <alignment horizontal="left" vertical="center" wrapText="1"/>
    </xf>
    <xf numFmtId="0" fontId="48" fillId="0" borderId="1" xfId="0" applyFont="1" applyFill="1" applyBorder="1" applyAlignment="1" quotePrefix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7" fontId="24" fillId="0" borderId="1" xfId="0" applyNumberFormat="1" applyFont="1" applyBorder="1" applyAlignment="1">
      <alignment vertical="center" wrapText="1"/>
    </xf>
    <xf numFmtId="4" fontId="48" fillId="0" borderId="1" xfId="0" applyNumberFormat="1" applyFont="1" applyFill="1" applyBorder="1" applyAlignment="1">
      <alignment horizontal="right" vertical="center"/>
    </xf>
    <xf numFmtId="49" fontId="24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8" fontId="24" fillId="0" borderId="1" xfId="0" applyNumberFormat="1" applyFont="1" applyBorder="1" applyAlignment="1">
      <alignment horizontal="center" vertical="center"/>
    </xf>
    <xf numFmtId="0" fontId="48" fillId="0" borderId="1" xfId="0" applyFont="1" applyBorder="1" applyAlignment="1">
      <alignment vertical="top" wrapText="1"/>
    </xf>
    <xf numFmtId="0" fontId="48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49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50" fillId="2" borderId="9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vertical="center" wrapText="1"/>
    </xf>
    <xf numFmtId="4" fontId="57" fillId="0" borderId="1" xfId="0" applyNumberFormat="1" applyFont="1" applyFill="1" applyBorder="1" applyAlignment="1">
      <alignment horizontal="right" vertical="center" wrapText="1"/>
    </xf>
    <xf numFmtId="4" fontId="57" fillId="0" borderId="1" xfId="0" applyNumberFormat="1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Border="1" applyAlignment="1">
      <alignment horizontal="center" vertical="center" wrapText="1"/>
    </xf>
    <xf numFmtId="4" fontId="59" fillId="0" borderId="1" xfId="0" applyNumberFormat="1" applyFont="1" applyFill="1" applyBorder="1" applyAlignment="1">
      <alignment horizontal="right" vertical="center" wrapText="1"/>
    </xf>
    <xf numFmtId="4" fontId="60" fillId="0" borderId="1" xfId="0" applyNumberFormat="1" applyFont="1" applyFill="1" applyBorder="1" applyAlignment="1">
      <alignment horizontal="right" vertical="center" wrapText="1"/>
    </xf>
    <xf numFmtId="0" fontId="59" fillId="0" borderId="1" xfId="0" applyFont="1" applyFill="1" applyBorder="1" applyAlignment="1">
      <alignment horizontal="center" vertical="center" wrapText="1"/>
    </xf>
    <xf numFmtId="4" fontId="61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7" fontId="19" fillId="0" borderId="34" xfId="0" applyNumberFormat="1" applyFont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9" fontId="33" fillId="0" borderId="6" xfId="0" applyNumberFormat="1" applyFont="1" applyBorder="1" applyAlignment="1">
      <alignment horizontal="center" vertical="center" wrapText="1"/>
    </xf>
    <xf numFmtId="7" fontId="33" fillId="0" borderId="6" xfId="0" applyNumberFormat="1" applyFont="1" applyBorder="1" applyAlignment="1">
      <alignment horizontal="right" vertical="center" wrapText="1"/>
    </xf>
    <xf numFmtId="7" fontId="33" fillId="0" borderId="32" xfId="0" applyNumberFormat="1" applyFont="1" applyBorder="1" applyAlignment="1">
      <alignment horizontal="right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7" fontId="33" fillId="0" borderId="1" xfId="0" applyNumberFormat="1" applyFont="1" applyBorder="1" applyAlignment="1">
      <alignment horizontal="right" vertical="center" wrapText="1"/>
    </xf>
    <xf numFmtId="0" fontId="51" fillId="2" borderId="26" xfId="0" applyFont="1" applyFill="1" applyBorder="1" applyAlignment="1">
      <alignment horizontal="center" vertical="center"/>
    </xf>
    <xf numFmtId="0" fontId="51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41" fillId="0" borderId="6" xfId="0" applyFont="1" applyBorder="1" applyAlignment="1" quotePrefix="1">
      <alignment horizontal="center" vertical="center"/>
    </xf>
    <xf numFmtId="0" fontId="62" fillId="0" borderId="6" xfId="0" applyFont="1" applyBorder="1" applyAlignment="1">
      <alignment horizontal="center" vertical="center"/>
    </xf>
    <xf numFmtId="0" fontId="41" fillId="0" borderId="6" xfId="0" applyFont="1" applyBorder="1" applyAlignment="1">
      <alignment vertical="center"/>
    </xf>
    <xf numFmtId="170" fontId="41" fillId="0" borderId="32" xfId="0" applyNumberFormat="1" applyFont="1" applyBorder="1" applyAlignment="1">
      <alignment vertical="center"/>
    </xf>
    <xf numFmtId="0" fontId="63" fillId="0" borderId="6" xfId="0" applyFont="1" applyBorder="1" applyAlignment="1">
      <alignment horizontal="center" vertical="center"/>
    </xf>
    <xf numFmtId="170" fontId="41" fillId="0" borderId="35" xfId="0" applyNumberFormat="1" applyFont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vertical="center"/>
    </xf>
    <xf numFmtId="170" fontId="41" fillId="0" borderId="15" xfId="0" applyNumberFormat="1" applyFont="1" applyBorder="1" applyAlignment="1">
      <alignment vertical="center"/>
    </xf>
    <xf numFmtId="0" fontId="63" fillId="0" borderId="1" xfId="0" applyFont="1" applyBorder="1" applyAlignment="1">
      <alignment horizontal="center" vertical="center"/>
    </xf>
    <xf numFmtId="170" fontId="41" fillId="0" borderId="18" xfId="0" applyNumberFormat="1" applyFont="1" applyBorder="1" applyAlignment="1">
      <alignment vertical="center"/>
    </xf>
    <xf numFmtId="0" fontId="41" fillId="0" borderId="6" xfId="0" applyFont="1" applyBorder="1" applyAlignment="1">
      <alignment vertical="center" wrapText="1"/>
    </xf>
    <xf numFmtId="0" fontId="41" fillId="0" borderId="6" xfId="0" applyFont="1" applyBorder="1" applyAlignment="1">
      <alignment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/>
    </xf>
    <xf numFmtId="170" fontId="41" fillId="0" borderId="1" xfId="0" applyNumberFormat="1" applyFont="1" applyBorder="1" applyAlignment="1">
      <alignment vertical="center"/>
    </xf>
    <xf numFmtId="170" fontId="41" fillId="0" borderId="6" xfId="0" applyNumberFormat="1" applyFont="1" applyBorder="1" applyAlignment="1">
      <alignment vertical="center"/>
    </xf>
    <xf numFmtId="0" fontId="64" fillId="0" borderId="1" xfId="0" applyFont="1" applyBorder="1" applyAlignment="1">
      <alignment horizontal="center" vertical="center"/>
    </xf>
    <xf numFmtId="170" fontId="65" fillId="0" borderId="1" xfId="0" applyNumberFormat="1" applyFont="1" applyBorder="1" applyAlignment="1">
      <alignment/>
    </xf>
    <xf numFmtId="170" fontId="65" fillId="0" borderId="6" xfId="0" applyNumberFormat="1" applyFont="1" applyBorder="1" applyAlignment="1">
      <alignment/>
    </xf>
    <xf numFmtId="170" fontId="65" fillId="0" borderId="3" xfId="0" applyNumberFormat="1" applyFont="1" applyBorder="1" applyAlignment="1">
      <alignment/>
    </xf>
    <xf numFmtId="170" fontId="66" fillId="0" borderId="1" xfId="0" applyNumberFormat="1" applyFont="1" applyBorder="1" applyAlignment="1">
      <alignment/>
    </xf>
    <xf numFmtId="170" fontId="41" fillId="0" borderId="1" xfId="0" applyNumberFormat="1" applyFont="1" applyBorder="1" applyAlignment="1">
      <alignment/>
    </xf>
    <xf numFmtId="170" fontId="41" fillId="0" borderId="6" xfId="0" applyNumberFormat="1" applyFont="1" applyBorder="1" applyAlignment="1">
      <alignment/>
    </xf>
    <xf numFmtId="0" fontId="24" fillId="0" borderId="11" xfId="0" applyFont="1" applyBorder="1" applyAlignment="1">
      <alignment vertical="center"/>
    </xf>
    <xf numFmtId="0" fontId="67" fillId="0" borderId="1" xfId="0" applyFont="1" applyFill="1" applyBorder="1" applyAlignment="1" quotePrefix="1">
      <alignment horizontal="center" vertical="center" wrapText="1"/>
    </xf>
    <xf numFmtId="0" fontId="67" fillId="0" borderId="1" xfId="0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vertical="center" wrapText="1"/>
    </xf>
    <xf numFmtId="4" fontId="67" fillId="0" borderId="1" xfId="0" applyNumberFormat="1" applyFont="1" applyFill="1" applyBorder="1" applyAlignment="1">
      <alignment horizontal="right" vertical="center" wrapText="1"/>
    </xf>
    <xf numFmtId="0" fontId="64" fillId="0" borderId="1" xfId="0" applyFont="1" applyBorder="1" applyAlignment="1">
      <alignment horizontal="left" vertical="center" wrapText="1"/>
    </xf>
    <xf numFmtId="7" fontId="64" fillId="0" borderId="1" xfId="0" applyNumberFormat="1" applyFont="1" applyBorder="1" applyAlignment="1">
      <alignment vertical="center" wrapText="1"/>
    </xf>
    <xf numFmtId="49" fontId="64" fillId="0" borderId="1" xfId="0" applyNumberFormat="1" applyFont="1" applyBorder="1" applyAlignment="1">
      <alignment horizontal="center" vertical="center"/>
    </xf>
    <xf numFmtId="8" fontId="6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workbookViewId="0" topLeftCell="A28">
      <selection activeCell="D92" sqref="D92"/>
    </sheetView>
  </sheetViews>
  <sheetFormatPr defaultColWidth="9.00390625" defaultRowHeight="12.75"/>
  <cols>
    <col min="1" max="1" width="5.75390625" style="0" customWidth="1"/>
    <col min="2" max="2" width="6.00390625" style="0" customWidth="1"/>
    <col min="3" max="3" width="5.875" style="15" customWidth="1"/>
    <col min="4" max="4" width="45.25390625" style="0" customWidth="1"/>
    <col min="5" max="5" width="15.625" style="0" customWidth="1"/>
    <col min="6" max="6" width="12.875" style="0" customWidth="1"/>
    <col min="7" max="7" width="16.375" style="0" customWidth="1"/>
    <col min="8" max="8" width="39.75390625" style="0" customWidth="1"/>
    <col min="9" max="9" width="0.6171875" style="0" customWidth="1"/>
  </cols>
  <sheetData>
    <row r="1" ht="12.75">
      <c r="H1" t="s">
        <v>391</v>
      </c>
    </row>
    <row r="2" ht="12.75">
      <c r="H2" t="s">
        <v>392</v>
      </c>
    </row>
    <row r="3" ht="12.75">
      <c r="H3" t="s">
        <v>393</v>
      </c>
    </row>
    <row r="4" spans="1:5" ht="18">
      <c r="A4" t="s">
        <v>4</v>
      </c>
      <c r="B4" s="193" t="s">
        <v>407</v>
      </c>
      <c r="C4" s="193"/>
      <c r="D4" s="193"/>
      <c r="E4" s="193"/>
    </row>
    <row r="5" spans="2:4" ht="12" customHeight="1">
      <c r="B5" s="2"/>
      <c r="C5" s="16"/>
      <c r="D5" s="2"/>
    </row>
    <row r="6" spans="4:8" ht="12" customHeight="1" thickBot="1">
      <c r="D6" s="192"/>
      <c r="H6" s="406"/>
    </row>
    <row r="7" spans="1:8" s="7" customFormat="1" ht="15" customHeight="1">
      <c r="A7" s="484" t="s">
        <v>0</v>
      </c>
      <c r="B7" s="486" t="s">
        <v>32</v>
      </c>
      <c r="C7" s="488" t="s">
        <v>1</v>
      </c>
      <c r="D7" s="490" t="s">
        <v>3</v>
      </c>
      <c r="E7" s="482" t="s">
        <v>459</v>
      </c>
      <c r="F7" s="480" t="s">
        <v>386</v>
      </c>
      <c r="G7" s="265" t="s">
        <v>126</v>
      </c>
      <c r="H7" s="478" t="s">
        <v>390</v>
      </c>
    </row>
    <row r="8" spans="1:8" s="7" customFormat="1" ht="15" customHeight="1" thickBot="1">
      <c r="A8" s="485"/>
      <c r="B8" s="487"/>
      <c r="C8" s="489"/>
      <c r="D8" s="491"/>
      <c r="E8" s="483"/>
      <c r="F8" s="481"/>
      <c r="G8" s="266" t="s">
        <v>127</v>
      </c>
      <c r="H8" s="479"/>
    </row>
    <row r="9" spans="1:8" s="8" customFormat="1" ht="9.75" customHeight="1" thickBot="1">
      <c r="A9" s="261">
        <v>1</v>
      </c>
      <c r="B9" s="261">
        <v>2</v>
      </c>
      <c r="C9" s="261">
        <v>3</v>
      </c>
      <c r="D9" s="261">
        <v>4</v>
      </c>
      <c r="E9" s="262">
        <v>5</v>
      </c>
      <c r="F9" s="261">
        <v>6</v>
      </c>
      <c r="G9" s="263">
        <v>7</v>
      </c>
      <c r="H9" s="264">
        <v>8</v>
      </c>
    </row>
    <row r="10" spans="1:8" s="8" customFormat="1" ht="14.25" customHeight="1" thickBot="1">
      <c r="A10" s="260" t="s">
        <v>124</v>
      </c>
      <c r="B10" s="254"/>
      <c r="C10" s="254"/>
      <c r="D10" s="255" t="s">
        <v>6</v>
      </c>
      <c r="E10" s="256">
        <f>E11</f>
        <v>8000</v>
      </c>
      <c r="F10" s="257"/>
      <c r="G10" s="258">
        <f>G11</f>
        <v>8000</v>
      </c>
      <c r="H10" s="259"/>
    </row>
    <row r="11" spans="1:10" s="8" customFormat="1" ht="15" customHeight="1">
      <c r="A11" s="252"/>
      <c r="B11" s="419" t="s">
        <v>125</v>
      </c>
      <c r="C11" s="420"/>
      <c r="D11" s="421" t="s">
        <v>5</v>
      </c>
      <c r="E11" s="422">
        <f>E12</f>
        <v>8000</v>
      </c>
      <c r="F11" s="423"/>
      <c r="G11" s="424">
        <f>G12</f>
        <v>8000</v>
      </c>
      <c r="H11" s="252"/>
      <c r="J11" s="84"/>
    </row>
    <row r="12" spans="1:10" s="8" customFormat="1" ht="24.75" customHeight="1" thickBot="1">
      <c r="A12" s="164"/>
      <c r="B12" s="267"/>
      <c r="C12" s="248" t="s">
        <v>128</v>
      </c>
      <c r="D12" s="249" t="s">
        <v>322</v>
      </c>
      <c r="E12" s="250">
        <v>8000</v>
      </c>
      <c r="F12" s="164"/>
      <c r="G12" s="251">
        <v>8000</v>
      </c>
      <c r="H12" s="164"/>
      <c r="J12" s="85"/>
    </row>
    <row r="13" spans="1:10" s="8" customFormat="1" ht="15" customHeight="1" thickBot="1">
      <c r="A13" s="253">
        <v>700</v>
      </c>
      <c r="B13" s="254"/>
      <c r="C13" s="254"/>
      <c r="D13" s="255" t="s">
        <v>8</v>
      </c>
      <c r="E13" s="256">
        <f>E14</f>
        <v>200000</v>
      </c>
      <c r="F13" s="257"/>
      <c r="G13" s="258">
        <f>G14</f>
        <v>200000</v>
      </c>
      <c r="H13" s="259"/>
      <c r="J13" s="84"/>
    </row>
    <row r="14" spans="1:10" s="8" customFormat="1" ht="15" customHeight="1">
      <c r="A14" s="252"/>
      <c r="B14" s="425">
        <v>70005</v>
      </c>
      <c r="C14" s="420"/>
      <c r="D14" s="421" t="s">
        <v>7</v>
      </c>
      <c r="E14" s="422">
        <f>E15+E16+E17</f>
        <v>200000</v>
      </c>
      <c r="F14" s="423"/>
      <c r="G14" s="424">
        <f>G15+G16+G17</f>
        <v>200000</v>
      </c>
      <c r="H14" s="252"/>
      <c r="J14" s="84"/>
    </row>
    <row r="15" spans="1:10" s="8" customFormat="1" ht="23.25" customHeight="1">
      <c r="A15" s="5"/>
      <c r="B15" s="5"/>
      <c r="C15" s="47" t="s">
        <v>129</v>
      </c>
      <c r="D15" s="50" t="s">
        <v>323</v>
      </c>
      <c r="E15" s="135">
        <v>10000</v>
      </c>
      <c r="F15" s="5"/>
      <c r="G15" s="137">
        <v>10000</v>
      </c>
      <c r="H15" s="5"/>
      <c r="J15" s="84"/>
    </row>
    <row r="16" spans="1:10" s="8" customFormat="1" ht="36" customHeight="1">
      <c r="A16" s="5"/>
      <c r="B16" s="5"/>
      <c r="C16" s="47" t="s">
        <v>128</v>
      </c>
      <c r="D16" s="50" t="s">
        <v>324</v>
      </c>
      <c r="E16" s="135">
        <v>20000</v>
      </c>
      <c r="F16" s="5"/>
      <c r="G16" s="137">
        <v>20000</v>
      </c>
      <c r="H16" s="5"/>
      <c r="J16" s="84"/>
    </row>
    <row r="17" spans="1:10" s="8" customFormat="1" ht="15" customHeight="1" thickBot="1">
      <c r="A17" s="164"/>
      <c r="B17" s="164"/>
      <c r="C17" s="248" t="s">
        <v>130</v>
      </c>
      <c r="D17" s="249" t="s">
        <v>325</v>
      </c>
      <c r="E17" s="250">
        <v>170000</v>
      </c>
      <c r="F17" s="164"/>
      <c r="G17" s="251">
        <v>170000</v>
      </c>
      <c r="H17" s="164"/>
      <c r="J17" s="84"/>
    </row>
    <row r="18" spans="1:10" s="8" customFormat="1" ht="15" customHeight="1" thickBot="1">
      <c r="A18" s="253">
        <v>750</v>
      </c>
      <c r="B18" s="254"/>
      <c r="C18" s="254"/>
      <c r="D18" s="255" t="s">
        <v>12</v>
      </c>
      <c r="E18" s="256">
        <f>E19+E22</f>
        <v>106200</v>
      </c>
      <c r="F18" s="257"/>
      <c r="G18" s="258">
        <f>G19+G22</f>
        <v>106200</v>
      </c>
      <c r="H18" s="259"/>
      <c r="J18" s="84"/>
    </row>
    <row r="19" spans="1:10" s="8" customFormat="1" ht="15" customHeight="1">
      <c r="A19" s="252"/>
      <c r="B19" s="425">
        <v>75011</v>
      </c>
      <c r="C19" s="420"/>
      <c r="D19" s="421" t="s">
        <v>9</v>
      </c>
      <c r="E19" s="422">
        <f>E20+E21</f>
        <v>62200</v>
      </c>
      <c r="F19" s="423"/>
      <c r="G19" s="424">
        <f>G20+G21</f>
        <v>62200</v>
      </c>
      <c r="H19" s="252"/>
      <c r="J19" s="84"/>
    </row>
    <row r="20" spans="1:10" s="8" customFormat="1" ht="37.5" customHeight="1">
      <c r="A20" s="5"/>
      <c r="B20" s="5"/>
      <c r="C20" s="49">
        <v>2010</v>
      </c>
      <c r="D20" s="83" t="s">
        <v>326</v>
      </c>
      <c r="E20" s="135">
        <v>61200</v>
      </c>
      <c r="F20" s="5"/>
      <c r="G20" s="137">
        <v>61200</v>
      </c>
      <c r="H20" s="5"/>
      <c r="J20" s="86"/>
    </row>
    <row r="21" spans="1:10" s="8" customFormat="1" ht="36" customHeight="1">
      <c r="A21" s="5"/>
      <c r="B21" s="5"/>
      <c r="C21" s="49">
        <v>2360</v>
      </c>
      <c r="D21" s="50" t="s">
        <v>356</v>
      </c>
      <c r="E21" s="135">
        <v>1000</v>
      </c>
      <c r="F21" s="164"/>
      <c r="G21" s="137">
        <v>1000</v>
      </c>
      <c r="H21" s="5"/>
      <c r="J21" s="84"/>
    </row>
    <row r="22" spans="1:8" s="8" customFormat="1" ht="15" customHeight="1">
      <c r="A22" s="5"/>
      <c r="B22" s="426">
        <v>75023</v>
      </c>
      <c r="C22" s="427"/>
      <c r="D22" s="428" t="s">
        <v>11</v>
      </c>
      <c r="E22" s="429">
        <f>E23+E24+E25</f>
        <v>44000</v>
      </c>
      <c r="F22" s="430"/>
      <c r="G22" s="431">
        <f>G23+G24+G25</f>
        <v>44000</v>
      </c>
      <c r="H22" s="5"/>
    </row>
    <row r="23" spans="1:8" s="8" customFormat="1" ht="24" customHeight="1">
      <c r="A23" s="5"/>
      <c r="B23" s="5"/>
      <c r="C23" s="47" t="s">
        <v>131</v>
      </c>
      <c r="D23" s="50" t="s">
        <v>329</v>
      </c>
      <c r="E23" s="135">
        <v>6000</v>
      </c>
      <c r="F23" s="165"/>
      <c r="G23" s="137">
        <v>6000</v>
      </c>
      <c r="H23" s="5"/>
    </row>
    <row r="24" spans="1:8" s="8" customFormat="1" ht="24" customHeight="1">
      <c r="A24" s="5"/>
      <c r="B24" s="5"/>
      <c r="C24" s="47" t="s">
        <v>132</v>
      </c>
      <c r="D24" s="50" t="s">
        <v>330</v>
      </c>
      <c r="E24" s="135">
        <v>15000</v>
      </c>
      <c r="F24" s="5"/>
      <c r="G24" s="137">
        <v>15000</v>
      </c>
      <c r="H24" s="5"/>
    </row>
    <row r="25" spans="1:8" s="8" customFormat="1" ht="24" customHeight="1" thickBot="1">
      <c r="A25" s="164"/>
      <c r="B25" s="164"/>
      <c r="C25" s="248" t="s">
        <v>133</v>
      </c>
      <c r="D25" s="249" t="s">
        <v>10</v>
      </c>
      <c r="E25" s="250">
        <v>23000</v>
      </c>
      <c r="F25" s="164"/>
      <c r="G25" s="251">
        <v>23000</v>
      </c>
      <c r="H25" s="164"/>
    </row>
    <row r="26" spans="1:8" s="8" customFormat="1" ht="45" customHeight="1" thickBot="1">
      <c r="A26" s="253">
        <v>751</v>
      </c>
      <c r="B26" s="254"/>
      <c r="C26" s="254"/>
      <c r="D26" s="268" t="s">
        <v>422</v>
      </c>
      <c r="E26" s="256">
        <f>E27</f>
        <v>1272</v>
      </c>
      <c r="F26" s="257"/>
      <c r="G26" s="258">
        <f>G27</f>
        <v>1272</v>
      </c>
      <c r="H26" s="259"/>
    </row>
    <row r="27" spans="1:10" s="8" customFormat="1" ht="25.5" customHeight="1">
      <c r="A27" s="252"/>
      <c r="B27" s="425">
        <v>75101</v>
      </c>
      <c r="C27" s="420"/>
      <c r="D27" s="432" t="s">
        <v>331</v>
      </c>
      <c r="E27" s="422">
        <f>E28</f>
        <v>1272</v>
      </c>
      <c r="F27" s="423"/>
      <c r="G27" s="424">
        <f>G28</f>
        <v>1272</v>
      </c>
      <c r="H27" s="252"/>
      <c r="J27" s="84"/>
    </row>
    <row r="28" spans="1:10" s="8" customFormat="1" ht="38.25" customHeight="1" thickBot="1">
      <c r="A28" s="164"/>
      <c r="B28" s="164"/>
      <c r="C28" s="269">
        <v>2010</v>
      </c>
      <c r="D28" s="66" t="s">
        <v>327</v>
      </c>
      <c r="E28" s="270">
        <v>1272</v>
      </c>
      <c r="F28" s="164"/>
      <c r="G28" s="251">
        <v>1272</v>
      </c>
      <c r="H28" s="164"/>
      <c r="J28" s="85"/>
    </row>
    <row r="29" spans="1:10" s="8" customFormat="1" ht="27" customHeight="1" thickBot="1">
      <c r="A29" s="253">
        <v>754</v>
      </c>
      <c r="B29" s="254"/>
      <c r="C29" s="254"/>
      <c r="D29" s="268" t="s">
        <v>14</v>
      </c>
      <c r="E29" s="256">
        <f>E30</f>
        <v>2500</v>
      </c>
      <c r="F29" s="257"/>
      <c r="G29" s="258">
        <f>G30</f>
        <v>2500</v>
      </c>
      <c r="H29" s="259"/>
      <c r="J29" s="84"/>
    </row>
    <row r="30" spans="1:10" s="8" customFormat="1" ht="15" customHeight="1">
      <c r="A30" s="252"/>
      <c r="B30" s="425">
        <v>75414</v>
      </c>
      <c r="C30" s="420"/>
      <c r="D30" s="421" t="s">
        <v>13</v>
      </c>
      <c r="E30" s="422">
        <f>E31</f>
        <v>2500</v>
      </c>
      <c r="F30" s="423"/>
      <c r="G30" s="424">
        <f>G31</f>
        <v>2500</v>
      </c>
      <c r="H30" s="252"/>
      <c r="J30" s="84"/>
    </row>
    <row r="31" spans="1:10" s="8" customFormat="1" ht="39.75" customHeight="1" thickBot="1">
      <c r="A31" s="164"/>
      <c r="B31" s="164"/>
      <c r="C31" s="269">
        <v>2010</v>
      </c>
      <c r="D31" s="83" t="s">
        <v>328</v>
      </c>
      <c r="E31" s="250">
        <v>2500</v>
      </c>
      <c r="F31" s="164"/>
      <c r="G31" s="251">
        <v>2500</v>
      </c>
      <c r="H31" s="164"/>
      <c r="J31" s="85"/>
    </row>
    <row r="32" spans="1:8" ht="42.75" customHeight="1" thickBot="1">
      <c r="A32" s="253">
        <v>756</v>
      </c>
      <c r="B32" s="254"/>
      <c r="C32" s="254"/>
      <c r="D32" s="268" t="s">
        <v>332</v>
      </c>
      <c r="E32" s="256">
        <f>E33+E38+E46+E53</f>
        <v>7604029</v>
      </c>
      <c r="F32" s="273"/>
      <c r="G32" s="258">
        <f>G33+G38+G46+G53</f>
        <v>7578868</v>
      </c>
      <c r="H32" s="274"/>
    </row>
    <row r="33" spans="1:8" s="9" customFormat="1" ht="41.25" customHeight="1">
      <c r="A33" s="271"/>
      <c r="B33" s="425">
        <v>75615</v>
      </c>
      <c r="C33" s="420"/>
      <c r="D33" s="432" t="s">
        <v>333</v>
      </c>
      <c r="E33" s="422">
        <f>E34+E35+E36+E37</f>
        <v>1831000</v>
      </c>
      <c r="F33" s="433"/>
      <c r="G33" s="424">
        <f>G34+G35+G36+G37</f>
        <v>1831000</v>
      </c>
      <c r="H33" s="272"/>
    </row>
    <row r="34" spans="1:8" s="9" customFormat="1" ht="15" customHeight="1">
      <c r="A34" s="10"/>
      <c r="B34" s="10"/>
      <c r="C34" s="47" t="s">
        <v>134</v>
      </c>
      <c r="D34" s="50" t="s">
        <v>334</v>
      </c>
      <c r="E34" s="135">
        <v>1700000</v>
      </c>
      <c r="F34" s="45"/>
      <c r="G34" s="138">
        <v>1700000</v>
      </c>
      <c r="H34" s="45"/>
    </row>
    <row r="35" spans="1:8" ht="15" customHeight="1">
      <c r="A35" s="6"/>
      <c r="B35" s="6"/>
      <c r="C35" s="47" t="s">
        <v>135</v>
      </c>
      <c r="D35" s="48" t="s">
        <v>335</v>
      </c>
      <c r="E35" s="135">
        <v>100000</v>
      </c>
      <c r="F35" s="166"/>
      <c r="G35" s="138">
        <v>100000</v>
      </c>
      <c r="H35" s="166"/>
    </row>
    <row r="36" spans="1:8" ht="15" customHeight="1">
      <c r="A36" s="6"/>
      <c r="B36" s="6"/>
      <c r="C36" s="47" t="s">
        <v>136</v>
      </c>
      <c r="D36" s="48" t="s">
        <v>336</v>
      </c>
      <c r="E36" s="135">
        <v>17000</v>
      </c>
      <c r="F36" s="166"/>
      <c r="G36" s="138">
        <v>17000</v>
      </c>
      <c r="H36" s="166"/>
    </row>
    <row r="37" spans="1:8" ht="15" customHeight="1">
      <c r="A37" s="6"/>
      <c r="B37" s="6"/>
      <c r="C37" s="47" t="s">
        <v>137</v>
      </c>
      <c r="D37" s="48" t="s">
        <v>337</v>
      </c>
      <c r="E37" s="135">
        <v>14000</v>
      </c>
      <c r="F37" s="166"/>
      <c r="G37" s="138">
        <v>14000</v>
      </c>
      <c r="H37" s="166"/>
    </row>
    <row r="38" spans="1:8" s="9" customFormat="1" ht="27" customHeight="1">
      <c r="A38" s="11"/>
      <c r="B38" s="426">
        <v>75616</v>
      </c>
      <c r="C38" s="427"/>
      <c r="D38" s="434" t="s">
        <v>338</v>
      </c>
      <c r="E38" s="429">
        <f>E39+E40+E41+E42+E43+E44+E45</f>
        <v>1288500</v>
      </c>
      <c r="F38" s="435"/>
      <c r="G38" s="431">
        <f>G39+G40+G41+G42+G43+G44+G45</f>
        <v>1288500</v>
      </c>
      <c r="H38" s="45"/>
    </row>
    <row r="39" spans="1:9" s="9" customFormat="1" ht="15" customHeight="1">
      <c r="A39" s="10"/>
      <c r="B39" s="10"/>
      <c r="C39" s="47" t="s">
        <v>134</v>
      </c>
      <c r="D39" s="48" t="s">
        <v>334</v>
      </c>
      <c r="E39" s="135">
        <v>500000</v>
      </c>
      <c r="F39" s="45"/>
      <c r="G39" s="138">
        <v>500000</v>
      </c>
      <c r="H39" s="45"/>
      <c r="I39" s="134"/>
    </row>
    <row r="40" spans="1:8" ht="15" customHeight="1">
      <c r="A40" s="6"/>
      <c r="B40" s="6"/>
      <c r="C40" s="47" t="s">
        <v>135</v>
      </c>
      <c r="D40" s="48" t="s">
        <v>339</v>
      </c>
      <c r="E40" s="135">
        <v>460000</v>
      </c>
      <c r="F40" s="166"/>
      <c r="G40" s="138">
        <v>460000</v>
      </c>
      <c r="H40" s="166"/>
    </row>
    <row r="41" spans="1:8" ht="15" customHeight="1">
      <c r="A41" s="6"/>
      <c r="B41" s="6"/>
      <c r="C41" s="47" t="s">
        <v>136</v>
      </c>
      <c r="D41" s="48" t="s">
        <v>336</v>
      </c>
      <c r="E41" s="135">
        <v>2500</v>
      </c>
      <c r="F41" s="166"/>
      <c r="G41" s="138">
        <v>2500</v>
      </c>
      <c r="H41" s="166"/>
    </row>
    <row r="42" spans="1:8" s="9" customFormat="1" ht="15" customHeight="1">
      <c r="A42" s="11"/>
      <c r="B42" s="10"/>
      <c r="C42" s="47" t="s">
        <v>137</v>
      </c>
      <c r="D42" s="48" t="s">
        <v>340</v>
      </c>
      <c r="E42" s="135">
        <v>220000</v>
      </c>
      <c r="F42" s="45"/>
      <c r="G42" s="138">
        <v>220000</v>
      </c>
      <c r="H42" s="45"/>
    </row>
    <row r="43" spans="1:8" ht="24" customHeight="1">
      <c r="A43" s="6"/>
      <c r="B43" s="6"/>
      <c r="C43" s="47" t="s">
        <v>138</v>
      </c>
      <c r="D43" s="50" t="s">
        <v>341</v>
      </c>
      <c r="E43" s="135">
        <v>7000</v>
      </c>
      <c r="F43" s="166"/>
      <c r="G43" s="138">
        <v>7000</v>
      </c>
      <c r="H43" s="166"/>
    </row>
    <row r="44" spans="1:8" ht="15" customHeight="1">
      <c r="A44" s="6"/>
      <c r="B44" s="6"/>
      <c r="C44" s="47" t="s">
        <v>139</v>
      </c>
      <c r="D44" s="48" t="s">
        <v>15</v>
      </c>
      <c r="E44" s="135">
        <v>9000</v>
      </c>
      <c r="F44" s="166"/>
      <c r="G44" s="138">
        <v>9000</v>
      </c>
      <c r="H44" s="166"/>
    </row>
    <row r="45" spans="1:8" ht="15" customHeight="1">
      <c r="A45" s="6"/>
      <c r="B45" s="6"/>
      <c r="C45" s="47" t="s">
        <v>140</v>
      </c>
      <c r="D45" s="48" t="s">
        <v>342</v>
      </c>
      <c r="E45" s="135">
        <v>90000</v>
      </c>
      <c r="F45" s="166"/>
      <c r="G45" s="138">
        <v>90000</v>
      </c>
      <c r="H45" s="166"/>
    </row>
    <row r="46" spans="1:8" s="9" customFormat="1" ht="25.5" customHeight="1">
      <c r="A46" s="11"/>
      <c r="B46" s="426">
        <v>75618</v>
      </c>
      <c r="C46" s="427"/>
      <c r="D46" s="434" t="s">
        <v>343</v>
      </c>
      <c r="E46" s="429">
        <f>E47+E48+E49+E50+E51+E52</f>
        <v>519000</v>
      </c>
      <c r="F46" s="435"/>
      <c r="G46" s="431">
        <f>G47+G48+G49+G50+G51+G52</f>
        <v>519000</v>
      </c>
      <c r="H46" s="45"/>
    </row>
    <row r="47" spans="1:8" s="9" customFormat="1" ht="16.5" customHeight="1">
      <c r="A47" s="10"/>
      <c r="B47" s="10"/>
      <c r="C47" s="47" t="s">
        <v>141</v>
      </c>
      <c r="D47" s="48" t="s">
        <v>348</v>
      </c>
      <c r="E47" s="135">
        <v>40000</v>
      </c>
      <c r="F47" s="167"/>
      <c r="G47" s="138">
        <v>40000</v>
      </c>
      <c r="H47" s="45"/>
    </row>
    <row r="48" spans="1:8" ht="16.5" customHeight="1">
      <c r="A48" s="6"/>
      <c r="B48" s="6"/>
      <c r="C48" s="47" t="s">
        <v>142</v>
      </c>
      <c r="D48" s="48" t="s">
        <v>349</v>
      </c>
      <c r="E48" s="135">
        <v>40000</v>
      </c>
      <c r="F48" s="166"/>
      <c r="G48" s="138">
        <v>40000</v>
      </c>
      <c r="H48" s="166"/>
    </row>
    <row r="49" spans="1:8" s="9" customFormat="1" ht="24" customHeight="1">
      <c r="A49" s="11"/>
      <c r="B49" s="10"/>
      <c r="C49" s="47" t="s">
        <v>143</v>
      </c>
      <c r="D49" s="50" t="s">
        <v>350</v>
      </c>
      <c r="E49" s="135">
        <v>150000</v>
      </c>
      <c r="F49" s="45"/>
      <c r="G49" s="138">
        <v>150000</v>
      </c>
      <c r="H49" s="189"/>
    </row>
    <row r="50" spans="1:8" s="9" customFormat="1" ht="24" customHeight="1">
      <c r="A50" s="10"/>
      <c r="B50" s="10"/>
      <c r="C50" s="47" t="s">
        <v>144</v>
      </c>
      <c r="D50" s="50" t="s">
        <v>351</v>
      </c>
      <c r="E50" s="135">
        <v>282000</v>
      </c>
      <c r="F50" s="45"/>
      <c r="G50" s="138">
        <v>282000</v>
      </c>
      <c r="H50" s="189"/>
    </row>
    <row r="51" spans="1:8" ht="24" customHeight="1">
      <c r="A51" s="6"/>
      <c r="B51" s="6"/>
      <c r="C51" s="47" t="s">
        <v>144</v>
      </c>
      <c r="D51" s="50" t="s">
        <v>352</v>
      </c>
      <c r="E51" s="135">
        <v>5000</v>
      </c>
      <c r="F51" s="166"/>
      <c r="G51" s="138">
        <v>5000</v>
      </c>
      <c r="H51" s="190"/>
    </row>
    <row r="52" spans="1:8" s="9" customFormat="1" ht="24" customHeight="1">
      <c r="A52" s="11"/>
      <c r="B52" s="10"/>
      <c r="C52" s="47" t="s">
        <v>144</v>
      </c>
      <c r="D52" s="50" t="s">
        <v>353</v>
      </c>
      <c r="E52" s="174">
        <v>2000</v>
      </c>
      <c r="F52" s="45"/>
      <c r="G52" s="174">
        <v>2000</v>
      </c>
      <c r="H52" s="189"/>
    </row>
    <row r="53" spans="1:8" s="9" customFormat="1" ht="25.5" customHeight="1">
      <c r="A53" s="10"/>
      <c r="B53" s="426">
        <v>75621</v>
      </c>
      <c r="C53" s="427"/>
      <c r="D53" s="434" t="s">
        <v>16</v>
      </c>
      <c r="E53" s="429">
        <f>E54+E55</f>
        <v>3965529</v>
      </c>
      <c r="F53" s="436">
        <f>F54+F55</f>
        <v>-25161</v>
      </c>
      <c r="G53" s="431">
        <f>G54+G55</f>
        <v>3940368</v>
      </c>
      <c r="H53" s="189"/>
    </row>
    <row r="54" spans="1:8" ht="35.25" customHeight="1">
      <c r="A54" s="6"/>
      <c r="B54" s="6"/>
      <c r="C54" s="47" t="s">
        <v>145</v>
      </c>
      <c r="D54" s="48" t="s">
        <v>354</v>
      </c>
      <c r="E54" s="135">
        <v>1965529</v>
      </c>
      <c r="F54" s="168">
        <v>-25161</v>
      </c>
      <c r="G54" s="138">
        <f>E54+F54</f>
        <v>1940368</v>
      </c>
      <c r="H54" s="191" t="s">
        <v>396</v>
      </c>
    </row>
    <row r="55" spans="1:8" ht="16.5" customHeight="1" thickBot="1">
      <c r="A55" s="208"/>
      <c r="B55" s="208"/>
      <c r="C55" s="248" t="s">
        <v>146</v>
      </c>
      <c r="D55" s="275" t="s">
        <v>355</v>
      </c>
      <c r="E55" s="250">
        <v>2000000</v>
      </c>
      <c r="F55" s="276"/>
      <c r="G55" s="277">
        <v>2000000</v>
      </c>
      <c r="H55" s="278"/>
    </row>
    <row r="56" spans="1:8" ht="15" customHeight="1" thickBot="1">
      <c r="A56" s="253">
        <v>758</v>
      </c>
      <c r="B56" s="254"/>
      <c r="C56" s="254"/>
      <c r="D56" s="255" t="s">
        <v>21</v>
      </c>
      <c r="E56" s="256">
        <f>E57+E59</f>
        <v>5360659</v>
      </c>
      <c r="F56" s="280">
        <f>F57+F59</f>
        <v>165258</v>
      </c>
      <c r="G56" s="258">
        <f>G57+G59</f>
        <v>5525917</v>
      </c>
      <c r="H56" s="281"/>
    </row>
    <row r="57" spans="1:8" ht="15" customHeight="1">
      <c r="A57" s="40"/>
      <c r="B57" s="425">
        <v>75801</v>
      </c>
      <c r="C57" s="420"/>
      <c r="D57" s="421" t="s">
        <v>17</v>
      </c>
      <c r="E57" s="422">
        <f>E58</f>
        <v>4496492</v>
      </c>
      <c r="F57" s="437">
        <f>F58</f>
        <v>165258</v>
      </c>
      <c r="G57" s="424">
        <f>G58</f>
        <v>4661750</v>
      </c>
      <c r="H57" s="279"/>
    </row>
    <row r="58" spans="1:8" s="9" customFormat="1" ht="23.25" customHeight="1">
      <c r="A58" s="11"/>
      <c r="B58" s="10"/>
      <c r="C58" s="49">
        <v>2920</v>
      </c>
      <c r="D58" s="48" t="s">
        <v>18</v>
      </c>
      <c r="E58" s="135">
        <v>4496492</v>
      </c>
      <c r="F58" s="169">
        <v>165258</v>
      </c>
      <c r="G58" s="138">
        <f>SUM(E58:F58)</f>
        <v>4661750</v>
      </c>
      <c r="H58" s="191" t="s">
        <v>397</v>
      </c>
    </row>
    <row r="59" spans="1:8" ht="15" customHeight="1">
      <c r="A59" s="6"/>
      <c r="B59" s="426">
        <v>75807</v>
      </c>
      <c r="C59" s="438"/>
      <c r="D59" s="428" t="s">
        <v>20</v>
      </c>
      <c r="E59" s="429">
        <f>E60</f>
        <v>864167</v>
      </c>
      <c r="F59" s="439"/>
      <c r="G59" s="431">
        <f>G60</f>
        <v>864167</v>
      </c>
      <c r="H59" s="190"/>
    </row>
    <row r="60" spans="1:8" ht="15" customHeight="1" thickBot="1">
      <c r="A60" s="208"/>
      <c r="B60" s="208"/>
      <c r="C60" s="269">
        <v>2920</v>
      </c>
      <c r="D60" s="275" t="s">
        <v>19</v>
      </c>
      <c r="E60" s="250">
        <v>864167</v>
      </c>
      <c r="F60" s="171"/>
      <c r="G60" s="282">
        <v>864167</v>
      </c>
      <c r="H60" s="278"/>
    </row>
    <row r="61" spans="1:8" ht="15" customHeight="1" thickBot="1">
      <c r="A61" s="283">
        <v>801</v>
      </c>
      <c r="B61" s="254"/>
      <c r="C61" s="254"/>
      <c r="D61" s="255" t="s">
        <v>26</v>
      </c>
      <c r="E61" s="256">
        <f>E62+E64</f>
        <v>48000</v>
      </c>
      <c r="F61" s="284"/>
      <c r="G61" s="258">
        <f>G62+G64</f>
        <v>48000</v>
      </c>
      <c r="H61" s="281"/>
    </row>
    <row r="62" spans="1:8" ht="15" customHeight="1">
      <c r="A62" s="40"/>
      <c r="B62" s="425">
        <v>80101</v>
      </c>
      <c r="C62" s="420"/>
      <c r="D62" s="421" t="s">
        <v>23</v>
      </c>
      <c r="E62" s="422">
        <f>E63</f>
        <v>40000</v>
      </c>
      <c r="F62" s="440"/>
      <c r="G62" s="424">
        <f>G63</f>
        <v>40000</v>
      </c>
      <c r="H62" s="279"/>
    </row>
    <row r="63" spans="1:8" ht="24" customHeight="1">
      <c r="A63" s="6"/>
      <c r="B63" s="6"/>
      <c r="C63" s="47" t="s">
        <v>128</v>
      </c>
      <c r="D63" s="50" t="s">
        <v>22</v>
      </c>
      <c r="E63" s="135">
        <v>40000</v>
      </c>
      <c r="F63" s="170"/>
      <c r="G63" s="138">
        <v>40000</v>
      </c>
      <c r="H63" s="190"/>
    </row>
    <row r="64" spans="1:8" ht="15" customHeight="1">
      <c r="A64" s="6"/>
      <c r="B64" s="426">
        <v>80104</v>
      </c>
      <c r="C64" s="427"/>
      <c r="D64" s="428" t="s">
        <v>25</v>
      </c>
      <c r="E64" s="429">
        <f>E65</f>
        <v>8000</v>
      </c>
      <c r="F64" s="441"/>
      <c r="G64" s="431">
        <f>G65</f>
        <v>8000</v>
      </c>
      <c r="H64" s="190"/>
    </row>
    <row r="65" spans="1:8" ht="16.5" customHeight="1" thickBot="1">
      <c r="A65" s="208"/>
      <c r="B65" s="208"/>
      <c r="C65" s="248" t="s">
        <v>147</v>
      </c>
      <c r="D65" s="275" t="s">
        <v>24</v>
      </c>
      <c r="E65" s="250">
        <v>8000</v>
      </c>
      <c r="F65" s="171"/>
      <c r="G65" s="277">
        <v>8000</v>
      </c>
      <c r="H65" s="278"/>
    </row>
    <row r="66" spans="1:8" s="9" customFormat="1" ht="15" customHeight="1" thickBot="1">
      <c r="A66" s="283">
        <v>852</v>
      </c>
      <c r="B66" s="254"/>
      <c r="C66" s="254"/>
      <c r="D66" s="255" t="s">
        <v>29</v>
      </c>
      <c r="E66" s="256">
        <f>E67+E69+E71+E74+E76</f>
        <v>2646900</v>
      </c>
      <c r="F66" s="280">
        <f>F67+F69+F71+F74+F76</f>
        <v>103200</v>
      </c>
      <c r="G66" s="258">
        <f>G67+G69+G71+G74+G76</f>
        <v>2750100</v>
      </c>
      <c r="H66" s="285"/>
    </row>
    <row r="67" spans="1:8" ht="25.5" customHeight="1">
      <c r="A67" s="40"/>
      <c r="B67" s="425">
        <v>85212</v>
      </c>
      <c r="C67" s="420"/>
      <c r="D67" s="432" t="s">
        <v>344</v>
      </c>
      <c r="E67" s="422">
        <f>E68</f>
        <v>2409000</v>
      </c>
      <c r="F67" s="437">
        <f>F68</f>
        <v>106100</v>
      </c>
      <c r="G67" s="424">
        <f>G68</f>
        <v>2515100</v>
      </c>
      <c r="H67" s="279"/>
    </row>
    <row r="68" spans="1:8" ht="47.25" customHeight="1">
      <c r="A68" s="6"/>
      <c r="B68" s="6"/>
      <c r="C68" s="49">
        <v>2010</v>
      </c>
      <c r="D68" s="83" t="s">
        <v>357</v>
      </c>
      <c r="E68" s="135">
        <v>2409000</v>
      </c>
      <c r="F68" s="168">
        <v>106100</v>
      </c>
      <c r="G68" s="138">
        <f>SUM(E68:F68)</f>
        <v>2515100</v>
      </c>
      <c r="H68" s="191" t="s">
        <v>398</v>
      </c>
    </row>
    <row r="69" spans="1:8" ht="25.5" customHeight="1">
      <c r="A69" s="6"/>
      <c r="B69" s="426">
        <v>85213</v>
      </c>
      <c r="C69" s="427"/>
      <c r="D69" s="434" t="s">
        <v>345</v>
      </c>
      <c r="E69" s="429">
        <f>E70</f>
        <v>11800</v>
      </c>
      <c r="F69" s="436">
        <f>F70</f>
        <v>-400</v>
      </c>
      <c r="G69" s="431">
        <f>G70</f>
        <v>11400</v>
      </c>
      <c r="H69" s="190"/>
    </row>
    <row r="70" spans="1:8" ht="57" customHeight="1">
      <c r="A70" s="6"/>
      <c r="B70" s="6"/>
      <c r="C70" s="49">
        <v>2010</v>
      </c>
      <c r="D70" s="59" t="s">
        <v>357</v>
      </c>
      <c r="E70" s="174">
        <v>11800</v>
      </c>
      <c r="F70" s="168">
        <v>-400</v>
      </c>
      <c r="G70" s="174">
        <f>E70+F70</f>
        <v>11400</v>
      </c>
      <c r="H70" s="191" t="s">
        <v>400</v>
      </c>
    </row>
    <row r="71" spans="1:8" ht="25.5" customHeight="1">
      <c r="A71" s="6"/>
      <c r="B71" s="426">
        <v>85214</v>
      </c>
      <c r="C71" s="427"/>
      <c r="D71" s="434" t="s">
        <v>346</v>
      </c>
      <c r="E71" s="436">
        <f>E72+E73</f>
        <v>120400</v>
      </c>
      <c r="F71" s="436">
        <f>F72+F73</f>
        <v>-2500</v>
      </c>
      <c r="G71" s="436">
        <f>G72+G73</f>
        <v>117900</v>
      </c>
      <c r="H71" s="190"/>
    </row>
    <row r="72" spans="1:8" ht="34.5" customHeight="1">
      <c r="A72" s="6"/>
      <c r="B72" s="6"/>
      <c r="C72" s="49">
        <v>2010</v>
      </c>
      <c r="D72" s="59" t="s">
        <v>357</v>
      </c>
      <c r="E72" s="174">
        <v>54400</v>
      </c>
      <c r="F72" s="168">
        <v>2600</v>
      </c>
      <c r="G72" s="174">
        <f>SUM(E72:F72)</f>
        <v>57000</v>
      </c>
      <c r="H72" s="191" t="s">
        <v>399</v>
      </c>
    </row>
    <row r="73" spans="1:8" s="9" customFormat="1" ht="33.75" customHeight="1">
      <c r="A73" s="11"/>
      <c r="B73" s="10"/>
      <c r="C73" s="49">
        <v>2030</v>
      </c>
      <c r="D73" s="50" t="s">
        <v>358</v>
      </c>
      <c r="E73" s="174">
        <v>66000</v>
      </c>
      <c r="F73" s="168">
        <v>-5100</v>
      </c>
      <c r="G73" s="174">
        <f>E73+F73</f>
        <v>60900</v>
      </c>
      <c r="H73" s="191" t="s">
        <v>401</v>
      </c>
    </row>
    <row r="74" spans="1:8" ht="15" customHeight="1">
      <c r="A74" s="6"/>
      <c r="B74" s="426">
        <v>85219</v>
      </c>
      <c r="C74" s="427"/>
      <c r="D74" s="428" t="s">
        <v>27</v>
      </c>
      <c r="E74" s="429">
        <f>E75</f>
        <v>91900</v>
      </c>
      <c r="F74" s="442"/>
      <c r="G74" s="431">
        <f>G75</f>
        <v>91900</v>
      </c>
      <c r="H74" s="190"/>
    </row>
    <row r="75" spans="1:8" ht="24" customHeight="1">
      <c r="A75" s="6"/>
      <c r="B75" s="6"/>
      <c r="C75" s="49">
        <v>2030</v>
      </c>
      <c r="D75" s="50" t="s">
        <v>358</v>
      </c>
      <c r="E75" s="135">
        <v>91900</v>
      </c>
      <c r="F75" s="172"/>
      <c r="G75" s="138">
        <v>91900</v>
      </c>
      <c r="H75" s="190"/>
    </row>
    <row r="76" spans="1:8" s="9" customFormat="1" ht="15" customHeight="1">
      <c r="A76" s="11"/>
      <c r="B76" s="426">
        <v>85295</v>
      </c>
      <c r="C76" s="427"/>
      <c r="D76" s="428" t="s">
        <v>28</v>
      </c>
      <c r="E76" s="429">
        <f>E77</f>
        <v>13800</v>
      </c>
      <c r="F76" s="443"/>
      <c r="G76" s="431">
        <f>G77</f>
        <v>13800</v>
      </c>
      <c r="H76" s="189"/>
    </row>
    <row r="77" spans="1:8" s="9" customFormat="1" ht="24" customHeight="1" thickBot="1">
      <c r="A77" s="286"/>
      <c r="B77" s="286"/>
      <c r="C77" s="269">
        <v>2030</v>
      </c>
      <c r="D77" s="249" t="s">
        <v>359</v>
      </c>
      <c r="E77" s="250">
        <v>13800</v>
      </c>
      <c r="F77" s="287"/>
      <c r="G77" s="277">
        <v>13800</v>
      </c>
      <c r="H77" s="288"/>
    </row>
    <row r="78" spans="1:8" ht="27" customHeight="1" thickBot="1">
      <c r="A78" s="253">
        <v>900</v>
      </c>
      <c r="B78" s="254"/>
      <c r="C78" s="254"/>
      <c r="D78" s="268" t="s">
        <v>31</v>
      </c>
      <c r="E78" s="256">
        <f>E79</f>
        <v>4000</v>
      </c>
      <c r="F78" s="284"/>
      <c r="G78" s="258">
        <f>G79</f>
        <v>4000</v>
      </c>
      <c r="H78" s="281"/>
    </row>
    <row r="79" spans="1:8" s="9" customFormat="1" ht="24" customHeight="1">
      <c r="A79" s="271"/>
      <c r="B79" s="425">
        <v>90020</v>
      </c>
      <c r="C79" s="420"/>
      <c r="D79" s="432" t="s">
        <v>347</v>
      </c>
      <c r="E79" s="422">
        <f>E80</f>
        <v>4000</v>
      </c>
      <c r="F79" s="444"/>
      <c r="G79" s="424">
        <f>G80</f>
        <v>4000</v>
      </c>
      <c r="H79" s="289"/>
    </row>
    <row r="80" spans="1:8" ht="14.25" customHeight="1">
      <c r="A80" s="6"/>
      <c r="B80" s="6"/>
      <c r="C80" s="46" t="s">
        <v>148</v>
      </c>
      <c r="D80" s="4" t="s">
        <v>30</v>
      </c>
      <c r="E80" s="136">
        <v>4000</v>
      </c>
      <c r="F80" s="172"/>
      <c r="G80" s="138">
        <v>4000</v>
      </c>
      <c r="H80" s="190"/>
    </row>
    <row r="81" spans="1:8" s="9" customFormat="1" ht="4.5" customHeight="1" thickBot="1">
      <c r="A81" s="290"/>
      <c r="B81" s="167"/>
      <c r="C81" s="167"/>
      <c r="D81" s="167"/>
      <c r="E81" s="291"/>
      <c r="F81" s="173"/>
      <c r="G81" s="292"/>
      <c r="H81" s="288"/>
    </row>
    <row r="82" spans="1:8" s="9" customFormat="1" ht="19.5" customHeight="1" thickBot="1">
      <c r="A82" s="445" t="s">
        <v>149</v>
      </c>
      <c r="B82" s="293"/>
      <c r="C82" s="294"/>
      <c r="D82" s="295"/>
      <c r="E82" s="296">
        <f>E10+E13+E18+E26+E29+E32+E56+E61+E66+E78</f>
        <v>15981560</v>
      </c>
      <c r="F82" s="280">
        <f>F58+F54+F68+F70+F72+F73</f>
        <v>243297</v>
      </c>
      <c r="G82" s="297">
        <f>G10+G13+G18+G26+G29+G32+G56+G61+G66+G78</f>
        <v>16224857</v>
      </c>
      <c r="H82" s="285"/>
    </row>
    <row r="83" spans="2:5" ht="12.75">
      <c r="B83" s="1"/>
      <c r="C83" s="17"/>
      <c r="D83" s="1"/>
      <c r="E83" s="1"/>
    </row>
    <row r="84" spans="1:5" ht="12.75">
      <c r="A84" s="12"/>
      <c r="B84" s="1"/>
      <c r="C84" s="17"/>
      <c r="D84" s="1"/>
      <c r="E84" s="1"/>
    </row>
    <row r="85" spans="2:5" ht="12.75">
      <c r="B85" s="3"/>
      <c r="C85" s="17"/>
      <c r="D85" s="1"/>
      <c r="E85" s="1"/>
    </row>
    <row r="86" spans="2:5" ht="12.75">
      <c r="B86" s="1"/>
      <c r="C86" s="17"/>
      <c r="D86" s="1"/>
      <c r="E86" s="1"/>
    </row>
    <row r="87" spans="2:5" ht="12.75">
      <c r="B87" s="1"/>
      <c r="C87" s="17"/>
      <c r="D87" s="1"/>
      <c r="E87" s="1"/>
    </row>
    <row r="88" spans="2:5" ht="12.75">
      <c r="B88" s="1"/>
      <c r="C88" s="17"/>
      <c r="D88" s="1"/>
      <c r="E88" s="1"/>
    </row>
    <row r="89" spans="2:5" ht="12.75">
      <c r="B89" s="1"/>
      <c r="C89" s="17"/>
      <c r="D89" s="1"/>
      <c r="E89" s="1"/>
    </row>
    <row r="90" spans="2:5" ht="12.75">
      <c r="B90" s="1"/>
      <c r="C90" s="17"/>
      <c r="D90" s="1"/>
      <c r="E90" s="1"/>
    </row>
    <row r="91" spans="2:5" ht="12.75">
      <c r="B91" s="1"/>
      <c r="C91" s="17"/>
      <c r="D91" s="1"/>
      <c r="E91" s="1"/>
    </row>
    <row r="92" spans="2:5" ht="12.75">
      <c r="B92" s="1"/>
      <c r="C92" s="17"/>
      <c r="D92" s="1"/>
      <c r="E92" s="1"/>
    </row>
    <row r="93" spans="2:5" ht="12.75">
      <c r="B93" s="1"/>
      <c r="C93" s="17"/>
      <c r="D93" s="1"/>
      <c r="E93" s="1"/>
    </row>
    <row r="94" spans="2:5" ht="12.75">
      <c r="B94" s="1"/>
      <c r="C94" s="17"/>
      <c r="D94" s="1"/>
      <c r="E94" s="1"/>
    </row>
    <row r="95" spans="2:5" ht="12.75">
      <c r="B95" s="1"/>
      <c r="C95" s="17"/>
      <c r="D95" s="1"/>
      <c r="E95" s="1"/>
    </row>
    <row r="96" spans="2:5" ht="12.75">
      <c r="B96" s="1"/>
      <c r="C96" s="17"/>
      <c r="D96" s="1"/>
      <c r="E96" s="1"/>
    </row>
    <row r="97" spans="2:5" ht="12.75">
      <c r="B97" s="1"/>
      <c r="C97" s="17"/>
      <c r="D97" s="1"/>
      <c r="E97" s="1"/>
    </row>
    <row r="98" spans="2:5" ht="12.75">
      <c r="B98" s="1"/>
      <c r="C98" s="17"/>
      <c r="D98" s="1"/>
      <c r="E98" s="1"/>
    </row>
    <row r="99" spans="2:5" ht="12.75">
      <c r="B99" s="1"/>
      <c r="C99" s="17"/>
      <c r="D99" s="1"/>
      <c r="E99" s="1"/>
    </row>
    <row r="100" spans="2:5" ht="12.75">
      <c r="B100" s="1"/>
      <c r="C100" s="17"/>
      <c r="D100" s="1"/>
      <c r="E100" s="1"/>
    </row>
    <row r="101" spans="2:5" ht="12.75">
      <c r="B101" s="1"/>
      <c r="C101" s="17"/>
      <c r="D101" s="1"/>
      <c r="E101" s="1"/>
    </row>
    <row r="102" spans="2:5" ht="12.75">
      <c r="B102" s="1"/>
      <c r="C102" s="17"/>
      <c r="D102" s="1"/>
      <c r="E102" s="1"/>
    </row>
    <row r="103" spans="2:5" ht="12.75">
      <c r="B103" s="1"/>
      <c r="C103" s="17"/>
      <c r="D103" s="1"/>
      <c r="E103" s="1"/>
    </row>
    <row r="104" spans="2:5" ht="12.75">
      <c r="B104" s="1"/>
      <c r="C104" s="17"/>
      <c r="D104" s="1"/>
      <c r="E104" s="1"/>
    </row>
    <row r="105" spans="2:5" ht="12.75">
      <c r="B105" s="1"/>
      <c r="C105" s="17"/>
      <c r="D105" s="1"/>
      <c r="E105" s="1"/>
    </row>
    <row r="106" spans="2:5" ht="12.75">
      <c r="B106" s="1"/>
      <c r="C106" s="17"/>
      <c r="D106" s="1"/>
      <c r="E106" s="1"/>
    </row>
    <row r="107" spans="2:5" ht="12.75">
      <c r="B107" s="1"/>
      <c r="C107" s="17"/>
      <c r="D107" s="1"/>
      <c r="E107" s="1"/>
    </row>
    <row r="108" spans="2:5" ht="12.75">
      <c r="B108" s="1"/>
      <c r="C108" s="17"/>
      <c r="D108" s="1"/>
      <c r="E108" s="1"/>
    </row>
    <row r="109" spans="2:5" ht="12.75">
      <c r="B109" s="1"/>
      <c r="C109" s="17"/>
      <c r="D109" s="1"/>
      <c r="E109" s="1"/>
    </row>
    <row r="110" spans="2:5" ht="12.75">
      <c r="B110" s="1"/>
      <c r="C110" s="17"/>
      <c r="D110" s="1"/>
      <c r="E110" s="1"/>
    </row>
    <row r="111" spans="2:5" ht="12.75">
      <c r="B111" s="1"/>
      <c r="C111" s="17"/>
      <c r="D111" s="1"/>
      <c r="E111" s="1"/>
    </row>
    <row r="112" spans="2:5" ht="12.75">
      <c r="B112" s="1"/>
      <c r="C112" s="17"/>
      <c r="D112" s="1"/>
      <c r="E112" s="1"/>
    </row>
    <row r="113" spans="2:5" ht="12.75">
      <c r="B113" s="1"/>
      <c r="C113" s="17"/>
      <c r="D113" s="1"/>
      <c r="E113" s="1"/>
    </row>
    <row r="114" spans="2:5" ht="12.75">
      <c r="B114" s="1"/>
      <c r="C114" s="17"/>
      <c r="D114" s="1"/>
      <c r="E114" s="1"/>
    </row>
    <row r="115" spans="2:5" ht="12.75">
      <c r="B115" s="1"/>
      <c r="C115" s="17"/>
      <c r="D115" s="1"/>
      <c r="E115" s="1"/>
    </row>
    <row r="116" spans="2:5" ht="12.75">
      <c r="B116" s="1"/>
      <c r="C116" s="17"/>
      <c r="D116" s="1"/>
      <c r="E116" s="1"/>
    </row>
  </sheetData>
  <mergeCells count="7">
    <mergeCell ref="H7:H8"/>
    <mergeCell ref="F7:F8"/>
    <mergeCell ref="E7:E8"/>
    <mergeCell ref="A7:A8"/>
    <mergeCell ref="B7:B8"/>
    <mergeCell ref="C7:C8"/>
    <mergeCell ref="D7:D8"/>
  </mergeCells>
  <printOptions/>
  <pageMargins left="0.3937007874015748" right="0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0"/>
  <sheetViews>
    <sheetView workbookViewId="0" topLeftCell="A319">
      <selection activeCell="E282" sqref="E282:G282"/>
    </sheetView>
  </sheetViews>
  <sheetFormatPr defaultColWidth="9.00390625" defaultRowHeight="12.75"/>
  <cols>
    <col min="1" max="1" width="5.00390625" style="1" customWidth="1"/>
    <col min="2" max="3" width="6.625" style="1" customWidth="1"/>
    <col min="4" max="4" width="43.00390625" style="1" customWidth="1"/>
    <col min="5" max="5" width="18.00390625" style="1" customWidth="1"/>
    <col min="6" max="6" width="14.75390625" style="1" customWidth="1"/>
    <col min="7" max="7" width="18.00390625" style="1" customWidth="1"/>
    <col min="8" max="8" width="45.25390625" style="1" customWidth="1"/>
    <col min="9" max="9" width="0.6171875" style="1" customWidth="1"/>
    <col min="10" max="16384" width="9.125" style="1" customWidth="1"/>
  </cols>
  <sheetData>
    <row r="1" ht="12.75">
      <c r="H1" t="s">
        <v>394</v>
      </c>
    </row>
    <row r="2" ht="12.75">
      <c r="H2" t="s">
        <v>392</v>
      </c>
    </row>
    <row r="3" ht="12.75">
      <c r="H3" t="s">
        <v>393</v>
      </c>
    </row>
    <row r="4" spans="4:15" ht="18">
      <c r="D4" s="492" t="s">
        <v>408</v>
      </c>
      <c r="E4" s="492"/>
      <c r="F4" s="492"/>
      <c r="G4" s="492"/>
      <c r="H4" s="117"/>
      <c r="I4" s="117"/>
      <c r="J4" s="117"/>
      <c r="K4" s="117"/>
      <c r="L4" s="117"/>
      <c r="M4" s="117"/>
      <c r="N4" s="117"/>
      <c r="O4" s="117"/>
    </row>
    <row r="5" spans="4:15" ht="12" customHeight="1">
      <c r="D5" s="18"/>
      <c r="E5" s="18"/>
      <c r="F5" s="18"/>
      <c r="G5" s="18"/>
      <c r="H5" s="117"/>
      <c r="I5" s="117"/>
      <c r="J5" s="117"/>
      <c r="K5" s="117"/>
      <c r="L5" s="117"/>
      <c r="M5" s="117"/>
      <c r="N5" s="117"/>
      <c r="O5" s="117"/>
    </row>
    <row r="6" ht="13.5" thickBot="1"/>
    <row r="7" spans="1:14" ht="25.5" customHeight="1" thickBot="1">
      <c r="A7" s="218" t="s">
        <v>0</v>
      </c>
      <c r="B7" s="219" t="s">
        <v>32</v>
      </c>
      <c r="C7" s="415" t="s">
        <v>1</v>
      </c>
      <c r="D7" s="220" t="s">
        <v>59</v>
      </c>
      <c r="E7" s="221" t="s">
        <v>458</v>
      </c>
      <c r="F7" s="221" t="s">
        <v>386</v>
      </c>
      <c r="G7" s="222" t="s">
        <v>460</v>
      </c>
      <c r="H7" s="223" t="s">
        <v>390</v>
      </c>
      <c r="I7" s="29"/>
      <c r="J7" s="29"/>
      <c r="K7" s="29"/>
      <c r="L7" s="29"/>
      <c r="M7" s="29"/>
      <c r="N7" s="29"/>
    </row>
    <row r="8" spans="1:14" ht="18" customHeight="1" thickBot="1">
      <c r="A8" s="51" t="s">
        <v>150</v>
      </c>
      <c r="B8" s="52"/>
      <c r="C8" s="52"/>
      <c r="D8" s="298" t="s">
        <v>35</v>
      </c>
      <c r="E8" s="110">
        <f>E9+E11+E13</f>
        <v>3022600</v>
      </c>
      <c r="F8" s="317">
        <f>F9+F11+F13</f>
        <v>-410161</v>
      </c>
      <c r="G8" s="200">
        <f>G9+G11+G13</f>
        <v>2612439</v>
      </c>
      <c r="H8" s="226"/>
      <c r="I8" s="29"/>
      <c r="J8" s="29"/>
      <c r="K8" s="29"/>
      <c r="L8" s="29"/>
      <c r="M8" s="29"/>
      <c r="N8" s="29"/>
    </row>
    <row r="9" spans="1:14" ht="16.5" customHeight="1">
      <c r="A9" s="79"/>
      <c r="B9" s="302" t="s">
        <v>157</v>
      </c>
      <c r="C9" s="303"/>
      <c r="D9" s="304" t="s">
        <v>158</v>
      </c>
      <c r="E9" s="305">
        <f>E10</f>
        <v>10000</v>
      </c>
      <c r="F9" s="306"/>
      <c r="G9" s="307">
        <f>G10</f>
        <v>10000</v>
      </c>
      <c r="H9" s="214"/>
      <c r="I9" s="29"/>
      <c r="J9" s="29"/>
      <c r="K9" s="29"/>
      <c r="L9" s="29"/>
      <c r="M9" s="29"/>
      <c r="N9" s="29"/>
    </row>
    <row r="10" spans="1:14" ht="15" customHeight="1">
      <c r="A10" s="60"/>
      <c r="B10" s="60"/>
      <c r="C10" s="61" t="s">
        <v>155</v>
      </c>
      <c r="D10" s="59" t="s">
        <v>156</v>
      </c>
      <c r="E10" s="139">
        <v>10000</v>
      </c>
      <c r="F10" s="62"/>
      <c r="G10" s="198">
        <f>SUM(E10:F10)</f>
        <v>10000</v>
      </c>
      <c r="H10" s="146"/>
      <c r="I10" s="29"/>
      <c r="J10" s="29"/>
      <c r="K10" s="29"/>
      <c r="L10" s="29"/>
      <c r="M10" s="29"/>
      <c r="N10" s="29"/>
    </row>
    <row r="11" spans="1:14" ht="27" customHeight="1">
      <c r="A11" s="55"/>
      <c r="B11" s="308" t="s">
        <v>159</v>
      </c>
      <c r="C11" s="309"/>
      <c r="D11" s="310" t="s">
        <v>160</v>
      </c>
      <c r="E11" s="311">
        <f>E12</f>
        <v>3000000</v>
      </c>
      <c r="F11" s="312">
        <f>F12</f>
        <v>-410161</v>
      </c>
      <c r="G11" s="313">
        <f>G12</f>
        <v>2589839</v>
      </c>
      <c r="H11" s="146"/>
      <c r="I11" s="29"/>
      <c r="J11" s="29"/>
      <c r="K11" s="29"/>
      <c r="L11" s="29"/>
      <c r="M11" s="29"/>
      <c r="N11" s="29"/>
    </row>
    <row r="12" spans="1:14" ht="14.25" customHeight="1">
      <c r="A12" s="60"/>
      <c r="B12" s="60"/>
      <c r="C12" s="61" t="s">
        <v>161</v>
      </c>
      <c r="D12" s="59" t="s">
        <v>162</v>
      </c>
      <c r="E12" s="158">
        <v>3000000</v>
      </c>
      <c r="F12" s="177">
        <v>-410161</v>
      </c>
      <c r="G12" s="198">
        <f>SUM(E12:F12)</f>
        <v>2589839</v>
      </c>
      <c r="H12" s="212" t="s">
        <v>413</v>
      </c>
      <c r="I12" s="29"/>
      <c r="J12" s="29"/>
      <c r="K12" s="29"/>
      <c r="L12" s="29"/>
      <c r="M12" s="29"/>
      <c r="N12" s="29"/>
    </row>
    <row r="13" spans="1:14" ht="17.25" customHeight="1">
      <c r="A13" s="55"/>
      <c r="B13" s="309" t="s">
        <v>163</v>
      </c>
      <c r="C13" s="309"/>
      <c r="D13" s="310" t="s">
        <v>164</v>
      </c>
      <c r="E13" s="311">
        <f>E14</f>
        <v>12600</v>
      </c>
      <c r="F13" s="312"/>
      <c r="G13" s="313">
        <f>G14</f>
        <v>12600</v>
      </c>
      <c r="H13" s="210"/>
      <c r="I13" s="29"/>
      <c r="J13" s="29"/>
      <c r="K13" s="29"/>
      <c r="L13" s="29"/>
      <c r="M13" s="29"/>
      <c r="N13" s="29"/>
    </row>
    <row r="14" spans="1:14" ht="24.75" thickBot="1">
      <c r="A14" s="65"/>
      <c r="B14" s="65"/>
      <c r="C14" s="65">
        <v>2850</v>
      </c>
      <c r="D14" s="66" t="s">
        <v>165</v>
      </c>
      <c r="E14" s="140">
        <v>12600</v>
      </c>
      <c r="F14" s="177"/>
      <c r="G14" s="199">
        <f>SUM(E14:F14)</f>
        <v>12600</v>
      </c>
      <c r="H14" s="224"/>
      <c r="I14" s="29"/>
      <c r="J14" s="29"/>
      <c r="K14" s="29"/>
      <c r="L14" s="29"/>
      <c r="M14" s="29"/>
      <c r="N14" s="29"/>
    </row>
    <row r="15" spans="1:14" ht="18.75" customHeight="1" thickBot="1">
      <c r="A15" s="51" t="s">
        <v>124</v>
      </c>
      <c r="B15" s="52"/>
      <c r="C15" s="52"/>
      <c r="D15" s="255" t="s">
        <v>6</v>
      </c>
      <c r="E15" s="110">
        <f>E16</f>
        <v>5000</v>
      </c>
      <c r="F15" s="53"/>
      <c r="G15" s="200">
        <f>G16</f>
        <v>5000</v>
      </c>
      <c r="H15" s="227"/>
      <c r="I15" s="29"/>
      <c r="J15" s="29"/>
      <c r="K15" s="29"/>
      <c r="L15" s="29"/>
      <c r="M15" s="29"/>
      <c r="N15" s="29"/>
    </row>
    <row r="16" spans="1:14" ht="17.25" customHeight="1">
      <c r="A16" s="79"/>
      <c r="B16" s="314" t="s">
        <v>125</v>
      </c>
      <c r="C16" s="303"/>
      <c r="D16" s="304" t="s">
        <v>313</v>
      </c>
      <c r="E16" s="305">
        <f>SUM(E17:E18)</f>
        <v>5000</v>
      </c>
      <c r="F16" s="306"/>
      <c r="G16" s="307">
        <f>SUM(G17:G18)</f>
        <v>5000</v>
      </c>
      <c r="H16" s="225"/>
      <c r="I16" s="29"/>
      <c r="J16" s="29"/>
      <c r="K16" s="29"/>
      <c r="L16" s="29"/>
      <c r="M16" s="29"/>
      <c r="N16" s="29"/>
    </row>
    <row r="17" spans="1:14" ht="15" customHeight="1">
      <c r="A17" s="55"/>
      <c r="B17" s="60"/>
      <c r="C17" s="61" t="s">
        <v>151</v>
      </c>
      <c r="D17" s="59" t="s">
        <v>152</v>
      </c>
      <c r="E17" s="139">
        <v>4000</v>
      </c>
      <c r="F17" s="176"/>
      <c r="G17" s="198">
        <f>SUM(E17:F17)</f>
        <v>4000</v>
      </c>
      <c r="H17" s="146"/>
      <c r="I17" s="29"/>
      <c r="J17" s="29"/>
      <c r="K17" s="29"/>
      <c r="L17" s="29"/>
      <c r="M17" s="29"/>
      <c r="N17" s="29"/>
    </row>
    <row r="18" spans="1:14" ht="15" customHeight="1" thickBot="1">
      <c r="A18" s="77"/>
      <c r="B18" s="65"/>
      <c r="C18" s="78" t="s">
        <v>155</v>
      </c>
      <c r="D18" s="66" t="s">
        <v>156</v>
      </c>
      <c r="E18" s="140">
        <v>1000</v>
      </c>
      <c r="F18" s="177"/>
      <c r="G18" s="199">
        <f>SUM(E18:F18)</f>
        <v>1000</v>
      </c>
      <c r="H18" s="147"/>
      <c r="I18" s="29"/>
      <c r="J18" s="29"/>
      <c r="K18" s="29"/>
      <c r="L18" s="29"/>
      <c r="M18" s="29"/>
      <c r="N18" s="29"/>
    </row>
    <row r="19" spans="1:14" ht="33" customHeight="1" thickBot="1">
      <c r="A19" s="67" t="s">
        <v>314</v>
      </c>
      <c r="B19" s="80"/>
      <c r="C19" s="81"/>
      <c r="D19" s="299" t="s">
        <v>423</v>
      </c>
      <c r="E19" s="141">
        <f>E20</f>
        <v>240000</v>
      </c>
      <c r="F19" s="178"/>
      <c r="G19" s="201">
        <f>G20</f>
        <v>240000</v>
      </c>
      <c r="H19" s="226"/>
      <c r="I19" s="29"/>
      <c r="J19" s="29"/>
      <c r="K19" s="29"/>
      <c r="L19" s="29"/>
      <c r="M19" s="29"/>
      <c r="N19" s="29"/>
    </row>
    <row r="20" spans="1:14" ht="15" customHeight="1">
      <c r="A20" s="79"/>
      <c r="B20" s="303" t="s">
        <v>315</v>
      </c>
      <c r="C20" s="302"/>
      <c r="D20" s="304" t="s">
        <v>316</v>
      </c>
      <c r="E20" s="305">
        <f>E21</f>
        <v>240000</v>
      </c>
      <c r="F20" s="315"/>
      <c r="G20" s="307">
        <f>G21</f>
        <v>240000</v>
      </c>
      <c r="H20" s="214"/>
      <c r="I20" s="29"/>
      <c r="J20" s="29"/>
      <c r="K20" s="29"/>
      <c r="L20" s="29"/>
      <c r="M20" s="29"/>
      <c r="N20" s="29"/>
    </row>
    <row r="21" spans="1:14" ht="15" customHeight="1" thickBot="1">
      <c r="A21" s="77"/>
      <c r="B21" s="70"/>
      <c r="C21" s="70" t="s">
        <v>217</v>
      </c>
      <c r="D21" s="144" t="s">
        <v>218</v>
      </c>
      <c r="E21" s="175">
        <v>240000</v>
      </c>
      <c r="F21" s="180"/>
      <c r="G21" s="199">
        <f>SUM(E21:F21)</f>
        <v>240000</v>
      </c>
      <c r="H21" s="147"/>
      <c r="I21" s="29"/>
      <c r="J21" s="29"/>
      <c r="K21" s="29"/>
      <c r="L21" s="29"/>
      <c r="M21" s="29"/>
      <c r="N21" s="29"/>
    </row>
    <row r="22" spans="1:14" ht="18" customHeight="1" thickBot="1">
      <c r="A22" s="51" t="s">
        <v>171</v>
      </c>
      <c r="B22" s="52"/>
      <c r="C22" s="52"/>
      <c r="D22" s="298" t="s">
        <v>38</v>
      </c>
      <c r="E22" s="110">
        <f>E23+E27+E29</f>
        <v>1916000</v>
      </c>
      <c r="F22" s="318">
        <f>F23+F25+F27+F29</f>
        <v>30000</v>
      </c>
      <c r="G22" s="110">
        <f>G23+G25+G27+G29</f>
        <v>1946000</v>
      </c>
      <c r="H22" s="226"/>
      <c r="I22" s="29"/>
      <c r="J22" s="29"/>
      <c r="K22" s="29"/>
      <c r="L22" s="29"/>
      <c r="M22" s="29"/>
      <c r="N22" s="29"/>
    </row>
    <row r="23" spans="1:14" ht="16.5" customHeight="1">
      <c r="A23" s="79"/>
      <c r="B23" s="302" t="s">
        <v>172</v>
      </c>
      <c r="C23" s="303"/>
      <c r="D23" s="304" t="s">
        <v>173</v>
      </c>
      <c r="E23" s="305">
        <f>E24</f>
        <v>250000</v>
      </c>
      <c r="F23" s="246"/>
      <c r="G23" s="307">
        <f>G24</f>
        <v>250000</v>
      </c>
      <c r="H23" s="214"/>
      <c r="I23" s="29"/>
      <c r="J23" s="29"/>
      <c r="K23" s="29"/>
      <c r="L23" s="29"/>
      <c r="M23" s="29"/>
      <c r="N23" s="29"/>
    </row>
    <row r="24" spans="1:14" ht="15" customHeight="1">
      <c r="A24" s="55"/>
      <c r="B24" s="60"/>
      <c r="C24" s="61" t="s">
        <v>155</v>
      </c>
      <c r="D24" s="59" t="s">
        <v>156</v>
      </c>
      <c r="E24" s="139">
        <v>250000</v>
      </c>
      <c r="F24" s="176"/>
      <c r="G24" s="198">
        <f>SUM(E24:F24)</f>
        <v>250000</v>
      </c>
      <c r="H24" s="146"/>
      <c r="I24" s="29"/>
      <c r="J24" s="29"/>
      <c r="K24" s="29"/>
      <c r="L24" s="29"/>
      <c r="M24" s="29"/>
      <c r="N24" s="29"/>
    </row>
    <row r="25" spans="1:14" ht="15" customHeight="1">
      <c r="A25" s="55"/>
      <c r="B25" s="309" t="s">
        <v>402</v>
      </c>
      <c r="C25" s="308"/>
      <c r="D25" s="310" t="s">
        <v>403</v>
      </c>
      <c r="E25" s="311">
        <f>E26</f>
        <v>0</v>
      </c>
      <c r="F25" s="311">
        <f>F26</f>
        <v>150000</v>
      </c>
      <c r="G25" s="311">
        <f>G26</f>
        <v>150000</v>
      </c>
      <c r="H25" s="146"/>
      <c r="I25" s="29"/>
      <c r="J25" s="29"/>
      <c r="K25" s="29"/>
      <c r="L25" s="29"/>
      <c r="M25" s="29"/>
      <c r="N25" s="29"/>
    </row>
    <row r="26" spans="1:14" ht="48">
      <c r="A26" s="55"/>
      <c r="B26" s="60"/>
      <c r="C26" s="65" t="s">
        <v>387</v>
      </c>
      <c r="D26" s="59" t="s">
        <v>388</v>
      </c>
      <c r="E26" s="139">
        <v>0</v>
      </c>
      <c r="F26" s="182">
        <v>150000</v>
      </c>
      <c r="G26" s="198">
        <f>SUM(E26:F26)</f>
        <v>150000</v>
      </c>
      <c r="H26" s="212" t="s">
        <v>421</v>
      </c>
      <c r="I26" s="29"/>
      <c r="J26" s="29"/>
      <c r="K26" s="29"/>
      <c r="L26" s="29"/>
      <c r="M26" s="29"/>
      <c r="N26" s="29"/>
    </row>
    <row r="27" spans="1:14" ht="16.5" customHeight="1">
      <c r="A27" s="55"/>
      <c r="B27" s="309" t="s">
        <v>381</v>
      </c>
      <c r="C27" s="308"/>
      <c r="D27" s="310" t="s">
        <v>382</v>
      </c>
      <c r="E27" s="311">
        <f>E28</f>
        <v>0</v>
      </c>
      <c r="F27" s="311">
        <f>F28</f>
        <v>150000</v>
      </c>
      <c r="G27" s="311">
        <f>G28</f>
        <v>150000</v>
      </c>
      <c r="H27" s="146"/>
      <c r="I27" s="29"/>
      <c r="J27" s="29"/>
      <c r="K27" s="29"/>
      <c r="L27" s="29"/>
      <c r="M27" s="29"/>
      <c r="N27" s="29"/>
    </row>
    <row r="28" spans="1:14" ht="48">
      <c r="A28" s="55"/>
      <c r="B28" s="60"/>
      <c r="C28" s="65" t="s">
        <v>387</v>
      </c>
      <c r="D28" s="59" t="s">
        <v>388</v>
      </c>
      <c r="E28" s="158">
        <v>0</v>
      </c>
      <c r="F28" s="182">
        <v>150000</v>
      </c>
      <c r="G28" s="202">
        <f>E28+F28</f>
        <v>150000</v>
      </c>
      <c r="H28" s="212" t="s">
        <v>414</v>
      </c>
      <c r="I28" s="29"/>
      <c r="J28" s="29"/>
      <c r="K28" s="29"/>
      <c r="L28" s="29"/>
      <c r="M28" s="29"/>
      <c r="N28" s="29"/>
    </row>
    <row r="29" spans="1:14" ht="17.25" customHeight="1">
      <c r="A29" s="55"/>
      <c r="B29" s="308" t="s">
        <v>174</v>
      </c>
      <c r="C29" s="309"/>
      <c r="D29" s="310" t="s">
        <v>175</v>
      </c>
      <c r="E29" s="311">
        <f>E30+E31+E32+E33</f>
        <v>1666000</v>
      </c>
      <c r="F29" s="312">
        <f>F30+F31+F32+F33</f>
        <v>-270000</v>
      </c>
      <c r="G29" s="313">
        <f>G30+G31+G32+G33</f>
        <v>1396000</v>
      </c>
      <c r="H29" s="146"/>
      <c r="I29" s="29"/>
      <c r="J29" s="29"/>
      <c r="K29" s="29"/>
      <c r="L29" s="29"/>
      <c r="M29" s="29"/>
      <c r="N29" s="29"/>
    </row>
    <row r="30" spans="1:14" ht="15" customHeight="1">
      <c r="A30" s="55"/>
      <c r="B30" s="58"/>
      <c r="C30" s="61" t="s">
        <v>151</v>
      </c>
      <c r="D30" s="59" t="s">
        <v>152</v>
      </c>
      <c r="E30" s="142">
        <v>57000</v>
      </c>
      <c r="F30" s="176"/>
      <c r="G30" s="198">
        <f>SUM(E30:F30)</f>
        <v>57000</v>
      </c>
      <c r="H30" s="146"/>
      <c r="I30" s="29"/>
      <c r="J30" s="29"/>
      <c r="K30" s="29"/>
      <c r="L30" s="29"/>
      <c r="M30" s="29"/>
      <c r="N30" s="29"/>
    </row>
    <row r="31" spans="1:14" ht="15" customHeight="1">
      <c r="A31" s="55"/>
      <c r="B31" s="58"/>
      <c r="C31" s="61" t="s">
        <v>155</v>
      </c>
      <c r="D31" s="59" t="s">
        <v>156</v>
      </c>
      <c r="E31" s="142">
        <v>103000</v>
      </c>
      <c r="F31" s="62"/>
      <c r="G31" s="198">
        <f>SUM(E31:F31)</f>
        <v>103000</v>
      </c>
      <c r="H31" s="146"/>
      <c r="I31" s="29"/>
      <c r="J31" s="29"/>
      <c r="K31" s="29"/>
      <c r="L31" s="29"/>
      <c r="M31" s="29"/>
      <c r="N31" s="29"/>
    </row>
    <row r="32" spans="1:14" ht="15" customHeight="1">
      <c r="A32" s="60"/>
      <c r="B32" s="60"/>
      <c r="C32" s="61" t="s">
        <v>169</v>
      </c>
      <c r="D32" s="59" t="s">
        <v>170</v>
      </c>
      <c r="E32" s="139">
        <v>6000</v>
      </c>
      <c r="F32" s="176"/>
      <c r="G32" s="198">
        <f>SUM(E32:F32)</f>
        <v>6000</v>
      </c>
      <c r="H32" s="146"/>
      <c r="I32" s="29"/>
      <c r="J32" s="29"/>
      <c r="K32" s="29"/>
      <c r="L32" s="29"/>
      <c r="M32" s="29"/>
      <c r="N32" s="29"/>
    </row>
    <row r="33" spans="1:14" ht="17.25" customHeight="1" thickBot="1">
      <c r="A33" s="65"/>
      <c r="B33" s="65"/>
      <c r="C33" s="65">
        <v>6050</v>
      </c>
      <c r="D33" s="66" t="s">
        <v>162</v>
      </c>
      <c r="E33" s="160">
        <v>1500000</v>
      </c>
      <c r="F33" s="177">
        <v>-270000</v>
      </c>
      <c r="G33" s="199">
        <f>SUM(E33:F33)</f>
        <v>1230000</v>
      </c>
      <c r="H33" s="229" t="s">
        <v>413</v>
      </c>
      <c r="I33" s="29"/>
      <c r="J33" s="29"/>
      <c r="K33" s="29"/>
      <c r="L33" s="29"/>
      <c r="M33" s="29"/>
      <c r="N33" s="29"/>
    </row>
    <row r="34" spans="1:14" ht="18" customHeight="1" thickBot="1">
      <c r="A34" s="51" t="s">
        <v>176</v>
      </c>
      <c r="B34" s="52"/>
      <c r="C34" s="52"/>
      <c r="D34" s="255" t="s">
        <v>8</v>
      </c>
      <c r="E34" s="110">
        <f>E35</f>
        <v>111000</v>
      </c>
      <c r="F34" s="53"/>
      <c r="G34" s="200">
        <f>G35</f>
        <v>111000</v>
      </c>
      <c r="H34" s="226"/>
      <c r="I34" s="29"/>
      <c r="J34" s="29"/>
      <c r="K34" s="29"/>
      <c r="L34" s="29"/>
      <c r="M34" s="29"/>
      <c r="N34" s="29"/>
    </row>
    <row r="35" spans="1:14" ht="16.5" customHeight="1">
      <c r="A35" s="79"/>
      <c r="B35" s="302" t="s">
        <v>177</v>
      </c>
      <c r="C35" s="303"/>
      <c r="D35" s="304" t="s">
        <v>178</v>
      </c>
      <c r="E35" s="305">
        <f>SUM(E36:E37)</f>
        <v>111000</v>
      </c>
      <c r="F35" s="319"/>
      <c r="G35" s="307">
        <f>SUM(G36:G37)</f>
        <v>111000</v>
      </c>
      <c r="H35" s="214"/>
      <c r="I35" s="29"/>
      <c r="J35" s="29"/>
      <c r="K35" s="29"/>
      <c r="L35" s="29"/>
      <c r="M35" s="29"/>
      <c r="N35" s="29"/>
    </row>
    <row r="36" spans="1:14" ht="15" customHeight="1">
      <c r="A36" s="55"/>
      <c r="B36" s="56"/>
      <c r="C36" s="61" t="s">
        <v>193</v>
      </c>
      <c r="D36" s="59" t="s">
        <v>194</v>
      </c>
      <c r="E36" s="142">
        <v>35000</v>
      </c>
      <c r="F36" s="176"/>
      <c r="G36" s="198">
        <f>SUM(E36:F36)</f>
        <v>35000</v>
      </c>
      <c r="H36" s="146"/>
      <c r="I36" s="29"/>
      <c r="J36" s="29"/>
      <c r="K36" s="29"/>
      <c r="L36" s="29"/>
      <c r="M36" s="29"/>
      <c r="N36" s="29"/>
    </row>
    <row r="37" spans="1:14" ht="15" customHeight="1" thickBot="1">
      <c r="A37" s="65"/>
      <c r="B37" s="65"/>
      <c r="C37" s="78" t="s">
        <v>155</v>
      </c>
      <c r="D37" s="66" t="s">
        <v>156</v>
      </c>
      <c r="E37" s="145">
        <v>76000</v>
      </c>
      <c r="F37" s="177"/>
      <c r="G37" s="199">
        <f>SUM(E37:F37)</f>
        <v>76000</v>
      </c>
      <c r="H37" s="147"/>
      <c r="I37" s="29"/>
      <c r="J37" s="29"/>
      <c r="K37" s="29"/>
      <c r="L37" s="29"/>
      <c r="M37" s="29"/>
      <c r="N37" s="29"/>
    </row>
    <row r="38" spans="1:14" ht="18" customHeight="1" thickBot="1">
      <c r="A38" s="51" t="s">
        <v>179</v>
      </c>
      <c r="B38" s="230"/>
      <c r="C38" s="228"/>
      <c r="D38" s="300" t="s">
        <v>39</v>
      </c>
      <c r="E38" s="110">
        <f>E39</f>
        <v>84000</v>
      </c>
      <c r="F38" s="53"/>
      <c r="G38" s="200">
        <f>G39</f>
        <v>84000</v>
      </c>
      <c r="H38" s="226"/>
      <c r="I38" s="29"/>
      <c r="J38" s="29"/>
      <c r="K38" s="29"/>
      <c r="L38" s="29"/>
      <c r="M38" s="29"/>
      <c r="N38" s="29"/>
    </row>
    <row r="39" spans="1:14" ht="17.25" customHeight="1">
      <c r="A39" s="79"/>
      <c r="B39" s="302" t="s">
        <v>180</v>
      </c>
      <c r="C39" s="303"/>
      <c r="D39" s="304" t="s">
        <v>181</v>
      </c>
      <c r="E39" s="305">
        <f>E40</f>
        <v>84000</v>
      </c>
      <c r="F39" s="306"/>
      <c r="G39" s="307">
        <f>G40</f>
        <v>84000</v>
      </c>
      <c r="H39" s="214"/>
      <c r="I39" s="29"/>
      <c r="J39" s="29"/>
      <c r="K39" s="29"/>
      <c r="L39" s="29"/>
      <c r="M39" s="29"/>
      <c r="N39" s="29"/>
    </row>
    <row r="40" spans="1:14" ht="15" customHeight="1" thickBot="1">
      <c r="A40" s="65"/>
      <c r="B40" s="65"/>
      <c r="C40" s="78" t="s">
        <v>155</v>
      </c>
      <c r="D40" s="66" t="s">
        <v>156</v>
      </c>
      <c r="E40" s="140">
        <v>84000</v>
      </c>
      <c r="F40" s="177"/>
      <c r="G40" s="199">
        <f>SUM(E40:F40)</f>
        <v>84000</v>
      </c>
      <c r="H40" s="147"/>
      <c r="I40" s="29"/>
      <c r="J40" s="29"/>
      <c r="K40" s="29"/>
      <c r="L40" s="29"/>
      <c r="M40" s="29"/>
      <c r="N40" s="29"/>
    </row>
    <row r="41" spans="1:14" ht="18.75" customHeight="1" thickBot="1">
      <c r="A41" s="51" t="s">
        <v>182</v>
      </c>
      <c r="B41" s="52"/>
      <c r="C41" s="52"/>
      <c r="D41" s="255" t="s">
        <v>12</v>
      </c>
      <c r="E41" s="110">
        <f>E42+E46+E53+E74+E77</f>
        <v>1809000</v>
      </c>
      <c r="F41" s="298">
        <f>F42+F46+F53+F74+F77</f>
        <v>-55000</v>
      </c>
      <c r="G41" s="200">
        <f>G42+G46+G53+G74+G77</f>
        <v>1754000</v>
      </c>
      <c r="H41" s="226"/>
      <c r="I41" s="29"/>
      <c r="J41" s="29"/>
      <c r="K41" s="29"/>
      <c r="L41" s="29"/>
      <c r="M41" s="29"/>
      <c r="N41" s="29"/>
    </row>
    <row r="42" spans="1:14" ht="16.5" customHeight="1">
      <c r="A42" s="79"/>
      <c r="B42" s="302" t="s">
        <v>183</v>
      </c>
      <c r="C42" s="303"/>
      <c r="D42" s="304" t="s">
        <v>184</v>
      </c>
      <c r="E42" s="305">
        <f>SUM(E43:E45)</f>
        <v>61200</v>
      </c>
      <c r="F42" s="319"/>
      <c r="G42" s="307">
        <f>SUM(G43:G45)</f>
        <v>61200</v>
      </c>
      <c r="H42" s="214"/>
      <c r="I42" s="29"/>
      <c r="J42" s="29"/>
      <c r="K42" s="29"/>
      <c r="L42" s="29"/>
      <c r="M42" s="29"/>
      <c r="N42" s="29"/>
    </row>
    <row r="43" spans="1:14" ht="15" customHeight="1">
      <c r="A43" s="60"/>
      <c r="B43" s="60"/>
      <c r="C43" s="61" t="s">
        <v>185</v>
      </c>
      <c r="D43" s="59" t="s">
        <v>186</v>
      </c>
      <c r="E43" s="157">
        <v>46500</v>
      </c>
      <c r="F43" s="176"/>
      <c r="G43" s="198">
        <f>SUM(E43:F43)</f>
        <v>46500</v>
      </c>
      <c r="H43" s="146"/>
      <c r="I43" s="29"/>
      <c r="J43" s="29"/>
      <c r="K43" s="29"/>
      <c r="L43" s="29"/>
      <c r="M43" s="29"/>
      <c r="N43" s="29"/>
    </row>
    <row r="44" spans="1:14" ht="15" customHeight="1">
      <c r="A44" s="60"/>
      <c r="B44" s="60"/>
      <c r="C44" s="61" t="s">
        <v>187</v>
      </c>
      <c r="D44" s="59" t="s">
        <v>188</v>
      </c>
      <c r="E44" s="157">
        <v>13200</v>
      </c>
      <c r="F44" s="62"/>
      <c r="G44" s="198">
        <f>SUM(E44:F44)</f>
        <v>13200</v>
      </c>
      <c r="H44" s="146"/>
      <c r="I44" s="29"/>
      <c r="J44" s="29"/>
      <c r="K44" s="29"/>
      <c r="L44" s="29"/>
      <c r="M44" s="29"/>
      <c r="N44" s="29"/>
    </row>
    <row r="45" spans="1:14" ht="15" customHeight="1">
      <c r="A45" s="60"/>
      <c r="B45" s="60"/>
      <c r="C45" s="61" t="s">
        <v>189</v>
      </c>
      <c r="D45" s="59" t="s">
        <v>190</v>
      </c>
      <c r="E45" s="157">
        <v>1500</v>
      </c>
      <c r="F45" s="183"/>
      <c r="G45" s="198">
        <f>SUM(E45:F45)</f>
        <v>1500</v>
      </c>
      <c r="H45" s="146"/>
      <c r="I45" s="29"/>
      <c r="J45" s="29"/>
      <c r="K45" s="29"/>
      <c r="L45" s="29"/>
      <c r="M45" s="29"/>
      <c r="N45" s="29"/>
    </row>
    <row r="46" spans="1:14" ht="16.5" customHeight="1">
      <c r="A46" s="55"/>
      <c r="B46" s="308" t="s">
        <v>191</v>
      </c>
      <c r="C46" s="309"/>
      <c r="D46" s="310" t="s">
        <v>192</v>
      </c>
      <c r="E46" s="311">
        <f>SUM(E47:E52)</f>
        <v>190000</v>
      </c>
      <c r="F46" s="312">
        <f>SUM(F47:F52)</f>
        <v>-55000</v>
      </c>
      <c r="G46" s="313">
        <f>SUM(G47:G52)</f>
        <v>135000</v>
      </c>
      <c r="H46" s="146"/>
      <c r="I46" s="29"/>
      <c r="J46" s="29"/>
      <c r="K46" s="29"/>
      <c r="L46" s="29"/>
      <c r="M46" s="29"/>
      <c r="N46" s="29"/>
    </row>
    <row r="47" spans="1:14" ht="15" customHeight="1">
      <c r="A47" s="60"/>
      <c r="B47" s="60"/>
      <c r="C47" s="61" t="s">
        <v>193</v>
      </c>
      <c r="D47" s="59" t="s">
        <v>194</v>
      </c>
      <c r="E47" s="139">
        <v>115000</v>
      </c>
      <c r="F47" s="176"/>
      <c r="G47" s="198">
        <f>SUM(E47:F47)</f>
        <v>115000</v>
      </c>
      <c r="H47" s="146"/>
      <c r="I47" s="29"/>
      <c r="J47" s="29"/>
      <c r="K47" s="29"/>
      <c r="L47" s="29"/>
      <c r="M47" s="29"/>
      <c r="N47" s="29"/>
    </row>
    <row r="48" spans="1:14" ht="15" customHeight="1">
      <c r="A48" s="60"/>
      <c r="B48" s="60"/>
      <c r="C48" s="61" t="s">
        <v>151</v>
      </c>
      <c r="D48" s="59" t="s">
        <v>152</v>
      </c>
      <c r="E48" s="139">
        <v>4000</v>
      </c>
      <c r="F48" s="62"/>
      <c r="G48" s="198">
        <f>SUM(E48:F48)</f>
        <v>4000</v>
      </c>
      <c r="H48" s="146"/>
      <c r="I48" s="29"/>
      <c r="J48" s="29"/>
      <c r="K48" s="29"/>
      <c r="L48" s="29"/>
      <c r="M48" s="29"/>
      <c r="N48" s="29"/>
    </row>
    <row r="49" spans="1:14" ht="15" customHeight="1">
      <c r="A49" s="60"/>
      <c r="B49" s="60"/>
      <c r="C49" s="61" t="s">
        <v>155</v>
      </c>
      <c r="D49" s="59" t="s">
        <v>156</v>
      </c>
      <c r="E49" s="139">
        <v>11000</v>
      </c>
      <c r="F49" s="183"/>
      <c r="G49" s="198">
        <f>SUM(E49:F49)</f>
        <v>11000</v>
      </c>
      <c r="H49" s="146"/>
      <c r="I49" s="29"/>
      <c r="J49" s="29"/>
      <c r="K49" s="29"/>
      <c r="L49" s="29"/>
      <c r="M49" s="29"/>
      <c r="N49" s="29"/>
    </row>
    <row r="50" spans="1:14" ht="15" customHeight="1">
      <c r="A50" s="60"/>
      <c r="B50" s="60"/>
      <c r="C50" s="61" t="s">
        <v>195</v>
      </c>
      <c r="D50" s="59" t="s">
        <v>167</v>
      </c>
      <c r="E50" s="139">
        <v>1000</v>
      </c>
      <c r="F50" s="176"/>
      <c r="G50" s="198">
        <f>SUM(E50:F50)</f>
        <v>1000</v>
      </c>
      <c r="H50" s="146"/>
      <c r="I50" s="29"/>
      <c r="J50" s="29"/>
      <c r="K50" s="29"/>
      <c r="L50" s="29"/>
      <c r="M50" s="29"/>
      <c r="N50" s="29"/>
    </row>
    <row r="51" spans="1:14" ht="15" customHeight="1">
      <c r="A51" s="60"/>
      <c r="B51" s="60"/>
      <c r="C51" s="64">
        <v>4420</v>
      </c>
      <c r="D51" s="59" t="s">
        <v>317</v>
      </c>
      <c r="E51" s="139">
        <v>4000</v>
      </c>
      <c r="F51" s="62"/>
      <c r="G51" s="198">
        <f>SUM(E51:F51)</f>
        <v>4000</v>
      </c>
      <c r="H51" s="146"/>
      <c r="I51" s="29"/>
      <c r="J51" s="29"/>
      <c r="K51" s="29"/>
      <c r="L51" s="29"/>
      <c r="M51" s="29"/>
      <c r="N51" s="29"/>
    </row>
    <row r="52" spans="1:14" ht="25.5" customHeight="1">
      <c r="A52" s="60"/>
      <c r="B52" s="60"/>
      <c r="C52" s="60" t="s">
        <v>217</v>
      </c>
      <c r="D52" s="59" t="s">
        <v>218</v>
      </c>
      <c r="E52" s="158">
        <v>55000</v>
      </c>
      <c r="F52" s="182">
        <v>-55000</v>
      </c>
      <c r="G52" s="198">
        <f>E52+F52</f>
        <v>0</v>
      </c>
      <c r="H52" s="212" t="s">
        <v>415</v>
      </c>
      <c r="I52" s="29"/>
      <c r="J52" s="29"/>
      <c r="K52" s="29"/>
      <c r="L52" s="29"/>
      <c r="M52" s="29"/>
      <c r="N52" s="29"/>
    </row>
    <row r="53" spans="1:14" ht="17.25" customHeight="1">
      <c r="A53" s="55"/>
      <c r="B53" s="308" t="s">
        <v>196</v>
      </c>
      <c r="C53" s="309"/>
      <c r="D53" s="310" t="s">
        <v>197</v>
      </c>
      <c r="E53" s="311">
        <f>SUM(E54:E73)</f>
        <v>1398000</v>
      </c>
      <c r="F53" s="320"/>
      <c r="G53" s="313">
        <f>SUM(G54:G73)</f>
        <v>1398000</v>
      </c>
      <c r="H53" s="146"/>
      <c r="I53" s="29"/>
      <c r="J53" s="29"/>
      <c r="K53" s="29"/>
      <c r="L53" s="29"/>
      <c r="M53" s="29"/>
      <c r="N53" s="29"/>
    </row>
    <row r="54" spans="1:14" ht="15.75" customHeight="1">
      <c r="A54" s="60"/>
      <c r="B54" s="60"/>
      <c r="C54" s="60">
        <v>3020</v>
      </c>
      <c r="D54" s="59" t="s">
        <v>198</v>
      </c>
      <c r="E54" s="139">
        <v>15000</v>
      </c>
      <c r="F54" s="176"/>
      <c r="G54" s="198">
        <f aca="true" t="shared" si="0" ref="G54:G73">SUM(E54:F54)</f>
        <v>15000</v>
      </c>
      <c r="H54" s="146"/>
      <c r="I54" s="29"/>
      <c r="J54" s="29"/>
      <c r="K54" s="29"/>
      <c r="L54" s="29"/>
      <c r="M54" s="29"/>
      <c r="N54" s="29"/>
    </row>
    <row r="55" spans="1:14" ht="15.75" customHeight="1">
      <c r="A55" s="60"/>
      <c r="B55" s="60"/>
      <c r="C55" s="61" t="s">
        <v>185</v>
      </c>
      <c r="D55" s="59" t="s">
        <v>186</v>
      </c>
      <c r="E55" s="158">
        <v>790000</v>
      </c>
      <c r="F55" s="62"/>
      <c r="G55" s="198">
        <f t="shared" si="0"/>
        <v>790000</v>
      </c>
      <c r="H55" s="146"/>
      <c r="I55" s="29"/>
      <c r="J55" s="29"/>
      <c r="K55" s="29"/>
      <c r="L55" s="29"/>
      <c r="M55" s="29"/>
      <c r="N55" s="29"/>
    </row>
    <row r="56" spans="1:14" ht="15.75" customHeight="1">
      <c r="A56" s="60"/>
      <c r="B56" s="60"/>
      <c r="C56" s="61" t="s">
        <v>199</v>
      </c>
      <c r="D56" s="59" t="s">
        <v>200</v>
      </c>
      <c r="E56" s="158">
        <v>60000</v>
      </c>
      <c r="F56" s="183"/>
      <c r="G56" s="198">
        <f t="shared" si="0"/>
        <v>60000</v>
      </c>
      <c r="H56" s="146"/>
      <c r="I56" s="29"/>
      <c r="J56" s="29"/>
      <c r="K56" s="29"/>
      <c r="L56" s="29"/>
      <c r="M56" s="29"/>
      <c r="N56" s="29"/>
    </row>
    <row r="57" spans="1:14" ht="15.75" customHeight="1">
      <c r="A57" s="60"/>
      <c r="B57" s="60"/>
      <c r="C57" s="61" t="s">
        <v>187</v>
      </c>
      <c r="D57" s="59" t="s">
        <v>188</v>
      </c>
      <c r="E57" s="158">
        <v>150000</v>
      </c>
      <c r="F57" s="177"/>
      <c r="G57" s="198">
        <f t="shared" si="0"/>
        <v>150000</v>
      </c>
      <c r="H57" s="146"/>
      <c r="I57" s="29"/>
      <c r="J57" s="29"/>
      <c r="K57" s="29"/>
      <c r="L57" s="29"/>
      <c r="M57" s="29"/>
      <c r="N57" s="29"/>
    </row>
    <row r="58" spans="1:14" ht="15.75" customHeight="1">
      <c r="A58" s="60"/>
      <c r="B58" s="60"/>
      <c r="C58" s="61" t="s">
        <v>189</v>
      </c>
      <c r="D58" s="59" t="s">
        <v>190</v>
      </c>
      <c r="E58" s="158">
        <v>20000</v>
      </c>
      <c r="F58" s="176"/>
      <c r="G58" s="198">
        <f t="shared" si="0"/>
        <v>20000</v>
      </c>
      <c r="H58" s="146"/>
      <c r="I58" s="29"/>
      <c r="J58" s="29"/>
      <c r="K58" s="29"/>
      <c r="L58" s="29"/>
      <c r="M58" s="29"/>
      <c r="N58" s="29"/>
    </row>
    <row r="59" spans="1:14" ht="15.75" customHeight="1">
      <c r="A59" s="60"/>
      <c r="B59" s="60"/>
      <c r="C59" s="60">
        <v>4170</v>
      </c>
      <c r="D59" s="59" t="s">
        <v>166</v>
      </c>
      <c r="E59" s="158">
        <v>6000</v>
      </c>
      <c r="F59" s="62"/>
      <c r="G59" s="198">
        <f t="shared" si="0"/>
        <v>6000</v>
      </c>
      <c r="H59" s="146"/>
      <c r="I59" s="29"/>
      <c r="J59" s="29"/>
      <c r="K59" s="29"/>
      <c r="L59" s="29"/>
      <c r="M59" s="29"/>
      <c r="N59" s="29"/>
    </row>
    <row r="60" spans="1:14" ht="15.75" customHeight="1">
      <c r="A60" s="60"/>
      <c r="B60" s="60"/>
      <c r="C60" s="61" t="s">
        <v>151</v>
      </c>
      <c r="D60" s="59" t="s">
        <v>152</v>
      </c>
      <c r="E60" s="139">
        <v>85100</v>
      </c>
      <c r="F60" s="183"/>
      <c r="G60" s="198">
        <f t="shared" si="0"/>
        <v>85100</v>
      </c>
      <c r="H60" s="146"/>
      <c r="I60" s="29"/>
      <c r="J60" s="29"/>
      <c r="K60" s="29"/>
      <c r="L60" s="29"/>
      <c r="M60" s="29"/>
      <c r="N60" s="29"/>
    </row>
    <row r="61" spans="1:14" ht="15.75" customHeight="1">
      <c r="A61" s="60"/>
      <c r="B61" s="60"/>
      <c r="C61" s="61" t="s">
        <v>201</v>
      </c>
      <c r="D61" s="59" t="s">
        <v>202</v>
      </c>
      <c r="E61" s="139">
        <v>30000</v>
      </c>
      <c r="F61" s="176"/>
      <c r="G61" s="198">
        <f t="shared" si="0"/>
        <v>30000</v>
      </c>
      <c r="H61" s="146"/>
      <c r="I61" s="29"/>
      <c r="J61" s="29"/>
      <c r="K61" s="29"/>
      <c r="L61" s="29"/>
      <c r="M61" s="29"/>
      <c r="N61" s="29"/>
    </row>
    <row r="62" spans="1:14" ht="15.75" customHeight="1">
      <c r="A62" s="60"/>
      <c r="B62" s="60"/>
      <c r="C62" s="61" t="s">
        <v>153</v>
      </c>
      <c r="D62" s="59" t="s">
        <v>154</v>
      </c>
      <c r="E62" s="139">
        <v>10000</v>
      </c>
      <c r="F62" s="62"/>
      <c r="G62" s="198">
        <f t="shared" si="0"/>
        <v>10000</v>
      </c>
      <c r="H62" s="146"/>
      <c r="I62" s="29"/>
      <c r="J62" s="29"/>
      <c r="K62" s="29"/>
      <c r="L62" s="29"/>
      <c r="M62" s="29"/>
      <c r="N62" s="29"/>
    </row>
    <row r="63" spans="1:14" ht="15.75" customHeight="1">
      <c r="A63" s="60"/>
      <c r="B63" s="60"/>
      <c r="C63" s="61" t="s">
        <v>155</v>
      </c>
      <c r="D63" s="59" t="s">
        <v>156</v>
      </c>
      <c r="E63" s="139">
        <v>89400</v>
      </c>
      <c r="F63" s="176"/>
      <c r="G63" s="198">
        <f t="shared" si="0"/>
        <v>89400</v>
      </c>
      <c r="H63" s="146"/>
      <c r="I63" s="29"/>
      <c r="J63" s="29"/>
      <c r="K63" s="29"/>
      <c r="L63" s="29"/>
      <c r="M63" s="29"/>
      <c r="N63" s="29"/>
    </row>
    <row r="64" spans="1:14" ht="15.75" customHeight="1">
      <c r="A64" s="60"/>
      <c r="B64" s="60"/>
      <c r="C64" s="64">
        <v>4350</v>
      </c>
      <c r="D64" s="59" t="s">
        <v>360</v>
      </c>
      <c r="E64" s="139">
        <v>10000</v>
      </c>
      <c r="F64" s="177"/>
      <c r="G64" s="198">
        <f t="shared" si="0"/>
        <v>10000</v>
      </c>
      <c r="H64" s="146"/>
      <c r="I64" s="29"/>
      <c r="J64" s="29"/>
      <c r="K64" s="29"/>
      <c r="L64" s="29"/>
      <c r="M64" s="29"/>
      <c r="N64" s="29"/>
    </row>
    <row r="65" spans="1:14" ht="15.75" customHeight="1">
      <c r="A65" s="60"/>
      <c r="B65" s="60"/>
      <c r="C65" s="64">
        <v>4360</v>
      </c>
      <c r="D65" s="59" t="s">
        <v>361</v>
      </c>
      <c r="E65" s="139">
        <v>8000</v>
      </c>
      <c r="F65" s="176"/>
      <c r="G65" s="198">
        <f t="shared" si="0"/>
        <v>8000</v>
      </c>
      <c r="H65" s="146"/>
      <c r="I65" s="29"/>
      <c r="J65" s="29"/>
      <c r="K65" s="29"/>
      <c r="L65" s="29"/>
      <c r="M65" s="29"/>
      <c r="N65" s="29"/>
    </row>
    <row r="66" spans="1:14" ht="15.75" customHeight="1">
      <c r="A66" s="60"/>
      <c r="B66" s="60"/>
      <c r="C66" s="64">
        <v>4370</v>
      </c>
      <c r="D66" s="59" t="s">
        <v>362</v>
      </c>
      <c r="E66" s="139">
        <v>6000</v>
      </c>
      <c r="F66" s="62"/>
      <c r="G66" s="198">
        <f t="shared" si="0"/>
        <v>6000</v>
      </c>
      <c r="H66" s="146"/>
      <c r="I66" s="29"/>
      <c r="J66" s="29"/>
      <c r="K66" s="29"/>
      <c r="L66" s="29"/>
      <c r="M66" s="29"/>
      <c r="N66" s="29"/>
    </row>
    <row r="67" spans="1:14" ht="15.75" customHeight="1">
      <c r="A67" s="60"/>
      <c r="B67" s="60"/>
      <c r="C67" s="61" t="s">
        <v>195</v>
      </c>
      <c r="D67" s="59" t="s">
        <v>167</v>
      </c>
      <c r="E67" s="139">
        <v>15000</v>
      </c>
      <c r="F67" s="183"/>
      <c r="G67" s="198">
        <f t="shared" si="0"/>
        <v>15000</v>
      </c>
      <c r="H67" s="146"/>
      <c r="I67" s="29"/>
      <c r="J67" s="29"/>
      <c r="K67" s="29"/>
      <c r="L67" s="29"/>
      <c r="M67" s="29"/>
      <c r="N67" s="29"/>
    </row>
    <row r="68" spans="1:14" ht="15.75" customHeight="1">
      <c r="A68" s="60"/>
      <c r="B68" s="60"/>
      <c r="C68" s="61" t="s">
        <v>169</v>
      </c>
      <c r="D68" s="59" t="s">
        <v>170</v>
      </c>
      <c r="E68" s="139">
        <v>26000</v>
      </c>
      <c r="F68" s="62"/>
      <c r="G68" s="198">
        <f t="shared" si="0"/>
        <v>26000</v>
      </c>
      <c r="H68" s="146"/>
      <c r="I68" s="29"/>
      <c r="J68" s="29"/>
      <c r="K68" s="29"/>
      <c r="L68" s="29"/>
      <c r="M68" s="29"/>
      <c r="N68" s="29"/>
    </row>
    <row r="69" spans="1:14" ht="15.75" customHeight="1">
      <c r="A69" s="60"/>
      <c r="B69" s="60"/>
      <c r="C69" s="61" t="s">
        <v>203</v>
      </c>
      <c r="D69" s="59" t="s">
        <v>204</v>
      </c>
      <c r="E69" s="139">
        <v>17000</v>
      </c>
      <c r="F69" s="176"/>
      <c r="G69" s="198">
        <f t="shared" si="0"/>
        <v>17000</v>
      </c>
      <c r="H69" s="146"/>
      <c r="I69" s="29"/>
      <c r="J69" s="29"/>
      <c r="K69" s="29"/>
      <c r="L69" s="29"/>
      <c r="M69" s="29"/>
      <c r="N69" s="29"/>
    </row>
    <row r="70" spans="1:14" ht="15.75" customHeight="1">
      <c r="A70" s="60"/>
      <c r="B70" s="60"/>
      <c r="C70" s="64">
        <v>4610</v>
      </c>
      <c r="D70" s="59" t="s">
        <v>363</v>
      </c>
      <c r="E70" s="139">
        <v>1000</v>
      </c>
      <c r="F70" s="62"/>
      <c r="G70" s="198">
        <f t="shared" si="0"/>
        <v>1000</v>
      </c>
      <c r="H70" s="146"/>
      <c r="I70" s="29"/>
      <c r="J70" s="29"/>
      <c r="K70" s="29"/>
      <c r="L70" s="29"/>
      <c r="M70" s="29"/>
      <c r="N70" s="29"/>
    </row>
    <row r="71" spans="1:14" ht="15.75" customHeight="1">
      <c r="A71" s="60"/>
      <c r="B71" s="60"/>
      <c r="C71" s="64">
        <v>4700</v>
      </c>
      <c r="D71" s="59" t="s">
        <v>364</v>
      </c>
      <c r="E71" s="139">
        <v>4500</v>
      </c>
      <c r="F71" s="183"/>
      <c r="G71" s="198">
        <f t="shared" si="0"/>
        <v>4500</v>
      </c>
      <c r="H71" s="146"/>
      <c r="I71" s="29"/>
      <c r="J71" s="29"/>
      <c r="K71" s="29"/>
      <c r="L71" s="29"/>
      <c r="M71" s="29"/>
      <c r="N71" s="29"/>
    </row>
    <row r="72" spans="1:14" ht="15.75" customHeight="1">
      <c r="A72" s="60"/>
      <c r="B72" s="60"/>
      <c r="C72" s="64">
        <v>4750</v>
      </c>
      <c r="D72" s="59" t="s">
        <v>365</v>
      </c>
      <c r="E72" s="139">
        <v>25000</v>
      </c>
      <c r="F72" s="176"/>
      <c r="G72" s="198">
        <f t="shared" si="0"/>
        <v>25000</v>
      </c>
      <c r="H72" s="146"/>
      <c r="I72" s="29"/>
      <c r="J72" s="29"/>
      <c r="K72" s="29"/>
      <c r="L72" s="29"/>
      <c r="M72" s="29"/>
      <c r="N72" s="29"/>
    </row>
    <row r="73" spans="1:14" ht="15.75" customHeight="1">
      <c r="A73" s="60"/>
      <c r="B73" s="60"/>
      <c r="C73" s="64">
        <v>6060</v>
      </c>
      <c r="D73" s="59" t="s">
        <v>218</v>
      </c>
      <c r="E73" s="158">
        <v>30000</v>
      </c>
      <c r="F73" s="62"/>
      <c r="G73" s="198">
        <f t="shared" si="0"/>
        <v>30000</v>
      </c>
      <c r="H73" s="146"/>
      <c r="I73" s="29"/>
      <c r="J73" s="29"/>
      <c r="K73" s="29"/>
      <c r="L73" s="29"/>
      <c r="M73" s="29"/>
      <c r="N73" s="29"/>
    </row>
    <row r="74" spans="1:14" ht="28.5" customHeight="1">
      <c r="A74" s="60"/>
      <c r="B74" s="309" t="s">
        <v>205</v>
      </c>
      <c r="C74" s="308"/>
      <c r="D74" s="310" t="s">
        <v>206</v>
      </c>
      <c r="E74" s="311">
        <f>E75+E76</f>
        <v>98000</v>
      </c>
      <c r="F74" s="312"/>
      <c r="G74" s="313">
        <f>G75+G76</f>
        <v>98000</v>
      </c>
      <c r="H74" s="146"/>
      <c r="I74" s="29"/>
      <c r="J74" s="29"/>
      <c r="K74" s="29"/>
      <c r="L74" s="29"/>
      <c r="M74" s="29"/>
      <c r="N74" s="29"/>
    </row>
    <row r="75" spans="1:14" ht="15" customHeight="1">
      <c r="A75" s="60"/>
      <c r="B75" s="60"/>
      <c r="C75" s="64">
        <v>4210</v>
      </c>
      <c r="D75" s="59" t="s">
        <v>152</v>
      </c>
      <c r="E75" s="139">
        <v>41000</v>
      </c>
      <c r="F75" s="177"/>
      <c r="G75" s="198">
        <f>SUM(E75:F75)</f>
        <v>41000</v>
      </c>
      <c r="H75" s="146"/>
      <c r="I75" s="29"/>
      <c r="J75" s="29"/>
      <c r="K75" s="29"/>
      <c r="L75" s="29"/>
      <c r="M75" s="29"/>
      <c r="N75" s="29"/>
    </row>
    <row r="76" spans="1:14" ht="15" customHeight="1">
      <c r="A76" s="60"/>
      <c r="B76" s="60"/>
      <c r="C76" s="64">
        <v>4300</v>
      </c>
      <c r="D76" s="59" t="s">
        <v>156</v>
      </c>
      <c r="E76" s="139">
        <v>57000</v>
      </c>
      <c r="F76" s="176"/>
      <c r="G76" s="198">
        <f>SUM(E76:F76)</f>
        <v>57000</v>
      </c>
      <c r="H76" s="146"/>
      <c r="I76" s="29"/>
      <c r="J76" s="29"/>
      <c r="K76" s="29"/>
      <c r="L76" s="29"/>
      <c r="M76" s="29"/>
      <c r="N76" s="29"/>
    </row>
    <row r="77" spans="1:14" ht="17.25" customHeight="1">
      <c r="A77" s="55"/>
      <c r="B77" s="308" t="s">
        <v>207</v>
      </c>
      <c r="C77" s="309"/>
      <c r="D77" s="310" t="s">
        <v>168</v>
      </c>
      <c r="E77" s="311">
        <f>SUM(E78:E89)</f>
        <v>61800</v>
      </c>
      <c r="F77" s="321"/>
      <c r="G77" s="313">
        <f>SUM(G78:G89)</f>
        <v>61800</v>
      </c>
      <c r="H77" s="146"/>
      <c r="I77" s="29"/>
      <c r="J77" s="29"/>
      <c r="K77" s="29"/>
      <c r="L77" s="29"/>
      <c r="M77" s="29"/>
      <c r="N77" s="29"/>
    </row>
    <row r="78" spans="1:14" ht="15.75" customHeight="1">
      <c r="A78" s="55"/>
      <c r="B78" s="58"/>
      <c r="C78" s="61" t="s">
        <v>193</v>
      </c>
      <c r="D78" s="59" t="s">
        <v>194</v>
      </c>
      <c r="E78" s="142">
        <v>800</v>
      </c>
      <c r="F78" s="183"/>
      <c r="G78" s="198">
        <f aca="true" t="shared" si="1" ref="G78:G89">SUM(E78:F78)</f>
        <v>800</v>
      </c>
      <c r="H78" s="146"/>
      <c r="I78" s="29"/>
      <c r="J78" s="29"/>
      <c r="K78" s="29"/>
      <c r="L78" s="29"/>
      <c r="M78" s="29"/>
      <c r="N78" s="29"/>
    </row>
    <row r="79" spans="1:14" ht="15.75" customHeight="1">
      <c r="A79" s="60"/>
      <c r="B79" s="60"/>
      <c r="C79" s="61" t="s">
        <v>185</v>
      </c>
      <c r="D79" s="59" t="s">
        <v>186</v>
      </c>
      <c r="E79" s="158">
        <v>24100</v>
      </c>
      <c r="F79" s="177"/>
      <c r="G79" s="198">
        <f t="shared" si="1"/>
        <v>24100</v>
      </c>
      <c r="H79" s="146"/>
      <c r="I79" s="29"/>
      <c r="J79" s="29"/>
      <c r="K79" s="29"/>
      <c r="L79" s="29"/>
      <c r="M79" s="29"/>
      <c r="N79" s="29"/>
    </row>
    <row r="80" spans="1:14" ht="15.75" customHeight="1">
      <c r="A80" s="60"/>
      <c r="B80" s="60"/>
      <c r="C80" s="61" t="s">
        <v>199</v>
      </c>
      <c r="D80" s="59" t="s">
        <v>200</v>
      </c>
      <c r="E80" s="158">
        <v>1800</v>
      </c>
      <c r="F80" s="176"/>
      <c r="G80" s="198">
        <f t="shared" si="1"/>
        <v>1800</v>
      </c>
      <c r="H80" s="146"/>
      <c r="I80" s="29"/>
      <c r="J80" s="29"/>
      <c r="K80" s="29"/>
      <c r="L80" s="29"/>
      <c r="M80" s="29"/>
      <c r="N80" s="29"/>
    </row>
    <row r="81" spans="1:14" ht="15.75" customHeight="1">
      <c r="A81" s="60"/>
      <c r="B81" s="60"/>
      <c r="C81" s="61" t="s">
        <v>187</v>
      </c>
      <c r="D81" s="59" t="s">
        <v>188</v>
      </c>
      <c r="E81" s="158">
        <v>4600</v>
      </c>
      <c r="F81" s="62"/>
      <c r="G81" s="198">
        <f t="shared" si="1"/>
        <v>4600</v>
      </c>
      <c r="H81" s="146"/>
      <c r="I81" s="29"/>
      <c r="J81" s="29"/>
      <c r="K81" s="29"/>
      <c r="L81" s="29"/>
      <c r="M81" s="29"/>
      <c r="N81" s="29"/>
    </row>
    <row r="82" spans="1:14" ht="15.75" customHeight="1">
      <c r="A82" s="60"/>
      <c r="B82" s="60"/>
      <c r="C82" s="61" t="s">
        <v>189</v>
      </c>
      <c r="D82" s="59" t="s">
        <v>190</v>
      </c>
      <c r="E82" s="158">
        <v>700</v>
      </c>
      <c r="F82" s="183"/>
      <c r="G82" s="198">
        <f t="shared" si="1"/>
        <v>700</v>
      </c>
      <c r="H82" s="146"/>
      <c r="I82" s="29"/>
      <c r="J82" s="29"/>
      <c r="K82" s="29"/>
      <c r="L82" s="29"/>
      <c r="M82" s="29"/>
      <c r="N82" s="29"/>
    </row>
    <row r="83" spans="1:14" ht="15.75" customHeight="1">
      <c r="A83" s="60"/>
      <c r="B83" s="60"/>
      <c r="C83" s="61" t="s">
        <v>151</v>
      </c>
      <c r="D83" s="59" t="s">
        <v>152</v>
      </c>
      <c r="E83" s="139">
        <v>10000</v>
      </c>
      <c r="F83" s="176"/>
      <c r="G83" s="198">
        <f t="shared" si="1"/>
        <v>10000</v>
      </c>
      <c r="H83" s="146"/>
      <c r="I83" s="29"/>
      <c r="J83" s="29"/>
      <c r="K83" s="29"/>
      <c r="L83" s="29"/>
      <c r="M83" s="29"/>
      <c r="N83" s="29"/>
    </row>
    <row r="84" spans="1:14" ht="15.75" customHeight="1">
      <c r="A84" s="60"/>
      <c r="B84" s="60"/>
      <c r="C84" s="61" t="s">
        <v>155</v>
      </c>
      <c r="D84" s="59" t="s">
        <v>156</v>
      </c>
      <c r="E84" s="139">
        <v>10600</v>
      </c>
      <c r="F84" s="62"/>
      <c r="G84" s="198">
        <f t="shared" si="1"/>
        <v>10600</v>
      </c>
      <c r="H84" s="146"/>
      <c r="I84" s="29"/>
      <c r="J84" s="29"/>
      <c r="K84" s="29"/>
      <c r="L84" s="29"/>
      <c r="M84" s="29"/>
      <c r="N84" s="29"/>
    </row>
    <row r="85" spans="1:14" ht="15.75" customHeight="1">
      <c r="A85" s="60"/>
      <c r="B85" s="60"/>
      <c r="C85" s="64">
        <v>4350</v>
      </c>
      <c r="D85" s="59" t="s">
        <v>360</v>
      </c>
      <c r="E85" s="139">
        <v>4000</v>
      </c>
      <c r="F85" s="176"/>
      <c r="G85" s="198">
        <f t="shared" si="1"/>
        <v>4000</v>
      </c>
      <c r="H85" s="146"/>
      <c r="I85" s="29"/>
      <c r="J85" s="29"/>
      <c r="K85" s="29"/>
      <c r="L85" s="29"/>
      <c r="M85" s="29"/>
      <c r="N85" s="29"/>
    </row>
    <row r="86" spans="1:14" ht="15.75" customHeight="1">
      <c r="A86" s="60"/>
      <c r="B86" s="60"/>
      <c r="C86" s="64">
        <v>4370</v>
      </c>
      <c r="D86" s="59" t="s">
        <v>362</v>
      </c>
      <c r="E86" s="139">
        <v>1200</v>
      </c>
      <c r="F86" s="177"/>
      <c r="G86" s="198">
        <f t="shared" si="1"/>
        <v>1200</v>
      </c>
      <c r="H86" s="146"/>
      <c r="I86" s="29"/>
      <c r="J86" s="29"/>
      <c r="K86" s="29"/>
      <c r="L86" s="29"/>
      <c r="M86" s="29"/>
      <c r="N86" s="29"/>
    </row>
    <row r="87" spans="1:14" ht="15.75" customHeight="1">
      <c r="A87" s="60"/>
      <c r="B87" s="60"/>
      <c r="C87" s="61" t="s">
        <v>195</v>
      </c>
      <c r="D87" s="59" t="s">
        <v>167</v>
      </c>
      <c r="E87" s="139">
        <v>1500</v>
      </c>
      <c r="F87" s="176"/>
      <c r="G87" s="198">
        <f t="shared" si="1"/>
        <v>1500</v>
      </c>
      <c r="H87" s="146"/>
      <c r="I87" s="29"/>
      <c r="J87" s="29"/>
      <c r="K87" s="29"/>
      <c r="L87" s="29"/>
      <c r="M87" s="29"/>
      <c r="N87" s="29"/>
    </row>
    <row r="88" spans="1:14" ht="15.75" customHeight="1">
      <c r="A88" s="60"/>
      <c r="B88" s="60"/>
      <c r="C88" s="61" t="s">
        <v>169</v>
      </c>
      <c r="D88" s="59" t="s">
        <v>170</v>
      </c>
      <c r="E88" s="139">
        <v>500</v>
      </c>
      <c r="F88" s="62"/>
      <c r="G88" s="198">
        <f t="shared" si="1"/>
        <v>500</v>
      </c>
      <c r="H88" s="146"/>
      <c r="I88" s="29"/>
      <c r="J88" s="29"/>
      <c r="K88" s="29"/>
      <c r="L88" s="29"/>
      <c r="M88" s="29"/>
      <c r="N88" s="29"/>
    </row>
    <row r="89" spans="1:14" ht="15.75" customHeight="1" thickBot="1">
      <c r="A89" s="65"/>
      <c r="B89" s="65"/>
      <c r="C89" s="78" t="s">
        <v>203</v>
      </c>
      <c r="D89" s="66" t="s">
        <v>204</v>
      </c>
      <c r="E89" s="140">
        <v>2000</v>
      </c>
      <c r="F89" s="184"/>
      <c r="G89" s="199">
        <f t="shared" si="1"/>
        <v>2000</v>
      </c>
      <c r="H89" s="147"/>
      <c r="I89" s="29"/>
      <c r="J89" s="29"/>
      <c r="K89" s="29"/>
      <c r="L89" s="29"/>
      <c r="M89" s="29"/>
      <c r="N89" s="29"/>
    </row>
    <row r="90" spans="1:14" ht="46.5" customHeight="1" thickBot="1">
      <c r="A90" s="51" t="s">
        <v>208</v>
      </c>
      <c r="B90" s="52"/>
      <c r="C90" s="52"/>
      <c r="D90" s="268" t="s">
        <v>422</v>
      </c>
      <c r="E90" s="110">
        <f>E91</f>
        <v>1272</v>
      </c>
      <c r="F90" s="181"/>
      <c r="G90" s="200">
        <f>G91</f>
        <v>1272</v>
      </c>
      <c r="H90" s="226"/>
      <c r="I90" s="29"/>
      <c r="J90" s="29"/>
      <c r="K90" s="29"/>
      <c r="L90" s="29"/>
      <c r="M90" s="29"/>
      <c r="N90" s="29"/>
    </row>
    <row r="91" spans="1:14" ht="29.25" customHeight="1">
      <c r="A91" s="79"/>
      <c r="B91" s="302" t="s">
        <v>209</v>
      </c>
      <c r="C91" s="303"/>
      <c r="D91" s="304" t="s">
        <v>210</v>
      </c>
      <c r="E91" s="305">
        <f>SUM(E92:E92)</f>
        <v>1272</v>
      </c>
      <c r="F91" s="306"/>
      <c r="G91" s="307">
        <f>SUM(G92:G92)</f>
        <v>1272</v>
      </c>
      <c r="H91" s="214"/>
      <c r="I91" s="29"/>
      <c r="J91" s="29"/>
      <c r="K91" s="29"/>
      <c r="L91" s="29"/>
      <c r="M91" s="29"/>
      <c r="N91" s="29"/>
    </row>
    <row r="92" spans="1:14" ht="15" customHeight="1" thickBot="1">
      <c r="A92" s="65"/>
      <c r="B92" s="65"/>
      <c r="C92" s="65" t="s">
        <v>155</v>
      </c>
      <c r="D92" s="66" t="s">
        <v>211</v>
      </c>
      <c r="E92" s="112">
        <v>1272</v>
      </c>
      <c r="F92" s="177"/>
      <c r="G92" s="199">
        <f>SUM(E92:F92)</f>
        <v>1272</v>
      </c>
      <c r="H92" s="147"/>
      <c r="I92" s="29"/>
      <c r="J92" s="29"/>
      <c r="K92" s="29"/>
      <c r="L92" s="29"/>
      <c r="M92" s="29"/>
      <c r="N92" s="29"/>
    </row>
    <row r="93" spans="1:14" ht="32.25" customHeight="1" thickBot="1">
      <c r="A93" s="51" t="s">
        <v>216</v>
      </c>
      <c r="B93" s="52"/>
      <c r="C93" s="52"/>
      <c r="D93" s="268" t="s">
        <v>14</v>
      </c>
      <c r="E93" s="110">
        <f>E94+E99</f>
        <v>77500</v>
      </c>
      <c r="F93" s="53"/>
      <c r="G93" s="200">
        <f>G94+G99</f>
        <v>77500</v>
      </c>
      <c r="H93" s="226"/>
      <c r="I93" s="29"/>
      <c r="J93" s="29"/>
      <c r="K93" s="29"/>
      <c r="L93" s="29"/>
      <c r="M93" s="29"/>
      <c r="N93" s="29"/>
    </row>
    <row r="94" spans="1:14" ht="17.25" customHeight="1">
      <c r="A94" s="79"/>
      <c r="B94" s="302" t="s">
        <v>219</v>
      </c>
      <c r="C94" s="303"/>
      <c r="D94" s="304" t="s">
        <v>417</v>
      </c>
      <c r="E94" s="305">
        <f>SUM(E95:E98)</f>
        <v>75000</v>
      </c>
      <c r="F94" s="306"/>
      <c r="G94" s="307">
        <f>SUM(G95:G98)</f>
        <v>75000</v>
      </c>
      <c r="H94" s="214"/>
      <c r="I94" s="29"/>
      <c r="J94" s="29"/>
      <c r="K94" s="29"/>
      <c r="L94" s="29"/>
      <c r="M94" s="29"/>
      <c r="N94" s="29"/>
    </row>
    <row r="95" spans="1:14" ht="15.75" customHeight="1">
      <c r="A95" s="60"/>
      <c r="B95" s="60"/>
      <c r="C95" s="61" t="s">
        <v>151</v>
      </c>
      <c r="D95" s="59" t="s">
        <v>152</v>
      </c>
      <c r="E95" s="139">
        <v>20000</v>
      </c>
      <c r="F95" s="62"/>
      <c r="G95" s="198">
        <f>SUM(E95:F95)</f>
        <v>20000</v>
      </c>
      <c r="H95" s="146"/>
      <c r="I95" s="29"/>
      <c r="J95" s="29"/>
      <c r="K95" s="29"/>
      <c r="L95" s="29"/>
      <c r="M95" s="29"/>
      <c r="N95" s="29"/>
    </row>
    <row r="96" spans="1:14" ht="15.75" customHeight="1">
      <c r="A96" s="60"/>
      <c r="B96" s="60"/>
      <c r="C96" s="61" t="s">
        <v>201</v>
      </c>
      <c r="D96" s="59" t="s">
        <v>202</v>
      </c>
      <c r="E96" s="139">
        <v>35000</v>
      </c>
      <c r="F96" s="176"/>
      <c r="G96" s="198">
        <f>SUM(E96:F96)</f>
        <v>35000</v>
      </c>
      <c r="H96" s="146"/>
      <c r="I96" s="29"/>
      <c r="J96" s="29"/>
      <c r="K96" s="29"/>
      <c r="L96" s="29"/>
      <c r="M96" s="29"/>
      <c r="N96" s="29"/>
    </row>
    <row r="97" spans="1:14" ht="15.75" customHeight="1">
      <c r="A97" s="60"/>
      <c r="B97" s="60"/>
      <c r="C97" s="61" t="s">
        <v>155</v>
      </c>
      <c r="D97" s="59" t="s">
        <v>156</v>
      </c>
      <c r="E97" s="139">
        <v>10000</v>
      </c>
      <c r="F97" s="177"/>
      <c r="G97" s="198">
        <f>SUM(E97:F97)</f>
        <v>10000</v>
      </c>
      <c r="H97" s="146"/>
      <c r="I97" s="29"/>
      <c r="J97" s="29"/>
      <c r="K97" s="29"/>
      <c r="L97" s="29"/>
      <c r="M97" s="29"/>
      <c r="N97" s="29"/>
    </row>
    <row r="98" spans="1:14" ht="15.75" customHeight="1">
      <c r="A98" s="60"/>
      <c r="B98" s="60"/>
      <c r="C98" s="61" t="s">
        <v>169</v>
      </c>
      <c r="D98" s="59" t="s">
        <v>170</v>
      </c>
      <c r="E98" s="139">
        <v>10000</v>
      </c>
      <c r="F98" s="176"/>
      <c r="G98" s="198">
        <f>SUM(E98:F98)</f>
        <v>10000</v>
      </c>
      <c r="H98" s="146"/>
      <c r="I98" s="29"/>
      <c r="J98" s="29"/>
      <c r="K98" s="29"/>
      <c r="L98" s="29"/>
      <c r="M98" s="29"/>
      <c r="N98" s="29"/>
    </row>
    <row r="99" spans="1:14" ht="17.25" customHeight="1">
      <c r="A99" s="55"/>
      <c r="B99" s="308" t="s">
        <v>220</v>
      </c>
      <c r="C99" s="309"/>
      <c r="D99" s="310" t="s">
        <v>221</v>
      </c>
      <c r="E99" s="311">
        <f>SUM(E100:E101)</f>
        <v>2500</v>
      </c>
      <c r="F99" s="321"/>
      <c r="G99" s="313">
        <f>SUM(G100:G101)</f>
        <v>2500</v>
      </c>
      <c r="H99" s="146"/>
      <c r="I99" s="29"/>
      <c r="J99" s="29"/>
      <c r="K99" s="29"/>
      <c r="L99" s="29"/>
      <c r="M99" s="29"/>
      <c r="N99" s="29"/>
    </row>
    <row r="100" spans="1:14" ht="15.75" customHeight="1">
      <c r="A100" s="55"/>
      <c r="B100" s="56"/>
      <c r="C100" s="61" t="s">
        <v>151</v>
      </c>
      <c r="D100" s="59" t="s">
        <v>152</v>
      </c>
      <c r="E100" s="142">
        <v>2000</v>
      </c>
      <c r="F100" s="183"/>
      <c r="G100" s="198">
        <f>SUM(E100:F100)</f>
        <v>2000</v>
      </c>
      <c r="H100" s="146"/>
      <c r="I100" s="29"/>
      <c r="J100" s="29"/>
      <c r="K100" s="29"/>
      <c r="L100" s="29"/>
      <c r="M100" s="29"/>
      <c r="N100" s="29"/>
    </row>
    <row r="101" spans="1:14" ht="15" customHeight="1">
      <c r="A101" s="60"/>
      <c r="B101" s="60"/>
      <c r="C101" s="61" t="s">
        <v>155</v>
      </c>
      <c r="D101" s="59" t="s">
        <v>156</v>
      </c>
      <c r="E101" s="142">
        <v>500</v>
      </c>
      <c r="F101" s="62"/>
      <c r="G101" s="198">
        <f>SUM(E101:F101)</f>
        <v>500</v>
      </c>
      <c r="H101" s="146"/>
      <c r="I101" s="29"/>
      <c r="J101" s="29"/>
      <c r="K101" s="29"/>
      <c r="L101" s="29"/>
      <c r="M101" s="29"/>
      <c r="N101" s="29"/>
    </row>
    <row r="102" spans="1:14" ht="0.75" customHeight="1" thickBot="1">
      <c r="A102" s="327"/>
      <c r="B102" s="70"/>
      <c r="C102" s="328"/>
      <c r="D102" s="144"/>
      <c r="E102" s="329"/>
      <c r="F102" s="179"/>
      <c r="G102" s="74"/>
      <c r="H102" s="330"/>
      <c r="I102" s="29"/>
      <c r="J102" s="29"/>
      <c r="K102" s="29"/>
      <c r="L102" s="29"/>
      <c r="M102" s="29"/>
      <c r="N102" s="29"/>
    </row>
    <row r="103" spans="1:14" ht="18" customHeight="1" thickBot="1">
      <c r="A103" s="51" t="s">
        <v>222</v>
      </c>
      <c r="B103" s="52"/>
      <c r="C103" s="52"/>
      <c r="D103" s="298" t="s">
        <v>424</v>
      </c>
      <c r="E103" s="110">
        <f>E104</f>
        <v>97500</v>
      </c>
      <c r="F103" s="178"/>
      <c r="G103" s="200">
        <f>G104</f>
        <v>97500</v>
      </c>
      <c r="H103" s="226"/>
      <c r="I103" s="29"/>
      <c r="J103" s="29"/>
      <c r="K103" s="29"/>
      <c r="L103" s="29"/>
      <c r="M103" s="29"/>
      <c r="N103" s="29"/>
    </row>
    <row r="104" spans="1:14" ht="43.5" customHeight="1">
      <c r="A104" s="79"/>
      <c r="B104" s="302" t="s">
        <v>223</v>
      </c>
      <c r="C104" s="303"/>
      <c r="D104" s="304" t="s">
        <v>428</v>
      </c>
      <c r="E104" s="305">
        <f>E105</f>
        <v>97500</v>
      </c>
      <c r="F104" s="322"/>
      <c r="G104" s="307">
        <f>G105</f>
        <v>97500</v>
      </c>
      <c r="H104" s="214"/>
      <c r="I104" s="29"/>
      <c r="J104" s="29"/>
      <c r="K104" s="29"/>
      <c r="L104" s="29"/>
      <c r="M104" s="29"/>
      <c r="N104" s="29"/>
    </row>
    <row r="105" spans="1:14" ht="24" customHeight="1" thickBot="1">
      <c r="A105" s="65"/>
      <c r="B105" s="65"/>
      <c r="C105" s="65">
        <v>8070</v>
      </c>
      <c r="D105" s="66" t="s">
        <v>224</v>
      </c>
      <c r="E105" s="140">
        <v>97500</v>
      </c>
      <c r="F105" s="184"/>
      <c r="G105" s="199">
        <f>SUM(E105:F105)</f>
        <v>97500</v>
      </c>
      <c r="H105" s="147"/>
      <c r="I105" s="29"/>
      <c r="J105" s="29"/>
      <c r="K105" s="29"/>
      <c r="L105" s="29"/>
      <c r="M105" s="29"/>
      <c r="N105" s="29"/>
    </row>
    <row r="106" spans="1:14" ht="18" customHeight="1" thickBot="1">
      <c r="A106" s="51" t="s">
        <v>225</v>
      </c>
      <c r="B106" s="52"/>
      <c r="C106" s="52"/>
      <c r="D106" s="255" t="s">
        <v>21</v>
      </c>
      <c r="E106" s="110">
        <f aca="true" t="shared" si="2" ref="E106:G107">E107</f>
        <v>137000</v>
      </c>
      <c r="F106" s="298">
        <f t="shared" si="2"/>
        <v>0</v>
      </c>
      <c r="G106" s="200">
        <f t="shared" si="2"/>
        <v>137000</v>
      </c>
      <c r="H106" s="226"/>
      <c r="I106" s="29"/>
      <c r="J106" s="29"/>
      <c r="K106" s="29"/>
      <c r="L106" s="29"/>
      <c r="M106" s="29"/>
      <c r="N106" s="29"/>
    </row>
    <row r="107" spans="1:14" ht="17.25" customHeight="1">
      <c r="A107" s="79"/>
      <c r="B107" s="302" t="s">
        <v>226</v>
      </c>
      <c r="C107" s="303"/>
      <c r="D107" s="304" t="s">
        <v>227</v>
      </c>
      <c r="E107" s="305">
        <f t="shared" si="2"/>
        <v>137000</v>
      </c>
      <c r="F107" s="306">
        <f t="shared" si="2"/>
        <v>0</v>
      </c>
      <c r="G107" s="307">
        <f t="shared" si="2"/>
        <v>137000</v>
      </c>
      <c r="H107" s="214"/>
      <c r="I107" s="29"/>
      <c r="J107" s="29"/>
      <c r="K107" s="29"/>
      <c r="L107" s="29"/>
      <c r="M107" s="29"/>
      <c r="N107" s="29"/>
    </row>
    <row r="108" spans="1:14" ht="13.5" thickBot="1">
      <c r="A108" s="65"/>
      <c r="B108" s="65"/>
      <c r="C108" s="78" t="s">
        <v>228</v>
      </c>
      <c r="D108" s="66" t="s">
        <v>229</v>
      </c>
      <c r="E108" s="140">
        <v>137000</v>
      </c>
      <c r="F108" s="186"/>
      <c r="G108" s="199">
        <f>SUM(E108:F108)</f>
        <v>137000</v>
      </c>
      <c r="H108" s="232"/>
      <c r="I108" s="29"/>
      <c r="J108" s="29"/>
      <c r="K108" s="29"/>
      <c r="L108" s="29"/>
      <c r="M108" s="29"/>
      <c r="N108" s="29"/>
    </row>
    <row r="109" spans="1:14" ht="18.75" customHeight="1" thickBot="1">
      <c r="A109" s="51" t="s">
        <v>230</v>
      </c>
      <c r="B109" s="52"/>
      <c r="C109" s="231"/>
      <c r="D109" s="255" t="s">
        <v>26</v>
      </c>
      <c r="E109" s="110">
        <f>E110+E128+E144+E161+E184+E197+E212+E214</f>
        <v>5737813</v>
      </c>
      <c r="F109" s="206">
        <f>F110+F128+F144+F161+F184+F197+F212+F214</f>
        <v>165258</v>
      </c>
      <c r="G109" s="200">
        <f>G110+G128+G144+G161+G184+G197+G212+G214</f>
        <v>5903071</v>
      </c>
      <c r="H109" s="226"/>
      <c r="I109" s="29"/>
      <c r="J109" s="29"/>
      <c r="K109" s="29"/>
      <c r="L109" s="29"/>
      <c r="M109" s="29"/>
      <c r="N109" s="29"/>
    </row>
    <row r="110" spans="1:14" ht="16.5" customHeight="1">
      <c r="A110" s="79"/>
      <c r="B110" s="303" t="s">
        <v>231</v>
      </c>
      <c r="C110" s="243"/>
      <c r="D110" s="304" t="s">
        <v>232</v>
      </c>
      <c r="E110" s="305">
        <f>SUM(E111:E127)</f>
        <v>2691892</v>
      </c>
      <c r="F110" s="306">
        <f>SUM(F111:F127)</f>
        <v>165258</v>
      </c>
      <c r="G110" s="307">
        <f>SUM(G111:G127)</f>
        <v>2857150</v>
      </c>
      <c r="H110" s="214"/>
      <c r="I110" s="29"/>
      <c r="J110" s="29"/>
      <c r="K110" s="29"/>
      <c r="L110" s="29"/>
      <c r="M110" s="29"/>
      <c r="N110" s="29"/>
    </row>
    <row r="111" spans="1:14" ht="15" customHeight="1">
      <c r="A111" s="60"/>
      <c r="B111" s="60"/>
      <c r="C111" s="61" t="s">
        <v>233</v>
      </c>
      <c r="D111" s="59" t="s">
        <v>198</v>
      </c>
      <c r="E111" s="139">
        <v>133000</v>
      </c>
      <c r="F111" s="62"/>
      <c r="G111" s="198">
        <f aca="true" t="shared" si="3" ref="G111:G125">SUM(E111:F111)</f>
        <v>133000</v>
      </c>
      <c r="H111" s="146"/>
      <c r="I111" s="29"/>
      <c r="J111" s="29"/>
      <c r="K111" s="29"/>
      <c r="L111" s="29"/>
      <c r="M111" s="29"/>
      <c r="N111" s="29"/>
    </row>
    <row r="112" spans="1:14" ht="15" customHeight="1">
      <c r="A112" s="60"/>
      <c r="B112" s="60"/>
      <c r="C112" s="61" t="s">
        <v>185</v>
      </c>
      <c r="D112" s="59" t="s">
        <v>186</v>
      </c>
      <c r="E112" s="158">
        <v>1668000</v>
      </c>
      <c r="F112" s="183"/>
      <c r="G112" s="198">
        <f t="shared" si="3"/>
        <v>1668000</v>
      </c>
      <c r="H112" s="146"/>
      <c r="I112" s="29"/>
      <c r="J112" s="29"/>
      <c r="K112" s="29"/>
      <c r="L112" s="29"/>
      <c r="M112" s="29"/>
      <c r="N112" s="29"/>
    </row>
    <row r="113" spans="1:14" ht="15" customHeight="1">
      <c r="A113" s="60"/>
      <c r="B113" s="60"/>
      <c r="C113" s="61" t="s">
        <v>199</v>
      </c>
      <c r="D113" s="59" t="s">
        <v>200</v>
      </c>
      <c r="E113" s="158">
        <v>136000</v>
      </c>
      <c r="F113" s="177"/>
      <c r="G113" s="198">
        <f t="shared" si="3"/>
        <v>136000</v>
      </c>
      <c r="H113" s="146"/>
      <c r="I113" s="29"/>
      <c r="J113" s="29"/>
      <c r="K113" s="29"/>
      <c r="L113" s="29"/>
      <c r="M113" s="29"/>
      <c r="N113" s="29"/>
    </row>
    <row r="114" spans="1:14" ht="15" customHeight="1">
      <c r="A114" s="60"/>
      <c r="B114" s="60"/>
      <c r="C114" s="61" t="s">
        <v>187</v>
      </c>
      <c r="D114" s="59" t="s">
        <v>188</v>
      </c>
      <c r="E114" s="158">
        <v>332000</v>
      </c>
      <c r="F114" s="182"/>
      <c r="G114" s="198">
        <f t="shared" si="3"/>
        <v>332000</v>
      </c>
      <c r="H114" s="146"/>
      <c r="I114" s="29"/>
      <c r="J114" s="29"/>
      <c r="K114" s="29"/>
      <c r="L114" s="29"/>
      <c r="M114" s="29"/>
      <c r="N114" s="29"/>
    </row>
    <row r="115" spans="1:14" ht="15" customHeight="1">
      <c r="A115" s="60"/>
      <c r="B115" s="60"/>
      <c r="C115" s="61" t="s">
        <v>189</v>
      </c>
      <c r="D115" s="59" t="s">
        <v>190</v>
      </c>
      <c r="E115" s="158">
        <v>47000</v>
      </c>
      <c r="F115" s="182"/>
      <c r="G115" s="198">
        <f t="shared" si="3"/>
        <v>47000</v>
      </c>
      <c r="H115" s="146"/>
      <c r="I115" s="29"/>
      <c r="J115" s="29"/>
      <c r="K115" s="29"/>
      <c r="L115" s="29"/>
      <c r="M115" s="29"/>
      <c r="N115" s="29"/>
    </row>
    <row r="116" spans="1:14" ht="15" customHeight="1">
      <c r="A116" s="60"/>
      <c r="B116" s="60"/>
      <c r="C116" s="60">
        <v>4170</v>
      </c>
      <c r="D116" s="59" t="s">
        <v>166</v>
      </c>
      <c r="E116" s="158">
        <v>18000</v>
      </c>
      <c r="F116" s="187"/>
      <c r="G116" s="198">
        <f t="shared" si="3"/>
        <v>18000</v>
      </c>
      <c r="H116" s="146"/>
      <c r="I116" s="29"/>
      <c r="J116" s="29"/>
      <c r="K116" s="29"/>
      <c r="L116" s="29"/>
      <c r="M116" s="29"/>
      <c r="N116" s="29"/>
    </row>
    <row r="117" spans="1:14" ht="15" customHeight="1">
      <c r="A117" s="60"/>
      <c r="B117" s="60"/>
      <c r="C117" s="61" t="s">
        <v>151</v>
      </c>
      <c r="D117" s="59" t="s">
        <v>152</v>
      </c>
      <c r="E117" s="139">
        <v>63000</v>
      </c>
      <c r="F117" s="182">
        <v>-2500</v>
      </c>
      <c r="G117" s="198">
        <f t="shared" si="3"/>
        <v>60500</v>
      </c>
      <c r="H117" s="146" t="s">
        <v>395</v>
      </c>
      <c r="I117" s="29"/>
      <c r="J117" s="29"/>
      <c r="K117" s="29"/>
      <c r="L117" s="29"/>
      <c r="M117" s="29"/>
      <c r="N117" s="29"/>
    </row>
    <row r="118" spans="1:14" ht="15" customHeight="1">
      <c r="A118" s="60"/>
      <c r="B118" s="60"/>
      <c r="C118" s="61" t="s">
        <v>234</v>
      </c>
      <c r="D118" s="59" t="s">
        <v>235</v>
      </c>
      <c r="E118" s="139">
        <v>12800</v>
      </c>
      <c r="F118" s="182"/>
      <c r="G118" s="198">
        <f t="shared" si="3"/>
        <v>12800</v>
      </c>
      <c r="H118" s="146"/>
      <c r="I118" s="29"/>
      <c r="J118" s="29"/>
      <c r="K118" s="29"/>
      <c r="L118" s="29"/>
      <c r="M118" s="29"/>
      <c r="N118" s="29"/>
    </row>
    <row r="119" spans="1:14" ht="15" customHeight="1">
      <c r="A119" s="60"/>
      <c r="B119" s="60"/>
      <c r="C119" s="61" t="s">
        <v>201</v>
      </c>
      <c r="D119" s="59" t="s">
        <v>202</v>
      </c>
      <c r="E119" s="139">
        <v>89792</v>
      </c>
      <c r="F119" s="182">
        <v>-20000</v>
      </c>
      <c r="G119" s="198">
        <f t="shared" si="3"/>
        <v>69792</v>
      </c>
      <c r="H119" s="146" t="s">
        <v>395</v>
      </c>
      <c r="I119" s="29"/>
      <c r="J119" s="29"/>
      <c r="K119" s="29"/>
      <c r="L119" s="29"/>
      <c r="M119" s="29"/>
      <c r="N119" s="29"/>
    </row>
    <row r="120" spans="1:14" ht="15" customHeight="1">
      <c r="A120" s="60"/>
      <c r="B120" s="60"/>
      <c r="C120" s="61" t="s">
        <v>153</v>
      </c>
      <c r="D120" s="59" t="s">
        <v>154</v>
      </c>
      <c r="E120" s="139">
        <v>4000</v>
      </c>
      <c r="F120" s="186">
        <v>22500</v>
      </c>
      <c r="G120" s="198">
        <f t="shared" si="3"/>
        <v>26500</v>
      </c>
      <c r="H120" s="146" t="s">
        <v>395</v>
      </c>
      <c r="I120" s="29"/>
      <c r="J120" s="29"/>
      <c r="K120" s="29"/>
      <c r="L120" s="29"/>
      <c r="M120" s="29"/>
      <c r="N120" s="29"/>
    </row>
    <row r="121" spans="1:14" ht="15" customHeight="1">
      <c r="A121" s="60"/>
      <c r="B121" s="60"/>
      <c r="C121" s="61" t="s">
        <v>155</v>
      </c>
      <c r="D121" s="59" t="s">
        <v>156</v>
      </c>
      <c r="E121" s="139">
        <v>53000</v>
      </c>
      <c r="F121" s="182"/>
      <c r="G121" s="198">
        <f t="shared" si="3"/>
        <v>53000</v>
      </c>
      <c r="H121" s="146"/>
      <c r="I121" s="29"/>
      <c r="J121" s="29"/>
      <c r="K121" s="29"/>
      <c r="L121" s="29"/>
      <c r="M121" s="29"/>
      <c r="N121" s="29"/>
    </row>
    <row r="122" spans="1:14" ht="15" customHeight="1">
      <c r="A122" s="60"/>
      <c r="B122" s="60"/>
      <c r="C122" s="64">
        <v>4350</v>
      </c>
      <c r="D122" s="59" t="s">
        <v>360</v>
      </c>
      <c r="E122" s="139">
        <v>2000</v>
      </c>
      <c r="F122" s="182"/>
      <c r="G122" s="198">
        <f t="shared" si="3"/>
        <v>2000</v>
      </c>
      <c r="H122" s="146"/>
      <c r="I122" s="29"/>
      <c r="J122" s="29"/>
      <c r="K122" s="29"/>
      <c r="L122" s="29"/>
      <c r="M122" s="29"/>
      <c r="N122" s="29"/>
    </row>
    <row r="123" spans="1:14" ht="15" customHeight="1">
      <c r="A123" s="60"/>
      <c r="B123" s="60"/>
      <c r="C123" s="64">
        <v>4370</v>
      </c>
      <c r="D123" s="59" t="s">
        <v>362</v>
      </c>
      <c r="E123" s="139">
        <v>8000</v>
      </c>
      <c r="F123" s="187"/>
      <c r="G123" s="198">
        <f t="shared" si="3"/>
        <v>8000</v>
      </c>
      <c r="H123" s="146"/>
      <c r="I123" s="29"/>
      <c r="J123" s="29"/>
      <c r="K123" s="29"/>
      <c r="L123" s="29"/>
      <c r="M123" s="29"/>
      <c r="N123" s="29"/>
    </row>
    <row r="124" spans="1:14" ht="15" customHeight="1">
      <c r="A124" s="60"/>
      <c r="B124" s="60"/>
      <c r="C124" s="61" t="s">
        <v>195</v>
      </c>
      <c r="D124" s="59" t="s">
        <v>167</v>
      </c>
      <c r="E124" s="139">
        <v>5700</v>
      </c>
      <c r="F124" s="182"/>
      <c r="G124" s="198">
        <f t="shared" si="3"/>
        <v>5700</v>
      </c>
      <c r="H124" s="146"/>
      <c r="I124" s="29"/>
      <c r="J124" s="29"/>
      <c r="K124" s="29"/>
      <c r="L124" s="29"/>
      <c r="M124" s="29"/>
      <c r="N124" s="29"/>
    </row>
    <row r="125" spans="1:14" ht="15" customHeight="1">
      <c r="A125" s="60"/>
      <c r="B125" s="60"/>
      <c r="C125" s="61" t="s">
        <v>169</v>
      </c>
      <c r="D125" s="59" t="s">
        <v>170</v>
      </c>
      <c r="E125" s="139">
        <v>7000</v>
      </c>
      <c r="F125" s="182"/>
      <c r="G125" s="198">
        <f t="shared" si="3"/>
        <v>7000</v>
      </c>
      <c r="H125" s="146"/>
      <c r="I125" s="29"/>
      <c r="J125" s="29"/>
      <c r="K125" s="29"/>
      <c r="L125" s="29"/>
      <c r="M125" s="29"/>
      <c r="N125" s="29"/>
    </row>
    <row r="126" spans="1:14" ht="15" customHeight="1">
      <c r="A126" s="60"/>
      <c r="B126" s="60"/>
      <c r="C126" s="61" t="s">
        <v>203</v>
      </c>
      <c r="D126" s="59" t="s">
        <v>204</v>
      </c>
      <c r="E126" s="139">
        <v>112600</v>
      </c>
      <c r="F126" s="182"/>
      <c r="G126" s="198">
        <f>SUM(E126:F126)</f>
        <v>112600</v>
      </c>
      <c r="H126" s="146"/>
      <c r="I126" s="29"/>
      <c r="J126" s="29"/>
      <c r="K126" s="29"/>
      <c r="L126" s="29"/>
      <c r="M126" s="29"/>
      <c r="N126" s="29"/>
    </row>
    <row r="127" spans="1:14" ht="36" customHeight="1">
      <c r="A127" s="60"/>
      <c r="B127" s="60"/>
      <c r="C127" s="78" t="s">
        <v>228</v>
      </c>
      <c r="D127" s="66" t="s">
        <v>229</v>
      </c>
      <c r="E127" s="139">
        <v>0</v>
      </c>
      <c r="F127" s="186">
        <v>165258</v>
      </c>
      <c r="G127" s="198">
        <f>SUM(E127:F127)</f>
        <v>165258</v>
      </c>
      <c r="H127" s="232" t="s">
        <v>463</v>
      </c>
      <c r="I127" s="29"/>
      <c r="J127" s="29"/>
      <c r="K127" s="29"/>
      <c r="L127" s="29"/>
      <c r="M127" s="29"/>
      <c r="N127" s="29"/>
    </row>
    <row r="128" spans="1:14" ht="27" customHeight="1">
      <c r="A128" s="60"/>
      <c r="B128" s="309" t="s">
        <v>318</v>
      </c>
      <c r="C128" s="308"/>
      <c r="D128" s="310" t="s">
        <v>319</v>
      </c>
      <c r="E128" s="311">
        <f>SUM(E129:E143)</f>
        <v>220600</v>
      </c>
      <c r="F128" s="320"/>
      <c r="G128" s="313">
        <f>SUM(G129:G143)</f>
        <v>220600</v>
      </c>
      <c r="H128" s="146"/>
      <c r="I128" s="29"/>
      <c r="J128" s="29"/>
      <c r="K128" s="29"/>
      <c r="L128" s="29"/>
      <c r="M128" s="29"/>
      <c r="N128" s="29"/>
    </row>
    <row r="129" spans="1:14" ht="16.5" customHeight="1">
      <c r="A129" s="60"/>
      <c r="B129" s="60"/>
      <c r="C129" s="61" t="s">
        <v>233</v>
      </c>
      <c r="D129" s="59" t="s">
        <v>198</v>
      </c>
      <c r="E129" s="139">
        <v>11000</v>
      </c>
      <c r="F129" s="182"/>
      <c r="G129" s="198">
        <f aca="true" t="shared" si="4" ref="G129:G142">SUM(E129:F129)</f>
        <v>11000</v>
      </c>
      <c r="H129" s="146"/>
      <c r="I129" s="29"/>
      <c r="J129" s="29"/>
      <c r="K129" s="29"/>
      <c r="L129" s="29"/>
      <c r="M129" s="29"/>
      <c r="N129" s="29"/>
    </row>
    <row r="130" spans="1:14" ht="15" customHeight="1">
      <c r="A130" s="60"/>
      <c r="B130" s="60"/>
      <c r="C130" s="61" t="s">
        <v>185</v>
      </c>
      <c r="D130" s="59" t="s">
        <v>186</v>
      </c>
      <c r="E130" s="158">
        <v>116000</v>
      </c>
      <c r="F130" s="182"/>
      <c r="G130" s="198">
        <f t="shared" si="4"/>
        <v>116000</v>
      </c>
      <c r="H130" s="146"/>
      <c r="I130" s="29"/>
      <c r="J130" s="29"/>
      <c r="K130" s="29"/>
      <c r="L130" s="29"/>
      <c r="M130" s="29"/>
      <c r="N130" s="29"/>
    </row>
    <row r="131" spans="1:14" ht="15" customHeight="1">
      <c r="A131" s="60"/>
      <c r="B131" s="60"/>
      <c r="C131" s="61" t="s">
        <v>199</v>
      </c>
      <c r="D131" s="59" t="s">
        <v>200</v>
      </c>
      <c r="E131" s="158">
        <v>10000</v>
      </c>
      <c r="F131" s="187"/>
      <c r="G131" s="198">
        <f t="shared" si="4"/>
        <v>10000</v>
      </c>
      <c r="H131" s="146"/>
      <c r="I131" s="29"/>
      <c r="J131" s="29"/>
      <c r="K131" s="29"/>
      <c r="L131" s="29"/>
      <c r="M131" s="29"/>
      <c r="N131" s="29"/>
    </row>
    <row r="132" spans="1:14" ht="15" customHeight="1">
      <c r="A132" s="60"/>
      <c r="B132" s="60"/>
      <c r="C132" s="61" t="s">
        <v>187</v>
      </c>
      <c r="D132" s="59" t="s">
        <v>188</v>
      </c>
      <c r="E132" s="158">
        <v>24000</v>
      </c>
      <c r="F132" s="186"/>
      <c r="G132" s="198">
        <f t="shared" si="4"/>
        <v>24000</v>
      </c>
      <c r="H132" s="146"/>
      <c r="I132" s="29"/>
      <c r="J132" s="29"/>
      <c r="K132" s="29"/>
      <c r="L132" s="29"/>
      <c r="M132" s="29"/>
      <c r="N132" s="29"/>
    </row>
    <row r="133" spans="1:14" ht="15" customHeight="1">
      <c r="A133" s="60"/>
      <c r="B133" s="60"/>
      <c r="C133" s="61" t="s">
        <v>189</v>
      </c>
      <c r="D133" s="59" t="s">
        <v>190</v>
      </c>
      <c r="E133" s="158">
        <v>3600</v>
      </c>
      <c r="F133" s="182"/>
      <c r="G133" s="198">
        <f t="shared" si="4"/>
        <v>3600</v>
      </c>
      <c r="H133" s="146"/>
      <c r="I133" s="29"/>
      <c r="J133" s="29"/>
      <c r="K133" s="29"/>
      <c r="L133" s="29"/>
      <c r="M133" s="29"/>
      <c r="N133" s="29"/>
    </row>
    <row r="134" spans="1:14" ht="15" customHeight="1">
      <c r="A134" s="60"/>
      <c r="B134" s="60"/>
      <c r="C134" s="60">
        <v>4170</v>
      </c>
      <c r="D134" s="59" t="s">
        <v>166</v>
      </c>
      <c r="E134" s="158">
        <v>400</v>
      </c>
      <c r="F134" s="182"/>
      <c r="G134" s="198">
        <f t="shared" si="4"/>
        <v>400</v>
      </c>
      <c r="H134" s="146"/>
      <c r="I134" s="29"/>
      <c r="J134" s="29"/>
      <c r="K134" s="29"/>
      <c r="L134" s="29"/>
      <c r="M134" s="29"/>
      <c r="N134" s="29"/>
    </row>
    <row r="135" spans="1:14" ht="15" customHeight="1">
      <c r="A135" s="60"/>
      <c r="B135" s="60"/>
      <c r="C135" s="61" t="s">
        <v>151</v>
      </c>
      <c r="D135" s="59" t="s">
        <v>152</v>
      </c>
      <c r="E135" s="139">
        <v>11000</v>
      </c>
      <c r="F135" s="187"/>
      <c r="G135" s="198">
        <f t="shared" si="4"/>
        <v>11000</v>
      </c>
      <c r="H135" s="146"/>
      <c r="I135" s="29"/>
      <c r="J135" s="29"/>
      <c r="K135" s="29"/>
      <c r="L135" s="29"/>
      <c r="M135" s="29"/>
      <c r="N135" s="29"/>
    </row>
    <row r="136" spans="1:14" ht="15" customHeight="1">
      <c r="A136" s="60"/>
      <c r="B136" s="60"/>
      <c r="C136" s="61" t="s">
        <v>234</v>
      </c>
      <c r="D136" s="59" t="s">
        <v>235</v>
      </c>
      <c r="E136" s="139">
        <v>1200</v>
      </c>
      <c r="F136" s="182"/>
      <c r="G136" s="198">
        <f t="shared" si="4"/>
        <v>1200</v>
      </c>
      <c r="H136" s="146"/>
      <c r="I136" s="29"/>
      <c r="J136" s="29"/>
      <c r="K136" s="29"/>
      <c r="L136" s="29"/>
      <c r="M136" s="29"/>
      <c r="N136" s="29"/>
    </row>
    <row r="137" spans="1:14" ht="15" customHeight="1">
      <c r="A137" s="60"/>
      <c r="B137" s="60"/>
      <c r="C137" s="61" t="s">
        <v>201</v>
      </c>
      <c r="D137" s="59" t="s">
        <v>202</v>
      </c>
      <c r="E137" s="139">
        <v>12000</v>
      </c>
      <c r="F137" s="182"/>
      <c r="G137" s="198">
        <f t="shared" si="4"/>
        <v>12000</v>
      </c>
      <c r="H137" s="146"/>
      <c r="I137" s="29"/>
      <c r="J137" s="29"/>
      <c r="K137" s="29"/>
      <c r="L137" s="29"/>
      <c r="M137" s="29"/>
      <c r="N137" s="29"/>
    </row>
    <row r="138" spans="1:14" ht="15" customHeight="1">
      <c r="A138" s="60"/>
      <c r="B138" s="60"/>
      <c r="C138" s="61" t="s">
        <v>153</v>
      </c>
      <c r="D138" s="59" t="s">
        <v>154</v>
      </c>
      <c r="E138" s="139">
        <v>16000</v>
      </c>
      <c r="F138" s="182"/>
      <c r="G138" s="198">
        <f t="shared" si="4"/>
        <v>16000</v>
      </c>
      <c r="H138" s="146"/>
      <c r="I138" s="29"/>
      <c r="J138" s="29"/>
      <c r="K138" s="29"/>
      <c r="L138" s="29"/>
      <c r="M138" s="29"/>
      <c r="N138" s="29"/>
    </row>
    <row r="139" spans="1:14" ht="15" customHeight="1">
      <c r="A139" s="60"/>
      <c r="B139" s="60"/>
      <c r="C139" s="61" t="s">
        <v>155</v>
      </c>
      <c r="D139" s="59" t="s">
        <v>156</v>
      </c>
      <c r="E139" s="139">
        <v>4000</v>
      </c>
      <c r="F139" s="186"/>
      <c r="G139" s="198">
        <f t="shared" si="4"/>
        <v>4000</v>
      </c>
      <c r="H139" s="146"/>
      <c r="I139" s="29"/>
      <c r="J139" s="29"/>
      <c r="K139" s="29"/>
      <c r="L139" s="29"/>
      <c r="M139" s="29"/>
      <c r="N139" s="29"/>
    </row>
    <row r="140" spans="1:14" ht="15" customHeight="1">
      <c r="A140" s="60"/>
      <c r="B140" s="60"/>
      <c r="C140" s="64">
        <v>4370</v>
      </c>
      <c r="D140" s="59" t="s">
        <v>362</v>
      </c>
      <c r="E140" s="139">
        <v>1000</v>
      </c>
      <c r="F140" s="182"/>
      <c r="G140" s="198">
        <f t="shared" si="4"/>
        <v>1000</v>
      </c>
      <c r="H140" s="146"/>
      <c r="I140" s="29"/>
      <c r="J140" s="29"/>
      <c r="K140" s="29"/>
      <c r="L140" s="29"/>
      <c r="M140" s="29"/>
      <c r="N140" s="29"/>
    </row>
    <row r="141" spans="1:14" ht="15" customHeight="1">
      <c r="A141" s="60"/>
      <c r="B141" s="60"/>
      <c r="C141" s="61" t="s">
        <v>195</v>
      </c>
      <c r="D141" s="59" t="s">
        <v>167</v>
      </c>
      <c r="E141" s="139">
        <v>400</v>
      </c>
      <c r="F141" s="62"/>
      <c r="G141" s="198">
        <f t="shared" si="4"/>
        <v>400</v>
      </c>
      <c r="H141" s="146"/>
      <c r="I141" s="29"/>
      <c r="J141" s="29"/>
      <c r="K141" s="29"/>
      <c r="L141" s="29"/>
      <c r="M141" s="29"/>
      <c r="N141" s="29"/>
    </row>
    <row r="142" spans="1:14" ht="15" customHeight="1">
      <c r="A142" s="60"/>
      <c r="B142" s="60"/>
      <c r="C142" s="61" t="s">
        <v>169</v>
      </c>
      <c r="D142" s="59" t="s">
        <v>170</v>
      </c>
      <c r="E142" s="139">
        <v>400</v>
      </c>
      <c r="F142" s="183"/>
      <c r="G142" s="198">
        <f t="shared" si="4"/>
        <v>400</v>
      </c>
      <c r="H142" s="146"/>
      <c r="I142" s="29"/>
      <c r="J142" s="29"/>
      <c r="K142" s="29"/>
      <c r="L142" s="29"/>
      <c r="M142" s="29"/>
      <c r="N142" s="29"/>
    </row>
    <row r="143" spans="1:14" ht="15" customHeight="1">
      <c r="A143" s="60"/>
      <c r="B143" s="60"/>
      <c r="C143" s="61" t="s">
        <v>203</v>
      </c>
      <c r="D143" s="59" t="s">
        <v>204</v>
      </c>
      <c r="E143" s="139">
        <v>9600</v>
      </c>
      <c r="F143" s="176"/>
      <c r="G143" s="198">
        <f>SUM(E143:F143)</f>
        <v>9600</v>
      </c>
      <c r="H143" s="146"/>
      <c r="I143" s="29"/>
      <c r="J143" s="29"/>
      <c r="K143" s="29"/>
      <c r="L143" s="29"/>
      <c r="M143" s="29"/>
      <c r="N143" s="29"/>
    </row>
    <row r="144" spans="1:14" ht="16.5" customHeight="1">
      <c r="A144" s="55"/>
      <c r="B144" s="309" t="s">
        <v>236</v>
      </c>
      <c r="C144" s="308"/>
      <c r="D144" s="310" t="s">
        <v>237</v>
      </c>
      <c r="E144" s="311">
        <f>SUM(E145:E160)</f>
        <v>649600</v>
      </c>
      <c r="F144" s="321"/>
      <c r="G144" s="313">
        <f>SUM(G145:G160)</f>
        <v>649600</v>
      </c>
      <c r="H144" s="146"/>
      <c r="I144" s="29"/>
      <c r="J144" s="29"/>
      <c r="K144" s="29"/>
      <c r="L144" s="29"/>
      <c r="M144" s="29"/>
      <c r="N144" s="29"/>
    </row>
    <row r="145" spans="1:14" ht="15" customHeight="1">
      <c r="A145" s="60"/>
      <c r="B145" s="60"/>
      <c r="C145" s="61" t="s">
        <v>233</v>
      </c>
      <c r="D145" s="59" t="s">
        <v>198</v>
      </c>
      <c r="E145" s="139">
        <v>32000</v>
      </c>
      <c r="F145" s="176"/>
      <c r="G145" s="198">
        <f aca="true" t="shared" si="5" ref="G145:G160">SUM(E145:F145)</f>
        <v>32000</v>
      </c>
      <c r="H145" s="146"/>
      <c r="I145" s="29"/>
      <c r="J145" s="29"/>
      <c r="K145" s="29"/>
      <c r="L145" s="29"/>
      <c r="M145" s="29"/>
      <c r="N145" s="29"/>
    </row>
    <row r="146" spans="1:14" ht="15" customHeight="1">
      <c r="A146" s="60"/>
      <c r="B146" s="60"/>
      <c r="C146" s="61" t="s">
        <v>185</v>
      </c>
      <c r="D146" s="59" t="s">
        <v>186</v>
      </c>
      <c r="E146" s="158">
        <v>340000</v>
      </c>
      <c r="F146" s="177"/>
      <c r="G146" s="198">
        <f t="shared" si="5"/>
        <v>340000</v>
      </c>
      <c r="H146" s="146"/>
      <c r="I146" s="29"/>
      <c r="J146" s="29"/>
      <c r="K146" s="29"/>
      <c r="L146" s="29"/>
      <c r="M146" s="29"/>
      <c r="N146" s="29"/>
    </row>
    <row r="147" spans="1:14" ht="15" customHeight="1">
      <c r="A147" s="60"/>
      <c r="B147" s="60"/>
      <c r="C147" s="61" t="s">
        <v>199</v>
      </c>
      <c r="D147" s="59" t="s">
        <v>200</v>
      </c>
      <c r="E147" s="158">
        <v>29000</v>
      </c>
      <c r="F147" s="176"/>
      <c r="G147" s="198">
        <f t="shared" si="5"/>
        <v>29000</v>
      </c>
      <c r="H147" s="146"/>
      <c r="I147" s="29"/>
      <c r="J147" s="29"/>
      <c r="K147" s="29"/>
      <c r="L147" s="29"/>
      <c r="M147" s="29"/>
      <c r="N147" s="29"/>
    </row>
    <row r="148" spans="1:14" ht="15" customHeight="1">
      <c r="A148" s="60"/>
      <c r="B148" s="60"/>
      <c r="C148" s="61" t="s">
        <v>187</v>
      </c>
      <c r="D148" s="59" t="s">
        <v>188</v>
      </c>
      <c r="E148" s="158">
        <v>72000</v>
      </c>
      <c r="F148" s="62"/>
      <c r="G148" s="198">
        <f t="shared" si="5"/>
        <v>72000</v>
      </c>
      <c r="H148" s="146"/>
      <c r="I148" s="29"/>
      <c r="J148" s="29"/>
      <c r="K148" s="29"/>
      <c r="L148" s="29"/>
      <c r="M148" s="29"/>
      <c r="N148" s="29"/>
    </row>
    <row r="149" spans="1:14" ht="15" customHeight="1">
      <c r="A149" s="60"/>
      <c r="B149" s="60"/>
      <c r="C149" s="61" t="s">
        <v>189</v>
      </c>
      <c r="D149" s="59" t="s">
        <v>190</v>
      </c>
      <c r="E149" s="158">
        <v>10500</v>
      </c>
      <c r="F149" s="183"/>
      <c r="G149" s="198">
        <f t="shared" si="5"/>
        <v>10500</v>
      </c>
      <c r="H149" s="146"/>
      <c r="I149" s="29"/>
      <c r="J149" s="29"/>
      <c r="K149" s="29"/>
      <c r="L149" s="29"/>
      <c r="M149" s="29"/>
      <c r="N149" s="29"/>
    </row>
    <row r="150" spans="1:14" ht="15" customHeight="1">
      <c r="A150" s="60"/>
      <c r="B150" s="60"/>
      <c r="C150" s="60">
        <v>4170</v>
      </c>
      <c r="D150" s="59" t="s">
        <v>166</v>
      </c>
      <c r="E150" s="158">
        <v>3200</v>
      </c>
      <c r="F150" s="177"/>
      <c r="G150" s="198">
        <f t="shared" si="5"/>
        <v>3200</v>
      </c>
      <c r="H150" s="146"/>
      <c r="I150" s="29"/>
      <c r="J150" s="29"/>
      <c r="K150" s="29"/>
      <c r="L150" s="29"/>
      <c r="M150" s="29"/>
      <c r="N150" s="29"/>
    </row>
    <row r="151" spans="1:14" ht="15" customHeight="1">
      <c r="A151" s="60"/>
      <c r="B151" s="60"/>
      <c r="C151" s="61" t="s">
        <v>151</v>
      </c>
      <c r="D151" s="59" t="s">
        <v>152</v>
      </c>
      <c r="E151" s="139">
        <v>14000</v>
      </c>
      <c r="F151" s="176"/>
      <c r="G151" s="198">
        <f t="shared" si="5"/>
        <v>14000</v>
      </c>
      <c r="H151" s="146"/>
      <c r="I151" s="29"/>
      <c r="J151" s="29"/>
      <c r="K151" s="29"/>
      <c r="L151" s="29"/>
      <c r="M151" s="29"/>
      <c r="N151" s="29"/>
    </row>
    <row r="152" spans="1:14" ht="15" customHeight="1">
      <c r="A152" s="60"/>
      <c r="B152" s="60"/>
      <c r="C152" s="61" t="s">
        <v>234</v>
      </c>
      <c r="D152" s="59" t="s">
        <v>235</v>
      </c>
      <c r="E152" s="139">
        <v>3200</v>
      </c>
      <c r="F152" s="62"/>
      <c r="G152" s="198">
        <f t="shared" si="5"/>
        <v>3200</v>
      </c>
      <c r="H152" s="146"/>
      <c r="I152" s="29"/>
      <c r="J152" s="29"/>
      <c r="K152" s="29"/>
      <c r="L152" s="29"/>
      <c r="M152" s="29"/>
      <c r="N152" s="29"/>
    </row>
    <row r="153" spans="1:14" ht="15" customHeight="1">
      <c r="A153" s="60"/>
      <c r="B153" s="60"/>
      <c r="C153" s="61" t="s">
        <v>201</v>
      </c>
      <c r="D153" s="59" t="s">
        <v>202</v>
      </c>
      <c r="E153" s="139">
        <v>32000</v>
      </c>
      <c r="F153" s="183"/>
      <c r="G153" s="198">
        <f t="shared" si="5"/>
        <v>32000</v>
      </c>
      <c r="H153" s="146"/>
      <c r="I153" s="29"/>
      <c r="J153" s="29"/>
      <c r="K153" s="29"/>
      <c r="L153" s="29"/>
      <c r="M153" s="29"/>
      <c r="N153" s="29"/>
    </row>
    <row r="154" spans="1:14" ht="15" customHeight="1">
      <c r="A154" s="60"/>
      <c r="B154" s="60"/>
      <c r="C154" s="61" t="s">
        <v>153</v>
      </c>
      <c r="D154" s="59" t="s">
        <v>154</v>
      </c>
      <c r="E154" s="139">
        <v>72000</v>
      </c>
      <c r="F154" s="176"/>
      <c r="G154" s="198">
        <f t="shared" si="5"/>
        <v>72000</v>
      </c>
      <c r="H154" s="146"/>
      <c r="I154" s="29"/>
      <c r="J154" s="29"/>
      <c r="K154" s="29"/>
      <c r="L154" s="29"/>
      <c r="M154" s="29"/>
      <c r="N154" s="29"/>
    </row>
    <row r="155" spans="1:14" ht="15" customHeight="1">
      <c r="A155" s="60"/>
      <c r="B155" s="60"/>
      <c r="C155" s="61" t="s">
        <v>155</v>
      </c>
      <c r="D155" s="59" t="s">
        <v>156</v>
      </c>
      <c r="E155" s="139">
        <v>9500</v>
      </c>
      <c r="F155" s="62"/>
      <c r="G155" s="198">
        <f t="shared" si="5"/>
        <v>9500</v>
      </c>
      <c r="H155" s="146"/>
      <c r="I155" s="29"/>
      <c r="J155" s="29"/>
      <c r="K155" s="29"/>
      <c r="L155" s="29"/>
      <c r="M155" s="29"/>
      <c r="N155" s="29"/>
    </row>
    <row r="156" spans="1:14" ht="15" customHeight="1">
      <c r="A156" s="60"/>
      <c r="B156" s="60"/>
      <c r="C156" s="64">
        <v>4350</v>
      </c>
      <c r="D156" s="59" t="s">
        <v>360</v>
      </c>
      <c r="E156" s="139">
        <v>1000</v>
      </c>
      <c r="F156" s="176"/>
      <c r="G156" s="198">
        <f t="shared" si="5"/>
        <v>1000</v>
      </c>
      <c r="H156" s="146"/>
      <c r="I156" s="29"/>
      <c r="J156" s="29"/>
      <c r="K156" s="29"/>
      <c r="L156" s="29"/>
      <c r="M156" s="29"/>
      <c r="N156" s="29"/>
    </row>
    <row r="157" spans="1:14" ht="15" customHeight="1">
      <c r="A157" s="60"/>
      <c r="B157" s="60"/>
      <c r="C157" s="64">
        <v>4370</v>
      </c>
      <c r="D157" s="59" t="s">
        <v>362</v>
      </c>
      <c r="E157" s="139">
        <v>3500</v>
      </c>
      <c r="F157" s="177"/>
      <c r="G157" s="198">
        <f t="shared" si="5"/>
        <v>3500</v>
      </c>
      <c r="H157" s="146"/>
      <c r="I157" s="29"/>
      <c r="J157" s="29"/>
      <c r="K157" s="29"/>
      <c r="L157" s="29"/>
      <c r="M157" s="29"/>
      <c r="N157" s="29"/>
    </row>
    <row r="158" spans="1:14" ht="15" customHeight="1">
      <c r="A158" s="60"/>
      <c r="B158" s="60"/>
      <c r="C158" s="61" t="s">
        <v>195</v>
      </c>
      <c r="D158" s="59" t="s">
        <v>167</v>
      </c>
      <c r="E158" s="139">
        <v>2400</v>
      </c>
      <c r="F158" s="176"/>
      <c r="G158" s="198">
        <f t="shared" si="5"/>
        <v>2400</v>
      </c>
      <c r="H158" s="146"/>
      <c r="I158" s="29"/>
      <c r="J158" s="29"/>
      <c r="K158" s="29"/>
      <c r="L158" s="29"/>
      <c r="M158" s="29"/>
      <c r="N158" s="29"/>
    </row>
    <row r="159" spans="1:14" ht="15" customHeight="1">
      <c r="A159" s="60"/>
      <c r="B159" s="60"/>
      <c r="C159" s="60">
        <v>4430</v>
      </c>
      <c r="D159" s="59" t="s">
        <v>170</v>
      </c>
      <c r="E159" s="139">
        <v>1000</v>
      </c>
      <c r="F159" s="62"/>
      <c r="G159" s="198">
        <f t="shared" si="5"/>
        <v>1000</v>
      </c>
      <c r="H159" s="146"/>
      <c r="I159" s="29"/>
      <c r="J159" s="29"/>
      <c r="K159" s="29"/>
      <c r="L159" s="29"/>
      <c r="M159" s="29"/>
      <c r="N159" s="29"/>
    </row>
    <row r="160" spans="1:14" ht="15" customHeight="1">
      <c r="A160" s="60"/>
      <c r="B160" s="60"/>
      <c r="C160" s="61" t="s">
        <v>203</v>
      </c>
      <c r="D160" s="59" t="s">
        <v>204</v>
      </c>
      <c r="E160" s="139">
        <v>24300</v>
      </c>
      <c r="F160" s="183"/>
      <c r="G160" s="198">
        <f t="shared" si="5"/>
        <v>24300</v>
      </c>
      <c r="H160" s="146"/>
      <c r="I160" s="29"/>
      <c r="J160" s="29"/>
      <c r="K160" s="29"/>
      <c r="L160" s="29"/>
      <c r="M160" s="29"/>
      <c r="N160" s="29"/>
    </row>
    <row r="161" spans="1:14" ht="16.5" customHeight="1">
      <c r="A161" s="55"/>
      <c r="B161" s="309" t="s">
        <v>238</v>
      </c>
      <c r="C161" s="308"/>
      <c r="D161" s="310" t="s">
        <v>239</v>
      </c>
      <c r="E161" s="311">
        <f>SUM(E162:E183)</f>
        <v>1505821</v>
      </c>
      <c r="F161" s="312">
        <f>SUM(F162:F183)</f>
        <v>0</v>
      </c>
      <c r="G161" s="313">
        <f>SUM(G162:G183)</f>
        <v>1505821</v>
      </c>
      <c r="H161" s="146"/>
      <c r="I161" s="29"/>
      <c r="J161" s="29"/>
      <c r="K161" s="29"/>
      <c r="L161" s="29"/>
      <c r="M161" s="29"/>
      <c r="N161" s="29"/>
    </row>
    <row r="162" spans="1:14" ht="15" customHeight="1">
      <c r="A162" s="60"/>
      <c r="B162" s="60"/>
      <c r="C162" s="61" t="s">
        <v>233</v>
      </c>
      <c r="D162" s="59" t="s">
        <v>198</v>
      </c>
      <c r="E162" s="139">
        <v>76000</v>
      </c>
      <c r="F162" s="62"/>
      <c r="G162" s="198">
        <f aca="true" t="shared" si="6" ref="G162:G183">SUM(E162:F162)</f>
        <v>76000</v>
      </c>
      <c r="H162" s="146"/>
      <c r="I162" s="29"/>
      <c r="J162" s="29"/>
      <c r="K162" s="29"/>
      <c r="L162" s="29"/>
      <c r="M162" s="29"/>
      <c r="N162" s="29"/>
    </row>
    <row r="163" spans="1:14" ht="15" customHeight="1">
      <c r="A163" s="60"/>
      <c r="B163" s="60"/>
      <c r="C163" s="61" t="s">
        <v>185</v>
      </c>
      <c r="D163" s="59" t="s">
        <v>186</v>
      </c>
      <c r="E163" s="158">
        <v>920000</v>
      </c>
      <c r="F163" s="176"/>
      <c r="G163" s="198">
        <f t="shared" si="6"/>
        <v>920000</v>
      </c>
      <c r="H163" s="146"/>
      <c r="I163" s="29"/>
      <c r="J163" s="29"/>
      <c r="K163" s="29"/>
      <c r="L163" s="29"/>
      <c r="M163" s="29"/>
      <c r="N163" s="29"/>
    </row>
    <row r="164" spans="1:14" ht="15" customHeight="1">
      <c r="A164" s="60"/>
      <c r="B164" s="60"/>
      <c r="C164" s="61" t="s">
        <v>199</v>
      </c>
      <c r="D164" s="59" t="s">
        <v>200</v>
      </c>
      <c r="E164" s="158">
        <v>72000</v>
      </c>
      <c r="F164" s="177"/>
      <c r="G164" s="198">
        <f t="shared" si="6"/>
        <v>72000</v>
      </c>
      <c r="H164" s="146"/>
      <c r="I164" s="29"/>
      <c r="J164" s="29"/>
      <c r="K164" s="29"/>
      <c r="L164" s="29"/>
      <c r="M164" s="29"/>
      <c r="N164" s="29"/>
    </row>
    <row r="165" spans="1:14" ht="15" customHeight="1">
      <c r="A165" s="60"/>
      <c r="B165" s="60"/>
      <c r="C165" s="61" t="s">
        <v>187</v>
      </c>
      <c r="D165" s="59" t="s">
        <v>188</v>
      </c>
      <c r="E165" s="158">
        <v>177000</v>
      </c>
      <c r="F165" s="176"/>
      <c r="G165" s="198">
        <f t="shared" si="6"/>
        <v>177000</v>
      </c>
      <c r="H165" s="146"/>
      <c r="I165" s="29"/>
      <c r="J165" s="29"/>
      <c r="K165" s="29"/>
      <c r="L165" s="29"/>
      <c r="M165" s="29"/>
      <c r="N165" s="29"/>
    </row>
    <row r="166" spans="1:14" ht="15" customHeight="1">
      <c r="A166" s="60"/>
      <c r="B166" s="60"/>
      <c r="C166" s="60">
        <v>4119</v>
      </c>
      <c r="D166" s="59" t="s">
        <v>240</v>
      </c>
      <c r="E166" s="158">
        <v>0</v>
      </c>
      <c r="F166" s="62">
        <v>934</v>
      </c>
      <c r="G166" s="198">
        <f t="shared" si="6"/>
        <v>934</v>
      </c>
      <c r="H166" s="146" t="s">
        <v>395</v>
      </c>
      <c r="I166" s="29"/>
      <c r="J166" s="29"/>
      <c r="K166" s="29"/>
      <c r="L166" s="29"/>
      <c r="M166" s="29"/>
      <c r="N166" s="29"/>
    </row>
    <row r="167" spans="1:14" ht="15" customHeight="1">
      <c r="A167" s="60"/>
      <c r="B167" s="60"/>
      <c r="C167" s="61" t="s">
        <v>189</v>
      </c>
      <c r="D167" s="59" t="s">
        <v>190</v>
      </c>
      <c r="E167" s="158">
        <v>26000</v>
      </c>
      <c r="F167" s="183"/>
      <c r="G167" s="198">
        <f t="shared" si="6"/>
        <v>26000</v>
      </c>
      <c r="H167" s="146"/>
      <c r="I167" s="29"/>
      <c r="J167" s="29"/>
      <c r="K167" s="29"/>
      <c r="L167" s="29"/>
      <c r="M167" s="29"/>
      <c r="N167" s="29"/>
    </row>
    <row r="168" spans="1:14" ht="15" customHeight="1">
      <c r="A168" s="60"/>
      <c r="B168" s="60"/>
      <c r="C168" s="60">
        <v>4129</v>
      </c>
      <c r="D168" s="59" t="s">
        <v>241</v>
      </c>
      <c r="E168" s="158">
        <v>0</v>
      </c>
      <c r="F168" s="177">
        <v>116</v>
      </c>
      <c r="G168" s="198">
        <f t="shared" si="6"/>
        <v>116</v>
      </c>
      <c r="H168" s="146" t="s">
        <v>395</v>
      </c>
      <c r="I168" s="29"/>
      <c r="J168" s="29"/>
      <c r="K168" s="29"/>
      <c r="L168" s="29"/>
      <c r="M168" s="29"/>
      <c r="N168" s="29"/>
    </row>
    <row r="169" spans="1:14" ht="15" customHeight="1">
      <c r="A169" s="60"/>
      <c r="B169" s="60"/>
      <c r="C169" s="60">
        <v>4170</v>
      </c>
      <c r="D169" s="59" t="s">
        <v>166</v>
      </c>
      <c r="E169" s="158">
        <v>1500</v>
      </c>
      <c r="F169" s="176"/>
      <c r="G169" s="198">
        <f t="shared" si="6"/>
        <v>1500</v>
      </c>
      <c r="H169" s="146"/>
      <c r="I169" s="29"/>
      <c r="J169" s="29"/>
      <c r="K169" s="29"/>
      <c r="L169" s="29"/>
      <c r="M169" s="29"/>
      <c r="N169" s="29"/>
    </row>
    <row r="170" spans="1:14" ht="15" customHeight="1">
      <c r="A170" s="60"/>
      <c r="B170" s="60"/>
      <c r="C170" s="60" t="s">
        <v>243</v>
      </c>
      <c r="D170" s="59" t="s">
        <v>242</v>
      </c>
      <c r="E170" s="139">
        <v>5800</v>
      </c>
      <c r="F170" s="62">
        <v>-1050</v>
      </c>
      <c r="G170" s="198">
        <f t="shared" si="6"/>
        <v>4750</v>
      </c>
      <c r="H170" s="146" t="s">
        <v>395</v>
      </c>
      <c r="I170" s="29"/>
      <c r="J170" s="29"/>
      <c r="K170" s="29"/>
      <c r="L170" s="29"/>
      <c r="M170" s="29"/>
      <c r="N170" s="29"/>
    </row>
    <row r="171" spans="1:14" ht="15" customHeight="1">
      <c r="A171" s="60"/>
      <c r="B171" s="60"/>
      <c r="C171" s="61" t="s">
        <v>151</v>
      </c>
      <c r="D171" s="59" t="s">
        <v>152</v>
      </c>
      <c r="E171" s="139">
        <v>43000</v>
      </c>
      <c r="F171" s="185">
        <v>-1500</v>
      </c>
      <c r="G171" s="198">
        <f t="shared" si="6"/>
        <v>41500</v>
      </c>
      <c r="H171" s="146" t="s">
        <v>395</v>
      </c>
      <c r="I171" s="29"/>
      <c r="J171" s="29"/>
      <c r="K171" s="29"/>
      <c r="L171" s="29"/>
      <c r="M171" s="29"/>
      <c r="N171" s="29"/>
    </row>
    <row r="172" spans="1:14" ht="15" customHeight="1">
      <c r="A172" s="60"/>
      <c r="B172" s="60"/>
      <c r="C172" s="60">
        <v>4219</v>
      </c>
      <c r="D172" s="59" t="s">
        <v>244</v>
      </c>
      <c r="E172" s="139">
        <v>421</v>
      </c>
      <c r="F172" s="62"/>
      <c r="G172" s="198">
        <f t="shared" si="6"/>
        <v>421</v>
      </c>
      <c r="H172" s="146"/>
      <c r="I172" s="29"/>
      <c r="J172" s="29"/>
      <c r="K172" s="29"/>
      <c r="L172" s="29"/>
      <c r="M172" s="29"/>
      <c r="N172" s="29"/>
    </row>
    <row r="173" spans="1:14" ht="15" customHeight="1">
      <c r="A173" s="60"/>
      <c r="B173" s="60"/>
      <c r="C173" s="61" t="s">
        <v>234</v>
      </c>
      <c r="D173" s="59" t="s">
        <v>235</v>
      </c>
      <c r="E173" s="139">
        <v>8000</v>
      </c>
      <c r="F173" s="62"/>
      <c r="G173" s="198">
        <f t="shared" si="6"/>
        <v>8000</v>
      </c>
      <c r="H173" s="146"/>
      <c r="I173" s="29"/>
      <c r="J173" s="29"/>
      <c r="K173" s="29"/>
      <c r="L173" s="29"/>
      <c r="M173" s="29"/>
      <c r="N173" s="29"/>
    </row>
    <row r="174" spans="1:14" ht="26.25" customHeight="1">
      <c r="A174" s="60"/>
      <c r="B174" s="60"/>
      <c r="C174" s="60">
        <v>4249</v>
      </c>
      <c r="D174" s="59" t="s">
        <v>245</v>
      </c>
      <c r="E174" s="139">
        <v>1000</v>
      </c>
      <c r="F174" s="62"/>
      <c r="G174" s="198">
        <f t="shared" si="6"/>
        <v>1000</v>
      </c>
      <c r="H174" s="146"/>
      <c r="I174" s="29"/>
      <c r="J174" s="29"/>
      <c r="K174" s="29"/>
      <c r="L174" s="29"/>
      <c r="M174" s="29"/>
      <c r="N174" s="29"/>
    </row>
    <row r="175" spans="1:14" ht="15" customHeight="1">
      <c r="A175" s="60"/>
      <c r="B175" s="60"/>
      <c r="C175" s="61" t="s">
        <v>201</v>
      </c>
      <c r="D175" s="59" t="s">
        <v>202</v>
      </c>
      <c r="E175" s="139">
        <v>60000</v>
      </c>
      <c r="F175" s="177">
        <v>-10000</v>
      </c>
      <c r="G175" s="198">
        <f t="shared" si="6"/>
        <v>50000</v>
      </c>
      <c r="H175" s="146" t="s">
        <v>395</v>
      </c>
      <c r="I175" s="29"/>
      <c r="J175" s="29"/>
      <c r="K175" s="29"/>
      <c r="L175" s="29"/>
      <c r="M175" s="29"/>
      <c r="N175" s="29"/>
    </row>
    <row r="176" spans="1:14" ht="15" customHeight="1">
      <c r="A176" s="60"/>
      <c r="B176" s="60"/>
      <c r="C176" s="61" t="s">
        <v>153</v>
      </c>
      <c r="D176" s="59" t="s">
        <v>154</v>
      </c>
      <c r="E176" s="139">
        <v>2000</v>
      </c>
      <c r="F176" s="62">
        <v>11500</v>
      </c>
      <c r="G176" s="198">
        <f t="shared" si="6"/>
        <v>13500</v>
      </c>
      <c r="H176" s="146" t="s">
        <v>395</v>
      </c>
      <c r="I176" s="29"/>
      <c r="J176" s="29"/>
      <c r="K176" s="29"/>
      <c r="L176" s="29"/>
      <c r="M176" s="29"/>
      <c r="N176" s="29"/>
    </row>
    <row r="177" spans="1:14" ht="15" customHeight="1">
      <c r="A177" s="60"/>
      <c r="B177" s="60"/>
      <c r="C177" s="61" t="s">
        <v>155</v>
      </c>
      <c r="D177" s="59" t="s">
        <v>156</v>
      </c>
      <c r="E177" s="139">
        <v>27000</v>
      </c>
      <c r="F177" s="62"/>
      <c r="G177" s="198">
        <f t="shared" si="6"/>
        <v>27000</v>
      </c>
      <c r="H177" s="146"/>
      <c r="I177" s="29"/>
      <c r="J177" s="29"/>
      <c r="K177" s="29"/>
      <c r="L177" s="29"/>
      <c r="M177" s="29"/>
      <c r="N177" s="29"/>
    </row>
    <row r="178" spans="1:14" ht="15" customHeight="1">
      <c r="A178" s="60"/>
      <c r="B178" s="60"/>
      <c r="C178" s="60">
        <v>4309</v>
      </c>
      <c r="D178" s="59" t="s">
        <v>246</v>
      </c>
      <c r="E178" s="139">
        <v>6000</v>
      </c>
      <c r="F178" s="185"/>
      <c r="G178" s="198">
        <f t="shared" si="6"/>
        <v>6000</v>
      </c>
      <c r="H178" s="146"/>
      <c r="I178" s="29"/>
      <c r="J178" s="29"/>
      <c r="K178" s="29"/>
      <c r="L178" s="29"/>
      <c r="M178" s="29"/>
      <c r="N178" s="29"/>
    </row>
    <row r="179" spans="1:14" ht="15" customHeight="1">
      <c r="A179" s="60"/>
      <c r="B179" s="60"/>
      <c r="C179" s="64">
        <v>4350</v>
      </c>
      <c r="D179" s="59" t="s">
        <v>360</v>
      </c>
      <c r="E179" s="139">
        <v>2000</v>
      </c>
      <c r="F179" s="62"/>
      <c r="G179" s="198">
        <f t="shared" si="6"/>
        <v>2000</v>
      </c>
      <c r="H179" s="146"/>
      <c r="I179" s="29"/>
      <c r="J179" s="29"/>
      <c r="K179" s="29"/>
      <c r="L179" s="29"/>
      <c r="M179" s="29"/>
      <c r="N179" s="29"/>
    </row>
    <row r="180" spans="1:14" ht="15" customHeight="1">
      <c r="A180" s="60"/>
      <c r="B180" s="60"/>
      <c r="C180" s="64">
        <v>4370</v>
      </c>
      <c r="D180" s="59" t="s">
        <v>362</v>
      </c>
      <c r="E180" s="139">
        <v>6000</v>
      </c>
      <c r="F180" s="62"/>
      <c r="G180" s="198">
        <f t="shared" si="6"/>
        <v>6000</v>
      </c>
      <c r="H180" s="146"/>
      <c r="I180" s="29"/>
      <c r="J180" s="29"/>
      <c r="K180" s="29"/>
      <c r="L180" s="29"/>
      <c r="M180" s="29"/>
      <c r="N180" s="29"/>
    </row>
    <row r="181" spans="1:14" ht="15" customHeight="1">
      <c r="A181" s="60"/>
      <c r="B181" s="60"/>
      <c r="C181" s="61" t="s">
        <v>195</v>
      </c>
      <c r="D181" s="59" t="s">
        <v>167</v>
      </c>
      <c r="E181" s="139">
        <v>3500</v>
      </c>
      <c r="F181" s="62"/>
      <c r="G181" s="198">
        <f t="shared" si="6"/>
        <v>3500</v>
      </c>
      <c r="H181" s="146"/>
      <c r="I181" s="29"/>
      <c r="J181" s="29"/>
      <c r="K181" s="29"/>
      <c r="L181" s="29"/>
      <c r="M181" s="29"/>
      <c r="N181" s="29"/>
    </row>
    <row r="182" spans="1:14" ht="15" customHeight="1">
      <c r="A182" s="60"/>
      <c r="B182" s="60"/>
      <c r="C182" s="61" t="s">
        <v>169</v>
      </c>
      <c r="D182" s="59" t="s">
        <v>170</v>
      </c>
      <c r="E182" s="139">
        <v>4000</v>
      </c>
      <c r="F182" s="177"/>
      <c r="G182" s="198">
        <f t="shared" si="6"/>
        <v>4000</v>
      </c>
      <c r="H182" s="146"/>
      <c r="I182" s="29"/>
      <c r="J182" s="29"/>
      <c r="K182" s="29"/>
      <c r="L182" s="29"/>
      <c r="M182" s="29"/>
      <c r="N182" s="29"/>
    </row>
    <row r="183" spans="1:14" ht="15" customHeight="1">
      <c r="A183" s="60"/>
      <c r="B183" s="60"/>
      <c r="C183" s="61" t="s">
        <v>203</v>
      </c>
      <c r="D183" s="59" t="s">
        <v>204</v>
      </c>
      <c r="E183" s="139">
        <v>64600</v>
      </c>
      <c r="F183" s="176"/>
      <c r="G183" s="198">
        <f t="shared" si="6"/>
        <v>64600</v>
      </c>
      <c r="H183" s="146"/>
      <c r="I183" s="29"/>
      <c r="J183" s="29"/>
      <c r="K183" s="29"/>
      <c r="L183" s="29"/>
      <c r="M183" s="29"/>
      <c r="N183" s="29"/>
    </row>
    <row r="184" spans="1:14" ht="17.25" customHeight="1">
      <c r="A184" s="55"/>
      <c r="B184" s="309" t="s">
        <v>247</v>
      </c>
      <c r="C184" s="308"/>
      <c r="D184" s="310" t="s">
        <v>248</v>
      </c>
      <c r="E184" s="311">
        <f>SUM(E185:E196)</f>
        <v>356000</v>
      </c>
      <c r="F184" s="321"/>
      <c r="G184" s="313">
        <f>SUM(G185:G196)</f>
        <v>356000</v>
      </c>
      <c r="H184" s="146"/>
      <c r="I184" s="29"/>
      <c r="J184" s="29"/>
      <c r="K184" s="29"/>
      <c r="L184" s="29"/>
      <c r="M184" s="29"/>
      <c r="N184" s="29"/>
    </row>
    <row r="185" spans="1:14" ht="15" customHeight="1">
      <c r="A185" s="55"/>
      <c r="B185" s="55"/>
      <c r="C185" s="61" t="s">
        <v>233</v>
      </c>
      <c r="D185" s="59" t="s">
        <v>198</v>
      </c>
      <c r="E185" s="142">
        <v>2000</v>
      </c>
      <c r="F185" s="183"/>
      <c r="G185" s="198">
        <f aca="true" t="shared" si="7" ref="G185:G196">SUM(E185:F185)</f>
        <v>2000</v>
      </c>
      <c r="H185" s="146"/>
      <c r="I185" s="29"/>
      <c r="J185" s="29"/>
      <c r="K185" s="29"/>
      <c r="L185" s="29"/>
      <c r="M185" s="29"/>
      <c r="N185" s="29"/>
    </row>
    <row r="186" spans="1:14" ht="15" customHeight="1">
      <c r="A186" s="55"/>
      <c r="B186" s="55"/>
      <c r="C186" s="61" t="s">
        <v>185</v>
      </c>
      <c r="D186" s="59" t="s">
        <v>186</v>
      </c>
      <c r="E186" s="159">
        <v>65000</v>
      </c>
      <c r="F186" s="177"/>
      <c r="G186" s="198">
        <f t="shared" si="7"/>
        <v>65000</v>
      </c>
      <c r="H186" s="146"/>
      <c r="I186" s="29"/>
      <c r="J186" s="29"/>
      <c r="K186" s="29"/>
      <c r="L186" s="29"/>
      <c r="M186" s="29"/>
      <c r="N186" s="29"/>
    </row>
    <row r="187" spans="1:14" ht="15" customHeight="1">
      <c r="A187" s="55"/>
      <c r="B187" s="55"/>
      <c r="C187" s="61" t="s">
        <v>199</v>
      </c>
      <c r="D187" s="59" t="s">
        <v>200</v>
      </c>
      <c r="E187" s="159">
        <v>5000</v>
      </c>
      <c r="F187" s="176"/>
      <c r="G187" s="198">
        <f t="shared" si="7"/>
        <v>5000</v>
      </c>
      <c r="H187" s="146"/>
      <c r="I187" s="29"/>
      <c r="J187" s="29"/>
      <c r="K187" s="29"/>
      <c r="L187" s="29"/>
      <c r="M187" s="29"/>
      <c r="N187" s="29"/>
    </row>
    <row r="188" spans="1:14" ht="15" customHeight="1">
      <c r="A188" s="60"/>
      <c r="B188" s="60"/>
      <c r="C188" s="61" t="s">
        <v>187</v>
      </c>
      <c r="D188" s="59" t="s">
        <v>188</v>
      </c>
      <c r="E188" s="158">
        <v>13000</v>
      </c>
      <c r="F188" s="62"/>
      <c r="G188" s="198">
        <f t="shared" si="7"/>
        <v>13000</v>
      </c>
      <c r="H188" s="146"/>
      <c r="I188" s="29"/>
      <c r="J188" s="29"/>
      <c r="K188" s="29"/>
      <c r="L188" s="29"/>
      <c r="M188" s="29"/>
      <c r="N188" s="29"/>
    </row>
    <row r="189" spans="1:14" ht="15" customHeight="1">
      <c r="A189" s="60"/>
      <c r="B189" s="60"/>
      <c r="C189" s="61" t="s">
        <v>189</v>
      </c>
      <c r="D189" s="59" t="s">
        <v>190</v>
      </c>
      <c r="E189" s="158">
        <v>2000</v>
      </c>
      <c r="F189" s="183"/>
      <c r="G189" s="198">
        <f t="shared" si="7"/>
        <v>2000</v>
      </c>
      <c r="H189" s="146"/>
      <c r="I189" s="29"/>
      <c r="J189" s="29"/>
      <c r="K189" s="29"/>
      <c r="L189" s="29"/>
      <c r="M189" s="29"/>
      <c r="N189" s="29"/>
    </row>
    <row r="190" spans="1:14" ht="15" customHeight="1">
      <c r="A190" s="60"/>
      <c r="B190" s="60"/>
      <c r="C190" s="60">
        <v>4170</v>
      </c>
      <c r="D190" s="59" t="s">
        <v>166</v>
      </c>
      <c r="E190" s="158">
        <v>3000</v>
      </c>
      <c r="F190" s="176"/>
      <c r="G190" s="198">
        <f t="shared" si="7"/>
        <v>3000</v>
      </c>
      <c r="H190" s="146"/>
      <c r="I190" s="29"/>
      <c r="J190" s="29"/>
      <c r="K190" s="29"/>
      <c r="L190" s="29"/>
      <c r="M190" s="29"/>
      <c r="N190" s="29"/>
    </row>
    <row r="191" spans="1:14" ht="15" customHeight="1">
      <c r="A191" s="60"/>
      <c r="B191" s="60"/>
      <c r="C191" s="60" t="s">
        <v>151</v>
      </c>
      <c r="D191" s="59" t="s">
        <v>152</v>
      </c>
      <c r="E191" s="139">
        <v>60000</v>
      </c>
      <c r="F191" s="62"/>
      <c r="G191" s="198">
        <f t="shared" si="7"/>
        <v>60000</v>
      </c>
      <c r="H191" s="146"/>
      <c r="I191" s="29"/>
      <c r="J191" s="29"/>
      <c r="K191" s="29"/>
      <c r="L191" s="29"/>
      <c r="M191" s="29"/>
      <c r="N191" s="29"/>
    </row>
    <row r="192" spans="1:14" ht="15" customHeight="1">
      <c r="A192" s="60"/>
      <c r="B192" s="60"/>
      <c r="C192" s="61" t="s">
        <v>153</v>
      </c>
      <c r="D192" s="59" t="s">
        <v>154</v>
      </c>
      <c r="E192" s="139">
        <v>8000</v>
      </c>
      <c r="F192" s="176"/>
      <c r="G192" s="198">
        <f t="shared" si="7"/>
        <v>8000</v>
      </c>
      <c r="H192" s="146"/>
      <c r="I192" s="29"/>
      <c r="J192" s="29"/>
      <c r="K192" s="29"/>
      <c r="L192" s="29"/>
      <c r="M192" s="29"/>
      <c r="N192" s="29"/>
    </row>
    <row r="193" spans="1:14" ht="15" customHeight="1">
      <c r="A193" s="60"/>
      <c r="B193" s="60"/>
      <c r="C193" s="61" t="s">
        <v>155</v>
      </c>
      <c r="D193" s="59" t="s">
        <v>156</v>
      </c>
      <c r="E193" s="139">
        <v>190000</v>
      </c>
      <c r="F193" s="177"/>
      <c r="G193" s="198">
        <f t="shared" si="7"/>
        <v>190000</v>
      </c>
      <c r="H193" s="146"/>
      <c r="I193" s="29"/>
      <c r="J193" s="29"/>
      <c r="K193" s="29"/>
      <c r="L193" s="29"/>
      <c r="M193" s="29"/>
      <c r="N193" s="29"/>
    </row>
    <row r="194" spans="1:14" ht="15" customHeight="1">
      <c r="A194" s="60"/>
      <c r="B194" s="60"/>
      <c r="C194" s="61" t="s">
        <v>195</v>
      </c>
      <c r="D194" s="59" t="s">
        <v>167</v>
      </c>
      <c r="E194" s="139">
        <v>500</v>
      </c>
      <c r="F194" s="176"/>
      <c r="G194" s="198">
        <f t="shared" si="7"/>
        <v>500</v>
      </c>
      <c r="H194" s="146"/>
      <c r="I194" s="29"/>
      <c r="J194" s="29"/>
      <c r="K194" s="29"/>
      <c r="L194" s="29"/>
      <c r="M194" s="29"/>
      <c r="N194" s="29"/>
    </row>
    <row r="195" spans="1:14" ht="15" customHeight="1">
      <c r="A195" s="60"/>
      <c r="B195" s="60"/>
      <c r="C195" s="61" t="s">
        <v>169</v>
      </c>
      <c r="D195" s="59" t="s">
        <v>170</v>
      </c>
      <c r="E195" s="139">
        <v>5000</v>
      </c>
      <c r="F195" s="62"/>
      <c r="G195" s="198">
        <f t="shared" si="7"/>
        <v>5000</v>
      </c>
      <c r="H195" s="146"/>
      <c r="I195" s="29"/>
      <c r="J195" s="29"/>
      <c r="K195" s="29"/>
      <c r="L195" s="29"/>
      <c r="M195" s="29"/>
      <c r="N195" s="29"/>
    </row>
    <row r="196" spans="1:14" ht="15" customHeight="1">
      <c r="A196" s="60"/>
      <c r="B196" s="60"/>
      <c r="C196" s="61" t="s">
        <v>203</v>
      </c>
      <c r="D196" s="59" t="s">
        <v>204</v>
      </c>
      <c r="E196" s="139">
        <v>2500</v>
      </c>
      <c r="F196" s="183"/>
      <c r="G196" s="198">
        <f t="shared" si="7"/>
        <v>2500</v>
      </c>
      <c r="H196" s="146"/>
      <c r="I196" s="29"/>
      <c r="J196" s="29"/>
      <c r="K196" s="29"/>
      <c r="L196" s="29"/>
      <c r="M196" s="29"/>
      <c r="N196" s="29"/>
    </row>
    <row r="197" spans="1:14" ht="27" customHeight="1">
      <c r="A197" s="55"/>
      <c r="B197" s="309" t="s">
        <v>249</v>
      </c>
      <c r="C197" s="308"/>
      <c r="D197" s="310" t="s">
        <v>250</v>
      </c>
      <c r="E197" s="311">
        <f>SUM(E198:E210)</f>
        <v>228300</v>
      </c>
      <c r="F197" s="312">
        <f>SUM(F198:F211)</f>
        <v>0</v>
      </c>
      <c r="G197" s="313">
        <f>SUM(G198:G211)</f>
        <v>228300</v>
      </c>
      <c r="H197" s="146"/>
      <c r="I197" s="29"/>
      <c r="J197" s="29"/>
      <c r="K197" s="29"/>
      <c r="L197" s="29"/>
      <c r="M197" s="29"/>
      <c r="N197" s="29"/>
    </row>
    <row r="198" spans="1:14" ht="15" customHeight="1">
      <c r="A198" s="60"/>
      <c r="B198" s="60"/>
      <c r="C198" s="61" t="s">
        <v>233</v>
      </c>
      <c r="D198" s="59" t="s">
        <v>198</v>
      </c>
      <c r="E198" s="139">
        <v>6700</v>
      </c>
      <c r="F198" s="62"/>
      <c r="G198" s="198">
        <f aca="true" t="shared" si="8" ref="G198:G211">SUM(E198:F198)</f>
        <v>6700</v>
      </c>
      <c r="H198" s="146"/>
      <c r="I198" s="29"/>
      <c r="J198" s="29"/>
      <c r="K198" s="29"/>
      <c r="L198" s="29"/>
      <c r="M198" s="29"/>
      <c r="N198" s="29"/>
    </row>
    <row r="199" spans="1:14" ht="15" customHeight="1">
      <c r="A199" s="60"/>
      <c r="B199" s="60"/>
      <c r="C199" s="61" t="s">
        <v>185</v>
      </c>
      <c r="D199" s="59" t="s">
        <v>186</v>
      </c>
      <c r="E199" s="158">
        <v>128000</v>
      </c>
      <c r="F199" s="62"/>
      <c r="G199" s="198">
        <f t="shared" si="8"/>
        <v>128000</v>
      </c>
      <c r="H199" s="146"/>
      <c r="I199" s="29"/>
      <c r="J199" s="29"/>
      <c r="K199" s="29"/>
      <c r="L199" s="29"/>
      <c r="M199" s="29"/>
      <c r="N199" s="29"/>
    </row>
    <row r="200" spans="1:14" ht="15" customHeight="1">
      <c r="A200" s="60"/>
      <c r="B200" s="60"/>
      <c r="C200" s="61" t="s">
        <v>199</v>
      </c>
      <c r="D200" s="59" t="s">
        <v>200</v>
      </c>
      <c r="E200" s="158">
        <v>10000</v>
      </c>
      <c r="F200" s="177"/>
      <c r="G200" s="198">
        <f t="shared" si="8"/>
        <v>10000</v>
      </c>
      <c r="H200" s="146"/>
      <c r="I200" s="29"/>
      <c r="J200" s="29"/>
      <c r="K200" s="29"/>
      <c r="L200" s="29"/>
      <c r="M200" s="29"/>
      <c r="N200" s="29"/>
    </row>
    <row r="201" spans="1:14" ht="15" customHeight="1">
      <c r="A201" s="60"/>
      <c r="B201" s="60"/>
      <c r="C201" s="61" t="s">
        <v>187</v>
      </c>
      <c r="D201" s="59" t="s">
        <v>188</v>
      </c>
      <c r="E201" s="158">
        <v>25000</v>
      </c>
      <c r="F201" s="62"/>
      <c r="G201" s="198">
        <f t="shared" si="8"/>
        <v>25000</v>
      </c>
      <c r="H201" s="146"/>
      <c r="I201" s="29"/>
      <c r="J201" s="29"/>
      <c r="K201" s="29"/>
      <c r="L201" s="29"/>
      <c r="M201" s="29"/>
      <c r="N201" s="29"/>
    </row>
    <row r="202" spans="1:14" ht="15" customHeight="1">
      <c r="A202" s="60"/>
      <c r="B202" s="60"/>
      <c r="C202" s="61" t="s">
        <v>189</v>
      </c>
      <c r="D202" s="59" t="s">
        <v>190</v>
      </c>
      <c r="E202" s="158">
        <v>4000</v>
      </c>
      <c r="F202" s="62"/>
      <c r="G202" s="198">
        <f t="shared" si="8"/>
        <v>4000</v>
      </c>
      <c r="H202" s="146"/>
      <c r="I202" s="29"/>
      <c r="J202" s="29"/>
      <c r="K202" s="29"/>
      <c r="L202" s="29"/>
      <c r="M202" s="29"/>
      <c r="N202" s="29"/>
    </row>
    <row r="203" spans="1:14" ht="15" customHeight="1">
      <c r="A203" s="60"/>
      <c r="B203" s="60"/>
      <c r="C203" s="60">
        <v>4170</v>
      </c>
      <c r="D203" s="59" t="s">
        <v>166</v>
      </c>
      <c r="E203" s="158">
        <v>6000</v>
      </c>
      <c r="F203" s="188"/>
      <c r="G203" s="198">
        <f t="shared" si="8"/>
        <v>6000</v>
      </c>
      <c r="H203" s="146"/>
      <c r="I203" s="29"/>
      <c r="J203" s="29"/>
      <c r="K203" s="29"/>
      <c r="L203" s="29"/>
      <c r="M203" s="29"/>
      <c r="N203" s="29"/>
    </row>
    <row r="204" spans="1:14" ht="15" customHeight="1">
      <c r="A204" s="60"/>
      <c r="B204" s="60"/>
      <c r="C204" s="61" t="s">
        <v>151</v>
      </c>
      <c r="D204" s="59" t="s">
        <v>152</v>
      </c>
      <c r="E204" s="139">
        <v>20000</v>
      </c>
      <c r="F204" s="177"/>
      <c r="G204" s="198">
        <f t="shared" si="8"/>
        <v>20000</v>
      </c>
      <c r="H204" s="146"/>
      <c r="I204" s="29"/>
      <c r="J204" s="29"/>
      <c r="K204" s="29"/>
      <c r="L204" s="29"/>
      <c r="M204" s="29"/>
      <c r="N204" s="29"/>
    </row>
    <row r="205" spans="1:14" ht="15" customHeight="1">
      <c r="A205" s="60"/>
      <c r="B205" s="60"/>
      <c r="C205" s="61" t="s">
        <v>155</v>
      </c>
      <c r="D205" s="59" t="s">
        <v>156</v>
      </c>
      <c r="E205" s="139">
        <v>18000</v>
      </c>
      <c r="F205" s="62">
        <v>-5000</v>
      </c>
      <c r="G205" s="198">
        <f t="shared" si="8"/>
        <v>13000</v>
      </c>
      <c r="H205" s="146" t="s">
        <v>395</v>
      </c>
      <c r="I205" s="29"/>
      <c r="J205" s="29"/>
      <c r="K205" s="29"/>
      <c r="L205" s="29"/>
      <c r="M205" s="29"/>
      <c r="N205" s="29"/>
    </row>
    <row r="206" spans="1:14" ht="15" customHeight="1">
      <c r="A206" s="60"/>
      <c r="B206" s="60"/>
      <c r="C206" s="64">
        <v>4360</v>
      </c>
      <c r="D206" s="59" t="s">
        <v>361</v>
      </c>
      <c r="E206" s="139">
        <v>1000</v>
      </c>
      <c r="F206" s="62"/>
      <c r="G206" s="198">
        <f t="shared" si="8"/>
        <v>1000</v>
      </c>
      <c r="H206" s="146"/>
      <c r="I206" s="29"/>
      <c r="J206" s="29"/>
      <c r="K206" s="29"/>
      <c r="L206" s="29"/>
      <c r="M206" s="29"/>
      <c r="N206" s="29"/>
    </row>
    <row r="207" spans="1:14" ht="15" customHeight="1">
      <c r="A207" s="60"/>
      <c r="B207" s="60"/>
      <c r="C207" s="64">
        <v>4370</v>
      </c>
      <c r="D207" s="59" t="s">
        <v>362</v>
      </c>
      <c r="E207" s="139">
        <v>1000</v>
      </c>
      <c r="F207" s="188"/>
      <c r="G207" s="198">
        <f t="shared" si="8"/>
        <v>1000</v>
      </c>
      <c r="H207" s="146"/>
      <c r="I207" s="29"/>
      <c r="J207" s="29"/>
      <c r="K207" s="29"/>
      <c r="L207" s="29"/>
      <c r="M207" s="29"/>
      <c r="N207" s="29"/>
    </row>
    <row r="208" spans="1:14" ht="15" customHeight="1">
      <c r="A208" s="60"/>
      <c r="B208" s="60"/>
      <c r="C208" s="61" t="s">
        <v>195</v>
      </c>
      <c r="D208" s="59" t="s">
        <v>167</v>
      </c>
      <c r="E208" s="139">
        <v>5000</v>
      </c>
      <c r="F208" s="62"/>
      <c r="G208" s="198">
        <f t="shared" si="8"/>
        <v>5000</v>
      </c>
      <c r="H208" s="146"/>
      <c r="I208" s="29"/>
      <c r="J208" s="29"/>
      <c r="K208" s="29"/>
      <c r="L208" s="29"/>
      <c r="M208" s="29"/>
      <c r="N208" s="29"/>
    </row>
    <row r="209" spans="1:14" ht="15" customHeight="1">
      <c r="A209" s="60"/>
      <c r="B209" s="60"/>
      <c r="C209" s="60">
        <v>4430</v>
      </c>
      <c r="D209" s="59" t="s">
        <v>170</v>
      </c>
      <c r="E209" s="139">
        <v>500</v>
      </c>
      <c r="F209" s="62"/>
      <c r="G209" s="198">
        <f t="shared" si="8"/>
        <v>500</v>
      </c>
      <c r="H209" s="146"/>
      <c r="I209" s="29"/>
      <c r="J209" s="29"/>
      <c r="K209" s="29"/>
      <c r="L209" s="29"/>
      <c r="M209" s="29"/>
      <c r="N209" s="29"/>
    </row>
    <row r="210" spans="1:14" ht="15" customHeight="1">
      <c r="A210" s="60"/>
      <c r="B210" s="60"/>
      <c r="C210" s="61" t="s">
        <v>203</v>
      </c>
      <c r="D210" s="59" t="s">
        <v>204</v>
      </c>
      <c r="E210" s="139">
        <v>3100</v>
      </c>
      <c r="F210" s="62"/>
      <c r="G210" s="198">
        <f t="shared" si="8"/>
        <v>3100</v>
      </c>
      <c r="H210" s="146"/>
      <c r="I210" s="29"/>
      <c r="J210" s="29"/>
      <c r="K210" s="29"/>
      <c r="L210" s="29"/>
      <c r="M210" s="29"/>
      <c r="N210" s="29"/>
    </row>
    <row r="211" spans="1:14" ht="15" customHeight="1">
      <c r="A211" s="60"/>
      <c r="B211" s="60"/>
      <c r="C211" s="64">
        <v>4700</v>
      </c>
      <c r="D211" s="59" t="s">
        <v>364</v>
      </c>
      <c r="E211" s="139">
        <v>0</v>
      </c>
      <c r="F211" s="177">
        <v>5000</v>
      </c>
      <c r="G211" s="198">
        <f t="shared" si="8"/>
        <v>5000</v>
      </c>
      <c r="H211" s="146" t="s">
        <v>395</v>
      </c>
      <c r="I211" s="29"/>
      <c r="J211" s="29"/>
      <c r="K211" s="29"/>
      <c r="L211" s="29"/>
      <c r="M211" s="29"/>
      <c r="N211" s="29"/>
    </row>
    <row r="212" spans="1:14" ht="17.25" customHeight="1">
      <c r="A212" s="55"/>
      <c r="B212" s="309" t="s">
        <v>251</v>
      </c>
      <c r="C212" s="308"/>
      <c r="D212" s="310" t="s">
        <v>252</v>
      </c>
      <c r="E212" s="311">
        <f>SUM(E213:E213)</f>
        <v>26600</v>
      </c>
      <c r="F212" s="320"/>
      <c r="G212" s="313">
        <f>SUM(G213:G213)</f>
        <v>26600</v>
      </c>
      <c r="H212" s="146"/>
      <c r="I212" s="29"/>
      <c r="J212" s="29"/>
      <c r="K212" s="29"/>
      <c r="L212" s="29"/>
      <c r="M212" s="29"/>
      <c r="N212" s="29"/>
    </row>
    <row r="213" spans="1:14" ht="15" customHeight="1">
      <c r="A213" s="60"/>
      <c r="B213" s="60"/>
      <c r="C213" s="61" t="s">
        <v>155</v>
      </c>
      <c r="D213" s="59" t="s">
        <v>156</v>
      </c>
      <c r="E213" s="139">
        <v>26600</v>
      </c>
      <c r="F213" s="62"/>
      <c r="G213" s="198">
        <f>SUM(E213:F213)</f>
        <v>26600</v>
      </c>
      <c r="H213" s="146"/>
      <c r="I213" s="29"/>
      <c r="J213" s="29"/>
      <c r="K213" s="29"/>
      <c r="L213" s="29"/>
      <c r="M213" s="29"/>
      <c r="N213" s="29"/>
    </row>
    <row r="214" spans="1:14" ht="16.5" customHeight="1">
      <c r="A214" s="55"/>
      <c r="B214" s="309" t="s">
        <v>253</v>
      </c>
      <c r="C214" s="308"/>
      <c r="D214" s="310" t="s">
        <v>168</v>
      </c>
      <c r="E214" s="311">
        <f>SUM(E215:E216)</f>
        <v>59000</v>
      </c>
      <c r="F214" s="321"/>
      <c r="G214" s="313">
        <f>SUM(G215:G216)</f>
        <v>59000</v>
      </c>
      <c r="H214" s="146"/>
      <c r="I214" s="29"/>
      <c r="J214" s="29"/>
      <c r="K214" s="29"/>
      <c r="L214" s="29"/>
      <c r="M214" s="29"/>
      <c r="N214" s="29"/>
    </row>
    <row r="215" spans="1:14" ht="15" customHeight="1">
      <c r="A215" s="60"/>
      <c r="B215" s="60"/>
      <c r="C215" s="61" t="s">
        <v>233</v>
      </c>
      <c r="D215" s="59" t="s">
        <v>198</v>
      </c>
      <c r="E215" s="139">
        <v>10000</v>
      </c>
      <c r="F215" s="188"/>
      <c r="G215" s="198">
        <f>SUM(E215:F215)</f>
        <v>10000</v>
      </c>
      <c r="H215" s="146"/>
      <c r="I215" s="29"/>
      <c r="J215" s="29"/>
      <c r="K215" s="29"/>
      <c r="L215" s="29"/>
      <c r="M215" s="29"/>
      <c r="N215" s="29"/>
    </row>
    <row r="216" spans="1:14" ht="15" customHeight="1" thickBot="1">
      <c r="A216" s="65"/>
      <c r="B216" s="65"/>
      <c r="C216" s="78" t="s">
        <v>203</v>
      </c>
      <c r="D216" s="66" t="s">
        <v>204</v>
      </c>
      <c r="E216" s="140">
        <v>49000</v>
      </c>
      <c r="F216" s="177"/>
      <c r="G216" s="199">
        <f>SUM(E216:F216)</f>
        <v>49000</v>
      </c>
      <c r="H216" s="147"/>
      <c r="I216" s="29"/>
      <c r="J216" s="29"/>
      <c r="K216" s="29"/>
      <c r="L216" s="29"/>
      <c r="M216" s="29"/>
      <c r="N216" s="29"/>
    </row>
    <row r="217" spans="1:14" ht="18.75" customHeight="1" thickBot="1">
      <c r="A217" s="51" t="s">
        <v>254</v>
      </c>
      <c r="B217" s="52"/>
      <c r="C217" s="52"/>
      <c r="D217" s="298" t="s">
        <v>40</v>
      </c>
      <c r="E217" s="110">
        <f>E218</f>
        <v>150000</v>
      </c>
      <c r="F217" s="206">
        <f>F218</f>
        <v>0</v>
      </c>
      <c r="G217" s="200">
        <f>G218</f>
        <v>150000</v>
      </c>
      <c r="H217" s="226"/>
      <c r="I217" s="29"/>
      <c r="J217" s="29"/>
      <c r="K217" s="29"/>
      <c r="L217" s="29"/>
      <c r="M217" s="29"/>
      <c r="N217" s="29"/>
    </row>
    <row r="218" spans="1:14" ht="16.5" customHeight="1">
      <c r="A218" s="79"/>
      <c r="B218" s="303" t="s">
        <v>255</v>
      </c>
      <c r="C218" s="302"/>
      <c r="D218" s="304" t="s">
        <v>256</v>
      </c>
      <c r="E218" s="305">
        <f>SUM(E220:E232)</f>
        <v>150000</v>
      </c>
      <c r="F218" s="306">
        <f>SUM(F219:F232)</f>
        <v>0</v>
      </c>
      <c r="G218" s="307">
        <f>SUM(G219:G232)</f>
        <v>150000</v>
      </c>
      <c r="H218" s="214"/>
      <c r="I218" s="29"/>
      <c r="J218" s="29"/>
      <c r="K218" s="29"/>
      <c r="L218" s="29"/>
      <c r="M218" s="29"/>
      <c r="N218" s="29"/>
    </row>
    <row r="219" spans="1:14" ht="16.5" customHeight="1">
      <c r="A219" s="55"/>
      <c r="B219" s="57"/>
      <c r="C219" s="61" t="s">
        <v>193</v>
      </c>
      <c r="D219" s="59" t="s">
        <v>194</v>
      </c>
      <c r="E219" s="142">
        <v>0</v>
      </c>
      <c r="F219" s="182">
        <v>10000</v>
      </c>
      <c r="G219" s="198">
        <f aca="true" t="shared" si="9" ref="G219:G232">SUM(E219:F219)</f>
        <v>10000</v>
      </c>
      <c r="H219" s="146" t="s">
        <v>395</v>
      </c>
      <c r="I219" s="29"/>
      <c r="J219" s="29"/>
      <c r="K219" s="29"/>
      <c r="L219" s="29"/>
      <c r="M219" s="29"/>
      <c r="N219" s="29"/>
    </row>
    <row r="220" spans="1:14" ht="15" customHeight="1">
      <c r="A220" s="60"/>
      <c r="B220" s="60"/>
      <c r="C220" s="61" t="s">
        <v>187</v>
      </c>
      <c r="D220" s="59" t="s">
        <v>188</v>
      </c>
      <c r="E220" s="158">
        <v>900</v>
      </c>
      <c r="F220" s="177">
        <v>600</v>
      </c>
      <c r="G220" s="198">
        <f t="shared" si="9"/>
        <v>1500</v>
      </c>
      <c r="H220" s="146" t="s">
        <v>395</v>
      </c>
      <c r="I220" s="29"/>
      <c r="J220" s="29"/>
      <c r="K220" s="29"/>
      <c r="L220" s="29"/>
      <c r="M220" s="29"/>
      <c r="N220" s="29"/>
    </row>
    <row r="221" spans="1:14" ht="15" customHeight="1">
      <c r="A221" s="60"/>
      <c r="B221" s="60"/>
      <c r="C221" s="61" t="s">
        <v>189</v>
      </c>
      <c r="D221" s="59" t="s">
        <v>190</v>
      </c>
      <c r="E221" s="158">
        <v>100</v>
      </c>
      <c r="F221" s="62">
        <v>100</v>
      </c>
      <c r="G221" s="198">
        <f t="shared" si="9"/>
        <v>200</v>
      </c>
      <c r="H221" s="146" t="s">
        <v>395</v>
      </c>
      <c r="I221" s="29"/>
      <c r="J221" s="29"/>
      <c r="K221" s="29"/>
      <c r="L221" s="29"/>
      <c r="M221" s="29"/>
      <c r="N221" s="29"/>
    </row>
    <row r="222" spans="1:14" ht="15" customHeight="1">
      <c r="A222" s="60"/>
      <c r="B222" s="60"/>
      <c r="C222" s="60">
        <v>4170</v>
      </c>
      <c r="D222" s="59" t="s">
        <v>166</v>
      </c>
      <c r="E222" s="158">
        <v>19000</v>
      </c>
      <c r="F222" s="62">
        <v>1000</v>
      </c>
      <c r="G222" s="198">
        <f t="shared" si="9"/>
        <v>20000</v>
      </c>
      <c r="H222" s="146" t="s">
        <v>395</v>
      </c>
      <c r="I222" s="29"/>
      <c r="J222" s="29"/>
      <c r="K222" s="29"/>
      <c r="L222" s="29"/>
      <c r="M222" s="29"/>
      <c r="N222" s="29"/>
    </row>
    <row r="223" spans="1:14" ht="15" customHeight="1">
      <c r="A223" s="60"/>
      <c r="B223" s="60"/>
      <c r="C223" s="61" t="s">
        <v>151</v>
      </c>
      <c r="D223" s="59" t="s">
        <v>152</v>
      </c>
      <c r="E223" s="139">
        <v>45500</v>
      </c>
      <c r="F223" s="185">
        <v>4500</v>
      </c>
      <c r="G223" s="198">
        <f t="shared" si="9"/>
        <v>50000</v>
      </c>
      <c r="H223" s="146" t="s">
        <v>395</v>
      </c>
      <c r="I223" s="29"/>
      <c r="J223" s="29"/>
      <c r="K223" s="29"/>
      <c r="L223" s="29"/>
      <c r="M223" s="29"/>
      <c r="N223" s="29"/>
    </row>
    <row r="224" spans="1:14" ht="15" customHeight="1">
      <c r="A224" s="60"/>
      <c r="B224" s="60"/>
      <c r="C224" s="64">
        <v>4220</v>
      </c>
      <c r="D224" s="59" t="s">
        <v>257</v>
      </c>
      <c r="E224" s="139">
        <v>10000</v>
      </c>
      <c r="F224" s="177"/>
      <c r="G224" s="198">
        <f t="shared" si="9"/>
        <v>10000</v>
      </c>
      <c r="H224" s="146"/>
      <c r="I224" s="29"/>
      <c r="J224" s="29"/>
      <c r="K224" s="29"/>
      <c r="L224" s="29"/>
      <c r="M224" s="29"/>
      <c r="N224" s="29"/>
    </row>
    <row r="225" spans="1:14" ht="15" customHeight="1">
      <c r="A225" s="60"/>
      <c r="B225" s="60"/>
      <c r="C225" s="61" t="s">
        <v>201</v>
      </c>
      <c r="D225" s="59" t="s">
        <v>202</v>
      </c>
      <c r="E225" s="139">
        <v>3500</v>
      </c>
      <c r="F225" s="177">
        <v>-3500</v>
      </c>
      <c r="G225" s="198">
        <f t="shared" si="9"/>
        <v>0</v>
      </c>
      <c r="H225" s="146" t="s">
        <v>395</v>
      </c>
      <c r="I225" s="29"/>
      <c r="J225" s="29"/>
      <c r="K225" s="29"/>
      <c r="L225" s="29"/>
      <c r="M225" s="29"/>
      <c r="N225" s="29"/>
    </row>
    <row r="226" spans="1:14" ht="15" customHeight="1">
      <c r="A226" s="60"/>
      <c r="B226" s="60"/>
      <c r="C226" s="61" t="s">
        <v>153</v>
      </c>
      <c r="D226" s="59" t="s">
        <v>154</v>
      </c>
      <c r="E226" s="139">
        <v>0</v>
      </c>
      <c r="F226" s="62">
        <v>1000</v>
      </c>
      <c r="G226" s="198">
        <f t="shared" si="9"/>
        <v>1000</v>
      </c>
      <c r="H226" s="146" t="s">
        <v>395</v>
      </c>
      <c r="I226" s="29"/>
      <c r="J226" s="29"/>
      <c r="K226" s="29"/>
      <c r="L226" s="29"/>
      <c r="M226" s="29"/>
      <c r="N226" s="29"/>
    </row>
    <row r="227" spans="1:14" ht="15" customHeight="1">
      <c r="A227" s="60"/>
      <c r="B227" s="60"/>
      <c r="C227" s="61" t="s">
        <v>155</v>
      </c>
      <c r="D227" s="59" t="s">
        <v>156</v>
      </c>
      <c r="E227" s="139">
        <v>69500</v>
      </c>
      <c r="F227" s="62">
        <v>-21500</v>
      </c>
      <c r="G227" s="198">
        <f t="shared" si="9"/>
        <v>48000</v>
      </c>
      <c r="H227" s="146" t="s">
        <v>395</v>
      </c>
      <c r="I227" s="29"/>
      <c r="J227" s="29"/>
      <c r="K227" s="29"/>
      <c r="L227" s="29"/>
      <c r="M227" s="29"/>
      <c r="N227" s="29"/>
    </row>
    <row r="228" spans="1:14" ht="15" customHeight="1">
      <c r="A228" s="60"/>
      <c r="B228" s="60"/>
      <c r="C228" s="64">
        <v>4350</v>
      </c>
      <c r="D228" s="59" t="s">
        <v>360</v>
      </c>
      <c r="E228" s="139">
        <v>0</v>
      </c>
      <c r="F228" s="62">
        <v>1000</v>
      </c>
      <c r="G228" s="198">
        <f t="shared" si="9"/>
        <v>1000</v>
      </c>
      <c r="H228" s="146" t="s">
        <v>395</v>
      </c>
      <c r="I228" s="29"/>
      <c r="J228" s="29"/>
      <c r="K228" s="29"/>
      <c r="L228" s="29"/>
      <c r="M228" s="29"/>
      <c r="N228" s="29"/>
    </row>
    <row r="229" spans="1:14" ht="15" customHeight="1">
      <c r="A229" s="60"/>
      <c r="B229" s="60"/>
      <c r="C229" s="64">
        <v>4370</v>
      </c>
      <c r="D229" s="59" t="s">
        <v>362</v>
      </c>
      <c r="E229" s="139">
        <v>0</v>
      </c>
      <c r="F229" s="62">
        <v>1300</v>
      </c>
      <c r="G229" s="198">
        <f t="shared" si="9"/>
        <v>1300</v>
      </c>
      <c r="H229" s="146" t="s">
        <v>395</v>
      </c>
      <c r="I229" s="29"/>
      <c r="J229" s="29"/>
      <c r="K229" s="29"/>
      <c r="L229" s="29"/>
      <c r="M229" s="29"/>
      <c r="N229" s="29"/>
    </row>
    <row r="230" spans="1:14" ht="15" customHeight="1">
      <c r="A230" s="60"/>
      <c r="B230" s="60"/>
      <c r="C230" s="61" t="s">
        <v>195</v>
      </c>
      <c r="D230" s="59" t="s">
        <v>167</v>
      </c>
      <c r="E230" s="139">
        <v>1000</v>
      </c>
      <c r="F230" s="185">
        <v>1000</v>
      </c>
      <c r="G230" s="198">
        <f t="shared" si="9"/>
        <v>2000</v>
      </c>
      <c r="H230" s="146" t="s">
        <v>395</v>
      </c>
      <c r="I230" s="29"/>
      <c r="J230" s="29"/>
      <c r="K230" s="29"/>
      <c r="L230" s="29"/>
      <c r="M230" s="29"/>
      <c r="N230" s="29"/>
    </row>
    <row r="231" spans="1:14" ht="15" customHeight="1">
      <c r="A231" s="65"/>
      <c r="B231" s="65"/>
      <c r="C231" s="60">
        <v>4430</v>
      </c>
      <c r="D231" s="59" t="s">
        <v>170</v>
      </c>
      <c r="E231" s="140">
        <v>500</v>
      </c>
      <c r="F231" s="204">
        <v>-500</v>
      </c>
      <c r="G231" s="199">
        <f t="shared" si="9"/>
        <v>0</v>
      </c>
      <c r="H231" s="146" t="s">
        <v>395</v>
      </c>
      <c r="I231" s="29"/>
      <c r="J231" s="29"/>
      <c r="K231" s="29"/>
      <c r="L231" s="29"/>
      <c r="M231" s="29"/>
      <c r="N231" s="29"/>
    </row>
    <row r="232" spans="1:14" ht="15" customHeight="1" thickBot="1">
      <c r="A232" s="65"/>
      <c r="B232" s="65"/>
      <c r="C232" s="233">
        <v>4700</v>
      </c>
      <c r="D232" s="66" t="s">
        <v>364</v>
      </c>
      <c r="E232" s="140">
        <v>0</v>
      </c>
      <c r="F232" s="177">
        <v>5000</v>
      </c>
      <c r="G232" s="199">
        <f t="shared" si="9"/>
        <v>5000</v>
      </c>
      <c r="H232" s="147" t="s">
        <v>395</v>
      </c>
      <c r="I232" s="29"/>
      <c r="J232" s="29"/>
      <c r="K232" s="29"/>
      <c r="L232" s="29"/>
      <c r="M232" s="29"/>
      <c r="N232" s="29"/>
    </row>
    <row r="233" spans="1:14" ht="18.75" customHeight="1" thickBot="1">
      <c r="A233" s="51" t="s">
        <v>258</v>
      </c>
      <c r="B233" s="52"/>
      <c r="C233" s="52"/>
      <c r="D233" s="255" t="s">
        <v>29</v>
      </c>
      <c r="E233" s="110">
        <f>E234+E254+E256+E260+E262+E281+E284</f>
        <v>3382100</v>
      </c>
      <c r="F233" s="206">
        <f>F234+F254+F256+F260+F262+F281+F284</f>
        <v>103200</v>
      </c>
      <c r="G233" s="200">
        <f>G234+G254+G256+G260+G262+G281+G284</f>
        <v>3485300</v>
      </c>
      <c r="H233" s="226"/>
      <c r="I233" s="29"/>
      <c r="J233" s="29"/>
      <c r="K233" s="29"/>
      <c r="L233" s="29"/>
      <c r="M233" s="29"/>
      <c r="N233" s="29"/>
    </row>
    <row r="234" spans="1:14" ht="43.5" customHeight="1">
      <c r="A234" s="79"/>
      <c r="B234" s="303" t="s">
        <v>259</v>
      </c>
      <c r="C234" s="163"/>
      <c r="D234" s="304" t="s">
        <v>260</v>
      </c>
      <c r="E234" s="305">
        <f>SUM(E235:E253)</f>
        <v>2418000</v>
      </c>
      <c r="F234" s="306">
        <f>SUM(F235:F253)</f>
        <v>106100</v>
      </c>
      <c r="G234" s="307">
        <f>SUM(G235:G253)</f>
        <v>2524100</v>
      </c>
      <c r="H234" s="214"/>
      <c r="I234" s="29"/>
      <c r="J234" s="29"/>
      <c r="K234" s="29"/>
      <c r="L234" s="29"/>
      <c r="M234" s="29"/>
      <c r="N234" s="29"/>
    </row>
    <row r="235" spans="1:14" ht="15" customHeight="1">
      <c r="A235" s="55"/>
      <c r="B235" s="55"/>
      <c r="C235" s="61" t="s">
        <v>233</v>
      </c>
      <c r="D235" s="59" t="s">
        <v>198</v>
      </c>
      <c r="E235" s="142">
        <v>790</v>
      </c>
      <c r="F235" s="177"/>
      <c r="G235" s="198">
        <f aca="true" t="shared" si="10" ref="G235:G241">SUM(E235:F235)</f>
        <v>790</v>
      </c>
      <c r="H235" s="146"/>
      <c r="I235" s="29"/>
      <c r="J235" s="29"/>
      <c r="K235" s="29"/>
      <c r="L235" s="29"/>
      <c r="M235" s="29"/>
      <c r="N235" s="29"/>
    </row>
    <row r="236" spans="1:14" ht="51" customHeight="1">
      <c r="A236" s="60"/>
      <c r="B236" s="60"/>
      <c r="C236" s="60" t="s">
        <v>261</v>
      </c>
      <c r="D236" s="59" t="s">
        <v>262</v>
      </c>
      <c r="E236" s="139">
        <v>2302100</v>
      </c>
      <c r="F236" s="62">
        <v>106100</v>
      </c>
      <c r="G236" s="198">
        <f t="shared" si="10"/>
        <v>2408200</v>
      </c>
      <c r="H236" s="211" t="s">
        <v>398</v>
      </c>
      <c r="I236" s="29"/>
      <c r="J236" s="29"/>
      <c r="K236" s="29"/>
      <c r="L236" s="29"/>
      <c r="M236" s="29"/>
      <c r="N236" s="29"/>
    </row>
    <row r="237" spans="1:14" ht="24" customHeight="1">
      <c r="A237" s="60"/>
      <c r="B237" s="60"/>
      <c r="C237" s="60" t="s">
        <v>185</v>
      </c>
      <c r="D237" s="59" t="s">
        <v>263</v>
      </c>
      <c r="E237" s="158">
        <v>40000</v>
      </c>
      <c r="F237" s="62"/>
      <c r="G237" s="198">
        <f t="shared" si="10"/>
        <v>40000</v>
      </c>
      <c r="H237" s="146"/>
      <c r="I237" s="29"/>
      <c r="J237" s="29"/>
      <c r="K237" s="29"/>
      <c r="L237" s="29"/>
      <c r="M237" s="29"/>
      <c r="N237" s="29"/>
    </row>
    <row r="238" spans="1:14" ht="15" customHeight="1">
      <c r="A238" s="60"/>
      <c r="B238" s="60"/>
      <c r="C238" s="61" t="s">
        <v>199</v>
      </c>
      <c r="D238" s="59" t="s">
        <v>200</v>
      </c>
      <c r="E238" s="158">
        <v>3100</v>
      </c>
      <c r="F238" s="188"/>
      <c r="G238" s="198">
        <f t="shared" si="10"/>
        <v>3100</v>
      </c>
      <c r="H238" s="146"/>
      <c r="I238" s="29"/>
      <c r="J238" s="29"/>
      <c r="K238" s="29"/>
      <c r="L238" s="29"/>
      <c r="M238" s="29"/>
      <c r="N238" s="29"/>
    </row>
    <row r="239" spans="1:14" ht="15" customHeight="1">
      <c r="A239" s="60"/>
      <c r="B239" s="60"/>
      <c r="C239" s="60" t="s">
        <v>187</v>
      </c>
      <c r="D239" s="59" t="s">
        <v>264</v>
      </c>
      <c r="E239" s="158">
        <v>38600</v>
      </c>
      <c r="F239" s="62"/>
      <c r="G239" s="198">
        <f t="shared" si="10"/>
        <v>38600</v>
      </c>
      <c r="H239" s="146"/>
      <c r="I239" s="29"/>
      <c r="J239" s="29"/>
      <c r="K239" s="29"/>
      <c r="L239" s="29"/>
      <c r="M239" s="29"/>
      <c r="N239" s="29"/>
    </row>
    <row r="240" spans="1:14" ht="15" customHeight="1">
      <c r="A240" s="60"/>
      <c r="B240" s="60"/>
      <c r="C240" s="60" t="s">
        <v>189</v>
      </c>
      <c r="D240" s="59" t="s">
        <v>265</v>
      </c>
      <c r="E240" s="158">
        <v>1500</v>
      </c>
      <c r="F240" s="62"/>
      <c r="G240" s="198">
        <f t="shared" si="10"/>
        <v>1500</v>
      </c>
      <c r="H240" s="146"/>
      <c r="I240" s="29"/>
      <c r="J240" s="29"/>
      <c r="K240" s="29"/>
      <c r="L240" s="29"/>
      <c r="M240" s="29"/>
      <c r="N240" s="29"/>
    </row>
    <row r="241" spans="1:14" ht="15" customHeight="1">
      <c r="A241" s="60"/>
      <c r="B241" s="60"/>
      <c r="C241" s="60" t="s">
        <v>212</v>
      </c>
      <c r="D241" s="59" t="s">
        <v>213</v>
      </c>
      <c r="E241" s="158">
        <v>2000</v>
      </c>
      <c r="F241" s="62"/>
      <c r="G241" s="198">
        <f t="shared" si="10"/>
        <v>2000</v>
      </c>
      <c r="H241" s="146"/>
      <c r="I241" s="29"/>
      <c r="J241" s="29"/>
      <c r="K241" s="29"/>
      <c r="L241" s="29"/>
      <c r="M241" s="29"/>
      <c r="N241" s="29"/>
    </row>
    <row r="242" spans="1:14" ht="15" customHeight="1">
      <c r="A242" s="60"/>
      <c r="B242" s="60"/>
      <c r="C242" s="60" t="s">
        <v>151</v>
      </c>
      <c r="D242" s="59" t="s">
        <v>214</v>
      </c>
      <c r="E242" s="139">
        <v>6300</v>
      </c>
      <c r="F242" s="177">
        <v>5000</v>
      </c>
      <c r="G242" s="198">
        <f>E242+F242</f>
        <v>11300</v>
      </c>
      <c r="H242" s="146" t="s">
        <v>395</v>
      </c>
      <c r="I242" s="29"/>
      <c r="J242" s="29"/>
      <c r="K242" s="29"/>
      <c r="L242" s="29"/>
      <c r="M242" s="29"/>
      <c r="N242" s="29"/>
    </row>
    <row r="243" spans="1:14" ht="15" customHeight="1">
      <c r="A243" s="60"/>
      <c r="B243" s="60"/>
      <c r="C243" s="61" t="s">
        <v>201</v>
      </c>
      <c r="D243" s="59" t="s">
        <v>202</v>
      </c>
      <c r="E243" s="139">
        <v>500</v>
      </c>
      <c r="F243" s="62"/>
      <c r="G243" s="198">
        <f aca="true" t="shared" si="11" ref="G243:G250">SUM(E243:F243)</f>
        <v>500</v>
      </c>
      <c r="H243" s="146"/>
      <c r="I243" s="29"/>
      <c r="J243" s="29"/>
      <c r="K243" s="29"/>
      <c r="L243" s="29"/>
      <c r="M243" s="29"/>
      <c r="N243" s="29"/>
    </row>
    <row r="244" spans="1:14" ht="15" customHeight="1">
      <c r="A244" s="60"/>
      <c r="B244" s="60"/>
      <c r="C244" s="61" t="s">
        <v>153</v>
      </c>
      <c r="D244" s="59" t="s">
        <v>154</v>
      </c>
      <c r="E244" s="139">
        <v>1000</v>
      </c>
      <c r="F244" s="62"/>
      <c r="G244" s="198">
        <f t="shared" si="11"/>
        <v>1000</v>
      </c>
      <c r="H244" s="146"/>
      <c r="I244" s="29"/>
      <c r="J244" s="29"/>
      <c r="K244" s="29"/>
      <c r="L244" s="29"/>
      <c r="M244" s="29"/>
      <c r="N244" s="29"/>
    </row>
    <row r="245" spans="1:14" ht="15" customHeight="1">
      <c r="A245" s="60"/>
      <c r="B245" s="60"/>
      <c r="C245" s="60" t="s">
        <v>266</v>
      </c>
      <c r="D245" s="59" t="s">
        <v>267</v>
      </c>
      <c r="E245" s="139">
        <v>300</v>
      </c>
      <c r="F245" s="188"/>
      <c r="G245" s="198">
        <f t="shared" si="11"/>
        <v>300</v>
      </c>
      <c r="H245" s="146"/>
      <c r="I245" s="29"/>
      <c r="J245" s="29"/>
      <c r="K245" s="29"/>
      <c r="L245" s="29"/>
      <c r="M245" s="29"/>
      <c r="N245" s="29"/>
    </row>
    <row r="246" spans="1:14" ht="15" customHeight="1">
      <c r="A246" s="60"/>
      <c r="B246" s="60"/>
      <c r="C246" s="60" t="s">
        <v>155</v>
      </c>
      <c r="D246" s="59" t="s">
        <v>211</v>
      </c>
      <c r="E246" s="139">
        <v>13000</v>
      </c>
      <c r="F246" s="177"/>
      <c r="G246" s="198">
        <f t="shared" si="11"/>
        <v>13000</v>
      </c>
      <c r="H246" s="146"/>
      <c r="I246" s="29"/>
      <c r="J246" s="29"/>
      <c r="K246" s="29"/>
      <c r="L246" s="29"/>
      <c r="M246" s="29"/>
      <c r="N246" s="29"/>
    </row>
    <row r="247" spans="1:14" ht="15" customHeight="1">
      <c r="A247" s="60"/>
      <c r="B247" s="60"/>
      <c r="C247" s="64">
        <v>4370</v>
      </c>
      <c r="D247" s="59" t="s">
        <v>362</v>
      </c>
      <c r="E247" s="139">
        <v>1000</v>
      </c>
      <c r="F247" s="62"/>
      <c r="G247" s="198">
        <f t="shared" si="11"/>
        <v>1000</v>
      </c>
      <c r="H247" s="146"/>
      <c r="I247" s="29"/>
      <c r="J247" s="29"/>
      <c r="K247" s="29"/>
      <c r="L247" s="29"/>
      <c r="M247" s="29"/>
      <c r="N247" s="29"/>
    </row>
    <row r="248" spans="1:14" ht="15" customHeight="1">
      <c r="A248" s="60"/>
      <c r="B248" s="60"/>
      <c r="C248" s="60" t="s">
        <v>195</v>
      </c>
      <c r="D248" s="59" t="s">
        <v>215</v>
      </c>
      <c r="E248" s="139">
        <v>500</v>
      </c>
      <c r="F248" s="62"/>
      <c r="G248" s="198">
        <f t="shared" si="11"/>
        <v>500</v>
      </c>
      <c r="H248" s="146"/>
      <c r="I248" s="29"/>
      <c r="J248" s="29"/>
      <c r="K248" s="29"/>
      <c r="L248" s="29"/>
      <c r="M248" s="29"/>
      <c r="N248" s="29"/>
    </row>
    <row r="249" spans="1:14" ht="15" customHeight="1">
      <c r="A249" s="60"/>
      <c r="B249" s="60"/>
      <c r="C249" s="60">
        <v>4430</v>
      </c>
      <c r="D249" s="59" t="s">
        <v>170</v>
      </c>
      <c r="E249" s="139">
        <v>500</v>
      </c>
      <c r="F249" s="188"/>
      <c r="G249" s="198">
        <f t="shared" si="11"/>
        <v>500</v>
      </c>
      <c r="H249" s="146"/>
      <c r="I249" s="29"/>
      <c r="J249" s="29"/>
      <c r="K249" s="29"/>
      <c r="L249" s="29"/>
      <c r="M249" s="29"/>
      <c r="N249" s="29"/>
    </row>
    <row r="250" spans="1:14" ht="23.25" customHeight="1">
      <c r="A250" s="60"/>
      <c r="B250" s="60"/>
      <c r="C250" s="60" t="s">
        <v>203</v>
      </c>
      <c r="D250" s="59" t="s">
        <v>268</v>
      </c>
      <c r="E250" s="139">
        <v>810</v>
      </c>
      <c r="F250" s="62"/>
      <c r="G250" s="198">
        <f t="shared" si="11"/>
        <v>810</v>
      </c>
      <c r="H250" s="146"/>
      <c r="I250" s="29"/>
      <c r="J250" s="29"/>
      <c r="K250" s="29"/>
      <c r="L250" s="29"/>
      <c r="M250" s="29"/>
      <c r="N250" s="29"/>
    </row>
    <row r="251" spans="1:14" ht="15" customHeight="1">
      <c r="A251" s="60"/>
      <c r="B251" s="60"/>
      <c r="C251" s="60" t="s">
        <v>320</v>
      </c>
      <c r="D251" s="59" t="s">
        <v>366</v>
      </c>
      <c r="E251" s="139">
        <v>0</v>
      </c>
      <c r="F251" s="62">
        <v>500</v>
      </c>
      <c r="G251" s="198">
        <f>SUM(E251:F251)</f>
        <v>500</v>
      </c>
      <c r="H251" s="146" t="s">
        <v>395</v>
      </c>
      <c r="I251" s="29"/>
      <c r="J251" s="29"/>
      <c r="K251" s="29"/>
      <c r="L251" s="29"/>
      <c r="M251" s="29"/>
      <c r="N251" s="29"/>
    </row>
    <row r="252" spans="1:14" ht="15" customHeight="1">
      <c r="A252" s="60"/>
      <c r="B252" s="60"/>
      <c r="C252" s="60" t="s">
        <v>321</v>
      </c>
      <c r="D252" s="59" t="s">
        <v>365</v>
      </c>
      <c r="E252" s="139">
        <v>0</v>
      </c>
      <c r="F252" s="62">
        <v>500</v>
      </c>
      <c r="G252" s="198">
        <f>SUM(E252:F252)</f>
        <v>500</v>
      </c>
      <c r="H252" s="146" t="s">
        <v>395</v>
      </c>
      <c r="I252" s="29"/>
      <c r="J252" s="29"/>
      <c r="K252" s="29"/>
      <c r="L252" s="29"/>
      <c r="M252" s="29"/>
      <c r="N252" s="29"/>
    </row>
    <row r="253" spans="1:14" ht="15" customHeight="1">
      <c r="A253" s="60"/>
      <c r="B253" s="60"/>
      <c r="C253" s="64">
        <v>6060</v>
      </c>
      <c r="D253" s="59" t="s">
        <v>218</v>
      </c>
      <c r="E253" s="205">
        <v>6000</v>
      </c>
      <c r="F253" s="62">
        <v>-6000</v>
      </c>
      <c r="G253" s="143">
        <f>SUM(E253:F253)</f>
        <v>0</v>
      </c>
      <c r="H253" s="146" t="s">
        <v>395</v>
      </c>
      <c r="I253" s="29"/>
      <c r="J253" s="29"/>
      <c r="K253" s="29"/>
      <c r="L253" s="29"/>
      <c r="M253" s="29"/>
      <c r="N253" s="29"/>
    </row>
    <row r="254" spans="1:14" ht="56.25" customHeight="1">
      <c r="A254" s="55"/>
      <c r="B254" s="309" t="s">
        <v>269</v>
      </c>
      <c r="C254" s="308"/>
      <c r="D254" s="310" t="s">
        <v>270</v>
      </c>
      <c r="E254" s="311">
        <f>E255</f>
        <v>11800</v>
      </c>
      <c r="F254" s="312">
        <f>F255</f>
        <v>-400</v>
      </c>
      <c r="G254" s="313">
        <f>G255</f>
        <v>11400</v>
      </c>
      <c r="H254" s="146"/>
      <c r="I254" s="29"/>
      <c r="J254" s="29"/>
      <c r="K254" s="29"/>
      <c r="L254" s="29"/>
      <c r="M254" s="29"/>
      <c r="N254" s="29"/>
    </row>
    <row r="255" spans="1:14" ht="59.25" customHeight="1">
      <c r="A255" s="60"/>
      <c r="B255" s="60"/>
      <c r="C255" s="60">
        <v>4130</v>
      </c>
      <c r="D255" s="59" t="s">
        <v>271</v>
      </c>
      <c r="E255" s="139">
        <v>11800</v>
      </c>
      <c r="F255" s="62">
        <v>-400</v>
      </c>
      <c r="G255" s="198">
        <f>SUM(E255:F255)</f>
        <v>11400</v>
      </c>
      <c r="H255" s="211" t="s">
        <v>400</v>
      </c>
      <c r="I255" s="29"/>
      <c r="J255" s="29"/>
      <c r="K255" s="29"/>
      <c r="L255" s="29"/>
      <c r="M255" s="29"/>
      <c r="N255" s="29"/>
    </row>
    <row r="256" spans="1:14" ht="30.75" customHeight="1">
      <c r="A256" s="55"/>
      <c r="B256" s="309" t="s">
        <v>272</v>
      </c>
      <c r="C256" s="308"/>
      <c r="D256" s="310" t="s">
        <v>418</v>
      </c>
      <c r="E256" s="311">
        <f>SUM(E257:E259)</f>
        <v>395400</v>
      </c>
      <c r="F256" s="312">
        <f>SUM(F257:F259)</f>
        <v>-2500</v>
      </c>
      <c r="G256" s="313">
        <f>SUM(G257:G259)</f>
        <v>392900</v>
      </c>
      <c r="H256" s="146"/>
      <c r="I256" s="29"/>
      <c r="J256" s="29"/>
      <c r="K256" s="29"/>
      <c r="L256" s="29"/>
      <c r="M256" s="29"/>
      <c r="N256" s="29"/>
    </row>
    <row r="257" spans="1:14" ht="39" customHeight="1">
      <c r="A257" s="60"/>
      <c r="B257" s="60"/>
      <c r="C257" s="61" t="s">
        <v>261</v>
      </c>
      <c r="D257" s="59" t="s">
        <v>273</v>
      </c>
      <c r="E257" s="139">
        <v>362400</v>
      </c>
      <c r="F257" s="182">
        <v>-2500</v>
      </c>
      <c r="G257" s="198">
        <f>SUM(E257:F257)</f>
        <v>359900</v>
      </c>
      <c r="H257" s="211" t="s">
        <v>401</v>
      </c>
      <c r="I257" s="29"/>
      <c r="J257" s="29"/>
      <c r="K257" s="29"/>
      <c r="L257" s="29"/>
      <c r="M257" s="29"/>
      <c r="N257" s="29"/>
    </row>
    <row r="258" spans="1:14" ht="15" customHeight="1">
      <c r="A258" s="60"/>
      <c r="B258" s="60"/>
      <c r="C258" s="60" t="s">
        <v>187</v>
      </c>
      <c r="D258" s="59" t="s">
        <v>264</v>
      </c>
      <c r="E258" s="158">
        <v>3000</v>
      </c>
      <c r="F258" s="182"/>
      <c r="G258" s="198">
        <f>SUM(E258:F258)</f>
        <v>3000</v>
      </c>
      <c r="H258" s="146"/>
      <c r="I258" s="29"/>
      <c r="J258" s="29"/>
      <c r="K258" s="29"/>
      <c r="L258" s="29"/>
      <c r="M258" s="29"/>
      <c r="N258" s="29"/>
    </row>
    <row r="259" spans="1:14" ht="24" customHeight="1">
      <c r="A259" s="60"/>
      <c r="B259" s="60"/>
      <c r="C259" s="64">
        <v>4330</v>
      </c>
      <c r="D259" s="59" t="s">
        <v>274</v>
      </c>
      <c r="E259" s="158">
        <v>30000</v>
      </c>
      <c r="F259" s="182"/>
      <c r="G259" s="198">
        <f>SUM(E259:F259)</f>
        <v>30000</v>
      </c>
      <c r="H259" s="146"/>
      <c r="I259" s="29"/>
      <c r="J259" s="29"/>
      <c r="K259" s="29"/>
      <c r="L259" s="29"/>
      <c r="M259" s="29"/>
      <c r="N259" s="29"/>
    </row>
    <row r="260" spans="1:14" ht="17.25" customHeight="1">
      <c r="A260" s="55"/>
      <c r="B260" s="309" t="s">
        <v>275</v>
      </c>
      <c r="C260" s="308"/>
      <c r="D260" s="310" t="s">
        <v>276</v>
      </c>
      <c r="E260" s="324">
        <f>E261</f>
        <v>85000</v>
      </c>
      <c r="F260" s="320"/>
      <c r="G260" s="313">
        <f>G261</f>
        <v>85000</v>
      </c>
      <c r="H260" s="146"/>
      <c r="I260" s="29"/>
      <c r="J260" s="29"/>
      <c r="K260" s="29"/>
      <c r="L260" s="29"/>
      <c r="M260" s="29"/>
      <c r="N260" s="29"/>
    </row>
    <row r="261" spans="1:14" ht="15" customHeight="1">
      <c r="A261" s="60"/>
      <c r="B261" s="60"/>
      <c r="C261" s="61" t="s">
        <v>261</v>
      </c>
      <c r="D261" s="59" t="s">
        <v>91</v>
      </c>
      <c r="E261" s="158">
        <v>85000</v>
      </c>
      <c r="F261" s="182"/>
      <c r="G261" s="198">
        <f>SUM(E261:F261)</f>
        <v>85000</v>
      </c>
      <c r="H261" s="146"/>
      <c r="I261" s="29"/>
      <c r="J261" s="29"/>
      <c r="K261" s="29"/>
      <c r="L261" s="29"/>
      <c r="M261" s="29"/>
      <c r="N261" s="29"/>
    </row>
    <row r="262" spans="1:14" ht="16.5" customHeight="1">
      <c r="A262" s="55"/>
      <c r="B262" s="309" t="s">
        <v>277</v>
      </c>
      <c r="C262" s="308"/>
      <c r="D262" s="310" t="s">
        <v>278</v>
      </c>
      <c r="E262" s="324">
        <f>SUM(E263:E280)</f>
        <v>430100</v>
      </c>
      <c r="F262" s="325">
        <f>SUM(F263:F280)</f>
        <v>0</v>
      </c>
      <c r="G262" s="313">
        <f>SUM(G263:G280)</f>
        <v>430100</v>
      </c>
      <c r="H262" s="146"/>
      <c r="I262" s="29"/>
      <c r="J262" s="29"/>
      <c r="K262" s="29"/>
      <c r="L262" s="29"/>
      <c r="M262" s="29"/>
      <c r="N262" s="29"/>
    </row>
    <row r="263" spans="1:14" ht="15" customHeight="1">
      <c r="A263" s="60"/>
      <c r="B263" s="60"/>
      <c r="C263" s="61" t="s">
        <v>233</v>
      </c>
      <c r="D263" s="59" t="s">
        <v>279</v>
      </c>
      <c r="E263" s="158">
        <v>8100</v>
      </c>
      <c r="F263" s="187"/>
      <c r="G263" s="198">
        <f aca="true" t="shared" si="12" ref="G263:G268">SUM(E263:F263)</f>
        <v>8100</v>
      </c>
      <c r="H263" s="146"/>
      <c r="I263" s="29"/>
      <c r="J263" s="29"/>
      <c r="K263" s="29"/>
      <c r="L263" s="29"/>
      <c r="M263" s="29"/>
      <c r="N263" s="29"/>
    </row>
    <row r="264" spans="1:14" ht="15" customHeight="1">
      <c r="A264" s="60"/>
      <c r="B264" s="60"/>
      <c r="C264" s="61" t="s">
        <v>185</v>
      </c>
      <c r="D264" s="59" t="s">
        <v>186</v>
      </c>
      <c r="E264" s="158">
        <v>271000</v>
      </c>
      <c r="F264" s="182"/>
      <c r="G264" s="198">
        <f t="shared" si="12"/>
        <v>271000</v>
      </c>
      <c r="H264" s="146"/>
      <c r="I264" s="29"/>
      <c r="J264" s="29"/>
      <c r="K264" s="29"/>
      <c r="L264" s="29"/>
      <c r="M264" s="29"/>
      <c r="N264" s="29"/>
    </row>
    <row r="265" spans="1:14" ht="15" customHeight="1">
      <c r="A265" s="60"/>
      <c r="B265" s="60"/>
      <c r="C265" s="61" t="s">
        <v>199</v>
      </c>
      <c r="D265" s="59" t="s">
        <v>200</v>
      </c>
      <c r="E265" s="158">
        <v>20800</v>
      </c>
      <c r="F265" s="182"/>
      <c r="G265" s="198">
        <f t="shared" si="12"/>
        <v>20800</v>
      </c>
      <c r="H265" s="146"/>
      <c r="I265" s="29"/>
      <c r="J265" s="29"/>
      <c r="K265" s="29"/>
      <c r="L265" s="29"/>
      <c r="M265" s="29"/>
      <c r="N265" s="29"/>
    </row>
    <row r="266" spans="1:14" ht="15" customHeight="1">
      <c r="A266" s="60"/>
      <c r="B266" s="60"/>
      <c r="C266" s="61" t="s">
        <v>187</v>
      </c>
      <c r="D266" s="59" t="s">
        <v>188</v>
      </c>
      <c r="E266" s="158">
        <v>54600</v>
      </c>
      <c r="F266" s="182"/>
      <c r="G266" s="198">
        <f t="shared" si="12"/>
        <v>54600</v>
      </c>
      <c r="H266" s="146"/>
      <c r="I266" s="29"/>
      <c r="J266" s="29"/>
      <c r="K266" s="29"/>
      <c r="L266" s="29"/>
      <c r="M266" s="29"/>
      <c r="N266" s="29"/>
    </row>
    <row r="267" spans="1:14" ht="15" customHeight="1">
      <c r="A267" s="60"/>
      <c r="B267" s="60"/>
      <c r="C267" s="61" t="s">
        <v>189</v>
      </c>
      <c r="D267" s="59" t="s">
        <v>190</v>
      </c>
      <c r="E267" s="158">
        <v>7200</v>
      </c>
      <c r="F267" s="183"/>
      <c r="G267" s="198">
        <f t="shared" si="12"/>
        <v>7200</v>
      </c>
      <c r="H267" s="146"/>
      <c r="I267" s="29"/>
      <c r="J267" s="29"/>
      <c r="K267" s="29"/>
      <c r="L267" s="29"/>
      <c r="M267" s="29"/>
      <c r="N267" s="29"/>
    </row>
    <row r="268" spans="1:14" ht="15" customHeight="1">
      <c r="A268" s="60"/>
      <c r="B268" s="60"/>
      <c r="C268" s="60">
        <v>4170</v>
      </c>
      <c r="D268" s="59" t="s">
        <v>166</v>
      </c>
      <c r="E268" s="158">
        <v>3000</v>
      </c>
      <c r="F268" s="176"/>
      <c r="G268" s="198">
        <f t="shared" si="12"/>
        <v>3000</v>
      </c>
      <c r="H268" s="146"/>
      <c r="I268" s="29"/>
      <c r="J268" s="29"/>
      <c r="K268" s="29"/>
      <c r="L268" s="29"/>
      <c r="M268" s="29"/>
      <c r="N268" s="29"/>
    </row>
    <row r="269" spans="1:14" ht="15" customHeight="1">
      <c r="A269" s="60"/>
      <c r="B269" s="60"/>
      <c r="C269" s="61" t="s">
        <v>151</v>
      </c>
      <c r="D269" s="59" t="s">
        <v>152</v>
      </c>
      <c r="E269" s="139">
        <v>16000</v>
      </c>
      <c r="F269" s="62">
        <v>-2000</v>
      </c>
      <c r="G269" s="198">
        <f>E269+F269</f>
        <v>14000</v>
      </c>
      <c r="H269" s="146" t="s">
        <v>395</v>
      </c>
      <c r="I269" s="29"/>
      <c r="J269" s="29"/>
      <c r="K269" s="29"/>
      <c r="L269" s="29"/>
      <c r="M269" s="29"/>
      <c r="N269" s="29"/>
    </row>
    <row r="270" spans="1:14" ht="15" customHeight="1">
      <c r="A270" s="60"/>
      <c r="B270" s="60"/>
      <c r="C270" s="61" t="s">
        <v>201</v>
      </c>
      <c r="D270" s="59" t="s">
        <v>202</v>
      </c>
      <c r="E270" s="139">
        <v>3500</v>
      </c>
      <c r="F270" s="176"/>
      <c r="G270" s="198">
        <f>SUM(E270:F270)</f>
        <v>3500</v>
      </c>
      <c r="H270" s="146"/>
      <c r="I270" s="29"/>
      <c r="J270" s="29"/>
      <c r="K270" s="29"/>
      <c r="L270" s="29"/>
      <c r="M270" s="29"/>
      <c r="N270" s="29"/>
    </row>
    <row r="271" spans="1:14" ht="15" customHeight="1">
      <c r="A271" s="60"/>
      <c r="B271" s="60"/>
      <c r="C271" s="61" t="s">
        <v>153</v>
      </c>
      <c r="D271" s="59" t="s">
        <v>154</v>
      </c>
      <c r="E271" s="139">
        <v>11000</v>
      </c>
      <c r="F271" s="177"/>
      <c r="G271" s="198">
        <f>SUM(E271:F271)</f>
        <v>11000</v>
      </c>
      <c r="H271" s="146"/>
      <c r="I271" s="29"/>
      <c r="J271" s="29"/>
      <c r="K271" s="29"/>
      <c r="L271" s="29"/>
      <c r="M271" s="29"/>
      <c r="N271" s="29"/>
    </row>
    <row r="272" spans="1:14" ht="15" customHeight="1">
      <c r="A272" s="60"/>
      <c r="B272" s="60"/>
      <c r="C272" s="60" t="s">
        <v>266</v>
      </c>
      <c r="D272" s="59" t="s">
        <v>267</v>
      </c>
      <c r="E272" s="139">
        <v>900</v>
      </c>
      <c r="F272" s="176"/>
      <c r="G272" s="198">
        <f>SUM(E272:F272)</f>
        <v>900</v>
      </c>
      <c r="H272" s="146"/>
      <c r="I272" s="29"/>
      <c r="J272" s="29"/>
      <c r="K272" s="29"/>
      <c r="L272" s="29"/>
      <c r="M272" s="29"/>
      <c r="N272" s="29"/>
    </row>
    <row r="273" spans="1:14" ht="15" customHeight="1">
      <c r="A273" s="60"/>
      <c r="B273" s="60"/>
      <c r="C273" s="61" t="s">
        <v>155</v>
      </c>
      <c r="D273" s="59" t="s">
        <v>156</v>
      </c>
      <c r="E273" s="139">
        <v>13000</v>
      </c>
      <c r="F273" s="62">
        <v>-1800</v>
      </c>
      <c r="G273" s="198">
        <f>E273+F273</f>
        <v>11200</v>
      </c>
      <c r="H273" s="146" t="s">
        <v>395</v>
      </c>
      <c r="I273" s="29"/>
      <c r="J273" s="29"/>
      <c r="K273" s="29"/>
      <c r="L273" s="29"/>
      <c r="M273" s="29"/>
      <c r="N273" s="29"/>
    </row>
    <row r="274" spans="1:14" ht="15" customHeight="1">
      <c r="A274" s="60"/>
      <c r="B274" s="60"/>
      <c r="C274" s="64">
        <v>4360</v>
      </c>
      <c r="D274" s="59" t="s">
        <v>361</v>
      </c>
      <c r="E274" s="139">
        <v>0</v>
      </c>
      <c r="F274" s="185">
        <v>1800</v>
      </c>
      <c r="G274" s="198">
        <f aca="true" t="shared" si="13" ref="G274:G280">SUM(E274:F274)</f>
        <v>1800</v>
      </c>
      <c r="H274" s="146" t="s">
        <v>395</v>
      </c>
      <c r="I274" s="29"/>
      <c r="J274" s="29"/>
      <c r="K274" s="29"/>
      <c r="L274" s="29"/>
      <c r="M274" s="29"/>
      <c r="N274" s="29"/>
    </row>
    <row r="275" spans="1:14" ht="15" customHeight="1">
      <c r="A275" s="60"/>
      <c r="B275" s="60"/>
      <c r="C275" s="64">
        <v>4370</v>
      </c>
      <c r="D275" s="59" t="s">
        <v>362</v>
      </c>
      <c r="E275" s="139">
        <v>7000</v>
      </c>
      <c r="F275" s="62"/>
      <c r="G275" s="198">
        <f t="shared" si="13"/>
        <v>7000</v>
      </c>
      <c r="H275" s="146"/>
      <c r="I275" s="29"/>
      <c r="J275" s="29"/>
      <c r="K275" s="29"/>
      <c r="L275" s="29"/>
      <c r="M275" s="29"/>
      <c r="N275" s="29"/>
    </row>
    <row r="276" spans="1:14" ht="15" customHeight="1">
      <c r="A276" s="60"/>
      <c r="B276" s="60"/>
      <c r="C276" s="61" t="s">
        <v>195</v>
      </c>
      <c r="D276" s="59" t="s">
        <v>167</v>
      </c>
      <c r="E276" s="139">
        <v>4000</v>
      </c>
      <c r="F276" s="62"/>
      <c r="G276" s="198">
        <f t="shared" si="13"/>
        <v>4000</v>
      </c>
      <c r="H276" s="146"/>
      <c r="I276" s="29"/>
      <c r="J276" s="29"/>
      <c r="K276" s="29"/>
      <c r="L276" s="29"/>
      <c r="M276" s="29"/>
      <c r="N276" s="29"/>
    </row>
    <row r="277" spans="1:14" ht="15" customHeight="1">
      <c r="A277" s="60"/>
      <c r="B277" s="60"/>
      <c r="C277" s="61" t="s">
        <v>169</v>
      </c>
      <c r="D277" s="59" t="s">
        <v>170</v>
      </c>
      <c r="E277" s="139">
        <v>4000</v>
      </c>
      <c r="F277" s="62"/>
      <c r="G277" s="198">
        <f t="shared" si="13"/>
        <v>4000</v>
      </c>
      <c r="H277" s="146"/>
      <c r="I277" s="29"/>
      <c r="J277" s="29"/>
      <c r="K277" s="29"/>
      <c r="L277" s="29"/>
      <c r="M277" s="29"/>
      <c r="N277" s="29"/>
    </row>
    <row r="278" spans="1:14" ht="15" customHeight="1">
      <c r="A278" s="60"/>
      <c r="B278" s="60"/>
      <c r="C278" s="61" t="s">
        <v>203</v>
      </c>
      <c r="D278" s="59" t="s">
        <v>204</v>
      </c>
      <c r="E278" s="139">
        <v>6000</v>
      </c>
      <c r="F278" s="62"/>
      <c r="G278" s="198">
        <f t="shared" si="13"/>
        <v>6000</v>
      </c>
      <c r="H278" s="146"/>
      <c r="I278" s="29"/>
      <c r="J278" s="29"/>
      <c r="K278" s="29"/>
      <c r="L278" s="29"/>
      <c r="M278" s="29"/>
      <c r="N278" s="29"/>
    </row>
    <row r="279" spans="1:14" ht="15" customHeight="1">
      <c r="A279" s="60"/>
      <c r="B279" s="60"/>
      <c r="C279" s="60" t="s">
        <v>320</v>
      </c>
      <c r="D279" s="59" t="s">
        <v>366</v>
      </c>
      <c r="E279" s="139">
        <v>0</v>
      </c>
      <c r="F279" s="62">
        <v>1000</v>
      </c>
      <c r="G279" s="198">
        <f t="shared" si="13"/>
        <v>1000</v>
      </c>
      <c r="H279" s="146" t="s">
        <v>395</v>
      </c>
      <c r="I279" s="29"/>
      <c r="J279" s="29"/>
      <c r="K279" s="29"/>
      <c r="L279" s="29"/>
      <c r="M279" s="29"/>
      <c r="N279" s="29"/>
    </row>
    <row r="280" spans="1:14" ht="15" customHeight="1">
      <c r="A280" s="60"/>
      <c r="B280" s="60"/>
      <c r="C280" s="60" t="s">
        <v>321</v>
      </c>
      <c r="D280" s="59" t="s">
        <v>365</v>
      </c>
      <c r="E280" s="139">
        <v>0</v>
      </c>
      <c r="F280" s="62">
        <v>1000</v>
      </c>
      <c r="G280" s="198">
        <f t="shared" si="13"/>
        <v>1000</v>
      </c>
      <c r="H280" s="146" t="s">
        <v>395</v>
      </c>
      <c r="I280" s="29"/>
      <c r="J280" s="29"/>
      <c r="K280" s="29"/>
      <c r="L280" s="29"/>
      <c r="M280" s="29"/>
      <c r="N280" s="29"/>
    </row>
    <row r="281" spans="1:14" ht="28.5" customHeight="1">
      <c r="A281" s="55"/>
      <c r="B281" s="309" t="s">
        <v>280</v>
      </c>
      <c r="C281" s="308"/>
      <c r="D281" s="310" t="s">
        <v>281</v>
      </c>
      <c r="E281" s="311">
        <f>SUM(E282:E283)</f>
        <v>8000</v>
      </c>
      <c r="F281" s="247"/>
      <c r="G281" s="313">
        <f>SUM(G282:G283)</f>
        <v>8000</v>
      </c>
      <c r="H281" s="146"/>
      <c r="I281" s="29"/>
      <c r="J281" s="29"/>
      <c r="K281" s="29"/>
      <c r="L281" s="29"/>
      <c r="M281" s="29"/>
      <c r="N281" s="29"/>
    </row>
    <row r="282" spans="1:14" ht="15" customHeight="1">
      <c r="A282" s="60"/>
      <c r="B282" s="60"/>
      <c r="C282" s="61" t="s">
        <v>187</v>
      </c>
      <c r="D282" s="59" t="s">
        <v>188</v>
      </c>
      <c r="E282" s="158">
        <v>2000</v>
      </c>
      <c r="F282" s="62"/>
      <c r="G282" s="143">
        <f>SUM(E282:F282)</f>
        <v>2000</v>
      </c>
      <c r="H282" s="146"/>
      <c r="I282" s="29"/>
      <c r="J282" s="29"/>
      <c r="K282" s="29"/>
      <c r="L282" s="29"/>
      <c r="M282" s="29"/>
      <c r="N282" s="29"/>
    </row>
    <row r="283" spans="1:14" ht="15" customHeight="1">
      <c r="A283" s="60"/>
      <c r="B283" s="60"/>
      <c r="C283" s="60">
        <v>4170</v>
      </c>
      <c r="D283" s="59" t="s">
        <v>166</v>
      </c>
      <c r="E283" s="158">
        <v>6000</v>
      </c>
      <c r="F283" s="176"/>
      <c r="G283" s="198">
        <f>SUM(E283:F283)</f>
        <v>6000</v>
      </c>
      <c r="H283" s="146"/>
      <c r="I283" s="29"/>
      <c r="J283" s="29"/>
      <c r="K283" s="29"/>
      <c r="L283" s="29"/>
      <c r="M283" s="29"/>
      <c r="N283" s="29"/>
    </row>
    <row r="284" spans="1:14" ht="16.5" customHeight="1">
      <c r="A284" s="55"/>
      <c r="B284" s="309" t="s">
        <v>283</v>
      </c>
      <c r="C284" s="309"/>
      <c r="D284" s="310" t="s">
        <v>168</v>
      </c>
      <c r="E284" s="324">
        <f>E285</f>
        <v>33800</v>
      </c>
      <c r="F284" s="321"/>
      <c r="G284" s="313">
        <f>G285</f>
        <v>33800</v>
      </c>
      <c r="H284" s="146"/>
      <c r="I284" s="29"/>
      <c r="J284" s="29"/>
      <c r="K284" s="29"/>
      <c r="L284" s="29"/>
      <c r="M284" s="29"/>
      <c r="N284" s="29"/>
    </row>
    <row r="285" spans="1:14" ht="15" customHeight="1" thickBot="1">
      <c r="A285" s="65"/>
      <c r="B285" s="65"/>
      <c r="C285" s="65" t="s">
        <v>261</v>
      </c>
      <c r="D285" s="66" t="s">
        <v>282</v>
      </c>
      <c r="E285" s="160">
        <v>33800</v>
      </c>
      <c r="F285" s="184"/>
      <c r="G285" s="199">
        <f>SUM(E285:F285)</f>
        <v>33800</v>
      </c>
      <c r="H285" s="147"/>
      <c r="I285" s="29"/>
      <c r="J285" s="29"/>
      <c r="K285" s="29"/>
      <c r="L285" s="29"/>
      <c r="M285" s="29"/>
      <c r="N285" s="29"/>
    </row>
    <row r="286" spans="1:14" ht="29.25" customHeight="1" thickBot="1">
      <c r="A286" s="67" t="s">
        <v>284</v>
      </c>
      <c r="B286" s="68"/>
      <c r="C286" s="68"/>
      <c r="D286" s="301" t="s">
        <v>425</v>
      </c>
      <c r="E286" s="161">
        <f>E287</f>
        <v>4000</v>
      </c>
      <c r="F286" s="178"/>
      <c r="G286" s="203">
        <f>G287</f>
        <v>4000</v>
      </c>
      <c r="H286" s="226"/>
      <c r="I286" s="29"/>
      <c r="J286" s="29"/>
      <c r="K286" s="29"/>
      <c r="L286" s="29"/>
      <c r="M286" s="29"/>
      <c r="N286" s="29"/>
    </row>
    <row r="287" spans="1:14" ht="16.5" customHeight="1">
      <c r="A287" s="69"/>
      <c r="B287" s="303" t="s">
        <v>285</v>
      </c>
      <c r="C287" s="303"/>
      <c r="D287" s="304" t="s">
        <v>168</v>
      </c>
      <c r="E287" s="326">
        <f>E288</f>
        <v>4000</v>
      </c>
      <c r="F287" s="322"/>
      <c r="G287" s="307">
        <f>G288</f>
        <v>4000</v>
      </c>
      <c r="H287" s="214"/>
      <c r="I287" s="29"/>
      <c r="J287" s="29"/>
      <c r="K287" s="29"/>
      <c r="L287" s="29"/>
      <c r="M287" s="29"/>
      <c r="N287" s="29"/>
    </row>
    <row r="288" spans="1:14" ht="36.75" customHeight="1" thickBot="1">
      <c r="A288" s="65"/>
      <c r="B288" s="65"/>
      <c r="C288" s="65" t="s">
        <v>286</v>
      </c>
      <c r="D288" s="66" t="s">
        <v>287</v>
      </c>
      <c r="E288" s="160">
        <v>4000</v>
      </c>
      <c r="F288" s="180"/>
      <c r="G288" s="199">
        <f>SUM(E288:F288)</f>
        <v>4000</v>
      </c>
      <c r="H288" s="147"/>
      <c r="I288" s="29"/>
      <c r="J288" s="29"/>
      <c r="K288" s="29"/>
      <c r="L288" s="29"/>
      <c r="M288" s="29"/>
      <c r="N288" s="29"/>
    </row>
    <row r="289" spans="1:14" ht="18.75" customHeight="1" thickBot="1">
      <c r="A289" s="51" t="s">
        <v>288</v>
      </c>
      <c r="B289" s="52"/>
      <c r="C289" s="52"/>
      <c r="D289" s="298" t="s">
        <v>426</v>
      </c>
      <c r="E289" s="162">
        <f>E290</f>
        <v>49000</v>
      </c>
      <c r="F289" s="181"/>
      <c r="G289" s="200">
        <f>G290</f>
        <v>49000</v>
      </c>
      <c r="H289" s="226"/>
      <c r="I289" s="29"/>
      <c r="J289" s="29"/>
      <c r="K289" s="29"/>
      <c r="L289" s="29"/>
      <c r="M289" s="29"/>
      <c r="N289" s="29"/>
    </row>
    <row r="290" spans="1:14" ht="16.5" customHeight="1">
      <c r="A290" s="79"/>
      <c r="B290" s="303" t="s">
        <v>289</v>
      </c>
      <c r="C290" s="302"/>
      <c r="D290" s="304" t="s">
        <v>290</v>
      </c>
      <c r="E290" s="326">
        <f>SUM(E291:E298)</f>
        <v>49000</v>
      </c>
      <c r="F290" s="306"/>
      <c r="G290" s="307">
        <f>SUM(G291:G298)</f>
        <v>49000</v>
      </c>
      <c r="H290" s="214"/>
      <c r="I290" s="29"/>
      <c r="J290" s="29"/>
      <c r="K290" s="29"/>
      <c r="L290" s="29"/>
      <c r="M290" s="29"/>
      <c r="N290" s="29"/>
    </row>
    <row r="291" spans="1:14" ht="15" customHeight="1">
      <c r="A291" s="60"/>
      <c r="B291" s="60"/>
      <c r="C291" s="61" t="s">
        <v>233</v>
      </c>
      <c r="D291" s="59" t="s">
        <v>198</v>
      </c>
      <c r="E291" s="158">
        <v>3000</v>
      </c>
      <c r="F291" s="62"/>
      <c r="G291" s="198">
        <f aca="true" t="shared" si="14" ref="G291:G298">SUM(E291:F291)</f>
        <v>3000</v>
      </c>
      <c r="H291" s="146"/>
      <c r="I291" s="29"/>
      <c r="J291" s="29"/>
      <c r="K291" s="29"/>
      <c r="L291" s="29"/>
      <c r="M291" s="29"/>
      <c r="N291" s="29"/>
    </row>
    <row r="292" spans="1:14" ht="15" customHeight="1">
      <c r="A292" s="60"/>
      <c r="B292" s="60"/>
      <c r="C292" s="61" t="s">
        <v>185</v>
      </c>
      <c r="D292" s="59" t="s">
        <v>186</v>
      </c>
      <c r="E292" s="158">
        <v>32000</v>
      </c>
      <c r="F292" s="183"/>
      <c r="G292" s="198">
        <f t="shared" si="14"/>
        <v>32000</v>
      </c>
      <c r="H292" s="146"/>
      <c r="I292" s="29"/>
      <c r="J292" s="29"/>
      <c r="K292" s="29"/>
      <c r="L292" s="29"/>
      <c r="M292" s="29"/>
      <c r="N292" s="29"/>
    </row>
    <row r="293" spans="1:14" ht="15" customHeight="1">
      <c r="A293" s="60"/>
      <c r="B293" s="60"/>
      <c r="C293" s="61" t="s">
        <v>199</v>
      </c>
      <c r="D293" s="59" t="s">
        <v>200</v>
      </c>
      <c r="E293" s="158">
        <v>2500</v>
      </c>
      <c r="F293" s="176"/>
      <c r="G293" s="198">
        <f t="shared" si="14"/>
        <v>2500</v>
      </c>
      <c r="H293" s="146"/>
      <c r="I293" s="29"/>
      <c r="J293" s="29"/>
      <c r="K293" s="29"/>
      <c r="L293" s="29"/>
      <c r="M293" s="29"/>
      <c r="N293" s="29"/>
    </row>
    <row r="294" spans="1:14" ht="15" customHeight="1">
      <c r="A294" s="60"/>
      <c r="B294" s="60"/>
      <c r="C294" s="61" t="s">
        <v>187</v>
      </c>
      <c r="D294" s="59" t="s">
        <v>188</v>
      </c>
      <c r="E294" s="158">
        <v>7000</v>
      </c>
      <c r="F294" s="62"/>
      <c r="G294" s="198">
        <f t="shared" si="14"/>
        <v>7000</v>
      </c>
      <c r="H294" s="146"/>
      <c r="I294" s="29"/>
      <c r="J294" s="29"/>
      <c r="K294" s="29"/>
      <c r="L294" s="29"/>
      <c r="M294" s="29"/>
      <c r="N294" s="29"/>
    </row>
    <row r="295" spans="1:14" ht="15" customHeight="1">
      <c r="A295" s="60"/>
      <c r="B295" s="60"/>
      <c r="C295" s="61" t="s">
        <v>189</v>
      </c>
      <c r="D295" s="59" t="s">
        <v>190</v>
      </c>
      <c r="E295" s="158">
        <v>1000</v>
      </c>
      <c r="F295" s="176"/>
      <c r="G295" s="198">
        <f t="shared" si="14"/>
        <v>1000</v>
      </c>
      <c r="H295" s="146"/>
      <c r="I295" s="29"/>
      <c r="J295" s="29"/>
      <c r="K295" s="29"/>
      <c r="L295" s="29"/>
      <c r="M295" s="29"/>
      <c r="N295" s="29"/>
    </row>
    <row r="296" spans="1:14" ht="15" customHeight="1">
      <c r="A296" s="60"/>
      <c r="B296" s="60"/>
      <c r="C296" s="61" t="s">
        <v>155</v>
      </c>
      <c r="D296" s="59" t="s">
        <v>156</v>
      </c>
      <c r="E296" s="139">
        <v>1000</v>
      </c>
      <c r="F296" s="177"/>
      <c r="G296" s="198">
        <f t="shared" si="14"/>
        <v>1000</v>
      </c>
      <c r="H296" s="146"/>
      <c r="I296" s="29"/>
      <c r="J296" s="29"/>
      <c r="K296" s="29"/>
      <c r="L296" s="29"/>
      <c r="M296" s="29"/>
      <c r="N296" s="29"/>
    </row>
    <row r="297" spans="1:14" ht="15" customHeight="1">
      <c r="A297" s="60"/>
      <c r="B297" s="60"/>
      <c r="C297" s="61" t="s">
        <v>195</v>
      </c>
      <c r="D297" s="59" t="s">
        <v>167</v>
      </c>
      <c r="E297" s="139">
        <v>500</v>
      </c>
      <c r="F297" s="176"/>
      <c r="G297" s="198">
        <f t="shared" si="14"/>
        <v>500</v>
      </c>
      <c r="H297" s="146"/>
      <c r="I297" s="29"/>
      <c r="J297" s="29"/>
      <c r="K297" s="29"/>
      <c r="L297" s="29"/>
      <c r="M297" s="29"/>
      <c r="N297" s="29"/>
    </row>
    <row r="298" spans="1:14" ht="15" customHeight="1" thickBot="1">
      <c r="A298" s="65"/>
      <c r="B298" s="65"/>
      <c r="C298" s="78" t="s">
        <v>203</v>
      </c>
      <c r="D298" s="66" t="s">
        <v>204</v>
      </c>
      <c r="E298" s="140">
        <v>2000</v>
      </c>
      <c r="F298" s="177"/>
      <c r="G298" s="199">
        <f t="shared" si="14"/>
        <v>2000</v>
      </c>
      <c r="H298" s="147"/>
      <c r="I298" s="29"/>
      <c r="J298" s="29"/>
      <c r="K298" s="29"/>
      <c r="L298" s="29"/>
      <c r="M298" s="29"/>
      <c r="N298" s="29"/>
    </row>
    <row r="299" spans="1:14" ht="31.5" customHeight="1" thickBot="1">
      <c r="A299" s="51" t="s">
        <v>291</v>
      </c>
      <c r="B299" s="52"/>
      <c r="C299" s="52"/>
      <c r="D299" s="268" t="s">
        <v>31</v>
      </c>
      <c r="E299" s="110">
        <f>E300+E303+E306+E310</f>
        <v>323000</v>
      </c>
      <c r="F299" s="53"/>
      <c r="G299" s="200">
        <f>G300+G303+G306+G310</f>
        <v>323000</v>
      </c>
      <c r="H299" s="226"/>
      <c r="I299" s="29"/>
      <c r="J299" s="29"/>
      <c r="K299" s="29"/>
      <c r="L299" s="29"/>
      <c r="M299" s="29"/>
      <c r="N299" s="29"/>
    </row>
    <row r="300" spans="1:14" ht="17.25" customHeight="1">
      <c r="A300" s="79"/>
      <c r="B300" s="303" t="s">
        <v>292</v>
      </c>
      <c r="C300" s="302"/>
      <c r="D300" s="304" t="s">
        <v>293</v>
      </c>
      <c r="E300" s="305">
        <f>E301+E302</f>
        <v>55000</v>
      </c>
      <c r="F300" s="319"/>
      <c r="G300" s="307">
        <f>G301+G302</f>
        <v>55000</v>
      </c>
      <c r="H300" s="214"/>
      <c r="I300" s="29"/>
      <c r="J300" s="29"/>
      <c r="K300" s="29"/>
      <c r="L300" s="29"/>
      <c r="M300" s="29"/>
      <c r="N300" s="29"/>
    </row>
    <row r="301" spans="1:14" ht="15" customHeight="1">
      <c r="A301" s="55"/>
      <c r="B301" s="55"/>
      <c r="C301" s="61" t="s">
        <v>151</v>
      </c>
      <c r="D301" s="59" t="s">
        <v>152</v>
      </c>
      <c r="E301" s="142">
        <v>10000</v>
      </c>
      <c r="F301" s="176"/>
      <c r="G301" s="198">
        <f>SUM(E301:F301)</f>
        <v>10000</v>
      </c>
      <c r="H301" s="146"/>
      <c r="I301" s="29"/>
      <c r="J301" s="29"/>
      <c r="K301" s="29"/>
      <c r="L301" s="29"/>
      <c r="M301" s="29"/>
      <c r="N301" s="29"/>
    </row>
    <row r="302" spans="1:14" ht="15" customHeight="1">
      <c r="A302" s="60"/>
      <c r="B302" s="60"/>
      <c r="C302" s="64">
        <v>2650</v>
      </c>
      <c r="D302" s="59" t="s">
        <v>389</v>
      </c>
      <c r="E302" s="139">
        <v>45000</v>
      </c>
      <c r="F302" s="62"/>
      <c r="G302" s="198">
        <f>SUM(E302:F302)</f>
        <v>45000</v>
      </c>
      <c r="H302" s="146"/>
      <c r="I302" s="29"/>
      <c r="J302" s="29"/>
      <c r="K302" s="29"/>
      <c r="L302" s="29"/>
      <c r="M302" s="29"/>
      <c r="N302" s="29"/>
    </row>
    <row r="303" spans="1:14" ht="17.25" customHeight="1">
      <c r="A303" s="55"/>
      <c r="B303" s="309" t="s">
        <v>294</v>
      </c>
      <c r="C303" s="308"/>
      <c r="D303" s="310" t="s">
        <v>295</v>
      </c>
      <c r="E303" s="311">
        <f>E304+E305</f>
        <v>40000</v>
      </c>
      <c r="F303" s="247"/>
      <c r="G303" s="313">
        <f>G304+G305</f>
        <v>40000</v>
      </c>
      <c r="H303" s="146"/>
      <c r="I303" s="29"/>
      <c r="J303" s="29"/>
      <c r="K303" s="29"/>
      <c r="L303" s="29"/>
      <c r="M303" s="29"/>
      <c r="N303" s="29"/>
    </row>
    <row r="304" spans="1:14" ht="15" customHeight="1">
      <c r="A304" s="60"/>
      <c r="B304" s="60"/>
      <c r="C304" s="61" t="s">
        <v>151</v>
      </c>
      <c r="D304" s="59" t="s">
        <v>152</v>
      </c>
      <c r="E304" s="139">
        <v>10000</v>
      </c>
      <c r="F304" s="176"/>
      <c r="G304" s="198">
        <f>SUM(E304:F304)</f>
        <v>10000</v>
      </c>
      <c r="H304" s="146"/>
      <c r="I304" s="29"/>
      <c r="J304" s="29"/>
      <c r="K304" s="29"/>
      <c r="L304" s="29"/>
      <c r="M304" s="29"/>
      <c r="N304" s="29"/>
    </row>
    <row r="305" spans="1:14" ht="15" customHeight="1">
      <c r="A305" s="60"/>
      <c r="B305" s="60"/>
      <c r="C305" s="61" t="s">
        <v>155</v>
      </c>
      <c r="D305" s="59" t="s">
        <v>156</v>
      </c>
      <c r="E305" s="139">
        <v>30000</v>
      </c>
      <c r="F305" s="62"/>
      <c r="G305" s="198">
        <f>SUM(E305:F305)</f>
        <v>30000</v>
      </c>
      <c r="H305" s="146"/>
      <c r="I305" s="29"/>
      <c r="J305" s="29"/>
      <c r="K305" s="29"/>
      <c r="L305" s="29"/>
      <c r="M305" s="29"/>
      <c r="N305" s="29"/>
    </row>
    <row r="306" spans="1:14" ht="16.5" customHeight="1">
      <c r="A306" s="55"/>
      <c r="B306" s="309" t="s">
        <v>296</v>
      </c>
      <c r="C306" s="308"/>
      <c r="D306" s="310" t="s">
        <v>419</v>
      </c>
      <c r="E306" s="311">
        <f>E307+E308+E309</f>
        <v>193000</v>
      </c>
      <c r="F306" s="312"/>
      <c r="G306" s="313">
        <f>G307+G308+G309</f>
        <v>193000</v>
      </c>
      <c r="H306" s="146"/>
      <c r="I306" s="29"/>
      <c r="J306" s="29"/>
      <c r="K306" s="29"/>
      <c r="L306" s="29"/>
      <c r="M306" s="29"/>
      <c r="N306" s="29"/>
    </row>
    <row r="307" spans="1:14" ht="15" customHeight="1">
      <c r="A307" s="60"/>
      <c r="B307" s="60"/>
      <c r="C307" s="61" t="s">
        <v>201</v>
      </c>
      <c r="D307" s="59" t="s">
        <v>202</v>
      </c>
      <c r="E307" s="139">
        <v>125000</v>
      </c>
      <c r="F307" s="177"/>
      <c r="G307" s="198">
        <f>SUM(E307:F307)</f>
        <v>125000</v>
      </c>
      <c r="H307" s="146"/>
      <c r="I307" s="29"/>
      <c r="J307" s="29"/>
      <c r="K307" s="29"/>
      <c r="L307" s="29"/>
      <c r="M307" s="29"/>
      <c r="N307" s="29"/>
    </row>
    <row r="308" spans="1:14" ht="15" customHeight="1">
      <c r="A308" s="60"/>
      <c r="B308" s="60"/>
      <c r="C308" s="61" t="s">
        <v>153</v>
      </c>
      <c r="D308" s="59" t="s">
        <v>154</v>
      </c>
      <c r="E308" s="139">
        <v>40000</v>
      </c>
      <c r="F308" s="176"/>
      <c r="G308" s="198">
        <f>SUM(E308:F308)</f>
        <v>40000</v>
      </c>
      <c r="H308" s="146"/>
      <c r="I308" s="29"/>
      <c r="J308" s="29"/>
      <c r="K308" s="29"/>
      <c r="L308" s="29"/>
      <c r="M308" s="29"/>
      <c r="N308" s="29"/>
    </row>
    <row r="309" spans="1:14" ht="15" customHeight="1">
      <c r="A309" s="60"/>
      <c r="B309" s="60"/>
      <c r="C309" s="61" t="s">
        <v>161</v>
      </c>
      <c r="D309" s="59" t="s">
        <v>162</v>
      </c>
      <c r="E309" s="158">
        <v>28000</v>
      </c>
      <c r="F309" s="62"/>
      <c r="G309" s="198">
        <f>SUM(E309:F309)</f>
        <v>28000</v>
      </c>
      <c r="H309" s="146"/>
      <c r="I309" s="29"/>
      <c r="J309" s="29"/>
      <c r="K309" s="29"/>
      <c r="L309" s="29"/>
      <c r="M309" s="29"/>
      <c r="N309" s="29"/>
    </row>
    <row r="310" spans="1:14" ht="17.25" customHeight="1">
      <c r="A310" s="55"/>
      <c r="B310" s="309" t="s">
        <v>297</v>
      </c>
      <c r="C310" s="308"/>
      <c r="D310" s="310" t="s">
        <v>168</v>
      </c>
      <c r="E310" s="311">
        <f>SUM(E311:E311)</f>
        <v>35000</v>
      </c>
      <c r="F310" s="247"/>
      <c r="G310" s="313">
        <f>SUM(G311:G311)</f>
        <v>35000</v>
      </c>
      <c r="H310" s="146"/>
      <c r="I310" s="29"/>
      <c r="J310" s="29"/>
      <c r="K310" s="29"/>
      <c r="L310" s="29"/>
      <c r="M310" s="29"/>
      <c r="N310" s="29"/>
    </row>
    <row r="311" spans="1:14" ht="15" customHeight="1">
      <c r="A311" s="60"/>
      <c r="B311" s="60"/>
      <c r="C311" s="61" t="s">
        <v>155</v>
      </c>
      <c r="D311" s="59" t="s">
        <v>156</v>
      </c>
      <c r="E311" s="139">
        <v>35000</v>
      </c>
      <c r="F311" s="176"/>
      <c r="G311" s="198">
        <f>SUM(E311:F311)</f>
        <v>35000</v>
      </c>
      <c r="H311" s="146"/>
      <c r="I311" s="29"/>
      <c r="J311" s="29"/>
      <c r="K311" s="29"/>
      <c r="L311" s="29"/>
      <c r="M311" s="29"/>
      <c r="N311" s="29"/>
    </row>
    <row r="312" spans="1:14" ht="0.75" customHeight="1" thickBot="1">
      <c r="A312" s="327"/>
      <c r="B312" s="70"/>
      <c r="C312" s="331"/>
      <c r="D312" s="144"/>
      <c r="E312" s="332"/>
      <c r="F312" s="333"/>
      <c r="G312" s="74"/>
      <c r="H312" s="330"/>
      <c r="I312" s="29"/>
      <c r="J312" s="29"/>
      <c r="K312" s="29"/>
      <c r="L312" s="29"/>
      <c r="M312" s="29"/>
      <c r="N312" s="29"/>
    </row>
    <row r="313" spans="1:14" ht="32.25" customHeight="1" thickBot="1">
      <c r="A313" s="51" t="s">
        <v>298</v>
      </c>
      <c r="B313" s="52"/>
      <c r="C313" s="231"/>
      <c r="D313" s="298" t="s">
        <v>427</v>
      </c>
      <c r="E313" s="110">
        <f>E314+E316+E318+E321+E325</f>
        <v>845600</v>
      </c>
      <c r="F313" s="206">
        <f>F314+F316+F318+F321+F325</f>
        <v>10000</v>
      </c>
      <c r="G313" s="200">
        <f>G314+G316+G318+G321+G325</f>
        <v>855600</v>
      </c>
      <c r="H313" s="226"/>
      <c r="I313" s="29"/>
      <c r="J313" s="29"/>
      <c r="K313" s="29"/>
      <c r="L313" s="29"/>
      <c r="M313" s="29"/>
      <c r="N313" s="29"/>
    </row>
    <row r="314" spans="1:14" ht="17.25" customHeight="1">
      <c r="A314" s="79"/>
      <c r="B314" s="303" t="s">
        <v>299</v>
      </c>
      <c r="C314" s="302"/>
      <c r="D314" s="304" t="s">
        <v>300</v>
      </c>
      <c r="E314" s="305">
        <f>E315</f>
        <v>12000</v>
      </c>
      <c r="F314" s="306"/>
      <c r="G314" s="307">
        <f>G315</f>
        <v>12000</v>
      </c>
      <c r="H314" s="214"/>
      <c r="I314" s="29"/>
      <c r="J314" s="29"/>
      <c r="K314" s="29"/>
      <c r="L314" s="29"/>
      <c r="M314" s="29"/>
      <c r="N314" s="29"/>
    </row>
    <row r="315" spans="1:14" ht="36.75" customHeight="1">
      <c r="A315" s="60"/>
      <c r="B315" s="60"/>
      <c r="C315" s="60">
        <v>2820</v>
      </c>
      <c r="D315" s="59" t="s">
        <v>287</v>
      </c>
      <c r="E315" s="139">
        <v>12000</v>
      </c>
      <c r="F315" s="177"/>
      <c r="G315" s="198">
        <f>SUM(E315:F315)</f>
        <v>12000</v>
      </c>
      <c r="H315" s="146"/>
      <c r="I315" s="29"/>
      <c r="J315" s="29"/>
      <c r="K315" s="29"/>
      <c r="L315" s="29"/>
      <c r="M315" s="29"/>
      <c r="N315" s="29"/>
    </row>
    <row r="316" spans="1:14" ht="16.5" customHeight="1">
      <c r="A316" s="55"/>
      <c r="B316" s="309" t="s">
        <v>302</v>
      </c>
      <c r="C316" s="308"/>
      <c r="D316" s="310" t="s">
        <v>420</v>
      </c>
      <c r="E316" s="311">
        <f>SUM(E317:E317)</f>
        <v>352300</v>
      </c>
      <c r="F316" s="312">
        <f>SUM(F317:F317)</f>
        <v>10000</v>
      </c>
      <c r="G316" s="313">
        <f>SUM(G317:G317)</f>
        <v>362300</v>
      </c>
      <c r="H316" s="146"/>
      <c r="I316" s="29"/>
      <c r="J316" s="29"/>
      <c r="K316" s="29"/>
      <c r="L316" s="29"/>
      <c r="M316" s="29"/>
      <c r="N316" s="29"/>
    </row>
    <row r="317" spans="1:14" ht="22.5" customHeight="1">
      <c r="A317" s="60"/>
      <c r="B317" s="60"/>
      <c r="C317" s="60">
        <v>2480</v>
      </c>
      <c r="D317" s="59" t="s">
        <v>301</v>
      </c>
      <c r="E317" s="139">
        <v>352300</v>
      </c>
      <c r="F317" s="62">
        <v>10000</v>
      </c>
      <c r="G317" s="198">
        <f>SUM(E317:F317)</f>
        <v>362300</v>
      </c>
      <c r="H317" s="59" t="s">
        <v>406</v>
      </c>
      <c r="I317" s="29"/>
      <c r="J317" s="29"/>
      <c r="K317" s="29"/>
      <c r="L317" s="29"/>
      <c r="M317" s="29"/>
      <c r="N317" s="29"/>
    </row>
    <row r="318" spans="1:14" ht="16.5" customHeight="1">
      <c r="A318" s="55"/>
      <c r="B318" s="309" t="s">
        <v>303</v>
      </c>
      <c r="C318" s="308"/>
      <c r="D318" s="310" t="s">
        <v>304</v>
      </c>
      <c r="E318" s="311">
        <f>E319+E320</f>
        <v>337300</v>
      </c>
      <c r="F318" s="247"/>
      <c r="G318" s="313">
        <f>G319+G320</f>
        <v>337300</v>
      </c>
      <c r="H318" s="146"/>
      <c r="I318" s="29"/>
      <c r="J318" s="29"/>
      <c r="K318" s="29"/>
      <c r="L318" s="29"/>
      <c r="M318" s="29"/>
      <c r="N318" s="29"/>
    </row>
    <row r="319" spans="1:14" ht="23.25" customHeight="1">
      <c r="A319" s="60"/>
      <c r="B319" s="60"/>
      <c r="C319" s="60">
        <v>2480</v>
      </c>
      <c r="D319" s="59" t="s">
        <v>301</v>
      </c>
      <c r="E319" s="139">
        <v>137300</v>
      </c>
      <c r="F319" s="177"/>
      <c r="G319" s="198">
        <f>SUM(E319:F319)</f>
        <v>137300</v>
      </c>
      <c r="H319" s="146"/>
      <c r="I319" s="29"/>
      <c r="J319" s="29"/>
      <c r="K319" s="29"/>
      <c r="L319" s="29"/>
      <c r="M319" s="29"/>
      <c r="N319" s="29"/>
    </row>
    <row r="320" spans="1:14" ht="15" customHeight="1">
      <c r="A320" s="60"/>
      <c r="B320" s="60"/>
      <c r="C320" s="61" t="s">
        <v>161</v>
      </c>
      <c r="D320" s="59" t="s">
        <v>162</v>
      </c>
      <c r="E320" s="158">
        <v>200000</v>
      </c>
      <c r="F320" s="176"/>
      <c r="G320" s="198">
        <f>SUM(E320:F320)</f>
        <v>200000</v>
      </c>
      <c r="H320" s="146"/>
      <c r="I320" s="29"/>
      <c r="J320" s="29"/>
      <c r="K320" s="29"/>
      <c r="L320" s="29"/>
      <c r="M320" s="29"/>
      <c r="N320" s="29"/>
    </row>
    <row r="321" spans="1:14" ht="15.75" customHeight="1">
      <c r="A321" s="55"/>
      <c r="B321" s="309" t="s">
        <v>305</v>
      </c>
      <c r="C321" s="309"/>
      <c r="D321" s="310" t="s">
        <v>306</v>
      </c>
      <c r="E321" s="311">
        <f>E322+E323+E324</f>
        <v>28000</v>
      </c>
      <c r="F321" s="321"/>
      <c r="G321" s="313">
        <f>G322+G323+G324</f>
        <v>28000</v>
      </c>
      <c r="H321" s="146"/>
      <c r="I321" s="29"/>
      <c r="J321" s="29"/>
      <c r="K321" s="29"/>
      <c r="L321" s="29"/>
      <c r="M321" s="29"/>
      <c r="N321" s="29"/>
    </row>
    <row r="322" spans="1:14" ht="15" customHeight="1">
      <c r="A322" s="55"/>
      <c r="B322" s="55"/>
      <c r="C322" s="61" t="s">
        <v>151</v>
      </c>
      <c r="D322" s="59" t="s">
        <v>152</v>
      </c>
      <c r="E322" s="142">
        <v>5000</v>
      </c>
      <c r="F322" s="183"/>
      <c r="G322" s="198">
        <f>SUM(E322:F322)</f>
        <v>5000</v>
      </c>
      <c r="H322" s="146"/>
      <c r="I322" s="29"/>
      <c r="J322" s="29"/>
      <c r="K322" s="29"/>
      <c r="L322" s="29"/>
      <c r="M322" s="29"/>
      <c r="N322" s="29"/>
    </row>
    <row r="323" spans="1:14" ht="15" customHeight="1">
      <c r="A323" s="55"/>
      <c r="B323" s="55"/>
      <c r="C323" s="61" t="s">
        <v>201</v>
      </c>
      <c r="D323" s="59" t="s">
        <v>202</v>
      </c>
      <c r="E323" s="142">
        <v>3000</v>
      </c>
      <c r="F323" s="176"/>
      <c r="G323" s="198">
        <f>SUM(E323:F323)</f>
        <v>3000</v>
      </c>
      <c r="H323" s="146"/>
      <c r="I323" s="29"/>
      <c r="J323" s="29"/>
      <c r="K323" s="29"/>
      <c r="L323" s="29"/>
      <c r="M323" s="29"/>
      <c r="N323" s="29"/>
    </row>
    <row r="324" spans="1:14" ht="15" customHeight="1">
      <c r="A324" s="60"/>
      <c r="B324" s="60"/>
      <c r="C324" s="61" t="s">
        <v>155</v>
      </c>
      <c r="D324" s="59" t="s">
        <v>156</v>
      </c>
      <c r="E324" s="139">
        <v>20000</v>
      </c>
      <c r="F324" s="62"/>
      <c r="G324" s="198">
        <f>SUM(E324:F324)</f>
        <v>20000</v>
      </c>
      <c r="H324" s="146"/>
      <c r="I324" s="29"/>
      <c r="J324" s="29"/>
      <c r="K324" s="29"/>
      <c r="L324" s="29"/>
      <c r="M324" s="29"/>
      <c r="N324" s="29"/>
    </row>
    <row r="325" spans="1:14" ht="16.5" customHeight="1">
      <c r="A325" s="55"/>
      <c r="B325" s="309" t="s">
        <v>307</v>
      </c>
      <c r="C325" s="308"/>
      <c r="D325" s="310" t="s">
        <v>168</v>
      </c>
      <c r="E325" s="311">
        <f>E326+E327+E328+E329</f>
        <v>116000</v>
      </c>
      <c r="F325" s="312"/>
      <c r="G325" s="313">
        <f>G326+G327+G328+G329</f>
        <v>116000</v>
      </c>
      <c r="H325" s="146"/>
      <c r="I325" s="29"/>
      <c r="J325" s="29"/>
      <c r="K325" s="29"/>
      <c r="L325" s="29"/>
      <c r="M325" s="29"/>
      <c r="N325" s="29"/>
    </row>
    <row r="326" spans="1:14" ht="15" customHeight="1">
      <c r="A326" s="60"/>
      <c r="B326" s="60"/>
      <c r="C326" s="61" t="s">
        <v>151</v>
      </c>
      <c r="D326" s="59" t="s">
        <v>152</v>
      </c>
      <c r="E326" s="139">
        <v>20000</v>
      </c>
      <c r="F326" s="177"/>
      <c r="G326" s="198">
        <f>SUM(E326:F326)</f>
        <v>20000</v>
      </c>
      <c r="H326" s="146"/>
      <c r="I326" s="29"/>
      <c r="J326" s="29"/>
      <c r="K326" s="29"/>
      <c r="L326" s="29"/>
      <c r="M326" s="29"/>
      <c r="N326" s="29"/>
    </row>
    <row r="327" spans="1:14" ht="15" customHeight="1">
      <c r="A327" s="60"/>
      <c r="B327" s="60"/>
      <c r="C327" s="61" t="s">
        <v>201</v>
      </c>
      <c r="D327" s="59" t="s">
        <v>202</v>
      </c>
      <c r="E327" s="139">
        <v>7000</v>
      </c>
      <c r="F327" s="176"/>
      <c r="G327" s="198">
        <f>SUM(E327:F327)</f>
        <v>7000</v>
      </c>
      <c r="H327" s="146"/>
      <c r="I327" s="29"/>
      <c r="J327" s="29"/>
      <c r="K327" s="29"/>
      <c r="L327" s="29"/>
      <c r="M327" s="29"/>
      <c r="N327" s="29"/>
    </row>
    <row r="328" spans="1:14" ht="15" customHeight="1">
      <c r="A328" s="60"/>
      <c r="B328" s="60"/>
      <c r="C328" s="61" t="s">
        <v>153</v>
      </c>
      <c r="D328" s="59" t="s">
        <v>154</v>
      </c>
      <c r="E328" s="139">
        <v>70000</v>
      </c>
      <c r="F328" s="62"/>
      <c r="G328" s="198">
        <f>SUM(E328:F328)</f>
        <v>70000</v>
      </c>
      <c r="H328" s="146"/>
      <c r="I328" s="29"/>
      <c r="J328" s="29"/>
      <c r="K328" s="29"/>
      <c r="L328" s="29"/>
      <c r="M328" s="29"/>
      <c r="N328" s="29"/>
    </row>
    <row r="329" spans="1:14" ht="15" customHeight="1" thickBot="1">
      <c r="A329" s="65"/>
      <c r="B329" s="65"/>
      <c r="C329" s="78" t="s">
        <v>155</v>
      </c>
      <c r="D329" s="66" t="s">
        <v>156</v>
      </c>
      <c r="E329" s="140">
        <v>19000</v>
      </c>
      <c r="F329" s="184"/>
      <c r="G329" s="199">
        <f>SUM(E329:F329)</f>
        <v>19000</v>
      </c>
      <c r="H329" s="147"/>
      <c r="I329" s="29"/>
      <c r="J329" s="29"/>
      <c r="K329" s="29"/>
      <c r="L329" s="29"/>
      <c r="M329" s="29"/>
      <c r="N329" s="29"/>
    </row>
    <row r="330" spans="1:14" ht="18.75" customHeight="1" thickBot="1">
      <c r="A330" s="51" t="s">
        <v>308</v>
      </c>
      <c r="B330" s="52"/>
      <c r="C330" s="52"/>
      <c r="D330" s="298" t="s">
        <v>44</v>
      </c>
      <c r="E330" s="110">
        <f>E331+E334</f>
        <v>210500</v>
      </c>
      <c r="F330" s="316">
        <f>F331+F334</f>
        <v>400000</v>
      </c>
      <c r="G330" s="200">
        <f>G331+G334</f>
        <v>610500</v>
      </c>
      <c r="H330" s="226"/>
      <c r="I330" s="29"/>
      <c r="J330" s="29"/>
      <c r="K330" s="29"/>
      <c r="L330" s="29"/>
      <c r="M330" s="29"/>
      <c r="N330" s="29"/>
    </row>
    <row r="331" spans="1:14" ht="17.25" customHeight="1">
      <c r="A331" s="79"/>
      <c r="B331" s="303" t="s">
        <v>309</v>
      </c>
      <c r="C331" s="302"/>
      <c r="D331" s="304" t="s">
        <v>310</v>
      </c>
      <c r="E331" s="305">
        <f>E332+E333</f>
        <v>119500</v>
      </c>
      <c r="F331" s="323">
        <f>F332+F333</f>
        <v>400000</v>
      </c>
      <c r="G331" s="313">
        <f>SUM(G332:G333)</f>
        <v>519500</v>
      </c>
      <c r="H331" s="214"/>
      <c r="I331" s="29"/>
      <c r="J331" s="29"/>
      <c r="K331" s="29"/>
      <c r="L331" s="29"/>
      <c r="M331" s="29"/>
      <c r="N331" s="29"/>
    </row>
    <row r="332" spans="1:14" ht="22.5" customHeight="1">
      <c r="A332" s="60"/>
      <c r="B332" s="60"/>
      <c r="C332" s="60">
        <v>2480</v>
      </c>
      <c r="D332" s="59" t="s">
        <v>301</v>
      </c>
      <c r="E332" s="139">
        <v>119500</v>
      </c>
      <c r="F332" s="205"/>
      <c r="G332" s="198">
        <f>SUM(E332:F332)</f>
        <v>119500</v>
      </c>
      <c r="H332" s="146"/>
      <c r="I332" s="29"/>
      <c r="J332" s="29"/>
      <c r="K332" s="29"/>
      <c r="L332" s="29"/>
      <c r="M332" s="29"/>
      <c r="N332" s="29"/>
    </row>
    <row r="333" spans="1:14" ht="24.75" customHeight="1">
      <c r="A333" s="60"/>
      <c r="B333" s="60"/>
      <c r="C333" s="61" t="s">
        <v>161</v>
      </c>
      <c r="D333" s="59" t="s">
        <v>162</v>
      </c>
      <c r="E333" s="139">
        <v>0</v>
      </c>
      <c r="F333" s="62">
        <v>400000</v>
      </c>
      <c r="G333" s="198">
        <f>SUM(E333:F333)</f>
        <v>400000</v>
      </c>
      <c r="H333" s="213" t="s">
        <v>416</v>
      </c>
      <c r="I333" s="29"/>
      <c r="J333" s="29"/>
      <c r="K333" s="29"/>
      <c r="L333" s="29"/>
      <c r="M333" s="29"/>
      <c r="N333" s="29"/>
    </row>
    <row r="334" spans="1:14" ht="26.25" customHeight="1">
      <c r="A334" s="60"/>
      <c r="B334" s="309" t="s">
        <v>311</v>
      </c>
      <c r="C334" s="308"/>
      <c r="D334" s="310" t="s">
        <v>312</v>
      </c>
      <c r="E334" s="311">
        <f>E335</f>
        <v>91000</v>
      </c>
      <c r="F334" s="312"/>
      <c r="G334" s="313">
        <f>G335</f>
        <v>91000</v>
      </c>
      <c r="H334" s="146"/>
      <c r="I334" s="29"/>
      <c r="J334" s="29"/>
      <c r="K334" s="29"/>
      <c r="L334" s="29"/>
      <c r="M334" s="29"/>
      <c r="N334" s="29"/>
    </row>
    <row r="335" spans="1:14" ht="36">
      <c r="A335" s="60"/>
      <c r="B335" s="60"/>
      <c r="C335" s="60">
        <v>2820</v>
      </c>
      <c r="D335" s="59" t="s">
        <v>287</v>
      </c>
      <c r="E335" s="139">
        <v>91000</v>
      </c>
      <c r="F335" s="62"/>
      <c r="G335" s="198">
        <f>SUM(E335:F335)</f>
        <v>91000</v>
      </c>
      <c r="H335" s="146"/>
      <c r="I335" s="29"/>
      <c r="J335" s="29"/>
      <c r="K335" s="29"/>
      <c r="L335" s="29"/>
      <c r="M335" s="29"/>
      <c r="N335" s="29"/>
    </row>
    <row r="336" spans="1:14" s="71" customFormat="1" ht="4.5" customHeight="1" thickBot="1">
      <c r="A336" s="234"/>
      <c r="B336" s="235"/>
      <c r="C336" s="235"/>
      <c r="D336" s="236"/>
      <c r="E336" s="199"/>
      <c r="F336" s="199"/>
      <c r="G336" s="237"/>
      <c r="H336" s="238"/>
      <c r="I336" s="87"/>
      <c r="J336" s="87"/>
      <c r="K336" s="87"/>
      <c r="L336" s="87"/>
      <c r="M336" s="87"/>
      <c r="N336" s="87"/>
    </row>
    <row r="337" spans="1:14" ht="17.25" customHeight="1" thickBot="1">
      <c r="A337" s="239"/>
      <c r="B337" s="240"/>
      <c r="C337" s="241"/>
      <c r="D337" s="242" t="s">
        <v>412</v>
      </c>
      <c r="E337" s="53">
        <f>E8+E15+E19+E22+E34+E38+E41+E90+E93+E103+E106+E109+E217+E233+E286+E289+E299+E313+E330</f>
        <v>18202885</v>
      </c>
      <c r="F337" s="316">
        <f>F8+F15+F22+F34+F38+F41+F90+F93+F103+F106+F109+F217+F233+F286+F289+F299+F313+F330</f>
        <v>243297</v>
      </c>
      <c r="G337" s="53">
        <f>G8+G15+G19+G22+G34+G38+G41+G90+G93+G103+G106+G109+G217+G233+G286+G289+G299+G313+G330</f>
        <v>18446182</v>
      </c>
      <c r="H337" s="226"/>
      <c r="I337" s="29"/>
      <c r="J337" s="29"/>
      <c r="K337" s="29"/>
      <c r="L337" s="29"/>
      <c r="M337" s="29"/>
      <c r="N337" s="29"/>
    </row>
    <row r="338" spans="1:14" ht="26.25" customHeight="1">
      <c r="A338" s="75"/>
      <c r="B338" s="75"/>
      <c r="C338" s="76"/>
      <c r="D338" s="155"/>
      <c r="E338" s="125"/>
      <c r="F338" s="209"/>
      <c r="G338" s="125"/>
      <c r="I338" s="29"/>
      <c r="J338" s="29"/>
      <c r="K338" s="29"/>
      <c r="L338" s="29"/>
      <c r="M338" s="29"/>
      <c r="N338" s="29"/>
    </row>
    <row r="339" spans="1:14" ht="26.25" customHeight="1">
      <c r="A339" s="75"/>
      <c r="B339" s="75"/>
      <c r="C339" s="76"/>
      <c r="D339" s="155"/>
      <c r="E339" s="125"/>
      <c r="F339" s="125"/>
      <c r="G339" s="125"/>
      <c r="I339" s="29"/>
      <c r="J339" s="29"/>
      <c r="K339" s="29"/>
      <c r="L339" s="29"/>
      <c r="M339" s="29"/>
      <c r="N339" s="29"/>
    </row>
    <row r="340" spans="1:14" ht="26.25" customHeight="1">
      <c r="A340" s="75"/>
      <c r="B340" s="75"/>
      <c r="C340" s="76"/>
      <c r="D340" s="155"/>
      <c r="E340" s="125"/>
      <c r="F340" s="125"/>
      <c r="G340" s="125"/>
      <c r="I340" s="29"/>
      <c r="J340" s="29"/>
      <c r="K340" s="29"/>
      <c r="L340" s="29"/>
      <c r="M340" s="29"/>
      <c r="N340" s="29"/>
    </row>
    <row r="341" spans="1:14" ht="26.25" customHeight="1">
      <c r="A341" s="75"/>
      <c r="B341" s="75"/>
      <c r="C341" s="76"/>
      <c r="D341" s="155"/>
      <c r="E341" s="125"/>
      <c r="F341" s="125"/>
      <c r="G341" s="125"/>
      <c r="I341" s="29"/>
      <c r="J341" s="29"/>
      <c r="K341" s="29"/>
      <c r="L341" s="29"/>
      <c r="M341" s="29"/>
      <c r="N341" s="29"/>
    </row>
    <row r="342" spans="1:14" ht="26.25" customHeight="1">
      <c r="A342" s="75"/>
      <c r="B342" s="75"/>
      <c r="C342" s="76"/>
      <c r="D342" s="155"/>
      <c r="E342" s="125"/>
      <c r="F342" s="125"/>
      <c r="G342" s="125"/>
      <c r="I342" s="29"/>
      <c r="J342" s="29"/>
      <c r="K342" s="29"/>
      <c r="L342" s="29"/>
      <c r="M342" s="29"/>
      <c r="N342" s="29"/>
    </row>
    <row r="343" spans="1:14" ht="14.25">
      <c r="A343" s="75"/>
      <c r="B343" s="75"/>
      <c r="C343" s="76"/>
      <c r="D343" s="155"/>
      <c r="E343" s="125"/>
      <c r="F343" s="125"/>
      <c r="G343" s="156"/>
      <c r="I343" s="29"/>
      <c r="J343" s="29"/>
      <c r="K343" s="29"/>
      <c r="L343" s="29"/>
      <c r="M343" s="29"/>
      <c r="N343" s="29"/>
    </row>
    <row r="344" spans="1:14" ht="27" customHeight="1">
      <c r="A344" s="75"/>
      <c r="B344" s="75"/>
      <c r="C344" s="76"/>
      <c r="D344" s="155"/>
      <c r="E344" s="125"/>
      <c r="F344" s="125"/>
      <c r="G344" s="156"/>
      <c r="I344" s="29"/>
      <c r="J344" s="29"/>
      <c r="K344" s="29"/>
      <c r="L344" s="29"/>
      <c r="M344" s="29"/>
      <c r="N344" s="29"/>
    </row>
    <row r="345" spans="1:14" ht="25.5" customHeight="1">
      <c r="A345" s="75"/>
      <c r="B345" s="75"/>
      <c r="C345" s="76"/>
      <c r="D345" s="155"/>
      <c r="E345" s="125"/>
      <c r="F345" s="125"/>
      <c r="G345" s="156"/>
      <c r="I345" s="29"/>
      <c r="J345" s="29"/>
      <c r="K345" s="29"/>
      <c r="L345" s="29"/>
      <c r="M345" s="29"/>
      <c r="N345" s="29"/>
    </row>
    <row r="346" spans="1:14" ht="14.25">
      <c r="A346" s="75"/>
      <c r="B346" s="75"/>
      <c r="C346" s="76"/>
      <c r="D346" s="155"/>
      <c r="E346" s="125"/>
      <c r="F346" s="125"/>
      <c r="G346" s="156"/>
      <c r="I346" s="29"/>
      <c r="J346" s="29"/>
      <c r="K346" s="29"/>
      <c r="L346" s="29"/>
      <c r="M346" s="29"/>
      <c r="N346" s="29"/>
    </row>
    <row r="347" spans="1:14" ht="12.7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</row>
    <row r="348" spans="1:14" ht="12.7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</row>
    <row r="349" spans="1:14" ht="12.7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</row>
    <row r="350" spans="1:14" ht="12.7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</row>
    <row r="351" spans="1:14" ht="12.7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</row>
    <row r="352" spans="1:14" ht="12.7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</row>
    <row r="353" spans="1:14" ht="12.7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</row>
    <row r="354" spans="1:14" ht="12.7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</row>
    <row r="355" spans="1:14" ht="12.7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</row>
    <row r="356" spans="1:14" ht="12.7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</row>
    <row r="357" spans="1:14" ht="12.7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</row>
    <row r="358" spans="1:14" ht="12.7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</row>
    <row r="359" spans="1:14" ht="12.7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</row>
    <row r="360" spans="1:14" ht="12.7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</row>
    <row r="361" spans="1:14" ht="12.7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</row>
    <row r="362" spans="1:14" ht="12.7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</row>
    <row r="363" spans="1:14" ht="12.7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</row>
    <row r="364" spans="1:14" ht="12.7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</row>
    <row r="365" spans="1:12" ht="12.7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</row>
    <row r="366" spans="1:12" ht="12.7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</row>
    <row r="367" spans="1:12" ht="12.7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</row>
    <row r="368" spans="1:12" ht="12.7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</row>
    <row r="369" spans="1:12" ht="12.7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</row>
    <row r="370" spans="1:12" ht="12.7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</row>
    <row r="371" spans="1:12" ht="12.7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</row>
    <row r="372" spans="1:12" ht="12.7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</row>
    <row r="373" spans="1:12" ht="12.7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</row>
    <row r="374" spans="1:12" ht="12.7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</row>
    <row r="375" spans="1:12" ht="12.7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</row>
    <row r="376" spans="1:12" ht="12.7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</row>
    <row r="377" spans="1:12" ht="12.7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</row>
    <row r="378" spans="1:12" ht="12.7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</row>
    <row r="379" spans="1:12" ht="12.7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</row>
    <row r="380" spans="1:12" ht="12.7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</row>
    <row r="381" spans="1:12" ht="12.7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</row>
    <row r="382" spans="1:12" ht="12.7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</row>
    <row r="383" spans="1:12" ht="12.7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</row>
    <row r="384" spans="1:12" ht="12.7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</row>
    <row r="385" spans="1:12" ht="12.7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</row>
    <row r="386" spans="1:12" ht="12.7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</row>
    <row r="387" spans="1:12" ht="12.7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</row>
    <row r="388" spans="1:12" ht="12.7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</row>
    <row r="389" spans="1:12" ht="12.7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</row>
    <row r="390" spans="1:12" ht="12.7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</row>
    <row r="391" spans="1:12" ht="12.7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</row>
    <row r="392" spans="1:12" ht="12.7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</row>
    <row r="393" spans="1:12" ht="12.7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</row>
    <row r="394" spans="1:12" ht="12.7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</row>
    <row r="395" spans="1:12" ht="12.7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</row>
    <row r="396" spans="1:12" ht="12.7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</row>
    <row r="397" spans="1:12" ht="12.7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</row>
    <row r="398" spans="1:12" ht="12.7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</row>
    <row r="399" spans="1:12" ht="12.7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</row>
    <row r="400" spans="1:12" ht="12.7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</row>
  </sheetData>
  <mergeCells count="1">
    <mergeCell ref="D4:G4"/>
  </mergeCells>
  <printOptions/>
  <pageMargins left="0.3937007874015748" right="0" top="0.7874015748031497" bottom="0.1968503937007874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4">
      <selection activeCell="F13" sqref="F13"/>
    </sheetView>
  </sheetViews>
  <sheetFormatPr defaultColWidth="9.00390625" defaultRowHeight="12.75"/>
  <cols>
    <col min="1" max="1" width="5.375" style="0" customWidth="1"/>
    <col min="2" max="2" width="8.75390625" style="0" customWidth="1"/>
    <col min="3" max="3" width="6.625" style="0" customWidth="1"/>
    <col min="4" max="4" width="41.375" style="0" customWidth="1"/>
    <col min="5" max="5" width="14.00390625" style="0" customWidth="1"/>
    <col min="6" max="6" width="13.125" style="0" customWidth="1"/>
    <col min="7" max="7" width="14.00390625" style="0" customWidth="1"/>
    <col min="8" max="8" width="43.125" style="0" customWidth="1"/>
    <col min="9" max="9" width="13.125" style="0" customWidth="1"/>
    <col min="10" max="10" width="1.00390625" style="0" customWidth="1"/>
  </cols>
  <sheetData>
    <row r="1" spans="1:17" ht="14.25" customHeight="1">
      <c r="A1" s="1"/>
      <c r="B1" s="1"/>
      <c r="C1" s="1"/>
      <c r="D1" s="1"/>
      <c r="E1" s="1"/>
      <c r="F1" s="1"/>
      <c r="G1" s="1"/>
      <c r="H1" t="s">
        <v>410</v>
      </c>
      <c r="I1" s="1"/>
      <c r="J1" s="1"/>
      <c r="K1" s="1"/>
      <c r="L1" s="1"/>
      <c r="M1" s="1"/>
      <c r="O1" s="1"/>
      <c r="P1" s="1"/>
      <c r="Q1" s="1"/>
    </row>
    <row r="2" spans="1:17" ht="14.25" customHeight="1">
      <c r="A2" s="1"/>
      <c r="B2" s="1"/>
      <c r="C2" s="1"/>
      <c r="D2" s="1"/>
      <c r="E2" s="1"/>
      <c r="F2" s="1"/>
      <c r="G2" s="1"/>
      <c r="H2" t="s">
        <v>392</v>
      </c>
      <c r="I2" s="1"/>
      <c r="J2" s="1"/>
      <c r="K2" s="1"/>
      <c r="L2" s="1"/>
      <c r="M2" s="1"/>
      <c r="O2" s="1"/>
      <c r="P2" s="1"/>
      <c r="Q2" s="1"/>
    </row>
    <row r="3" spans="1:17" ht="14.25" customHeight="1">
      <c r="A3" s="1"/>
      <c r="B3" s="1"/>
      <c r="C3" s="1"/>
      <c r="D3" s="1"/>
      <c r="E3" s="1"/>
      <c r="F3" s="1"/>
      <c r="G3" s="1"/>
      <c r="H3" t="s">
        <v>393</v>
      </c>
      <c r="I3" s="1"/>
      <c r="J3" s="1"/>
      <c r="K3" s="1"/>
      <c r="L3" s="1"/>
      <c r="M3" s="1"/>
      <c r="O3" s="1"/>
      <c r="P3" s="1"/>
      <c r="Q3" s="1"/>
    </row>
    <row r="4" spans="2:17" ht="24" customHeight="1">
      <c r="B4" s="19"/>
      <c r="C4" s="493" t="s">
        <v>456</v>
      </c>
      <c r="D4" s="493"/>
      <c r="E4" s="493"/>
      <c r="F4" s="493"/>
      <c r="G4" s="493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6" ht="9" customHeight="1" thickBot="1">
      <c r="A5" s="19"/>
      <c r="B5" s="19"/>
      <c r="C5" s="19"/>
      <c r="D5" s="19"/>
      <c r="E5" s="19"/>
      <c r="F5" s="19"/>
      <c r="G5" s="19"/>
      <c r="H5" s="19"/>
      <c r="I5" s="20" t="s">
        <v>45</v>
      </c>
      <c r="J5" s="19"/>
      <c r="K5" s="19"/>
      <c r="L5" s="19"/>
      <c r="M5" s="19"/>
      <c r="N5" s="19"/>
      <c r="O5" s="19"/>
      <c r="P5" s="19"/>
    </row>
    <row r="6" spans="1:9" ht="84.75" thickBot="1">
      <c r="A6" s="350" t="s">
        <v>0</v>
      </c>
      <c r="B6" s="351" t="s">
        <v>32</v>
      </c>
      <c r="C6" s="352" t="s">
        <v>1</v>
      </c>
      <c r="D6" s="351" t="s">
        <v>59</v>
      </c>
      <c r="E6" s="353" t="s">
        <v>436</v>
      </c>
      <c r="F6" s="354" t="s">
        <v>386</v>
      </c>
      <c r="G6" s="353" t="s">
        <v>453</v>
      </c>
      <c r="H6" s="373" t="s">
        <v>47</v>
      </c>
      <c r="I6" s="394" t="s">
        <v>449</v>
      </c>
    </row>
    <row r="7" spans="1:9" ht="12.75">
      <c r="A7" s="377">
        <v>1</v>
      </c>
      <c r="B7" s="377">
        <v>2</v>
      </c>
      <c r="C7" s="377">
        <v>3</v>
      </c>
      <c r="D7" s="377">
        <v>4</v>
      </c>
      <c r="E7" s="377">
        <v>5</v>
      </c>
      <c r="F7" s="377">
        <v>6</v>
      </c>
      <c r="G7" s="377">
        <v>7</v>
      </c>
      <c r="H7" s="378">
        <v>8</v>
      </c>
      <c r="I7" s="379"/>
    </row>
    <row r="8" spans="1:9" ht="15" customHeight="1">
      <c r="A8" s="382" t="s">
        <v>150</v>
      </c>
      <c r="B8" s="383"/>
      <c r="C8" s="383"/>
      <c r="D8" s="384" t="s">
        <v>35</v>
      </c>
      <c r="E8" s="385">
        <f>E9</f>
        <v>3000000</v>
      </c>
      <c r="F8" s="385">
        <f>F9</f>
        <v>-410161</v>
      </c>
      <c r="G8" s="349">
        <f aca="true" t="shared" si="0" ref="G8:G13">E8+F8</f>
        <v>2589839</v>
      </c>
      <c r="H8" s="374"/>
      <c r="I8" s="166"/>
    </row>
    <row r="9" spans="1:9" ht="15" customHeight="1">
      <c r="A9" s="344"/>
      <c r="B9" s="446" t="s">
        <v>159</v>
      </c>
      <c r="C9" s="447"/>
      <c r="D9" s="448" t="s">
        <v>429</v>
      </c>
      <c r="E9" s="449">
        <f>E10</f>
        <v>3000000</v>
      </c>
      <c r="F9" s="449">
        <f>F10</f>
        <v>-410161</v>
      </c>
      <c r="G9" s="449">
        <f t="shared" si="0"/>
        <v>2589839</v>
      </c>
      <c r="H9" s="355"/>
      <c r="I9" s="166"/>
    </row>
    <row r="10" spans="1:9" ht="27.75" customHeight="1">
      <c r="A10" s="346"/>
      <c r="B10" s="345"/>
      <c r="C10" s="395">
        <v>6050</v>
      </c>
      <c r="D10" s="396" t="s">
        <v>430</v>
      </c>
      <c r="E10" s="397">
        <v>3000000</v>
      </c>
      <c r="F10" s="397">
        <v>-410161</v>
      </c>
      <c r="G10" s="397">
        <f t="shared" si="0"/>
        <v>2589839</v>
      </c>
      <c r="H10" s="398" t="s">
        <v>470</v>
      </c>
      <c r="I10" s="399" t="s">
        <v>450</v>
      </c>
    </row>
    <row r="11" spans="1:9" ht="24.75" customHeight="1">
      <c r="A11" s="386" t="s">
        <v>314</v>
      </c>
      <c r="B11" s="387"/>
      <c r="C11" s="388"/>
      <c r="D11" s="389" t="s">
        <v>423</v>
      </c>
      <c r="E11" s="349">
        <v>240000</v>
      </c>
      <c r="F11" s="349"/>
      <c r="G11" s="349">
        <f t="shared" si="0"/>
        <v>240000</v>
      </c>
      <c r="H11" s="375"/>
      <c r="I11" s="166"/>
    </row>
    <row r="12" spans="1:9" ht="15" customHeight="1">
      <c r="A12" s="346"/>
      <c r="B12" s="446">
        <v>40002</v>
      </c>
      <c r="C12" s="447"/>
      <c r="D12" s="450" t="s">
        <v>36</v>
      </c>
      <c r="E12" s="449">
        <v>240000</v>
      </c>
      <c r="F12" s="449"/>
      <c r="G12" s="449">
        <f t="shared" si="0"/>
        <v>240000</v>
      </c>
      <c r="H12" s="376"/>
      <c r="I12" s="166"/>
    </row>
    <row r="13" spans="1:9" ht="15" customHeight="1">
      <c r="A13" s="346"/>
      <c r="B13" s="345"/>
      <c r="C13" s="395">
        <v>6060</v>
      </c>
      <c r="D13" s="396" t="s">
        <v>432</v>
      </c>
      <c r="E13" s="397">
        <v>240000</v>
      </c>
      <c r="F13" s="397"/>
      <c r="G13" s="397">
        <f t="shared" si="0"/>
        <v>240000</v>
      </c>
      <c r="H13" s="398" t="s">
        <v>438</v>
      </c>
      <c r="I13" s="399" t="s">
        <v>450</v>
      </c>
    </row>
    <row r="14" spans="1:9" ht="15" customHeight="1">
      <c r="A14" s="390">
        <v>600</v>
      </c>
      <c r="B14" s="390"/>
      <c r="C14" s="390"/>
      <c r="D14" s="384" t="s">
        <v>38</v>
      </c>
      <c r="E14" s="349">
        <f>E15+E18+E20</f>
        <v>1500000</v>
      </c>
      <c r="F14" s="349">
        <f>F15+F18+F20</f>
        <v>30000</v>
      </c>
      <c r="G14" s="349">
        <f>G15+G18+G20</f>
        <v>1530000</v>
      </c>
      <c r="H14" s="364"/>
      <c r="I14" s="166"/>
    </row>
    <row r="15" spans="1:9" ht="15" customHeight="1">
      <c r="A15" s="348"/>
      <c r="B15" s="447">
        <v>60013</v>
      </c>
      <c r="C15" s="447"/>
      <c r="D15" s="451" t="s">
        <v>437</v>
      </c>
      <c r="E15" s="449">
        <f>E16+E17</f>
        <v>0</v>
      </c>
      <c r="F15" s="449">
        <f>F16+F17</f>
        <v>150000</v>
      </c>
      <c r="G15" s="449">
        <f>G16+G17</f>
        <v>150000</v>
      </c>
      <c r="H15" s="361"/>
      <c r="I15" s="166"/>
    </row>
    <row r="16" spans="1:9" ht="37.5" customHeight="1">
      <c r="A16" s="348"/>
      <c r="B16" s="348"/>
      <c r="C16" s="395">
        <v>6300</v>
      </c>
      <c r="D16" s="396" t="s">
        <v>434</v>
      </c>
      <c r="E16" s="397">
        <v>0</v>
      </c>
      <c r="F16" s="397">
        <v>50000</v>
      </c>
      <c r="G16" s="397">
        <f>E16+F16</f>
        <v>50000</v>
      </c>
      <c r="H16" s="400" t="s">
        <v>439</v>
      </c>
      <c r="I16" s="401" t="s">
        <v>454</v>
      </c>
    </row>
    <row r="17" spans="1:9" ht="37.5" customHeight="1">
      <c r="A17" s="348"/>
      <c r="B17" s="348"/>
      <c r="C17" s="395">
        <v>6300</v>
      </c>
      <c r="D17" s="396" t="s">
        <v>434</v>
      </c>
      <c r="E17" s="397">
        <v>0</v>
      </c>
      <c r="F17" s="397">
        <v>100000</v>
      </c>
      <c r="G17" s="397">
        <f>E17+F17</f>
        <v>100000</v>
      </c>
      <c r="H17" s="400" t="s">
        <v>440</v>
      </c>
      <c r="I17" s="401" t="s">
        <v>454</v>
      </c>
    </row>
    <row r="18" spans="1:9" ht="15" customHeight="1">
      <c r="A18" s="344"/>
      <c r="B18" s="447">
        <v>60014</v>
      </c>
      <c r="C18" s="447"/>
      <c r="D18" s="448" t="s">
        <v>431</v>
      </c>
      <c r="E18" s="449">
        <f>E19</f>
        <v>0</v>
      </c>
      <c r="F18" s="449">
        <f>F19</f>
        <v>150000</v>
      </c>
      <c r="G18" s="449">
        <f>G19</f>
        <v>150000</v>
      </c>
      <c r="H18" s="355"/>
      <c r="I18" s="166"/>
    </row>
    <row r="19" spans="1:9" ht="46.5" customHeight="1">
      <c r="A19" s="344"/>
      <c r="B19" s="347"/>
      <c r="C19" s="395">
        <v>6300</v>
      </c>
      <c r="D19" s="396" t="s">
        <v>455</v>
      </c>
      <c r="E19" s="397">
        <v>0</v>
      </c>
      <c r="F19" s="397">
        <v>150000</v>
      </c>
      <c r="G19" s="397">
        <f>E19+F19</f>
        <v>150000</v>
      </c>
      <c r="H19" s="400" t="s">
        <v>441</v>
      </c>
      <c r="I19" s="401" t="s">
        <v>451</v>
      </c>
    </row>
    <row r="20" spans="1:9" ht="15" customHeight="1">
      <c r="A20" s="344"/>
      <c r="B20" s="447">
        <v>60016</v>
      </c>
      <c r="C20" s="447"/>
      <c r="D20" s="448" t="s">
        <v>37</v>
      </c>
      <c r="E20" s="449">
        <f>E21+E22</f>
        <v>1500000</v>
      </c>
      <c r="F20" s="449">
        <f>F21+F22</f>
        <v>-270000</v>
      </c>
      <c r="G20" s="449">
        <f>G21+G22</f>
        <v>1230000</v>
      </c>
      <c r="H20" s="361"/>
      <c r="I20" s="166"/>
    </row>
    <row r="21" spans="1:9" ht="15" customHeight="1">
      <c r="A21" s="346"/>
      <c r="B21" s="345"/>
      <c r="C21" s="395">
        <v>6050</v>
      </c>
      <c r="D21" s="396" t="s">
        <v>430</v>
      </c>
      <c r="E21" s="397">
        <v>320000</v>
      </c>
      <c r="F21" s="397">
        <v>-40000</v>
      </c>
      <c r="G21" s="397">
        <f>E21+F21</f>
        <v>280000</v>
      </c>
      <c r="H21" s="398" t="s">
        <v>442</v>
      </c>
      <c r="I21" s="399" t="s">
        <v>450</v>
      </c>
    </row>
    <row r="22" spans="1:9" ht="24" customHeight="1">
      <c r="A22" s="346"/>
      <c r="B22" s="345"/>
      <c r="C22" s="395">
        <v>6050</v>
      </c>
      <c r="D22" s="396" t="s">
        <v>430</v>
      </c>
      <c r="E22" s="397">
        <v>1180000</v>
      </c>
      <c r="F22" s="397">
        <v>-230000</v>
      </c>
      <c r="G22" s="397">
        <f>E22+F22</f>
        <v>950000</v>
      </c>
      <c r="H22" s="398" t="s">
        <v>443</v>
      </c>
      <c r="I22" s="399" t="s">
        <v>450</v>
      </c>
    </row>
    <row r="23" spans="1:9" ht="15" customHeight="1">
      <c r="A23" s="390">
        <v>750</v>
      </c>
      <c r="B23" s="390"/>
      <c r="C23" s="390"/>
      <c r="D23" s="391" t="s">
        <v>12</v>
      </c>
      <c r="E23" s="349">
        <f>E24+E26</f>
        <v>85000</v>
      </c>
      <c r="F23" s="349">
        <f>F24+F26</f>
        <v>-55000</v>
      </c>
      <c r="G23" s="349">
        <f>G24+G26</f>
        <v>30000</v>
      </c>
      <c r="H23" s="363"/>
      <c r="I23" s="166"/>
    </row>
    <row r="24" spans="1:9" ht="15" customHeight="1">
      <c r="A24" s="344"/>
      <c r="B24" s="447">
        <v>75022</v>
      </c>
      <c r="C24" s="447"/>
      <c r="D24" s="450" t="s">
        <v>444</v>
      </c>
      <c r="E24" s="449">
        <f>E25</f>
        <v>55000</v>
      </c>
      <c r="F24" s="449">
        <f>F25</f>
        <v>-55000</v>
      </c>
      <c r="G24" s="449">
        <f>G25</f>
        <v>0</v>
      </c>
      <c r="H24" s="355"/>
      <c r="I24" s="166"/>
    </row>
    <row r="25" spans="1:9" ht="21.75" customHeight="1">
      <c r="A25" s="344"/>
      <c r="B25" s="346"/>
      <c r="C25" s="395">
        <v>6060</v>
      </c>
      <c r="D25" s="396" t="s">
        <v>432</v>
      </c>
      <c r="E25" s="397">
        <v>55000</v>
      </c>
      <c r="F25" s="397">
        <v>-55000</v>
      </c>
      <c r="G25" s="397">
        <f>E25+F25</f>
        <v>0</v>
      </c>
      <c r="H25" s="398" t="s">
        <v>445</v>
      </c>
      <c r="I25" s="399" t="s">
        <v>450</v>
      </c>
    </row>
    <row r="26" spans="1:9" ht="15" customHeight="1">
      <c r="A26" s="344"/>
      <c r="B26" s="447">
        <v>75023</v>
      </c>
      <c r="C26" s="447"/>
      <c r="D26" s="448" t="s">
        <v>433</v>
      </c>
      <c r="E26" s="449">
        <f>E27</f>
        <v>30000</v>
      </c>
      <c r="F26" s="449"/>
      <c r="G26" s="449">
        <f>G27</f>
        <v>30000</v>
      </c>
      <c r="H26" s="355"/>
      <c r="I26" s="166"/>
    </row>
    <row r="27" spans="1:9" ht="24">
      <c r="A27" s="344"/>
      <c r="B27" s="346"/>
      <c r="C27" s="395">
        <v>6060</v>
      </c>
      <c r="D27" s="396" t="s">
        <v>432</v>
      </c>
      <c r="E27" s="397">
        <v>30000</v>
      </c>
      <c r="F27" s="397"/>
      <c r="G27" s="397">
        <f>E27+F27</f>
        <v>30000</v>
      </c>
      <c r="H27" s="398" t="s">
        <v>54</v>
      </c>
      <c r="I27" s="399" t="s">
        <v>450</v>
      </c>
    </row>
    <row r="28" spans="1:9" ht="15" customHeight="1">
      <c r="A28" s="392" t="s">
        <v>258</v>
      </c>
      <c r="B28" s="392"/>
      <c r="C28" s="392"/>
      <c r="D28" s="391" t="s">
        <v>29</v>
      </c>
      <c r="E28" s="349">
        <f aca="true" t="shared" si="1" ref="E28:G29">E29</f>
        <v>6000</v>
      </c>
      <c r="F28" s="349">
        <f t="shared" si="1"/>
        <v>-6000</v>
      </c>
      <c r="G28" s="349">
        <f t="shared" si="1"/>
        <v>0</v>
      </c>
      <c r="H28" s="363"/>
      <c r="I28" s="166"/>
    </row>
    <row r="29" spans="1:9" ht="36">
      <c r="A29" s="344"/>
      <c r="B29" s="447">
        <v>85212</v>
      </c>
      <c r="C29" s="447"/>
      <c r="D29" s="450" t="s">
        <v>446</v>
      </c>
      <c r="E29" s="449">
        <f t="shared" si="1"/>
        <v>6000</v>
      </c>
      <c r="F29" s="449">
        <f t="shared" si="1"/>
        <v>-6000</v>
      </c>
      <c r="G29" s="449">
        <f t="shared" si="1"/>
        <v>0</v>
      </c>
      <c r="H29" s="355"/>
      <c r="I29" s="166"/>
    </row>
    <row r="30" spans="1:9" ht="23.25" customHeight="1">
      <c r="A30" s="344"/>
      <c r="B30" s="346"/>
      <c r="C30" s="395">
        <v>6060</v>
      </c>
      <c r="D30" s="396" t="s">
        <v>432</v>
      </c>
      <c r="E30" s="402">
        <v>6000</v>
      </c>
      <c r="F30" s="402">
        <v>-6000</v>
      </c>
      <c r="G30" s="402">
        <f>E30+F30</f>
        <v>0</v>
      </c>
      <c r="H30" s="398" t="s">
        <v>56</v>
      </c>
      <c r="I30" s="401" t="s">
        <v>452</v>
      </c>
    </row>
    <row r="31" spans="1:9" ht="25.5">
      <c r="A31" s="390">
        <v>900</v>
      </c>
      <c r="B31" s="390"/>
      <c r="C31" s="390"/>
      <c r="D31" s="393" t="s">
        <v>31</v>
      </c>
      <c r="E31" s="349">
        <f>E32</f>
        <v>28000</v>
      </c>
      <c r="F31" s="349">
        <f>F32</f>
        <v>0</v>
      </c>
      <c r="G31" s="349">
        <f>G32</f>
        <v>28000</v>
      </c>
      <c r="H31" s="363"/>
      <c r="I31" s="166"/>
    </row>
    <row r="32" spans="1:9" ht="15" customHeight="1">
      <c r="A32" s="344"/>
      <c r="B32" s="447">
        <v>90015</v>
      </c>
      <c r="C32" s="447"/>
      <c r="D32" s="450" t="s">
        <v>41</v>
      </c>
      <c r="E32" s="449">
        <f>E33</f>
        <v>28000</v>
      </c>
      <c r="F32" s="449"/>
      <c r="G32" s="449">
        <f>G33</f>
        <v>28000</v>
      </c>
      <c r="H32" s="355"/>
      <c r="I32" s="166"/>
    </row>
    <row r="33" spans="1:9" ht="15" customHeight="1">
      <c r="A33" s="344"/>
      <c r="B33" s="344"/>
      <c r="C33" s="404">
        <v>6050</v>
      </c>
      <c r="D33" s="396" t="s">
        <v>430</v>
      </c>
      <c r="E33" s="402">
        <v>28000</v>
      </c>
      <c r="F33" s="403"/>
      <c r="G33" s="402">
        <f>E33+F33</f>
        <v>28000</v>
      </c>
      <c r="H33" s="398" t="s">
        <v>447</v>
      </c>
      <c r="I33" s="399" t="s">
        <v>450</v>
      </c>
    </row>
    <row r="34" spans="1:9" ht="25.5">
      <c r="A34" s="392" t="s">
        <v>298</v>
      </c>
      <c r="B34" s="392"/>
      <c r="C34" s="392"/>
      <c r="D34" s="384" t="s">
        <v>427</v>
      </c>
      <c r="E34" s="349">
        <f>E35</f>
        <v>200000</v>
      </c>
      <c r="F34" s="349">
        <f>F35</f>
        <v>0</v>
      </c>
      <c r="G34" s="349">
        <f>G35</f>
        <v>200000</v>
      </c>
      <c r="H34" s="364"/>
      <c r="I34" s="166"/>
    </row>
    <row r="35" spans="1:9" ht="15" customHeight="1">
      <c r="A35" s="344"/>
      <c r="B35" s="452" t="s">
        <v>303</v>
      </c>
      <c r="C35" s="453"/>
      <c r="D35" s="450" t="s">
        <v>42</v>
      </c>
      <c r="E35" s="449">
        <f>E36</f>
        <v>200000</v>
      </c>
      <c r="F35" s="449"/>
      <c r="G35" s="449">
        <f>G36</f>
        <v>200000</v>
      </c>
      <c r="H35" s="355"/>
      <c r="I35" s="166"/>
    </row>
    <row r="36" spans="1:9" ht="24">
      <c r="A36" s="344"/>
      <c r="B36" s="346"/>
      <c r="C36" s="395">
        <v>6050</v>
      </c>
      <c r="D36" s="396" t="s">
        <v>430</v>
      </c>
      <c r="E36" s="397">
        <v>200000</v>
      </c>
      <c r="F36" s="405"/>
      <c r="G36" s="397">
        <f>E36+F36</f>
        <v>200000</v>
      </c>
      <c r="H36" s="398" t="s">
        <v>448</v>
      </c>
      <c r="I36" s="399" t="s">
        <v>450</v>
      </c>
    </row>
    <row r="37" spans="1:9" ht="15">
      <c r="A37" s="392" t="s">
        <v>308</v>
      </c>
      <c r="B37" s="392"/>
      <c r="C37" s="392"/>
      <c r="D37" s="384" t="s">
        <v>44</v>
      </c>
      <c r="E37" s="349">
        <f aca="true" t="shared" si="2" ref="E37:G38">E38</f>
        <v>0</v>
      </c>
      <c r="F37" s="349">
        <f t="shared" si="2"/>
        <v>400000</v>
      </c>
      <c r="G37" s="349">
        <f t="shared" si="2"/>
        <v>400000</v>
      </c>
      <c r="H37" s="366"/>
      <c r="I37" s="166"/>
    </row>
    <row r="38" spans="1:9" ht="15" customHeight="1">
      <c r="A38" s="344"/>
      <c r="B38" s="452" t="s">
        <v>309</v>
      </c>
      <c r="C38" s="453"/>
      <c r="D38" s="450" t="s">
        <v>43</v>
      </c>
      <c r="E38" s="449">
        <f t="shared" si="2"/>
        <v>0</v>
      </c>
      <c r="F38" s="449">
        <f t="shared" si="2"/>
        <v>400000</v>
      </c>
      <c r="G38" s="449">
        <f t="shared" si="2"/>
        <v>400000</v>
      </c>
      <c r="H38" s="355"/>
      <c r="I38" s="166"/>
    </row>
    <row r="39" spans="1:9" ht="15" customHeight="1">
      <c r="A39" s="344"/>
      <c r="B39" s="346"/>
      <c r="C39" s="395">
        <v>6050</v>
      </c>
      <c r="D39" s="396" t="s">
        <v>430</v>
      </c>
      <c r="E39" s="397">
        <v>0</v>
      </c>
      <c r="F39" s="397">
        <v>400000</v>
      </c>
      <c r="G39" s="397">
        <f>E39+F39</f>
        <v>400000</v>
      </c>
      <c r="H39" s="418" t="s">
        <v>462</v>
      </c>
      <c r="I39" s="399" t="s">
        <v>450</v>
      </c>
    </row>
    <row r="40" spans="1:9" ht="5.25" customHeight="1" thickBot="1">
      <c r="A40" s="369"/>
      <c r="B40" s="356"/>
      <c r="C40" s="357"/>
      <c r="D40" s="358"/>
      <c r="E40" s="359"/>
      <c r="F40" s="365"/>
      <c r="G40" s="359"/>
      <c r="H40" s="360"/>
      <c r="I40" s="380"/>
    </row>
    <row r="41" spans="1:9" ht="22.5" customHeight="1" thickBot="1">
      <c r="A41" s="370"/>
      <c r="B41" s="371"/>
      <c r="C41" s="371"/>
      <c r="D41" s="372" t="s">
        <v>435</v>
      </c>
      <c r="E41" s="362">
        <f>E8+E11+E14+E23+E28+E31+E34+E37</f>
        <v>5059000</v>
      </c>
      <c r="F41" s="362">
        <f>F8+F11+F14+F23+F28+F31+F34+F37</f>
        <v>-41161</v>
      </c>
      <c r="G41" s="362">
        <f>G8+G11+G14+G23+G28+G31+G34+G37</f>
        <v>5017839</v>
      </c>
      <c r="H41" s="381"/>
      <c r="I41" s="274"/>
    </row>
    <row r="42" spans="1:8" ht="12.75">
      <c r="A42" s="334"/>
      <c r="B42" s="334"/>
      <c r="C42" s="334"/>
      <c r="D42" s="334"/>
      <c r="E42" s="367"/>
      <c r="F42" s="368"/>
      <c r="G42" s="367"/>
      <c r="H42" s="337"/>
    </row>
    <row r="43" spans="1:8" ht="15.75">
      <c r="A43" s="334"/>
      <c r="B43" s="334"/>
      <c r="C43" s="334"/>
      <c r="D43" s="338"/>
      <c r="E43" s="339"/>
      <c r="F43" s="340"/>
      <c r="G43" s="339"/>
      <c r="H43" s="337"/>
    </row>
    <row r="44" spans="1:8" ht="12.75">
      <c r="A44" s="334"/>
      <c r="B44" s="334"/>
      <c r="C44" s="341"/>
      <c r="D44" s="335"/>
      <c r="E44" s="334"/>
      <c r="F44" s="342"/>
      <c r="G44" s="334"/>
      <c r="H44" s="343"/>
    </row>
    <row r="45" spans="1:8" ht="12.75">
      <c r="A45" s="334"/>
      <c r="B45" s="334"/>
      <c r="C45" s="334"/>
      <c r="D45" s="334"/>
      <c r="E45" s="334"/>
      <c r="F45" s="342"/>
      <c r="G45" s="334"/>
      <c r="H45" s="343"/>
    </row>
    <row r="46" spans="4:8" ht="12.75">
      <c r="D46" s="335"/>
      <c r="E46" s="335"/>
      <c r="F46" s="336"/>
      <c r="G46" s="335"/>
      <c r="H46" s="343"/>
    </row>
    <row r="47" spans="4:8" ht="12.75">
      <c r="D47" s="334"/>
      <c r="E47" s="335"/>
      <c r="F47" s="336"/>
      <c r="G47" s="335"/>
      <c r="H47" s="343"/>
    </row>
    <row r="48" spans="4:8" ht="12.75">
      <c r="D48" s="334"/>
      <c r="E48" s="335"/>
      <c r="F48" s="336"/>
      <c r="G48" s="335"/>
      <c r="H48" s="343"/>
    </row>
    <row r="49" spans="4:8" ht="12.75">
      <c r="D49" s="334"/>
      <c r="E49" s="335"/>
      <c r="F49" s="336"/>
      <c r="G49" s="335"/>
      <c r="H49" s="343"/>
    </row>
    <row r="50" spans="4:8" ht="12.75">
      <c r="D50" s="334"/>
      <c r="E50" s="335"/>
      <c r="F50" s="336"/>
      <c r="G50" s="335"/>
      <c r="H50" s="343"/>
    </row>
    <row r="51" spans="4:8" ht="12.75">
      <c r="D51" s="334"/>
      <c r="E51" s="335"/>
      <c r="F51" s="336"/>
      <c r="G51" s="335"/>
      <c r="H51" s="343"/>
    </row>
    <row r="52" spans="4:8" ht="12.75">
      <c r="D52" s="334"/>
      <c r="E52" s="335"/>
      <c r="F52" s="336"/>
      <c r="G52" s="335"/>
      <c r="H52" s="343"/>
    </row>
    <row r="53" spans="4:8" ht="12.75">
      <c r="D53" s="334"/>
      <c r="E53" s="335"/>
      <c r="F53" s="336"/>
      <c r="G53" s="335"/>
      <c r="H53" s="343"/>
    </row>
    <row r="54" spans="4:8" ht="12.75">
      <c r="D54" s="334"/>
      <c r="E54" s="334"/>
      <c r="F54" s="342"/>
      <c r="G54" s="334"/>
      <c r="H54" s="343"/>
    </row>
    <row r="55" spans="4:8" ht="12.75">
      <c r="D55" s="334"/>
      <c r="E55" s="334"/>
      <c r="F55" s="342"/>
      <c r="G55" s="334"/>
      <c r="H55" s="343"/>
    </row>
  </sheetData>
  <mergeCells count="1">
    <mergeCell ref="C4:G4"/>
  </mergeCells>
  <printOptions/>
  <pageMargins left="0.3937007874015748" right="0" top="0.7874015748031497" bottom="0.3937007874015748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52">
      <selection activeCell="A33" sqref="A33:G33"/>
    </sheetView>
  </sheetViews>
  <sheetFormatPr defaultColWidth="9.00390625" defaultRowHeight="12.75"/>
  <cols>
    <col min="1" max="1" width="5.25390625" style="1" bestFit="1" customWidth="1"/>
    <col min="2" max="2" width="7.00390625" style="1" bestFit="1" customWidth="1"/>
    <col min="3" max="3" width="7.625" style="1" customWidth="1"/>
    <col min="4" max="4" width="71.625" style="1" customWidth="1"/>
    <col min="5" max="7" width="19.25390625" style="1" customWidth="1"/>
    <col min="8" max="8" width="4.125" style="1" customWidth="1"/>
    <col min="9" max="9" width="10.25390625" style="1" customWidth="1"/>
    <col min="10" max="10" width="1.12109375" style="1" customWidth="1"/>
    <col min="11" max="16384" width="9.125" style="1" customWidth="1"/>
  </cols>
  <sheetData>
    <row r="1" ht="12.75">
      <c r="F1" t="s">
        <v>411</v>
      </c>
    </row>
    <row r="2" ht="12.75">
      <c r="F2" t="s">
        <v>392</v>
      </c>
    </row>
    <row r="3" ht="12.75">
      <c r="F3" t="s">
        <v>393</v>
      </c>
    </row>
    <row r="4" ht="12.75">
      <c r="G4"/>
    </row>
    <row r="5" spans="3:13" ht="41.25" customHeight="1">
      <c r="C5" s="494" t="s">
        <v>457</v>
      </c>
      <c r="D5" s="494"/>
      <c r="E5" s="494"/>
      <c r="F5" s="494"/>
      <c r="G5" s="494"/>
      <c r="H5" s="82"/>
      <c r="I5" s="82"/>
      <c r="J5" s="82"/>
      <c r="K5" s="82"/>
      <c r="L5" s="82"/>
      <c r="M5" s="82"/>
    </row>
    <row r="6" spans="3:13" ht="17.25" customHeight="1">
      <c r="C6" s="82"/>
      <c r="D6" s="207" t="s">
        <v>380</v>
      </c>
      <c r="E6" s="82"/>
      <c r="F6" s="82"/>
      <c r="G6" s="82"/>
      <c r="H6" s="82"/>
      <c r="I6" s="82"/>
      <c r="J6" s="82"/>
      <c r="K6" s="82"/>
      <c r="L6" s="82"/>
      <c r="M6" s="82"/>
    </row>
    <row r="7" spans="3:13" ht="6" customHeight="1" thickBot="1">
      <c r="C7" s="82"/>
      <c r="D7" s="88"/>
      <c r="E7" s="82"/>
      <c r="F7" s="82"/>
      <c r="G7" s="82"/>
      <c r="H7" s="82"/>
      <c r="I7" s="82"/>
      <c r="J7" s="82"/>
      <c r="K7" s="82"/>
      <c r="L7" s="82"/>
      <c r="M7" s="82"/>
    </row>
    <row r="8" spans="1:9" ht="26.25" customHeight="1" thickBot="1">
      <c r="A8" s="408" t="s">
        <v>0</v>
      </c>
      <c r="B8" s="215" t="s">
        <v>32</v>
      </c>
      <c r="C8" s="416" t="s">
        <v>1</v>
      </c>
      <c r="D8" s="216" t="s">
        <v>59</v>
      </c>
      <c r="E8" s="217" t="s">
        <v>458</v>
      </c>
      <c r="F8" s="217" t="s">
        <v>386</v>
      </c>
      <c r="G8" s="409" t="s">
        <v>460</v>
      </c>
      <c r="H8" s="113"/>
      <c r="I8" s="113"/>
    </row>
    <row r="9" spans="1:9" ht="18" customHeight="1" thickBot="1">
      <c r="A9" s="194" t="s">
        <v>182</v>
      </c>
      <c r="B9" s="195"/>
      <c r="C9" s="195"/>
      <c r="D9" s="255" t="s">
        <v>12</v>
      </c>
      <c r="E9" s="407">
        <f>E10</f>
        <v>61200</v>
      </c>
      <c r="F9" s="197"/>
      <c r="G9" s="196">
        <f>G10</f>
        <v>61200</v>
      </c>
      <c r="H9" s="114"/>
      <c r="I9" s="114"/>
    </row>
    <row r="10" spans="1:9" ht="16.5" customHeight="1">
      <c r="A10" s="90"/>
      <c r="B10" s="410" t="s">
        <v>183</v>
      </c>
      <c r="C10" s="410"/>
      <c r="D10" s="244" t="s">
        <v>369</v>
      </c>
      <c r="E10" s="411">
        <f>E11</f>
        <v>61200</v>
      </c>
      <c r="F10" s="412"/>
      <c r="G10" s="411">
        <f>G11</f>
        <v>61200</v>
      </c>
      <c r="H10" s="115"/>
      <c r="I10" s="115"/>
    </row>
    <row r="11" spans="1:9" ht="27" customHeight="1" thickBot="1">
      <c r="A11" s="91"/>
      <c r="B11" s="91"/>
      <c r="C11" s="91" t="s">
        <v>367</v>
      </c>
      <c r="D11" s="59" t="s">
        <v>368</v>
      </c>
      <c r="E11" s="63">
        <v>61200</v>
      </c>
      <c r="F11" s="111"/>
      <c r="G11" s="63">
        <v>61200</v>
      </c>
      <c r="H11" s="97"/>
      <c r="I11" s="97"/>
    </row>
    <row r="12" spans="1:9" ht="27.75" customHeight="1" thickBot="1">
      <c r="A12" s="51" t="s">
        <v>208</v>
      </c>
      <c r="B12" s="52"/>
      <c r="C12" s="52"/>
      <c r="D12" s="268" t="s">
        <v>422</v>
      </c>
      <c r="E12" s="54">
        <f>E13</f>
        <v>1272</v>
      </c>
      <c r="F12" s="110"/>
      <c r="G12" s="53">
        <f>G13</f>
        <v>1272</v>
      </c>
      <c r="H12" s="114"/>
      <c r="I12" s="114"/>
    </row>
    <row r="13" spans="1:9" ht="16.5" customHeight="1">
      <c r="A13" s="90"/>
      <c r="B13" s="410" t="s">
        <v>209</v>
      </c>
      <c r="C13" s="410"/>
      <c r="D13" s="244" t="s">
        <v>370</v>
      </c>
      <c r="E13" s="411">
        <f>E14</f>
        <v>1272</v>
      </c>
      <c r="F13" s="412"/>
      <c r="G13" s="411">
        <f>G14</f>
        <v>1272</v>
      </c>
      <c r="H13" s="115"/>
      <c r="I13" s="115"/>
    </row>
    <row r="14" spans="1:9" ht="27" customHeight="1" thickBot="1">
      <c r="A14" s="91"/>
      <c r="B14" s="91"/>
      <c r="C14" s="91" t="s">
        <v>367</v>
      </c>
      <c r="D14" s="59" t="s">
        <v>368</v>
      </c>
      <c r="E14" s="63">
        <v>1272</v>
      </c>
      <c r="F14" s="111"/>
      <c r="G14" s="63">
        <v>1272</v>
      </c>
      <c r="H14" s="97"/>
      <c r="I14" s="97"/>
    </row>
    <row r="15" spans="1:9" ht="22.5" customHeight="1" thickBot="1">
      <c r="A15" s="51" t="s">
        <v>216</v>
      </c>
      <c r="B15" s="52"/>
      <c r="C15" s="52"/>
      <c r="D15" s="268" t="s">
        <v>14</v>
      </c>
      <c r="E15" s="54">
        <f>E16</f>
        <v>2500</v>
      </c>
      <c r="F15" s="110"/>
      <c r="G15" s="53">
        <f>G16</f>
        <v>2500</v>
      </c>
      <c r="H15" s="114"/>
      <c r="I15" s="114"/>
    </row>
    <row r="16" spans="1:9" ht="16.5" customHeight="1">
      <c r="A16" s="90"/>
      <c r="B16" s="410" t="s">
        <v>220</v>
      </c>
      <c r="C16" s="410"/>
      <c r="D16" s="244" t="s">
        <v>221</v>
      </c>
      <c r="E16" s="411">
        <f>E17</f>
        <v>2500</v>
      </c>
      <c r="F16" s="412"/>
      <c r="G16" s="411">
        <f>G17</f>
        <v>2500</v>
      </c>
      <c r="H16" s="115"/>
      <c r="I16" s="115"/>
    </row>
    <row r="17" spans="1:9" ht="27" customHeight="1" thickBot="1">
      <c r="A17" s="89"/>
      <c r="B17" s="89"/>
      <c r="C17" s="89" t="s">
        <v>367</v>
      </c>
      <c r="D17" s="66" t="s">
        <v>368</v>
      </c>
      <c r="E17" s="92">
        <v>2500</v>
      </c>
      <c r="F17" s="112"/>
      <c r="G17" s="92">
        <v>2500</v>
      </c>
      <c r="H17" s="97"/>
      <c r="I17" s="97"/>
    </row>
    <row r="18" spans="1:9" ht="16.5" customHeight="1" thickBot="1">
      <c r="A18" s="51" t="s">
        <v>258</v>
      </c>
      <c r="B18" s="52"/>
      <c r="C18" s="52"/>
      <c r="D18" s="255" t="s">
        <v>29</v>
      </c>
      <c r="E18" s="54">
        <f>E19+E21+E23</f>
        <v>2475200</v>
      </c>
      <c r="F18" s="54">
        <f>F19+F21+F23</f>
        <v>108300</v>
      </c>
      <c r="G18" s="53">
        <f>G19+G21+G23</f>
        <v>2584300</v>
      </c>
      <c r="H18" s="114"/>
      <c r="I18" s="114"/>
    </row>
    <row r="19" spans="1:9" ht="28.5" customHeight="1">
      <c r="A19" s="90"/>
      <c r="B19" s="410" t="s">
        <v>259</v>
      </c>
      <c r="C19" s="410"/>
      <c r="D19" s="244" t="s">
        <v>260</v>
      </c>
      <c r="E19" s="411">
        <f>E20</f>
        <v>2409000</v>
      </c>
      <c r="F19" s="411">
        <f>F20</f>
        <v>106100</v>
      </c>
      <c r="G19" s="411">
        <f>G20</f>
        <v>2515100</v>
      </c>
      <c r="H19" s="115"/>
      <c r="I19" s="115"/>
    </row>
    <row r="20" spans="1:9" ht="27" customHeight="1">
      <c r="A20" s="91"/>
      <c r="B20" s="91"/>
      <c r="C20" s="91" t="s">
        <v>367</v>
      </c>
      <c r="D20" s="59" t="s">
        <v>368</v>
      </c>
      <c r="E20" s="63">
        <v>2409000</v>
      </c>
      <c r="F20" s="111">
        <v>106100</v>
      </c>
      <c r="G20" s="63">
        <f>SUM(E20:F20)</f>
        <v>2515100</v>
      </c>
      <c r="H20" s="97"/>
      <c r="I20" s="97"/>
    </row>
    <row r="21" spans="1:9" ht="27.75" customHeight="1">
      <c r="A21" s="93"/>
      <c r="B21" s="413" t="s">
        <v>269</v>
      </c>
      <c r="C21" s="413"/>
      <c r="D21" s="245" t="s">
        <v>270</v>
      </c>
      <c r="E21" s="414">
        <f>E22</f>
        <v>11800</v>
      </c>
      <c r="F21" s="414">
        <f>F22</f>
        <v>-400</v>
      </c>
      <c r="G21" s="414">
        <f>G22</f>
        <v>12200</v>
      </c>
      <c r="H21" s="115"/>
      <c r="I21" s="115"/>
    </row>
    <row r="22" spans="1:9" ht="26.25" customHeight="1">
      <c r="A22" s="91"/>
      <c r="B22" s="91"/>
      <c r="C22" s="91" t="s">
        <v>367</v>
      </c>
      <c r="D22" s="59" t="s">
        <v>368</v>
      </c>
      <c r="E22" s="63">
        <v>11800</v>
      </c>
      <c r="F22" s="111">
        <v>-400</v>
      </c>
      <c r="G22" s="63">
        <f>E22-F22</f>
        <v>12200</v>
      </c>
      <c r="H22" s="97"/>
      <c r="I22" s="97"/>
    </row>
    <row r="23" spans="1:9" ht="15.75" customHeight="1">
      <c r="A23" s="93"/>
      <c r="B23" s="413" t="s">
        <v>272</v>
      </c>
      <c r="C23" s="413"/>
      <c r="D23" s="245" t="s">
        <v>371</v>
      </c>
      <c r="E23" s="414">
        <f>E24</f>
        <v>54400</v>
      </c>
      <c r="F23" s="414">
        <f>F24</f>
        <v>2600</v>
      </c>
      <c r="G23" s="414">
        <f>G24</f>
        <v>57000</v>
      </c>
      <c r="H23" s="115"/>
      <c r="I23" s="115"/>
    </row>
    <row r="24" spans="1:9" ht="26.25" customHeight="1">
      <c r="A24" s="91"/>
      <c r="B24" s="91"/>
      <c r="C24" s="91" t="s">
        <v>367</v>
      </c>
      <c r="D24" s="59" t="s">
        <v>368</v>
      </c>
      <c r="E24" s="63">
        <v>54400</v>
      </c>
      <c r="F24" s="111">
        <v>2600</v>
      </c>
      <c r="G24" s="63">
        <f>SUM(E24:F24)</f>
        <v>57000</v>
      </c>
      <c r="H24" s="97"/>
      <c r="I24" s="97"/>
    </row>
    <row r="25" spans="1:9" ht="13.5" thickBot="1">
      <c r="A25" s="95"/>
      <c r="B25" s="95"/>
      <c r="C25" s="95"/>
      <c r="D25" s="73"/>
      <c r="E25" s="96"/>
      <c r="F25" s="96"/>
      <c r="G25" s="118"/>
      <c r="H25" s="97"/>
      <c r="I25" s="97"/>
    </row>
    <row r="26" spans="1:9" ht="16.5" thickBot="1">
      <c r="A26" s="98"/>
      <c r="B26" s="98"/>
      <c r="C26" s="98"/>
      <c r="D26" s="99" t="s">
        <v>372</v>
      </c>
      <c r="E26" s="100">
        <f>E9+E12+E15+E18</f>
        <v>2540172</v>
      </c>
      <c r="F26" s="100">
        <f>F9+F12+F15+F18</f>
        <v>108300</v>
      </c>
      <c r="G26" s="119">
        <f>G9+G12+G15+G18</f>
        <v>2649272</v>
      </c>
      <c r="H26" s="116"/>
      <c r="I26" s="116"/>
    </row>
    <row r="27" spans="1:9" ht="15.75">
      <c r="A27" s="98"/>
      <c r="B27" s="98"/>
      <c r="C27" s="98"/>
      <c r="D27" s="132"/>
      <c r="E27" s="133"/>
      <c r="F27" s="133"/>
      <c r="G27" s="133"/>
      <c r="H27" s="116"/>
      <c r="I27" s="116"/>
    </row>
    <row r="28" spans="1:9" ht="15.75">
      <c r="A28" s="98"/>
      <c r="B28" s="98"/>
      <c r="C28" s="98"/>
      <c r="D28" s="132"/>
      <c r="E28" s="133"/>
      <c r="F28" s="133"/>
      <c r="G28" s="133"/>
      <c r="H28" s="116"/>
      <c r="I28" s="116"/>
    </row>
    <row r="29" spans="1:9" ht="15.75">
      <c r="A29" s="98"/>
      <c r="B29" s="98"/>
      <c r="C29" s="98"/>
      <c r="D29" s="132"/>
      <c r="E29" s="133"/>
      <c r="F29" s="133"/>
      <c r="G29" s="133"/>
      <c r="H29" s="116"/>
      <c r="I29" s="116"/>
    </row>
    <row r="30" spans="1:9" ht="15.75">
      <c r="A30" s="98"/>
      <c r="B30" s="98"/>
      <c r="C30" s="98"/>
      <c r="D30" s="132"/>
      <c r="E30" s="133"/>
      <c r="F30" s="133"/>
      <c r="G30" s="133"/>
      <c r="H30" s="116"/>
      <c r="I30" s="116"/>
    </row>
    <row r="31" spans="1:9" ht="15.75">
      <c r="A31" s="95"/>
      <c r="B31" s="95"/>
      <c r="C31" s="95"/>
      <c r="D31" s="207" t="s">
        <v>373</v>
      </c>
      <c r="E31" s="96"/>
      <c r="F31" s="96"/>
      <c r="H31" s="29"/>
      <c r="I31" s="29"/>
    </row>
    <row r="32" ht="13.5" thickBot="1"/>
    <row r="33" spans="1:7" ht="26.25" customHeight="1" thickBot="1">
      <c r="A33" s="408" t="s">
        <v>0</v>
      </c>
      <c r="B33" s="215" t="s">
        <v>32</v>
      </c>
      <c r="C33" s="416" t="s">
        <v>1</v>
      </c>
      <c r="D33" s="216" t="s">
        <v>59</v>
      </c>
      <c r="E33" s="217" t="s">
        <v>458</v>
      </c>
      <c r="F33" s="217" t="s">
        <v>386</v>
      </c>
      <c r="G33" s="409" t="s">
        <v>460</v>
      </c>
    </row>
    <row r="34" spans="1:7" ht="16.5" thickBot="1">
      <c r="A34" s="51" t="s">
        <v>182</v>
      </c>
      <c r="B34" s="52"/>
      <c r="C34" s="52"/>
      <c r="D34" s="255" t="s">
        <v>12</v>
      </c>
      <c r="E34" s="54">
        <f>E35</f>
        <v>61200</v>
      </c>
      <c r="F34" s="54"/>
      <c r="G34" s="54">
        <f>G35</f>
        <v>61200</v>
      </c>
    </row>
    <row r="35" spans="1:7" ht="14.25">
      <c r="A35" s="93"/>
      <c r="B35" s="413" t="s">
        <v>183</v>
      </c>
      <c r="C35" s="413"/>
      <c r="D35" s="245" t="s">
        <v>369</v>
      </c>
      <c r="E35" s="414">
        <f>SUM(E36:E38)</f>
        <v>61200</v>
      </c>
      <c r="F35" s="414"/>
      <c r="G35" s="414">
        <f>SUM(G36:G38)</f>
        <v>61200</v>
      </c>
    </row>
    <row r="36" spans="1:7" ht="15" customHeight="1">
      <c r="A36" s="103"/>
      <c r="B36" s="103"/>
      <c r="C36" s="103">
        <v>4010</v>
      </c>
      <c r="D36" s="59" t="s">
        <v>374</v>
      </c>
      <c r="E36" s="63">
        <v>46500</v>
      </c>
      <c r="F36" s="63"/>
      <c r="G36" s="63">
        <v>46500</v>
      </c>
    </row>
    <row r="37" spans="1:7" ht="15" customHeight="1">
      <c r="A37" s="103"/>
      <c r="B37" s="103"/>
      <c r="C37" s="103">
        <v>4110</v>
      </c>
      <c r="D37" s="59" t="s">
        <v>375</v>
      </c>
      <c r="E37" s="63">
        <v>13200</v>
      </c>
      <c r="F37" s="63"/>
      <c r="G37" s="63">
        <v>13200</v>
      </c>
    </row>
    <row r="38" spans="1:7" ht="15" customHeight="1" thickBot="1">
      <c r="A38" s="103"/>
      <c r="B38" s="103"/>
      <c r="C38" s="103">
        <v>4120</v>
      </c>
      <c r="D38" s="59" t="s">
        <v>376</v>
      </c>
      <c r="E38" s="63">
        <v>1500</v>
      </c>
      <c r="F38" s="63"/>
      <c r="G38" s="63">
        <v>1500</v>
      </c>
    </row>
    <row r="39" spans="1:7" ht="30.75" thickBot="1">
      <c r="A39" s="51" t="s">
        <v>208</v>
      </c>
      <c r="B39" s="52"/>
      <c r="C39" s="52"/>
      <c r="D39" s="268" t="s">
        <v>422</v>
      </c>
      <c r="E39" s="54">
        <f>E40</f>
        <v>1272</v>
      </c>
      <c r="F39" s="54"/>
      <c r="G39" s="54">
        <f>G40</f>
        <v>1272</v>
      </c>
    </row>
    <row r="40" spans="1:7" ht="16.5" customHeight="1">
      <c r="A40" s="93"/>
      <c r="B40" s="413" t="s">
        <v>209</v>
      </c>
      <c r="C40" s="413"/>
      <c r="D40" s="245" t="s">
        <v>370</v>
      </c>
      <c r="E40" s="414">
        <f>SUM(E41:E41)</f>
        <v>1272</v>
      </c>
      <c r="F40" s="414"/>
      <c r="G40" s="414">
        <f>SUM(G41:G41)</f>
        <v>1272</v>
      </c>
    </row>
    <row r="41" spans="1:7" ht="15.75" customHeight="1" thickBot="1">
      <c r="A41" s="103"/>
      <c r="B41" s="103"/>
      <c r="C41" s="91" t="s">
        <v>155</v>
      </c>
      <c r="D41" s="59" t="s">
        <v>156</v>
      </c>
      <c r="E41" s="63">
        <v>1272</v>
      </c>
      <c r="F41" s="63"/>
      <c r="G41" s="63">
        <v>1272</v>
      </c>
    </row>
    <row r="42" spans="1:7" ht="16.5" thickBot="1">
      <c r="A42" s="51">
        <v>754</v>
      </c>
      <c r="B42" s="52"/>
      <c r="C42" s="52"/>
      <c r="D42" s="268" t="s">
        <v>14</v>
      </c>
      <c r="E42" s="54">
        <f>E43</f>
        <v>2500</v>
      </c>
      <c r="F42" s="54"/>
      <c r="G42" s="54">
        <f>G43</f>
        <v>2500</v>
      </c>
    </row>
    <row r="43" spans="1:7" ht="14.25">
      <c r="A43" s="93"/>
      <c r="B43" s="413">
        <v>75414</v>
      </c>
      <c r="C43" s="413"/>
      <c r="D43" s="245" t="s">
        <v>221</v>
      </c>
      <c r="E43" s="414">
        <f>E44+E45</f>
        <v>2500</v>
      </c>
      <c r="F43" s="414"/>
      <c r="G43" s="414">
        <f>G44+G45</f>
        <v>2500</v>
      </c>
    </row>
    <row r="44" spans="1:7" ht="14.25" customHeight="1">
      <c r="A44" s="103"/>
      <c r="B44" s="103"/>
      <c r="C44" s="103">
        <v>4210</v>
      </c>
      <c r="D44" s="59" t="s">
        <v>152</v>
      </c>
      <c r="E44" s="63">
        <v>2000</v>
      </c>
      <c r="F44" s="63"/>
      <c r="G44" s="63">
        <v>2000</v>
      </c>
    </row>
    <row r="45" spans="1:7" ht="14.25" customHeight="1" thickBot="1">
      <c r="A45" s="127"/>
      <c r="B45" s="128"/>
      <c r="C45" s="91" t="s">
        <v>155</v>
      </c>
      <c r="D45" s="59" t="s">
        <v>156</v>
      </c>
      <c r="E45" s="129">
        <v>500</v>
      </c>
      <c r="F45" s="129"/>
      <c r="G45" s="129">
        <v>500</v>
      </c>
    </row>
    <row r="46" spans="1:7" ht="16.5" thickBot="1">
      <c r="A46" s="51" t="s">
        <v>258</v>
      </c>
      <c r="B46" s="52"/>
      <c r="C46" s="52"/>
      <c r="D46" s="255" t="s">
        <v>29</v>
      </c>
      <c r="E46" s="54">
        <f>E47+E65+E67</f>
        <v>2475200</v>
      </c>
      <c r="F46" s="54">
        <f>F47+F65+F67</f>
        <v>108300</v>
      </c>
      <c r="G46" s="54">
        <f>G47+G65+G67</f>
        <v>2584300</v>
      </c>
    </row>
    <row r="47" spans="1:7" ht="28.5">
      <c r="A47" s="93"/>
      <c r="B47" s="413" t="s">
        <v>259</v>
      </c>
      <c r="C47" s="413"/>
      <c r="D47" s="245" t="s">
        <v>260</v>
      </c>
      <c r="E47" s="414">
        <f>SUM(E48:E64)</f>
        <v>2409000</v>
      </c>
      <c r="F47" s="414">
        <f>SUM(F48:F64)</f>
        <v>106100</v>
      </c>
      <c r="G47" s="414">
        <f>SUM(G48:G64)</f>
        <v>2515100</v>
      </c>
    </row>
    <row r="48" spans="1:7" ht="14.25">
      <c r="A48" s="93"/>
      <c r="B48" s="94"/>
      <c r="C48" s="130" t="s">
        <v>233</v>
      </c>
      <c r="D48" s="59" t="s">
        <v>198</v>
      </c>
      <c r="E48" s="131">
        <v>790</v>
      </c>
      <c r="G48" s="131">
        <v>790</v>
      </c>
    </row>
    <row r="49" spans="1:7" ht="15" customHeight="1">
      <c r="A49" s="103"/>
      <c r="B49" s="103"/>
      <c r="C49" s="103">
        <v>3110</v>
      </c>
      <c r="D49" s="59" t="s">
        <v>282</v>
      </c>
      <c r="E49" s="62">
        <v>2302100</v>
      </c>
      <c r="F49" s="131">
        <v>106100</v>
      </c>
      <c r="G49" s="63">
        <f>SUM(E49:F49)</f>
        <v>2408200</v>
      </c>
    </row>
    <row r="50" spans="1:7" ht="15" customHeight="1">
      <c r="A50" s="103"/>
      <c r="B50" s="103"/>
      <c r="C50" s="103">
        <v>4010</v>
      </c>
      <c r="D50" s="59" t="s">
        <v>374</v>
      </c>
      <c r="E50" s="62">
        <v>36000</v>
      </c>
      <c r="F50" s="62"/>
      <c r="G50" s="63">
        <v>36000</v>
      </c>
    </row>
    <row r="51" spans="1:7" ht="15" customHeight="1">
      <c r="A51" s="103"/>
      <c r="B51" s="103"/>
      <c r="C51" s="103">
        <v>4040</v>
      </c>
      <c r="D51" s="59" t="s">
        <v>200</v>
      </c>
      <c r="E51" s="62">
        <v>2100</v>
      </c>
      <c r="F51" s="62"/>
      <c r="G51" s="63">
        <v>2100</v>
      </c>
    </row>
    <row r="52" spans="1:7" ht="15" customHeight="1">
      <c r="A52" s="103"/>
      <c r="B52" s="103"/>
      <c r="C52" s="103">
        <v>4110</v>
      </c>
      <c r="D52" s="59" t="s">
        <v>375</v>
      </c>
      <c r="E52" s="62">
        <v>37600</v>
      </c>
      <c r="F52" s="62"/>
      <c r="G52" s="62">
        <v>37600</v>
      </c>
    </row>
    <row r="53" spans="1:7" ht="15" customHeight="1">
      <c r="A53" s="103"/>
      <c r="B53" s="103"/>
      <c r="C53" s="103">
        <v>4120</v>
      </c>
      <c r="D53" s="59" t="s">
        <v>376</v>
      </c>
      <c r="E53" s="62">
        <v>1500</v>
      </c>
      <c r="F53" s="62"/>
      <c r="G53" s="62">
        <v>1500</v>
      </c>
    </row>
    <row r="54" spans="1:7" ht="15" customHeight="1">
      <c r="A54" s="103"/>
      <c r="B54" s="103"/>
      <c r="C54" s="103">
        <v>4170</v>
      </c>
      <c r="D54" s="59" t="s">
        <v>166</v>
      </c>
      <c r="E54" s="62">
        <v>2000</v>
      </c>
      <c r="F54" s="62"/>
      <c r="G54" s="62">
        <v>2000</v>
      </c>
    </row>
    <row r="55" spans="1:7" ht="15" customHeight="1">
      <c r="A55" s="103"/>
      <c r="B55" s="103"/>
      <c r="C55" s="103">
        <v>4210</v>
      </c>
      <c r="D55" s="59" t="s">
        <v>152</v>
      </c>
      <c r="E55" s="62">
        <v>4300</v>
      </c>
      <c r="F55" s="62"/>
      <c r="G55" s="62">
        <v>4300</v>
      </c>
    </row>
    <row r="56" spans="1:7" ht="15" customHeight="1">
      <c r="A56" s="103"/>
      <c r="B56" s="103"/>
      <c r="C56" s="103">
        <v>4260</v>
      </c>
      <c r="D56" s="59" t="s">
        <v>202</v>
      </c>
      <c r="E56" s="62">
        <v>500</v>
      </c>
      <c r="F56" s="62"/>
      <c r="G56" s="62">
        <v>500</v>
      </c>
    </row>
    <row r="57" spans="1:7" ht="15" customHeight="1">
      <c r="A57" s="103"/>
      <c r="B57" s="103"/>
      <c r="C57" s="103">
        <v>4270</v>
      </c>
      <c r="D57" s="59" t="s">
        <v>154</v>
      </c>
      <c r="E57" s="62">
        <v>1000</v>
      </c>
      <c r="F57" s="62"/>
      <c r="G57" s="62">
        <v>1000</v>
      </c>
    </row>
    <row r="58" spans="1:7" ht="15" customHeight="1">
      <c r="A58" s="103"/>
      <c r="B58" s="103"/>
      <c r="C58" s="103">
        <v>4280</v>
      </c>
      <c r="D58" s="59" t="s">
        <v>267</v>
      </c>
      <c r="E58" s="62">
        <v>300</v>
      </c>
      <c r="F58" s="62"/>
      <c r="G58" s="62">
        <v>300</v>
      </c>
    </row>
    <row r="59" spans="1:7" ht="15" customHeight="1">
      <c r="A59" s="103"/>
      <c r="B59" s="103"/>
      <c r="C59" s="103">
        <v>4300</v>
      </c>
      <c r="D59" s="59" t="s">
        <v>156</v>
      </c>
      <c r="E59" s="62">
        <v>12000</v>
      </c>
      <c r="F59" s="62"/>
      <c r="G59" s="62">
        <v>12000</v>
      </c>
    </row>
    <row r="60" spans="1:7" ht="15" customHeight="1">
      <c r="A60" s="103"/>
      <c r="B60" s="103"/>
      <c r="C60" s="103">
        <v>4370</v>
      </c>
      <c r="D60" s="59" t="s">
        <v>362</v>
      </c>
      <c r="E60" s="62">
        <v>1000</v>
      </c>
      <c r="F60" s="62"/>
      <c r="G60" s="62">
        <v>1000</v>
      </c>
    </row>
    <row r="61" spans="1:7" ht="15" customHeight="1">
      <c r="A61" s="103"/>
      <c r="B61" s="103"/>
      <c r="C61" s="103">
        <v>4410</v>
      </c>
      <c r="D61" s="59" t="s">
        <v>167</v>
      </c>
      <c r="E61" s="62">
        <v>500</v>
      </c>
      <c r="F61" s="62"/>
      <c r="G61" s="62">
        <v>500</v>
      </c>
    </row>
    <row r="62" spans="1:7" ht="15" customHeight="1">
      <c r="A62" s="103"/>
      <c r="B62" s="103"/>
      <c r="C62" s="103">
        <v>4430</v>
      </c>
      <c r="D62" s="59" t="s">
        <v>170</v>
      </c>
      <c r="E62" s="62">
        <v>500</v>
      </c>
      <c r="F62" s="62"/>
      <c r="G62" s="62">
        <v>500</v>
      </c>
    </row>
    <row r="63" spans="1:7" ht="15" customHeight="1">
      <c r="A63" s="103"/>
      <c r="B63" s="103"/>
      <c r="C63" s="103">
        <v>4440</v>
      </c>
      <c r="D63" s="59" t="s">
        <v>377</v>
      </c>
      <c r="E63" s="62">
        <v>810</v>
      </c>
      <c r="F63" s="62"/>
      <c r="G63" s="62">
        <v>810</v>
      </c>
    </row>
    <row r="64" spans="1:7" ht="15" customHeight="1">
      <c r="A64" s="103"/>
      <c r="B64" s="103"/>
      <c r="C64" s="103">
        <v>6060</v>
      </c>
      <c r="D64" s="59" t="s">
        <v>218</v>
      </c>
      <c r="E64" s="62">
        <v>6000</v>
      </c>
      <c r="F64" s="62"/>
      <c r="G64" s="62">
        <v>6000</v>
      </c>
    </row>
    <row r="65" spans="1:7" ht="28.5" customHeight="1">
      <c r="A65" s="93"/>
      <c r="B65" s="413" t="s">
        <v>269</v>
      </c>
      <c r="C65" s="413"/>
      <c r="D65" s="245" t="s">
        <v>270</v>
      </c>
      <c r="E65" s="414">
        <f>E66</f>
        <v>11800</v>
      </c>
      <c r="F65" s="414">
        <f>F66</f>
        <v>-400</v>
      </c>
      <c r="G65" s="414">
        <f>G66</f>
        <v>12200</v>
      </c>
    </row>
    <row r="66" spans="1:7" ht="15" customHeight="1">
      <c r="A66" s="103"/>
      <c r="B66" s="103"/>
      <c r="C66" s="103">
        <v>4130</v>
      </c>
      <c r="D66" s="59" t="s">
        <v>378</v>
      </c>
      <c r="E66" s="63">
        <v>11800</v>
      </c>
      <c r="F66" s="63">
        <v>-400</v>
      </c>
      <c r="G66" s="63">
        <f>E66-F66</f>
        <v>12200</v>
      </c>
    </row>
    <row r="67" spans="1:7" ht="18.75" customHeight="1">
      <c r="A67" s="93"/>
      <c r="B67" s="413" t="s">
        <v>272</v>
      </c>
      <c r="C67" s="413"/>
      <c r="D67" s="245" t="s">
        <v>379</v>
      </c>
      <c r="E67" s="414">
        <f>E68</f>
        <v>54400</v>
      </c>
      <c r="F67" s="414">
        <f>F68</f>
        <v>2600</v>
      </c>
      <c r="G67" s="414">
        <f>G68</f>
        <v>57000</v>
      </c>
    </row>
    <row r="68" spans="1:7" ht="15" customHeight="1">
      <c r="A68" s="103"/>
      <c r="B68" s="103"/>
      <c r="C68" s="103">
        <v>3110</v>
      </c>
      <c r="D68" s="59" t="s">
        <v>282</v>
      </c>
      <c r="E68" s="63">
        <v>54400</v>
      </c>
      <c r="F68" s="63">
        <v>2600</v>
      </c>
      <c r="G68" s="63">
        <f>SUM(E68:F68)</f>
        <v>57000</v>
      </c>
    </row>
    <row r="69" spans="1:7" ht="13.5" thickBot="1">
      <c r="A69" s="104"/>
      <c r="B69" s="104"/>
      <c r="C69" s="104"/>
      <c r="D69" s="105"/>
      <c r="E69" s="96"/>
      <c r="F69" s="96"/>
      <c r="G69" s="96"/>
    </row>
    <row r="70" spans="1:7" ht="16.5" thickBot="1">
      <c r="A70" s="106"/>
      <c r="B70" s="106"/>
      <c r="C70" s="107"/>
      <c r="D70" s="108" t="s">
        <v>372</v>
      </c>
      <c r="E70" s="109">
        <f>E34+E39+E42+E46</f>
        <v>2540172</v>
      </c>
      <c r="F70" s="109">
        <f>F34+F39+F42+F46</f>
        <v>108300</v>
      </c>
      <c r="G70" s="109">
        <f>G34+G39+G42+G46</f>
        <v>2649272</v>
      </c>
    </row>
    <row r="73" spans="1:8" ht="15.75">
      <c r="A73" s="120"/>
      <c r="B73" s="121"/>
      <c r="C73" s="121"/>
      <c r="D73" s="122"/>
      <c r="E73" s="122"/>
      <c r="F73" s="122"/>
      <c r="G73" s="122"/>
      <c r="H73" s="29"/>
    </row>
    <row r="74" spans="1:8" ht="14.25">
      <c r="A74" s="123"/>
      <c r="B74" s="123"/>
      <c r="C74" s="123"/>
      <c r="D74" s="124"/>
      <c r="E74" s="125"/>
      <c r="F74" s="125"/>
      <c r="G74" s="125"/>
      <c r="H74" s="29"/>
    </row>
    <row r="75" spans="1:8" ht="12.75">
      <c r="A75" s="72"/>
      <c r="B75" s="72"/>
      <c r="C75" s="72"/>
      <c r="D75" s="73"/>
      <c r="E75" s="74"/>
      <c r="F75" s="74"/>
      <c r="G75" s="74"/>
      <c r="H75" s="29"/>
    </row>
    <row r="76" spans="1:8" ht="12.75">
      <c r="A76" s="95"/>
      <c r="B76" s="95"/>
      <c r="C76" s="95"/>
      <c r="D76" s="73"/>
      <c r="E76" s="96"/>
      <c r="F76" s="96"/>
      <c r="G76" s="96"/>
      <c r="H76" s="29"/>
    </row>
    <row r="77" spans="1:8" ht="15">
      <c r="A77" s="126"/>
      <c r="B77" s="126"/>
      <c r="C77" s="126"/>
      <c r="D77" s="101"/>
      <c r="E77" s="102"/>
      <c r="F77" s="102"/>
      <c r="G77" s="102"/>
      <c r="H77" s="29"/>
    </row>
    <row r="78" spans="1:8" ht="12.75">
      <c r="A78" s="29"/>
      <c r="B78" s="29"/>
      <c r="C78" s="29"/>
      <c r="D78" s="29"/>
      <c r="E78" s="29"/>
      <c r="F78" s="29"/>
      <c r="G78" s="29"/>
      <c r="H78" s="29"/>
    </row>
  </sheetData>
  <mergeCells count="1">
    <mergeCell ref="C5:G5"/>
  </mergeCells>
  <printOptions/>
  <pageMargins left="0.7874015748031497" right="0" top="0.7874015748031497" bottom="0.1968503937007874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N11" sqref="N11"/>
    </sheetView>
  </sheetViews>
  <sheetFormatPr defaultColWidth="9.00390625" defaultRowHeight="12.75"/>
  <cols>
    <col min="1" max="1" width="4.75390625" style="0" customWidth="1"/>
    <col min="2" max="2" width="36.75390625" style="0" customWidth="1"/>
    <col min="3" max="3" width="14.125" style="0" customWidth="1"/>
    <col min="4" max="4" width="13.125" style="0" customWidth="1"/>
    <col min="5" max="5" width="11.875" style="0" customWidth="1"/>
    <col min="6" max="6" width="11.375" style="0" customWidth="1"/>
    <col min="7" max="7" width="10.875" style="0" customWidth="1"/>
    <col min="8" max="8" width="13.75390625" style="0" customWidth="1"/>
    <col min="9" max="9" width="10.625" style="0" bestFit="1" customWidth="1"/>
    <col min="10" max="10" width="12.25390625" style="0" customWidth="1"/>
    <col min="11" max="11" width="13.625" style="0" customWidth="1"/>
    <col min="12" max="12" width="1.12109375" style="0" customWidth="1"/>
  </cols>
  <sheetData>
    <row r="1" ht="12.75">
      <c r="I1" t="s">
        <v>404</v>
      </c>
    </row>
    <row r="2" ht="12.75">
      <c r="I2" t="s">
        <v>392</v>
      </c>
    </row>
    <row r="3" ht="12.75">
      <c r="I3" t="s">
        <v>393</v>
      </c>
    </row>
    <row r="5" spans="1:10" ht="16.5">
      <c r="A5" s="477" t="s">
        <v>92</v>
      </c>
      <c r="B5" s="477"/>
      <c r="C5" s="477"/>
      <c r="D5" s="477"/>
      <c r="E5" s="477"/>
      <c r="F5" s="477"/>
      <c r="G5" s="477"/>
      <c r="H5" s="477"/>
      <c r="I5" s="477"/>
      <c r="J5" s="477"/>
    </row>
    <row r="6" spans="1:10" ht="16.5">
      <c r="A6" s="477" t="s">
        <v>409</v>
      </c>
      <c r="B6" s="477"/>
      <c r="C6" s="477"/>
      <c r="D6" s="477"/>
      <c r="E6" s="477"/>
      <c r="F6" s="477"/>
      <c r="G6" s="477"/>
      <c r="H6" s="477"/>
      <c r="I6" s="477"/>
      <c r="J6" s="477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K7" s="20" t="s">
        <v>45</v>
      </c>
    </row>
    <row r="8" spans="1:11" ht="15" customHeight="1">
      <c r="A8" s="464" t="s">
        <v>46</v>
      </c>
      <c r="B8" s="464" t="s">
        <v>93</v>
      </c>
      <c r="C8" s="471" t="s">
        <v>94</v>
      </c>
      <c r="D8" s="495" t="s">
        <v>95</v>
      </c>
      <c r="E8" s="496"/>
      <c r="F8" s="496"/>
      <c r="G8" s="497"/>
      <c r="H8" s="471" t="s">
        <v>96</v>
      </c>
      <c r="I8" s="471"/>
      <c r="J8" s="471" t="s">
        <v>97</v>
      </c>
      <c r="K8" s="471" t="s">
        <v>98</v>
      </c>
    </row>
    <row r="9" spans="1:11" ht="15" customHeight="1">
      <c r="A9" s="464"/>
      <c r="B9" s="464"/>
      <c r="C9" s="471"/>
      <c r="D9" s="471" t="s">
        <v>99</v>
      </c>
      <c r="E9" s="472" t="s">
        <v>34</v>
      </c>
      <c r="F9" s="473"/>
      <c r="G9" s="474"/>
      <c r="H9" s="471" t="s">
        <v>99</v>
      </c>
      <c r="I9" s="471" t="s">
        <v>100</v>
      </c>
      <c r="J9" s="471"/>
      <c r="K9" s="471"/>
    </row>
    <row r="10" spans="1:11" ht="18" customHeight="1">
      <c r="A10" s="464"/>
      <c r="B10" s="464"/>
      <c r="C10" s="471"/>
      <c r="D10" s="471"/>
      <c r="E10" s="475" t="s">
        <v>101</v>
      </c>
      <c r="F10" s="472" t="s">
        <v>34</v>
      </c>
      <c r="G10" s="474"/>
      <c r="H10" s="471"/>
      <c r="I10" s="471"/>
      <c r="J10" s="471"/>
      <c r="K10" s="471"/>
    </row>
    <row r="11" spans="1:11" ht="42" customHeight="1">
      <c r="A11" s="464"/>
      <c r="B11" s="464"/>
      <c r="C11" s="471"/>
      <c r="D11" s="471"/>
      <c r="E11" s="476"/>
      <c r="F11" s="34" t="s">
        <v>102</v>
      </c>
      <c r="G11" s="34" t="s">
        <v>103</v>
      </c>
      <c r="H11" s="471"/>
      <c r="I11" s="471"/>
      <c r="J11" s="471"/>
      <c r="K11" s="471"/>
    </row>
    <row r="12" spans="1:11" ht="7.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</row>
    <row r="13" spans="1:11" ht="19.5" customHeight="1">
      <c r="A13" s="6" t="s">
        <v>104</v>
      </c>
      <c r="B13" s="4" t="s">
        <v>105</v>
      </c>
      <c r="C13" s="148">
        <v>5000</v>
      </c>
      <c r="D13" s="148">
        <v>1772200</v>
      </c>
      <c r="E13" s="148">
        <v>45000</v>
      </c>
      <c r="F13" s="148">
        <v>45000</v>
      </c>
      <c r="G13" s="148"/>
      <c r="H13" s="148">
        <v>1772200</v>
      </c>
      <c r="I13" s="148"/>
      <c r="J13" s="148">
        <v>5000</v>
      </c>
      <c r="K13" s="6" t="s">
        <v>58</v>
      </c>
    </row>
    <row r="14" spans="1:11" ht="12" customHeight="1">
      <c r="A14" s="35"/>
      <c r="B14" s="36" t="s">
        <v>33</v>
      </c>
      <c r="C14" s="148"/>
      <c r="D14" s="148"/>
      <c r="E14" s="148"/>
      <c r="F14" s="148"/>
      <c r="G14" s="148"/>
      <c r="H14" s="148"/>
      <c r="I14" s="148"/>
      <c r="J14" s="148"/>
      <c r="K14" s="6"/>
    </row>
    <row r="15" spans="1:11" ht="16.5" customHeight="1">
      <c r="A15" s="37"/>
      <c r="B15" s="38" t="s">
        <v>106</v>
      </c>
      <c r="C15" s="148"/>
      <c r="D15" s="148">
        <v>969600</v>
      </c>
      <c r="E15" s="148"/>
      <c r="F15" s="148"/>
      <c r="G15" s="148"/>
      <c r="H15" s="148">
        <v>969600</v>
      </c>
      <c r="I15" s="148"/>
      <c r="J15" s="148"/>
      <c r="K15" s="6" t="s">
        <v>58</v>
      </c>
    </row>
    <row r="16" spans="1:11" ht="16.5" customHeight="1">
      <c r="A16" s="37"/>
      <c r="B16" s="38" t="s">
        <v>107</v>
      </c>
      <c r="C16" s="148"/>
      <c r="D16" s="148">
        <v>95400</v>
      </c>
      <c r="E16" s="148"/>
      <c r="F16" s="148"/>
      <c r="G16" s="148"/>
      <c r="H16" s="148">
        <v>95400</v>
      </c>
      <c r="I16" s="148"/>
      <c r="J16" s="148"/>
      <c r="K16" s="6" t="s">
        <v>58</v>
      </c>
    </row>
    <row r="17" spans="1:11" ht="16.5" customHeight="1">
      <c r="A17" s="37"/>
      <c r="B17" s="38" t="s">
        <v>108</v>
      </c>
      <c r="C17" s="148"/>
      <c r="D17" s="148">
        <v>2000</v>
      </c>
      <c r="E17" s="148"/>
      <c r="F17" s="148"/>
      <c r="G17" s="148"/>
      <c r="H17" s="148">
        <v>2000</v>
      </c>
      <c r="I17" s="148"/>
      <c r="J17" s="148"/>
      <c r="K17" s="6" t="s">
        <v>58</v>
      </c>
    </row>
    <row r="18" spans="1:11" ht="16.5" customHeight="1">
      <c r="A18" s="39"/>
      <c r="B18" s="38" t="s">
        <v>109</v>
      </c>
      <c r="C18" s="148"/>
      <c r="D18" s="148">
        <v>557000</v>
      </c>
      <c r="E18" s="148"/>
      <c r="F18" s="148"/>
      <c r="G18" s="148"/>
      <c r="H18" s="148">
        <v>557000</v>
      </c>
      <c r="I18" s="148"/>
      <c r="J18" s="148"/>
      <c r="K18" s="6" t="s">
        <v>58</v>
      </c>
    </row>
    <row r="19" spans="1:11" ht="16.5" customHeight="1">
      <c r="A19" s="40"/>
      <c r="B19" s="38" t="s">
        <v>110</v>
      </c>
      <c r="C19" s="148"/>
      <c r="D19" s="148">
        <v>148200</v>
      </c>
      <c r="E19" s="148">
        <v>45000</v>
      </c>
      <c r="F19" s="148">
        <v>45000</v>
      </c>
      <c r="G19" s="148"/>
      <c r="H19" s="148">
        <v>148200</v>
      </c>
      <c r="I19" s="148"/>
      <c r="J19" s="148"/>
      <c r="K19" s="6"/>
    </row>
    <row r="20" spans="1:11" ht="19.5" customHeight="1">
      <c r="A20" s="6" t="s">
        <v>111</v>
      </c>
      <c r="B20" s="4" t="s">
        <v>112</v>
      </c>
      <c r="C20" s="4"/>
      <c r="D20" s="4"/>
      <c r="E20" s="4"/>
      <c r="F20" s="6" t="s">
        <v>58</v>
      </c>
      <c r="G20" s="4"/>
      <c r="H20" s="4"/>
      <c r="I20" s="4"/>
      <c r="J20" s="4"/>
      <c r="K20" s="6" t="s">
        <v>58</v>
      </c>
    </row>
    <row r="21" spans="1:11" ht="19.5" customHeight="1">
      <c r="A21" s="35"/>
      <c r="B21" s="36" t="s">
        <v>33</v>
      </c>
      <c r="C21" s="4"/>
      <c r="D21" s="4"/>
      <c r="E21" s="4"/>
      <c r="F21" s="6"/>
      <c r="G21" s="4"/>
      <c r="H21" s="4"/>
      <c r="I21" s="4"/>
      <c r="J21" s="4"/>
      <c r="K21" s="6"/>
    </row>
    <row r="22" spans="1:11" ht="19.5" customHeight="1">
      <c r="A22" s="37"/>
      <c r="B22" s="38" t="s">
        <v>48</v>
      </c>
      <c r="C22" s="4"/>
      <c r="D22" s="4"/>
      <c r="E22" s="4"/>
      <c r="F22" s="6" t="s">
        <v>58</v>
      </c>
      <c r="G22" s="4"/>
      <c r="H22" s="4"/>
      <c r="I22" s="4"/>
      <c r="J22" s="4"/>
      <c r="K22" s="6" t="s">
        <v>58</v>
      </c>
    </row>
    <row r="23" spans="1:11" ht="19.5" customHeight="1">
      <c r="A23" s="37"/>
      <c r="B23" s="38" t="s">
        <v>49</v>
      </c>
      <c r="C23" s="4"/>
      <c r="D23" s="4"/>
      <c r="E23" s="4"/>
      <c r="F23" s="6" t="s">
        <v>58</v>
      </c>
      <c r="G23" s="4"/>
      <c r="H23" s="4"/>
      <c r="I23" s="4"/>
      <c r="J23" s="4"/>
      <c r="K23" s="6" t="s">
        <v>58</v>
      </c>
    </row>
    <row r="24" spans="1:11" ht="19.5" customHeight="1">
      <c r="A24" s="6" t="s">
        <v>113</v>
      </c>
      <c r="B24" s="23" t="s">
        <v>114</v>
      </c>
      <c r="C24" s="148">
        <f>C26</f>
        <v>42622.93</v>
      </c>
      <c r="D24" s="148">
        <f>D26</f>
        <v>0</v>
      </c>
      <c r="E24" s="6"/>
      <c r="F24" s="6" t="s">
        <v>58</v>
      </c>
      <c r="G24" s="6" t="s">
        <v>58</v>
      </c>
      <c r="H24" s="148">
        <f>H26</f>
        <v>42622.93</v>
      </c>
      <c r="I24" s="6" t="s">
        <v>58</v>
      </c>
      <c r="J24" s="148">
        <f>J26</f>
        <v>0</v>
      </c>
      <c r="K24" s="4"/>
    </row>
    <row r="25" spans="1:11" ht="19.5" customHeight="1">
      <c r="A25" s="41"/>
      <c r="B25" s="36" t="s">
        <v>33</v>
      </c>
      <c r="C25" s="4"/>
      <c r="D25" s="4"/>
      <c r="E25" s="6"/>
      <c r="F25" s="6"/>
      <c r="G25" s="6"/>
      <c r="H25" s="4"/>
      <c r="I25" s="6"/>
      <c r="J25" s="4"/>
      <c r="K25" s="4"/>
    </row>
    <row r="26" spans="1:11" ht="19.5" customHeight="1">
      <c r="A26" s="33"/>
      <c r="B26" s="38" t="s">
        <v>383</v>
      </c>
      <c r="C26" s="148">
        <v>42622.93</v>
      </c>
      <c r="D26" s="149">
        <v>0</v>
      </c>
      <c r="E26" s="6"/>
      <c r="F26" s="6" t="s">
        <v>58</v>
      </c>
      <c r="G26" s="6" t="s">
        <v>58</v>
      </c>
      <c r="H26" s="148">
        <v>42622.93</v>
      </c>
      <c r="I26" s="6" t="s">
        <v>58</v>
      </c>
      <c r="J26" s="149">
        <v>0</v>
      </c>
      <c r="K26" s="4"/>
    </row>
    <row r="27" spans="1:11" ht="19.5" customHeight="1">
      <c r="A27" s="33"/>
      <c r="B27" s="38" t="s">
        <v>49</v>
      </c>
      <c r="C27" s="4"/>
      <c r="D27" s="4"/>
      <c r="E27" s="6"/>
      <c r="F27" s="6" t="s">
        <v>58</v>
      </c>
      <c r="G27" s="6" t="s">
        <v>58</v>
      </c>
      <c r="H27" s="4"/>
      <c r="I27" s="6" t="s">
        <v>58</v>
      </c>
      <c r="J27" s="4"/>
      <c r="K27" s="4"/>
    </row>
    <row r="28" spans="1:11" s="9" customFormat="1" ht="19.5" customHeight="1">
      <c r="A28" s="470" t="s">
        <v>2</v>
      </c>
      <c r="B28" s="470"/>
      <c r="C28" s="150">
        <f>C13+C24</f>
        <v>47622.93</v>
      </c>
      <c r="D28" s="150">
        <v>1772000</v>
      </c>
      <c r="E28" s="150">
        <v>45000</v>
      </c>
      <c r="F28" s="150">
        <v>45000</v>
      </c>
      <c r="G28" s="10"/>
      <c r="H28" s="150">
        <f>H13+H24</f>
        <v>1814822.93</v>
      </c>
      <c r="I28" s="150"/>
      <c r="J28" s="150">
        <v>5000</v>
      </c>
      <c r="K28" s="10"/>
    </row>
    <row r="29" ht="4.5" customHeight="1"/>
    <row r="30" ht="12.75" customHeight="1">
      <c r="A30" s="42" t="s">
        <v>115</v>
      </c>
    </row>
    <row r="31" ht="14.25">
      <c r="A31" s="42" t="s">
        <v>116</v>
      </c>
    </row>
    <row r="32" ht="12.75">
      <c r="A32" s="42" t="s">
        <v>117</v>
      </c>
    </row>
    <row r="33" ht="12.75">
      <c r="A33" s="42" t="s">
        <v>118</v>
      </c>
    </row>
  </sheetData>
  <mergeCells count="16">
    <mergeCell ref="A5:J5"/>
    <mergeCell ref="A6:J6"/>
    <mergeCell ref="A8:A11"/>
    <mergeCell ref="B8:B11"/>
    <mergeCell ref="C8:C11"/>
    <mergeCell ref="D8:G8"/>
    <mergeCell ref="H8:I8"/>
    <mergeCell ref="J8:J11"/>
    <mergeCell ref="A28:B28"/>
    <mergeCell ref="K8:K11"/>
    <mergeCell ref="D9:D11"/>
    <mergeCell ref="E9:G9"/>
    <mergeCell ref="H9:H11"/>
    <mergeCell ref="I9:I11"/>
    <mergeCell ref="E10:E11"/>
    <mergeCell ref="F10:G10"/>
  </mergeCells>
  <printOptions/>
  <pageMargins left="0.3937007874015748" right="0" top="0.7874015748031497" bottom="0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G1" sqref="G1:G3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7.625" style="1" customWidth="1"/>
    <col min="5" max="5" width="38.75390625" style="1" customWidth="1"/>
    <col min="6" max="6" width="20.00390625" style="1" customWidth="1"/>
    <col min="7" max="7" width="13.625" style="1" customWidth="1"/>
    <col min="8" max="8" width="20.00390625" style="1" customWidth="1"/>
    <col min="9" max="9" width="8.875" style="1" customWidth="1"/>
    <col min="10" max="10" width="5.625" style="1" customWidth="1"/>
    <col min="11" max="16384" width="9.125" style="1" customWidth="1"/>
  </cols>
  <sheetData>
    <row r="1" ht="12.75">
      <c r="G1" t="s">
        <v>405</v>
      </c>
    </row>
    <row r="2" ht="12.75">
      <c r="G2" t="s">
        <v>392</v>
      </c>
    </row>
    <row r="3" ht="12.75">
      <c r="G3" t="s">
        <v>393</v>
      </c>
    </row>
    <row r="4" ht="12.75">
      <c r="H4"/>
    </row>
    <row r="5" spans="1:6" ht="19.5" customHeight="1">
      <c r="A5" s="493" t="s">
        <v>384</v>
      </c>
      <c r="B5" s="493"/>
      <c r="C5" s="493"/>
      <c r="D5" s="493"/>
      <c r="E5" s="493"/>
      <c r="F5" s="493"/>
    </row>
    <row r="6" spans="5:6" ht="19.5" customHeight="1">
      <c r="E6" s="18"/>
      <c r="F6" s="18"/>
    </row>
    <row r="7" ht="19.5" customHeight="1">
      <c r="H7" s="43" t="s">
        <v>45</v>
      </c>
    </row>
    <row r="8" spans="1:8" ht="36" customHeight="1">
      <c r="A8" s="21" t="s">
        <v>46</v>
      </c>
      <c r="B8" s="21" t="s">
        <v>0</v>
      </c>
      <c r="C8" s="21" t="s">
        <v>32</v>
      </c>
      <c r="D8" s="417" t="s">
        <v>1</v>
      </c>
      <c r="E8" s="21" t="s">
        <v>119</v>
      </c>
      <c r="F8" s="21" t="s">
        <v>120</v>
      </c>
      <c r="G8" s="151" t="s">
        <v>461</v>
      </c>
      <c r="H8" s="154" t="s">
        <v>385</v>
      </c>
    </row>
    <row r="9" spans="1:8" ht="11.25" customHeigh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4"/>
      <c r="H9" s="4"/>
    </row>
    <row r="10" spans="1:8" ht="30" customHeight="1">
      <c r="A10" s="27" t="s">
        <v>48</v>
      </c>
      <c r="B10" s="27">
        <v>921</v>
      </c>
      <c r="C10" s="27">
        <v>92109</v>
      </c>
      <c r="D10" s="153">
        <v>2480</v>
      </c>
      <c r="E10" s="44" t="s">
        <v>121</v>
      </c>
      <c r="F10" s="152">
        <v>352300</v>
      </c>
      <c r="G10" s="14">
        <v>10000</v>
      </c>
      <c r="H10" s="14">
        <v>362300</v>
      </c>
    </row>
    <row r="11" spans="1:8" ht="30" customHeight="1">
      <c r="A11" s="27" t="s">
        <v>49</v>
      </c>
      <c r="B11" s="27">
        <v>921</v>
      </c>
      <c r="C11" s="27">
        <v>92116</v>
      </c>
      <c r="D11" s="153">
        <v>2480</v>
      </c>
      <c r="E11" s="44" t="s">
        <v>122</v>
      </c>
      <c r="F11" s="152">
        <v>137300</v>
      </c>
      <c r="G11" s="4"/>
      <c r="H11" s="14">
        <v>137300</v>
      </c>
    </row>
    <row r="12" spans="1:8" ht="30" customHeight="1">
      <c r="A12" s="27" t="s">
        <v>50</v>
      </c>
      <c r="B12" s="27">
        <v>926</v>
      </c>
      <c r="C12" s="27">
        <v>92601</v>
      </c>
      <c r="D12" s="153">
        <v>2480</v>
      </c>
      <c r="E12" s="44" t="s">
        <v>123</v>
      </c>
      <c r="F12" s="152">
        <v>119500</v>
      </c>
      <c r="G12" s="4"/>
      <c r="H12" s="14">
        <v>119500</v>
      </c>
    </row>
    <row r="13" spans="1:8" ht="30" customHeight="1">
      <c r="A13" s="498" t="s">
        <v>2</v>
      </c>
      <c r="B13" s="499"/>
      <c r="C13" s="499"/>
      <c r="D13" s="499"/>
      <c r="E13" s="500"/>
      <c r="F13" s="13">
        <v>609100</v>
      </c>
      <c r="G13" s="4"/>
      <c r="H13" s="13">
        <f>SUM(H10:H12)</f>
        <v>619100</v>
      </c>
    </row>
    <row r="15" ht="12.75">
      <c r="A15" s="42"/>
    </row>
    <row r="16" ht="12.75">
      <c r="A16" s="12"/>
    </row>
    <row r="18" ht="12.75">
      <c r="A18" s="12"/>
    </row>
  </sheetData>
  <mergeCells count="2">
    <mergeCell ref="A5:F5"/>
    <mergeCell ref="A13:E13"/>
  </mergeCells>
  <printOptions/>
  <pageMargins left="0.984251968503937" right="0" top="0.787401574803149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C35" sqref="C35"/>
    </sheetView>
  </sheetViews>
  <sheetFormatPr defaultColWidth="9.00390625" defaultRowHeight="12.75"/>
  <cols>
    <col min="1" max="1" width="4.75390625" style="1" bestFit="1" customWidth="1"/>
    <col min="2" max="2" width="34.75390625" style="1" customWidth="1"/>
    <col min="3" max="3" width="12.875" style="1" customWidth="1"/>
    <col min="4" max="6" width="14.25390625" style="1" customWidth="1"/>
    <col min="7" max="7" width="1.625" style="1" customWidth="1"/>
    <col min="8" max="16384" width="9.125" style="1" customWidth="1"/>
  </cols>
  <sheetData>
    <row r="1" ht="12.75">
      <c r="D1" t="s">
        <v>469</v>
      </c>
    </row>
    <row r="2" ht="12.75">
      <c r="D2" t="s">
        <v>466</v>
      </c>
    </row>
    <row r="3" ht="12.75">
      <c r="D3" t="s">
        <v>467</v>
      </c>
    </row>
    <row r="4" ht="12.75">
      <c r="E4"/>
    </row>
    <row r="5" ht="12.75">
      <c r="E5"/>
    </row>
    <row r="6" ht="12.75">
      <c r="E6"/>
    </row>
    <row r="7" spans="1:4" ht="15" customHeight="1">
      <c r="A7" s="505" t="s">
        <v>465</v>
      </c>
      <c r="B7" s="505"/>
      <c r="C7" s="505"/>
      <c r="D7" s="505"/>
    </row>
    <row r="8" ht="6.75" customHeight="1">
      <c r="A8" s="24"/>
    </row>
    <row r="9" ht="12.75">
      <c r="F9" s="25" t="s">
        <v>45</v>
      </c>
    </row>
    <row r="10" spans="1:6" ht="15" customHeight="1">
      <c r="A10" s="464" t="s">
        <v>46</v>
      </c>
      <c r="B10" s="464" t="s">
        <v>59</v>
      </c>
      <c r="C10" s="471" t="s">
        <v>60</v>
      </c>
      <c r="D10" s="471" t="s">
        <v>464</v>
      </c>
      <c r="E10" s="501" t="s">
        <v>386</v>
      </c>
      <c r="F10" s="502" t="s">
        <v>468</v>
      </c>
    </row>
    <row r="11" spans="1:6" ht="15" customHeight="1">
      <c r="A11" s="464"/>
      <c r="B11" s="464"/>
      <c r="C11" s="464"/>
      <c r="D11" s="471"/>
      <c r="E11" s="501"/>
      <c r="F11" s="502"/>
    </row>
    <row r="12" spans="1:6" ht="15.75" customHeight="1">
      <c r="A12" s="464"/>
      <c r="B12" s="464"/>
      <c r="C12" s="464"/>
      <c r="D12" s="471"/>
      <c r="E12" s="501"/>
      <c r="F12" s="502"/>
    </row>
    <row r="13" spans="1:6" s="26" customFormat="1" ht="6.75" customHeight="1" thickBot="1">
      <c r="A13" s="455">
        <v>1</v>
      </c>
      <c r="B13" s="455">
        <v>2</v>
      </c>
      <c r="C13" s="455">
        <v>3</v>
      </c>
      <c r="D13" s="455">
        <v>4</v>
      </c>
      <c r="E13" s="456"/>
      <c r="F13" s="456"/>
    </row>
    <row r="14" spans="1:6" ht="18.75" customHeight="1" thickBot="1">
      <c r="A14" s="503" t="s">
        <v>61</v>
      </c>
      <c r="B14" s="504"/>
      <c r="C14" s="461"/>
      <c r="D14" s="462">
        <f>D15+D16+D20+D22</f>
        <v>3816825</v>
      </c>
      <c r="E14" s="462">
        <f>E15+E16+E20+E22</f>
        <v>0</v>
      </c>
      <c r="F14" s="465">
        <f>F15+F16+F20+F22</f>
        <v>3816825</v>
      </c>
    </row>
    <row r="15" spans="1:6" ht="18.75" customHeight="1">
      <c r="A15" s="457" t="s">
        <v>48</v>
      </c>
      <c r="B15" s="458" t="s">
        <v>62</v>
      </c>
      <c r="C15" s="457" t="s">
        <v>63</v>
      </c>
      <c r="D15" s="459">
        <v>1000000</v>
      </c>
      <c r="E15" s="460">
        <v>-927112</v>
      </c>
      <c r="F15" s="14">
        <f>D15+E15</f>
        <v>72888</v>
      </c>
    </row>
    <row r="16" spans="1:6" ht="18.75" customHeight="1">
      <c r="A16" s="27" t="s">
        <v>49</v>
      </c>
      <c r="B16" s="44" t="s">
        <v>64</v>
      </c>
      <c r="C16" s="27" t="s">
        <v>63</v>
      </c>
      <c r="D16" s="152">
        <v>2250000</v>
      </c>
      <c r="E16" s="14"/>
      <c r="F16" s="14">
        <f>D16</f>
        <v>2250000</v>
      </c>
    </row>
    <row r="17" spans="1:6" ht="51">
      <c r="A17" s="27" t="s">
        <v>50</v>
      </c>
      <c r="B17" s="454" t="s">
        <v>65</v>
      </c>
      <c r="C17" s="27" t="s">
        <v>66</v>
      </c>
      <c r="D17" s="44"/>
      <c r="E17" s="14"/>
      <c r="F17" s="14"/>
    </row>
    <row r="18" spans="1:6" ht="18.75" customHeight="1">
      <c r="A18" s="27" t="s">
        <v>51</v>
      </c>
      <c r="B18" s="44" t="s">
        <v>67</v>
      </c>
      <c r="C18" s="27" t="s">
        <v>68</v>
      </c>
      <c r="D18" s="44"/>
      <c r="E18" s="14"/>
      <c r="F18" s="14"/>
    </row>
    <row r="19" spans="1:6" ht="18.75" customHeight="1">
      <c r="A19" s="27" t="s">
        <v>52</v>
      </c>
      <c r="B19" s="44" t="s">
        <v>69</v>
      </c>
      <c r="C19" s="27" t="s">
        <v>70</v>
      </c>
      <c r="D19" s="44"/>
      <c r="E19" s="14"/>
      <c r="F19" s="14"/>
    </row>
    <row r="20" spans="1:6" ht="18.75" customHeight="1">
      <c r="A20" s="27" t="s">
        <v>53</v>
      </c>
      <c r="B20" s="44" t="s">
        <v>71</v>
      </c>
      <c r="C20" s="27" t="s">
        <v>72</v>
      </c>
      <c r="D20" s="44"/>
      <c r="E20" s="14">
        <v>927112</v>
      </c>
      <c r="F20" s="14">
        <f>D20+E20</f>
        <v>927112</v>
      </c>
    </row>
    <row r="21" spans="1:6" ht="18.75" customHeight="1">
      <c r="A21" s="27" t="s">
        <v>55</v>
      </c>
      <c r="B21" s="44" t="s">
        <v>73</v>
      </c>
      <c r="C21" s="27" t="s">
        <v>74</v>
      </c>
      <c r="D21" s="44"/>
      <c r="E21" s="14"/>
      <c r="F21" s="14"/>
    </row>
    <row r="22" spans="1:6" ht="18.75" customHeight="1" thickBot="1">
      <c r="A22" s="466" t="s">
        <v>57</v>
      </c>
      <c r="B22" s="467" t="s">
        <v>75</v>
      </c>
      <c r="C22" s="466" t="s">
        <v>76</v>
      </c>
      <c r="D22" s="468">
        <v>566825</v>
      </c>
      <c r="E22" s="469"/>
      <c r="F22" s="469">
        <f>D22</f>
        <v>566825</v>
      </c>
    </row>
    <row r="23" spans="1:6" ht="18.75" customHeight="1" thickBot="1">
      <c r="A23" s="503" t="s">
        <v>77</v>
      </c>
      <c r="B23" s="504"/>
      <c r="C23" s="461"/>
      <c r="D23" s="462">
        <f>D25</f>
        <v>1595500</v>
      </c>
      <c r="E23" s="463"/>
      <c r="F23" s="465">
        <f>F25</f>
        <v>1595500</v>
      </c>
    </row>
    <row r="24" spans="1:6" ht="18.75" customHeight="1">
      <c r="A24" s="457" t="s">
        <v>48</v>
      </c>
      <c r="B24" s="458" t="s">
        <v>78</v>
      </c>
      <c r="C24" s="457" t="s">
        <v>79</v>
      </c>
      <c r="D24" s="458"/>
      <c r="E24" s="460"/>
      <c r="F24" s="460"/>
    </row>
    <row r="25" spans="1:6" ht="18.75" customHeight="1">
      <c r="A25" s="27" t="s">
        <v>49</v>
      </c>
      <c r="B25" s="44" t="s">
        <v>80</v>
      </c>
      <c r="C25" s="27" t="s">
        <v>79</v>
      </c>
      <c r="D25" s="152">
        <v>1595500</v>
      </c>
      <c r="E25" s="14"/>
      <c r="F25" s="14">
        <f>D25</f>
        <v>1595500</v>
      </c>
    </row>
    <row r="26" spans="1:6" ht="51">
      <c r="A26" s="27" t="s">
        <v>50</v>
      </c>
      <c r="B26" s="454" t="s">
        <v>81</v>
      </c>
      <c r="C26" s="27" t="s">
        <v>82</v>
      </c>
      <c r="D26" s="44"/>
      <c r="E26" s="14"/>
      <c r="F26" s="14"/>
    </row>
    <row r="27" spans="1:6" ht="18.75" customHeight="1">
      <c r="A27" s="27" t="s">
        <v>51</v>
      </c>
      <c r="B27" s="44" t="s">
        <v>83</v>
      </c>
      <c r="C27" s="27" t="s">
        <v>84</v>
      </c>
      <c r="D27" s="44"/>
      <c r="E27" s="14"/>
      <c r="F27" s="14"/>
    </row>
    <row r="28" spans="1:6" ht="18.75" customHeight="1">
      <c r="A28" s="27" t="s">
        <v>52</v>
      </c>
      <c r="B28" s="44" t="s">
        <v>85</v>
      </c>
      <c r="C28" s="27" t="s">
        <v>86</v>
      </c>
      <c r="D28" s="44"/>
      <c r="E28" s="14"/>
      <c r="F28" s="14"/>
    </row>
    <row r="29" spans="1:6" ht="18.75" customHeight="1">
      <c r="A29" s="27" t="s">
        <v>53</v>
      </c>
      <c r="B29" s="44" t="s">
        <v>87</v>
      </c>
      <c r="C29" s="27" t="s">
        <v>88</v>
      </c>
      <c r="D29" s="44"/>
      <c r="E29" s="14"/>
      <c r="F29" s="14"/>
    </row>
    <row r="30" spans="1:6" ht="18.75" customHeight="1">
      <c r="A30" s="27" t="s">
        <v>55</v>
      </c>
      <c r="B30" s="44" t="s">
        <v>89</v>
      </c>
      <c r="C30" s="27" t="s">
        <v>90</v>
      </c>
      <c r="D30" s="44"/>
      <c r="E30" s="14"/>
      <c r="F30" s="14"/>
    </row>
    <row r="31" spans="1:4" ht="7.5" customHeight="1">
      <c r="A31" s="28"/>
      <c r="B31" s="29"/>
      <c r="C31" s="29"/>
      <c r="D31" s="29"/>
    </row>
    <row r="32" spans="1:6" ht="12.75">
      <c r="A32" s="30"/>
      <c r="B32" s="31"/>
      <c r="C32" s="31"/>
      <c r="D32" s="31"/>
      <c r="E32" s="32"/>
      <c r="F32" s="32"/>
    </row>
  </sheetData>
  <mergeCells count="9">
    <mergeCell ref="A7:D7"/>
    <mergeCell ref="A10:A12"/>
    <mergeCell ref="B10:B12"/>
    <mergeCell ref="C10:C12"/>
    <mergeCell ref="D10:D12"/>
    <mergeCell ref="E10:E12"/>
    <mergeCell ref="F10:F12"/>
    <mergeCell ref="A14:B14"/>
    <mergeCell ref="A23:B23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Mirka</cp:lastModifiedBy>
  <cp:lastPrinted>2007-04-24T08:12:11Z</cp:lastPrinted>
  <dcterms:created xsi:type="dcterms:W3CDTF">1998-12-09T13:02:10Z</dcterms:created>
  <dcterms:modified xsi:type="dcterms:W3CDTF">2007-05-16T10:11:31Z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