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50" windowWidth="8340" windowHeight="11340" tabRatio="937" activeTab="5"/>
  </bookViews>
  <sheets>
    <sheet name="dochody" sheetId="1" r:id="rId1"/>
    <sheet name="wydatki" sheetId="2" r:id="rId2"/>
    <sheet name="doch.wyd.adm.rząd." sheetId="3" r:id="rId3"/>
    <sheet name="zad.inwest." sheetId="4" r:id="rId4"/>
    <sheet name="dot.cel." sheetId="5" r:id="rId5"/>
    <sheet name="dot.sfp" sheetId="6" r:id="rId6"/>
  </sheets>
  <definedNames/>
  <calcPr calcMode="manual" fullCalcOnLoad="1"/>
</workbook>
</file>

<file path=xl/sharedStrings.xml><?xml version="1.0" encoding="utf-8"?>
<sst xmlns="http://schemas.openxmlformats.org/spreadsheetml/2006/main" count="1368" uniqueCount="447">
  <si>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</si>
  <si>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</si>
  <si>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</si>
  <si>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</si>
  <si>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</si>
  <si>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</si>
  <si>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</si>
  <si>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</si>
  <si>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</si>
  <si>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</si>
  <si>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</si>
  <si>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</si>
  <si>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</si>
  <si>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</si>
  <si>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</si>
  <si>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</si>
  <si>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</si>
  <si>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</si>
  <si>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</si>
  <si>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</si>
  <si>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</si>
  <si>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</si>
  <si>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</si>
  <si>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</si>
  <si>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</si>
  <si>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</si>
  <si>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</si>
  <si>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</si>
  <si>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</si>
  <si>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</si>
  <si>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</si>
  <si>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</si>
  <si>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</si>
  <si>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</si>
  <si>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</si>
  <si>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</si>
  <si>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</si>
  <si>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</si>
  <si>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</si>
  <si>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</si>
  <si>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</si>
  <si>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</si>
  <si>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</si>
  <si>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</si>
  <si>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</si>
  <si>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</si>
  <si>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Treść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</si>
  <si>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</si>
  <si>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</si>
  <si>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</si>
  <si>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</si>
  <si>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</si>
  <si>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</si>
  <si>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</si>
  <si>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</si>
  <si>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</si>
  <si>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</si>
  <si>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</si>
  <si>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</si>
  <si>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</si>
  <si>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</si>
  <si>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</si>
  <si>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</si>
  <si>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</si>
  <si>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</si>
  <si>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</si>
  <si>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</si>
  <si>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</si>
  <si>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</si>
  <si>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</si>
  <si>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</si>
  <si>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</si>
  <si>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</si>
  <si>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</si>
  <si>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</si>
  <si>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</si>
  <si>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</si>
  <si>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</si>
  <si>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</si>
  <si>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</si>
  <si>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</si>
  <si>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</si>
  <si>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</si>
  <si>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</si>
  <si>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</si>
  <si>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</si>
  <si>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</si>
  <si>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</si>
  <si>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</si>
  <si>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</si>
  <si>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</si>
  <si>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</si>
  <si>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</si>
  <si>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</si>
  <si>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</si>
  <si>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</si>
  <si>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</si>
  <si>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</si>
  <si>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</si>
  <si>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</si>
  <si>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</si>
  <si>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</si>
  <si>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</si>
  <si>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</si>
  <si>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</si>
  <si>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</si>
  <si>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</si>
  <si>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</si>
  <si>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</si>
  <si>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</si>
  <si>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</si>
  <si>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</si>
  <si>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</si>
  <si>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</si>
  <si>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</si>
  <si>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</si>
  <si>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</si>
  <si>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</si>
  <si>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</si>
  <si>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</si>
  <si>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</si>
  <si>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</si>
  <si>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</si>
  <si>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</si>
  <si>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</si>
  <si>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</si>
  <si>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</si>
  <si>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</si>
  <si>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</si>
  <si>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</si>
  <si>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</si>
  <si>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</si>
  <si>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</si>
  <si>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</si>
  <si>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</si>
  <si>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</si>
  <si>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</si>
  <si>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</si>
  <si>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</si>
  <si>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</si>
  <si>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</si>
  <si>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</si>
  <si>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</si>
  <si>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</si>
  <si>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</si>
  <si>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</si>
  <si>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</si>
  <si>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</si>
  <si>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</si>
  <si>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</si>
  <si>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</si>
  <si>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</si>
  <si>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</si>
  <si>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</si>
  <si>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</si>
  <si>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</si>
  <si>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</si>
  <si>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</si>
  <si>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</si>
  <si>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</si>
  <si>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</si>
  <si>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</si>
  <si>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</si>
  <si>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</si>
  <si>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</si>
  <si>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</si>
  <si>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</si>
  <si>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</si>
  <si>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</si>
  <si>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</si>
  <si>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</si>
  <si>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</si>
  <si>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</si>
  <si>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</si>
  <si>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</si>
  <si>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</si>
  <si>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</si>
  <si>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</si>
  <si>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</si>
  <si>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</si>
  <si>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</si>
  <si>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</si>
  <si>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</si>
  <si>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</si>
  <si>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</si>
  <si>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</si>
  <si>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</si>
  <si>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</si>
  <si>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</si>
  <si>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</si>
  <si>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</si>
  <si>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</si>
  <si>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</si>
  <si>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</si>
  <si>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</si>
  <si>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</si>
  <si>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</si>
  <si>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</si>
  <si>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</si>
  <si>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</si>
  <si>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</si>
  <si>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</si>
  <si>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</si>
  <si>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</si>
  <si>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</si>
  <si>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</si>
  <si>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</si>
  <si>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</si>
  <si>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</si>
  <si>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</si>
  <si>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</si>
  <si>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</si>
  <si>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</si>
  <si>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</si>
  <si>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</si>
  <si>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</si>
  <si>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</si>
  <si>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</si>
  <si>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</si>
  <si>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</si>
  <si>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</si>
  <si>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</si>
  <si>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</si>
  <si>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</si>
  <si>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</si>
  <si>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</si>
  <si>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</si>
  <si>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</si>
  <si>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</si>
  <si>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</si>
  <si>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</si>
  <si>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</si>
  <si>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</si>
  <si>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</si>
  <si>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</si>
  <si>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</si>
  <si>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</si>
  <si>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</si>
  <si>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</si>
  <si>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</si>
  <si>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</si>
  <si>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</si>
  <si>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</si>
  <si>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</si>
  <si>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</si>
  <si>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</si>
  <si>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</si>
  <si>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</si>
  <si>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</si>
  <si>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</si>
  <si>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</si>
  <si>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</si>
  <si>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</si>
  <si>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</si>
  <si>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</si>
  <si>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</si>
  <si>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</si>
  <si>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</si>
  <si>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</si>
  <si>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</si>
  <si>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</si>
  <si>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</si>
  <si>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</si>
  <si>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</si>
  <si>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</si>
  <si>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</si>
  <si>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</si>
  <si>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</si>
  <si>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</si>
  <si>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</si>
  <si>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</si>
  <si>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</si>
  <si>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</si>
  <si>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</si>
  <si>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</si>
  <si>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</si>
  <si>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</si>
  <si>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</si>
  <si>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</si>
  <si>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</si>
  <si>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</si>
  <si>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</si>
  <si>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</si>
  <si>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</si>
  <si>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</si>
  <si>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</si>
  <si>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</si>
  <si>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</si>
  <si>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</si>
  <si>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</si>
  <si>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</si>
  <si>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I. Dochody i wydatki związane z realizacją zadań z zakresu administracji rządowej zleconych gminie i innych zadań zleconych odrębnymi ustawami w 2016r.</t>
  </si>
  <si>
    <t>Plan 2016r.</t>
  </si>
  <si>
    <t>II. Dochody budżetu państwa związane z realizacją zadań zleconych jednostkom samorządu terytorialnegoz w 2016r.</t>
  </si>
  <si>
    <t>0660</t>
  </si>
  <si>
    <t>0670</t>
  </si>
  <si>
    <t>0980</t>
  </si>
  <si>
    <t>2510</t>
  </si>
  <si>
    <t>Zakup 2 tablic interaktywnych dla Gimnazjum w Dusznikach</t>
  </si>
  <si>
    <t>Rozbudowa oczyszczalni ścieków w Grzebienisku z zakupem cysterny</t>
  </si>
  <si>
    <t xml:space="preserve">                                       Zadania inwestycyjne w 2016r.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</si>
  <si>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</si>
  <si>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</si>
  <si>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</si>
  <si>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Zakup i montaż klimatyzacji w budynku UG</t>
  </si>
  <si>
    <t>Rozbudowa strażnicy OSP Duszniki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</si>
  <si>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</si>
  <si>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</si>
  <si>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</si>
  <si>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</si>
  <si>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</si>
  <si>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</si>
  <si>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Dokumentacja przebudowy drogi gminnej w Wilczynie</t>
  </si>
  <si>
    <t>Projekt rozbudowy strażnicy OSP Podrzewie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</si>
  <si>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</si>
  <si>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</si>
  <si>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</si>
  <si>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</si>
  <si>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</si>
  <si>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</si>
  <si>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</si>
  <si>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Budowa oświetlenia Podrzewie ul. Łąkowa</t>
  </si>
  <si>
    <t>Przebudowa ul.Lipowej w Sękowie</t>
  </si>
  <si>
    <t>Projekt i budowa chodnika przy Ps Duszniki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</si>
  <si>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</si>
  <si>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</si>
  <si>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</si>
  <si>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</si>
  <si>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</si>
  <si>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</si>
  <si>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</si>
  <si>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</si>
  <si>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</si>
  <si>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</si>
  <si>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</si>
  <si>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Pomoc finansowa na dofinansowanie karetki dla szpitala powiatowego</t>
  </si>
  <si>
    <t>85415</t>
  </si>
  <si>
    <t>Pomoc materialna dla uczniów</t>
  </si>
  <si>
    <t>stypendia dla uczniów</t>
  </si>
  <si>
    <t>85141</t>
  </si>
  <si>
    <t>wpływy z tytułu zwrotów wypłaconych świadczeń z funduszu alimentacyjnego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</si>
  <si>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</si>
  <si>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</si>
  <si>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5.000,00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</si>
  <si>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66.981,29 zł)</t>
    </r>
    <r>
      <rPr>
        <sz val="9"/>
        <rFont val="Arial CE"/>
        <family val="0"/>
      </rPr>
      <t xml:space="preserve"> 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</si>
  <si>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</si>
  <si>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</si>
  <si>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</si>
  <si>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15.800,00 zł)</t>
    </r>
  </si>
  <si>
    <r>
      <t xml:space="preserve">zakup usług remontowych </t>
    </r>
    <r>
      <rPr>
        <b/>
        <sz val="8"/>
        <rFont val="Arial CE"/>
        <family val="0"/>
      </rPr>
      <t>(w tym fundusz sołecki 10.000,00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</si>
  <si>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</si>
  <si>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68.127,31 zł)</t>
    </r>
  </si>
  <si>
    <r>
      <t xml:space="preserve">zakup usług pozostałych </t>
    </r>
    <r>
      <rPr>
        <b/>
        <sz val="8"/>
        <rFont val="Arial CE"/>
        <family val="0"/>
      </rPr>
      <t>(w tym fundusz sołecki 39.407,20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</si>
  <si>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</si>
  <si>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</si>
  <si>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</si>
  <si>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</si>
  <si>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</si>
  <si>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</si>
  <si>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</si>
  <si>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</si>
  <si>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</si>
  <si>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</si>
  <si>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</si>
  <si>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</si>
  <si>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</si>
  <si>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</si>
  <si>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</si>
  <si>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</si>
  <si>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</si>
  <si>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</si>
  <si>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</si>
  <si>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</si>
  <si>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</si>
  <si>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</si>
  <si>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</si>
  <si>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Projekt i przebudowa boiska przy Zespole Szkół w Grzebienisku</t>
  </si>
  <si>
    <t>Dokumentacja oświetlenia - Duszniki, ul.Chełmińska, Sędzinko, ul.Wiśniowa</t>
  </si>
  <si>
    <t>Plan 2015r.</t>
  </si>
  <si>
    <t>Zmiany</t>
  </si>
  <si>
    <t>Plan po zmianach</t>
  </si>
  <si>
    <t>Uzasadnienie</t>
  </si>
  <si>
    <t>Załącznik Nr 1 do</t>
  </si>
  <si>
    <t>Załącznik Nr 2 do</t>
  </si>
  <si>
    <t>Załącznik Nr 3 do</t>
  </si>
  <si>
    <t>Plan wydatków majątkowych po zmianach</t>
  </si>
  <si>
    <t>Przebudowa dróg dojazdowych do gruntów rolnych</t>
  </si>
  <si>
    <r>
      <t xml:space="preserve">zakup usług remontowych </t>
    </r>
    <r>
      <rPr>
        <b/>
        <sz val="8"/>
        <rFont val="Arial CE"/>
        <family val="0"/>
      </rPr>
      <t>(w tym fundusz sołecki 14.858,27 zł)</t>
    </r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</si>
  <si>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</si>
  <si>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</si>
  <si>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</si>
  <si>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</si>
  <si>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</si>
  <si>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</si>
  <si>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</si>
  <si>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</si>
  <si>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</si>
  <si>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</si>
  <si>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</si>
  <si>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</si>
  <si>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</si>
  <si>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</si>
  <si>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</si>
  <si>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</si>
  <si>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</si>
  <si>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</si>
  <si>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Dotacja celowa na wypłatę zryczałtowanych dodatków energetycznych - pismo Woj.Wielkop. Nr FB-I.3111.17.2016.8 z dnia 22.01.2016r.</t>
  </si>
  <si>
    <t>Projekt wodociągu Podrzewie ul. Sękowska</t>
  </si>
  <si>
    <t>Dotacja celowa na dofinansowanie programu "Pomoc państwa w zakresie dożywiania" - pismo Woj.Wielkop. Nr FB-I.3111.39.2016.3 z dnia 15.02.2016r.</t>
  </si>
  <si>
    <t>6310</t>
  </si>
  <si>
    <t>dotacje celowe otrzymane z bp na inwestycje i zakupy inwestycyjne z zakresu administracji rządowej oraz innych zadań zleconych gminom ustawami</t>
  </si>
  <si>
    <t>wydatki na zakupy inwestycyjne jednostek budżetowych (zad.zlec.)</t>
  </si>
  <si>
    <t>Dochody budżetu gminy na 2016r. - IV zmiana</t>
  </si>
  <si>
    <t>Wydatki budżetu gminy na 2016r. - IV zmiana</t>
  </si>
  <si>
    <t>Budowa garażu OSP Niewierz</t>
  </si>
  <si>
    <t>dotacja celowa otrzymana z tyt.pomocy finansowej udzielanej między jst na dofinansowanie własnych zadań inwestycjnych i zakupów inwestycyjnych</t>
  </si>
  <si>
    <t>Załącznik Nr 5 do</t>
  </si>
  <si>
    <t>Dotacje przedmiotowe, podmiotowe i celowe na zadania własne gminy realizowane przez podmioty należące do sektora finansów publicznych                                          w 2016r.</t>
  </si>
  <si>
    <t>Nazwa zadania</t>
  </si>
  <si>
    <t>Kwota dotacji</t>
  </si>
  <si>
    <t>Zmiana</t>
  </si>
  <si>
    <t>Dotacja po zmianie</t>
  </si>
  <si>
    <t>Ogółem</t>
  </si>
  <si>
    <t>Dotacje celowe na zadania własne gminy realizowane przez podmioty nienależące do sektora finansów publicznych w 2016r.</t>
  </si>
  <si>
    <t>zwiększenie z tyt.wykonania</t>
  </si>
  <si>
    <t>Umowa nr 140/2016 z dnia 30.03.2016r. o pomocy finansowej na dofinansowanie przebudowy dróg dojazdowych do gruntów rolnych</t>
  </si>
  <si>
    <t>Dotacja celowa na prowadzenie stełego rejestru wyborców oraz zakup nowych urn wyborczych - pismo KBW Nr DPL 3101-7/16 z dnia 21.03.2016r.</t>
  </si>
  <si>
    <t>ostateczna subwencja oświatowa</t>
  </si>
  <si>
    <t>Dotacja celowa na opłacenie składek na ubez.zdrowotne - pismo Woj.Wielkop. Nr FB-I.3111.57.2016.3 z dnia 21.03.2016r.</t>
  </si>
  <si>
    <t>Dotacja celowa na wypłatę zasiłków okresowych - pismo Woj.Wielkop. Nr FB-I.3111.57.2016.3 z dnia 21.03.2016r.</t>
  </si>
  <si>
    <t>Dotacja celowa na wypłatę zasiłków stałych - pismo Woj.Wielkop. Nr FB-I.3111.57.2016.3 z dnia 21.03.2016r.</t>
  </si>
  <si>
    <t>Dotacja celowa na wdrożenie Programu Rodzina 500 Plus - pismo Woj.Wielkop. Nr FB-I.3111.57.2016.3 z dnia 21.03.2016r.</t>
  </si>
  <si>
    <t>Dotacja celowa na wdrożenie Programu Rodzina 500 Plus - pismo Woj.Wielkop. Nr FB-I.3111.88.2016.4 z dnia 7.04.2016r.</t>
  </si>
  <si>
    <t>Dotacja celowa na dofinansowanie świadczeń pomocy materialnej o charakterze socjalnym - pismo Woj.Wielkop. Nr FB-I.3111.75.2016.5 z dnia 31.03.2016r.</t>
  </si>
  <si>
    <t>zwiększenie</t>
  </si>
  <si>
    <t>przesunięcie</t>
  </si>
  <si>
    <t>zmniejszenie</t>
  </si>
  <si>
    <t>składki na fundusz pracy (zad.zlec.)</t>
  </si>
  <si>
    <t>opłaty z tyt.zakupu usług telekomunikacyjnych (zad.zlec.)</t>
  </si>
  <si>
    <t>przesunięcie i zwiększenie</t>
  </si>
  <si>
    <t>środki wypracowane przez WTZ</t>
  </si>
  <si>
    <t>dotacja celowa na pomoc finansową udzielaną między jst na dofinansowanie własnych zadań bieżących</t>
  </si>
  <si>
    <t>GOPS Duszniki</t>
  </si>
  <si>
    <t>Zakup sprzętu komputerowego z oprogramowaniem dla GOPS (Rodzina 500+)</t>
  </si>
  <si>
    <t>Załącznik Nr 6 do</t>
  </si>
  <si>
    <t>Uchwały Rady Gminy Duszniki Nr XXIII/148/16</t>
  </si>
  <si>
    <t>z dnia 26 kwietnia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</si>
</sst>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</numFmts>
  <fonts count="116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0" fillId="0" borderId="0">
      <alignment/>
      <protection/>
    </xf>
    <xf numFmtId="0" fontId="9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 quotePrefix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4" fontId="30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4" fontId="33" fillId="0" borderId="11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36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" fontId="38" fillId="0" borderId="0" xfId="0" applyNumberFormat="1" applyFont="1" applyAlignment="1">
      <alignment horizontal="center" vertical="center" wrapText="1"/>
    </xf>
    <xf numFmtId="4" fontId="35" fillId="0" borderId="0" xfId="0" applyNumberFormat="1" applyFont="1" applyFill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1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0" fillId="0" borderId="11" xfId="0" applyNumberFormat="1" applyFont="1" applyFill="1" applyBorder="1" applyAlignment="1">
      <alignment horizontal="right" vertical="center" wrapText="1"/>
    </xf>
    <xf numFmtId="4" fontId="30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4" fontId="29" fillId="0" borderId="18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98" fillId="0" borderId="23" xfId="0" applyFont="1" applyBorder="1" applyAlignment="1" quotePrefix="1">
      <alignment horizontal="center" vertical="center"/>
    </xf>
    <xf numFmtId="0" fontId="99" fillId="0" borderId="23" xfId="0" applyFont="1" applyBorder="1" applyAlignment="1">
      <alignment horizontal="center" vertical="center"/>
    </xf>
    <xf numFmtId="0" fontId="98" fillId="0" borderId="23" xfId="0" applyFont="1" applyBorder="1" applyAlignment="1">
      <alignment vertical="center"/>
    </xf>
    <xf numFmtId="0" fontId="98" fillId="0" borderId="23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8" fillId="0" borderId="23" xfId="0" applyFont="1" applyBorder="1" applyAlignment="1">
      <alignment vertical="center" wrapText="1"/>
    </xf>
    <xf numFmtId="0" fontId="98" fillId="0" borderId="11" xfId="0" applyFont="1" applyBorder="1" applyAlignment="1">
      <alignment vertical="center" wrapText="1"/>
    </xf>
    <xf numFmtId="0" fontId="100" fillId="0" borderId="11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1" xfId="0" applyFont="1" applyBorder="1" applyAlignment="1" quotePrefix="1">
      <alignment horizontal="center" vertical="center"/>
    </xf>
    <xf numFmtId="0" fontId="98" fillId="0" borderId="11" xfId="0" applyFont="1" applyBorder="1" applyAlignment="1">
      <alignment horizontal="left" vertical="center" wrapText="1"/>
    </xf>
    <xf numFmtId="0" fontId="98" fillId="0" borderId="11" xfId="0" applyFont="1" applyFill="1" applyBorder="1" applyAlignment="1">
      <alignment vertical="center" wrapText="1"/>
    </xf>
    <xf numFmtId="0" fontId="98" fillId="0" borderId="25" xfId="0" applyFont="1" applyBorder="1" applyAlignment="1">
      <alignment horizontal="left" vertical="center" wrapText="1"/>
    </xf>
    <xf numFmtId="49" fontId="98" fillId="0" borderId="23" xfId="0" applyNumberFormat="1" applyFont="1" applyBorder="1" applyAlignment="1">
      <alignment horizontal="center" vertical="center"/>
    </xf>
    <xf numFmtId="8" fontId="98" fillId="0" borderId="23" xfId="0" applyNumberFormat="1" applyFont="1" applyBorder="1" applyAlignment="1">
      <alignment horizontal="center" vertical="center"/>
    </xf>
    <xf numFmtId="0" fontId="98" fillId="0" borderId="23" xfId="0" applyFont="1" applyBorder="1" applyAlignment="1">
      <alignment horizontal="left" vertical="center" wrapText="1"/>
    </xf>
    <xf numFmtId="0" fontId="102" fillId="0" borderId="14" xfId="0" applyFont="1" applyBorder="1" applyAlignment="1" quotePrefix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0" borderId="15" xfId="0" applyFont="1" applyBorder="1" applyAlignment="1">
      <alignment vertical="center"/>
    </xf>
    <xf numFmtId="0" fontId="102" fillId="0" borderId="14" xfId="0" applyFont="1" applyBorder="1" applyAlignment="1">
      <alignment horizontal="center" vertical="center"/>
    </xf>
    <xf numFmtId="0" fontId="102" fillId="0" borderId="15" xfId="0" applyFont="1" applyBorder="1" applyAlignment="1">
      <alignment vertical="center" wrapText="1"/>
    </xf>
    <xf numFmtId="0" fontId="102" fillId="0" borderId="14" xfId="0" applyFont="1" applyBorder="1" applyAlignment="1">
      <alignment horizontal="center"/>
    </xf>
    <xf numFmtId="49" fontId="102" fillId="0" borderId="14" xfId="0" applyNumberFormat="1" applyFont="1" applyBorder="1" applyAlignment="1">
      <alignment horizontal="center" vertical="center" wrapText="1"/>
    </xf>
    <xf numFmtId="49" fontId="102" fillId="0" borderId="15" xfId="0" applyNumberFormat="1" applyFont="1" applyBorder="1" applyAlignment="1">
      <alignment horizontal="center" vertical="center" wrapText="1"/>
    </xf>
    <xf numFmtId="49" fontId="102" fillId="0" borderId="28" xfId="0" applyNumberFormat="1" applyFont="1" applyBorder="1" applyAlignment="1">
      <alignment horizontal="center" vertical="center" wrapText="1"/>
    </xf>
    <xf numFmtId="49" fontId="102" fillId="0" borderId="15" xfId="0" applyNumberFormat="1" applyFont="1" applyBorder="1" applyAlignment="1">
      <alignment horizontal="center" vertical="center" wrapText="1"/>
    </xf>
    <xf numFmtId="7" fontId="102" fillId="0" borderId="15" xfId="0" applyNumberFormat="1" applyFont="1" applyBorder="1" applyAlignment="1">
      <alignment vertical="center" wrapText="1"/>
    </xf>
    <xf numFmtId="0" fontId="103" fillId="0" borderId="28" xfId="0" applyFont="1" applyBorder="1" applyAlignment="1">
      <alignment vertical="center"/>
    </xf>
    <xf numFmtId="0" fontId="104" fillId="0" borderId="29" xfId="0" applyFont="1" applyBorder="1" applyAlignment="1">
      <alignment vertical="center"/>
    </xf>
    <xf numFmtId="49" fontId="102" fillId="0" borderId="14" xfId="0" applyNumberFormat="1" applyFont="1" applyBorder="1" applyAlignment="1">
      <alignment horizontal="center" vertical="center" wrapText="1"/>
    </xf>
    <xf numFmtId="49" fontId="102" fillId="0" borderId="28" xfId="0" applyNumberFormat="1" applyFont="1" applyBorder="1" applyAlignment="1">
      <alignment horizontal="center" vertical="center" wrapText="1"/>
    </xf>
    <xf numFmtId="49" fontId="102" fillId="0" borderId="14" xfId="0" applyNumberFormat="1" applyFont="1" applyBorder="1" applyAlignment="1">
      <alignment horizontal="center" vertical="center"/>
    </xf>
    <xf numFmtId="49" fontId="105" fillId="0" borderId="15" xfId="0" applyNumberFormat="1" applyFont="1" applyBorder="1" applyAlignment="1">
      <alignment horizontal="center" vertical="center"/>
    </xf>
    <xf numFmtId="0" fontId="102" fillId="0" borderId="15" xfId="0" applyFont="1" applyBorder="1" applyAlignment="1">
      <alignment horizontal="left" vertical="center" wrapText="1"/>
    </xf>
    <xf numFmtId="0" fontId="106" fillId="0" borderId="29" xfId="0" applyNumberFormat="1" applyFont="1" applyBorder="1" applyAlignment="1">
      <alignment horizontal="center" vertical="center" wrapText="1"/>
    </xf>
    <xf numFmtId="0" fontId="106" fillId="0" borderId="13" xfId="0" applyNumberFormat="1" applyFont="1" applyBorder="1" applyAlignment="1">
      <alignment horizontal="center" vertical="center" wrapText="1"/>
    </xf>
    <xf numFmtId="7" fontId="106" fillId="0" borderId="13" xfId="0" applyNumberFormat="1" applyFont="1" applyBorder="1" applyAlignment="1">
      <alignment horizontal="center" vertical="center" wrapText="1"/>
    </xf>
    <xf numFmtId="0" fontId="106" fillId="0" borderId="28" xfId="0" applyNumberFormat="1" applyFont="1" applyBorder="1" applyAlignment="1">
      <alignment horizontal="left" vertical="center" wrapText="1"/>
    </xf>
    <xf numFmtId="49" fontId="98" fillId="0" borderId="23" xfId="0" applyNumberFormat="1" applyFont="1" applyBorder="1" applyAlignment="1">
      <alignment horizontal="center" vertical="center" wrapText="1"/>
    </xf>
    <xf numFmtId="8" fontId="98" fillId="0" borderId="23" xfId="0" applyNumberFormat="1" applyFont="1" applyBorder="1" applyAlignment="1" quotePrefix="1">
      <alignment horizontal="center" vertical="center"/>
    </xf>
    <xf numFmtId="8" fontId="98" fillId="0" borderId="11" xfId="0" applyNumberFormat="1" applyFont="1" applyBorder="1" applyAlignment="1">
      <alignment horizontal="center" vertical="center"/>
    </xf>
    <xf numFmtId="49" fontId="98" fillId="0" borderId="11" xfId="0" applyNumberFormat="1" applyFont="1" applyBorder="1" applyAlignment="1">
      <alignment horizontal="center" vertical="center"/>
    </xf>
    <xf numFmtId="49" fontId="98" fillId="0" borderId="11" xfId="0" applyNumberFormat="1" applyFont="1" applyBorder="1" applyAlignment="1" quotePrefix="1">
      <alignment horizontal="center" vertical="center"/>
    </xf>
    <xf numFmtId="165" fontId="101" fillId="0" borderId="11" xfId="0" applyNumberFormat="1" applyFont="1" applyBorder="1" applyAlignment="1">
      <alignment horizontal="center" vertical="center"/>
    </xf>
    <xf numFmtId="0" fontId="98" fillId="0" borderId="23" xfId="0" applyNumberFormat="1" applyFont="1" applyBorder="1" applyAlignment="1">
      <alignment horizontal="center" vertical="center"/>
    </xf>
    <xf numFmtId="8" fontId="101" fillId="0" borderId="11" xfId="0" applyNumberFormat="1" applyFont="1" applyBorder="1" applyAlignment="1">
      <alignment horizontal="center" vertical="center"/>
    </xf>
    <xf numFmtId="49" fontId="98" fillId="0" borderId="18" xfId="0" applyNumberFormat="1" applyFont="1" applyBorder="1" applyAlignment="1">
      <alignment horizontal="center" vertical="center"/>
    </xf>
    <xf numFmtId="8" fontId="98" fillId="0" borderId="18" xfId="0" applyNumberFormat="1" applyFont="1" applyBorder="1" applyAlignment="1">
      <alignment horizontal="center" vertical="center"/>
    </xf>
    <xf numFmtId="0" fontId="98" fillId="0" borderId="18" xfId="0" applyFont="1" applyBorder="1" applyAlignment="1">
      <alignment horizontal="left" vertical="center" wrapText="1"/>
    </xf>
    <xf numFmtId="8" fontId="107" fillId="0" borderId="23" xfId="0" applyNumberFormat="1" applyFont="1" applyBorder="1" applyAlignment="1">
      <alignment horizontal="center" vertical="center"/>
    </xf>
    <xf numFmtId="8" fontId="101" fillId="0" borderId="30" xfId="0" applyNumberFormat="1" applyFont="1" applyBorder="1" applyAlignment="1">
      <alignment horizontal="center" vertical="center"/>
    </xf>
    <xf numFmtId="8" fontId="98" fillId="0" borderId="11" xfId="0" applyNumberFormat="1" applyFont="1" applyFill="1" applyBorder="1" applyAlignment="1">
      <alignment horizontal="center" vertical="center"/>
    </xf>
    <xf numFmtId="49" fontId="102" fillId="0" borderId="24" xfId="0" applyNumberFormat="1" applyFont="1" applyBorder="1" applyAlignment="1">
      <alignment horizontal="center" vertical="center" wrapText="1"/>
    </xf>
    <xf numFmtId="49" fontId="102" fillId="0" borderId="21" xfId="0" applyNumberFormat="1" applyFont="1" applyBorder="1" applyAlignment="1">
      <alignment horizontal="center" vertical="center" wrapText="1"/>
    </xf>
    <xf numFmtId="49" fontId="102" fillId="0" borderId="11" xfId="0" applyNumberFormat="1" applyFont="1" applyBorder="1" applyAlignment="1">
      <alignment horizontal="center" vertical="center" wrapText="1"/>
    </xf>
    <xf numFmtId="0" fontId="102" fillId="0" borderId="11" xfId="0" applyFont="1" applyBorder="1" applyAlignment="1">
      <alignment vertical="center" wrapText="1"/>
    </xf>
    <xf numFmtId="0" fontId="108" fillId="0" borderId="11" xfId="0" applyFont="1" applyFill="1" applyBorder="1" applyAlignment="1" quotePrefix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vertical="center" wrapText="1"/>
    </xf>
    <xf numFmtId="4" fontId="108" fillId="0" borderId="11" xfId="0" applyNumberFormat="1" applyFont="1" applyFill="1" applyBorder="1" applyAlignment="1">
      <alignment horizontal="right" vertical="center" wrapText="1"/>
    </xf>
    <xf numFmtId="4" fontId="108" fillId="0" borderId="11" xfId="0" applyNumberFormat="1" applyFont="1" applyFill="1" applyBorder="1" applyAlignment="1">
      <alignment horizontal="right" vertical="center" wrapText="1"/>
    </xf>
    <xf numFmtId="0" fontId="109" fillId="0" borderId="21" xfId="0" applyFont="1" applyFill="1" applyBorder="1" applyAlignment="1" quotePrefix="1">
      <alignment horizontal="center" vertical="center"/>
    </xf>
    <xf numFmtId="0" fontId="109" fillId="0" borderId="11" xfId="0" applyFont="1" applyFill="1" applyBorder="1" applyAlignment="1">
      <alignment horizontal="center" vertical="center"/>
    </xf>
    <xf numFmtId="7" fontId="102" fillId="0" borderId="11" xfId="0" applyNumberFormat="1" applyFont="1" applyBorder="1" applyAlignment="1">
      <alignment vertical="center" wrapText="1"/>
    </xf>
    <xf numFmtId="4" fontId="109" fillId="0" borderId="11" xfId="0" applyNumberFormat="1" applyFont="1" applyFill="1" applyBorder="1" applyAlignment="1">
      <alignment horizontal="right" vertical="center"/>
    </xf>
    <xf numFmtId="0" fontId="109" fillId="0" borderId="21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4" fontId="109" fillId="0" borderId="11" xfId="0" applyNumberFormat="1" applyFont="1" applyFill="1" applyBorder="1" applyAlignment="1">
      <alignment horizontal="right" vertical="center" wrapText="1"/>
    </xf>
    <xf numFmtId="0" fontId="102" fillId="0" borderId="11" xfId="0" applyFont="1" applyBorder="1" applyAlignment="1">
      <alignment vertical="center"/>
    </xf>
    <xf numFmtId="0" fontId="110" fillId="0" borderId="15" xfId="0" applyFont="1" applyFill="1" applyBorder="1" applyAlignment="1">
      <alignment horizontal="left" vertical="center" wrapText="1"/>
    </xf>
    <xf numFmtId="4" fontId="111" fillId="0" borderId="15" xfId="0" applyNumberFormat="1" applyFont="1" applyFill="1" applyBorder="1" applyAlignment="1">
      <alignment horizontal="right" vertical="center" wrapText="1"/>
    </xf>
    <xf numFmtId="49" fontId="102" fillId="0" borderId="31" xfId="0" applyNumberFormat="1" applyFont="1" applyBorder="1" applyAlignment="1">
      <alignment horizontal="center" vertical="center" wrapText="1"/>
    </xf>
    <xf numFmtId="7" fontId="102" fillId="0" borderId="28" xfId="0" applyNumberFormat="1" applyFont="1" applyBorder="1" applyAlignment="1">
      <alignment vertical="center" wrapText="1"/>
    </xf>
    <xf numFmtId="49" fontId="106" fillId="0" borderId="32" xfId="0" applyNumberFormat="1" applyFont="1" applyBorder="1" applyAlignment="1">
      <alignment horizontal="center" vertical="center" wrapText="1"/>
    </xf>
    <xf numFmtId="49" fontId="106" fillId="0" borderId="33" xfId="0" applyNumberFormat="1" applyFont="1" applyBorder="1" applyAlignment="1">
      <alignment horizontal="center" vertical="center" wrapText="1"/>
    </xf>
    <xf numFmtId="0" fontId="104" fillId="0" borderId="33" xfId="0" applyFont="1" applyBorder="1" applyAlignment="1">
      <alignment vertical="center"/>
    </xf>
    <xf numFmtId="49" fontId="106" fillId="0" borderId="14" xfId="0" applyNumberFormat="1" applyFont="1" applyBorder="1" applyAlignment="1">
      <alignment horizontal="center" vertical="center" wrapText="1"/>
    </xf>
    <xf numFmtId="49" fontId="106" fillId="0" borderId="15" xfId="0" applyNumberFormat="1" applyFont="1" applyBorder="1" applyAlignment="1">
      <alignment horizontal="center" vertical="center" wrapText="1"/>
    </xf>
    <xf numFmtId="0" fontId="104" fillId="0" borderId="15" xfId="0" applyFont="1" applyBorder="1" applyAlignment="1">
      <alignment vertical="center" wrapText="1"/>
    </xf>
    <xf numFmtId="0" fontId="104" fillId="0" borderId="15" xfId="0" applyFont="1" applyBorder="1" applyAlignment="1">
      <alignment vertical="center"/>
    </xf>
    <xf numFmtId="0" fontId="106" fillId="0" borderId="29" xfId="0" applyFont="1" applyBorder="1" applyAlignment="1">
      <alignment horizontal="left" vertical="center" wrapText="1"/>
    </xf>
    <xf numFmtId="0" fontId="106" fillId="0" borderId="14" xfId="0" applyFont="1" applyBorder="1" applyAlignment="1">
      <alignment horizontal="left" vertical="center" wrapText="1"/>
    </xf>
    <xf numFmtId="49" fontId="112" fillId="0" borderId="23" xfId="0" applyNumberFormat="1" applyFont="1" applyBorder="1" applyAlignment="1">
      <alignment horizontal="center" vertical="center" wrapText="1"/>
    </xf>
    <xf numFmtId="0" fontId="112" fillId="0" borderId="23" xfId="0" applyFont="1" applyBorder="1" applyAlignment="1">
      <alignment horizontal="left" vertical="center" wrapText="1"/>
    </xf>
    <xf numFmtId="49" fontId="112" fillId="0" borderId="11" xfId="0" applyNumberFormat="1" applyFont="1" applyBorder="1" applyAlignment="1">
      <alignment horizontal="center" vertical="center" wrapText="1"/>
    </xf>
    <xf numFmtId="0" fontId="112" fillId="0" borderId="11" xfId="0" applyFont="1" applyBorder="1" applyAlignment="1">
      <alignment vertical="center" wrapText="1"/>
    </xf>
    <xf numFmtId="0" fontId="112" fillId="0" borderId="11" xfId="0" applyFont="1" applyBorder="1" applyAlignment="1">
      <alignment horizontal="left" vertical="center" wrapText="1"/>
    </xf>
    <xf numFmtId="49" fontId="107" fillId="0" borderId="2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8" fontId="98" fillId="0" borderId="25" xfId="0" applyNumberFormat="1" applyFont="1" applyBorder="1" applyAlignment="1">
      <alignment horizontal="center" vertical="center"/>
    </xf>
    <xf numFmtId="49" fontId="98" fillId="0" borderId="25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2" fillId="0" borderId="30" xfId="0" applyNumberFormat="1" applyFont="1" applyBorder="1" applyAlignment="1">
      <alignment horizontal="center" vertical="center" wrapText="1"/>
    </xf>
    <xf numFmtId="49" fontId="102" fillId="0" borderId="19" xfId="0" applyNumberFormat="1" applyFont="1" applyBorder="1" applyAlignment="1">
      <alignment horizontal="center" vertical="center" wrapText="1"/>
    </xf>
    <xf numFmtId="49" fontId="102" fillId="0" borderId="23" xfId="0" applyNumberFormat="1" applyFont="1" applyBorder="1" applyAlignment="1">
      <alignment horizontal="center" vertical="center" wrapText="1"/>
    </xf>
    <xf numFmtId="0" fontId="102" fillId="0" borderId="23" xfId="0" applyFont="1" applyBorder="1" applyAlignment="1">
      <alignment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8" fontId="1" fillId="0" borderId="35" xfId="0" applyNumberFormat="1" applyFont="1" applyBorder="1" applyAlignment="1">
      <alignment horizontal="center" vertical="center"/>
    </xf>
    <xf numFmtId="49" fontId="102" fillId="0" borderId="24" xfId="0" applyNumberFormat="1" applyFont="1" applyBorder="1" applyAlignment="1">
      <alignment horizontal="center" vertical="center"/>
    </xf>
    <xf numFmtId="49" fontId="102" fillId="0" borderId="21" xfId="0" applyNumberFormat="1" applyFont="1" applyBorder="1" applyAlignment="1">
      <alignment horizontal="center" vertical="center"/>
    </xf>
    <xf numFmtId="49" fontId="105" fillId="0" borderId="11" xfId="0" applyNumberFormat="1" applyFont="1" applyBorder="1" applyAlignment="1">
      <alignment horizontal="center" vertical="center"/>
    </xf>
    <xf numFmtId="0" fontId="113" fillId="0" borderId="11" xfId="0" applyFont="1" applyFill="1" applyBorder="1" applyAlignment="1">
      <alignment horizontal="center" vertical="center" wrapText="1"/>
    </xf>
    <xf numFmtId="0" fontId="113" fillId="0" borderId="23" xfId="0" applyFont="1" applyFill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/>
    </xf>
    <xf numFmtId="8" fontId="101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vertical="center"/>
    </xf>
    <xf numFmtId="4" fontId="30" fillId="0" borderId="11" xfId="0" applyNumberFormat="1" applyFont="1" applyFill="1" applyBorder="1" applyAlignment="1">
      <alignment horizontal="right" vertical="center" wrapText="1"/>
    </xf>
    <xf numFmtId="0" fontId="108" fillId="0" borderId="10" xfId="0" applyFont="1" applyFill="1" applyBorder="1" applyAlignment="1">
      <alignment horizontal="center" vertical="center" wrapText="1"/>
    </xf>
    <xf numFmtId="49" fontId="102" fillId="0" borderId="19" xfId="0" applyNumberFormat="1" applyFont="1" applyBorder="1" applyAlignment="1">
      <alignment horizontal="center" vertical="center" wrapText="1"/>
    </xf>
    <xf numFmtId="49" fontId="102" fillId="0" borderId="23" xfId="0" applyNumberFormat="1" applyFont="1" applyBorder="1" applyAlignment="1">
      <alignment horizontal="center" vertical="center" wrapText="1"/>
    </xf>
    <xf numFmtId="49" fontId="102" fillId="0" borderId="19" xfId="0" applyNumberFormat="1" applyFont="1" applyBorder="1" applyAlignment="1">
      <alignment horizontal="center" vertical="center"/>
    </xf>
    <xf numFmtId="49" fontId="98" fillId="0" borderId="1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98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2" fillId="0" borderId="15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02" fillId="0" borderId="15" xfId="0" applyFont="1" applyFill="1" applyBorder="1" applyAlignment="1">
      <alignment vertical="center" wrapText="1"/>
    </xf>
    <xf numFmtId="0" fontId="98" fillId="0" borderId="23" xfId="0" applyFont="1" applyFill="1" applyBorder="1" applyAlignment="1">
      <alignment horizontal="left" vertical="center" wrapText="1"/>
    </xf>
    <xf numFmtId="0" fontId="98" fillId="0" borderId="11" xfId="0" applyFont="1" applyFill="1" applyBorder="1" applyAlignment="1">
      <alignment vertical="center" wrapText="1"/>
    </xf>
    <xf numFmtId="7" fontId="102" fillId="0" borderId="15" xfId="0" applyNumberFormat="1" applyFont="1" applyFill="1" applyBorder="1" applyAlignment="1">
      <alignment vertical="center" wrapText="1"/>
    </xf>
    <xf numFmtId="0" fontId="98" fillId="0" borderId="23" xfId="0" applyFont="1" applyFill="1" applyBorder="1" applyAlignment="1">
      <alignment horizontal="left" vertical="center" wrapText="1"/>
    </xf>
    <xf numFmtId="7" fontId="98" fillId="0" borderId="23" xfId="0" applyNumberFormat="1" applyFont="1" applyFill="1" applyBorder="1" applyAlignment="1">
      <alignment vertical="center" wrapText="1"/>
    </xf>
    <xf numFmtId="0" fontId="98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02" fillId="0" borderId="15" xfId="0" applyFont="1" applyFill="1" applyBorder="1" applyAlignment="1">
      <alignment vertical="center"/>
    </xf>
    <xf numFmtId="0" fontId="98" fillId="0" borderId="2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98" fillId="0" borderId="2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02" fillId="0" borderId="20" xfId="0" applyNumberFormat="1" applyFont="1" applyBorder="1" applyAlignment="1">
      <alignment horizontal="center" vertical="center" wrapText="1"/>
    </xf>
    <xf numFmtId="164" fontId="102" fillId="0" borderId="31" xfId="0" applyNumberFormat="1" applyFont="1" applyBorder="1" applyAlignment="1">
      <alignment vertical="center"/>
    </xf>
    <xf numFmtId="164" fontId="98" fillId="0" borderId="36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98" fillId="0" borderId="38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164" fontId="99" fillId="0" borderId="38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98" fillId="0" borderId="37" xfId="0" applyNumberFormat="1" applyFont="1" applyBorder="1" applyAlignment="1">
      <alignment vertical="center"/>
    </xf>
    <xf numFmtId="164" fontId="98" fillId="0" borderId="38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7" fontId="102" fillId="0" borderId="31" xfId="0" applyNumberFormat="1" applyFont="1" applyFill="1" applyBorder="1" applyAlignment="1">
      <alignment horizontal="right" vertical="center"/>
    </xf>
    <xf numFmtId="164" fontId="102" fillId="0" borderId="31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09" fillId="0" borderId="31" xfId="0" applyNumberFormat="1" applyFont="1" applyBorder="1" applyAlignment="1">
      <alignment vertical="center"/>
    </xf>
    <xf numFmtId="164" fontId="113" fillId="0" borderId="36" xfId="0" applyNumberFormat="1" applyFont="1" applyBorder="1" applyAlignment="1">
      <alignment vertical="center"/>
    </xf>
    <xf numFmtId="164" fontId="29" fillId="0" borderId="38" xfId="0" applyNumberFormat="1" applyFont="1" applyBorder="1" applyAlignment="1">
      <alignment vertical="center"/>
    </xf>
    <xf numFmtId="164" fontId="109" fillId="0" borderId="31" xfId="0" applyNumberFormat="1" applyFont="1" applyBorder="1" applyAlignment="1">
      <alignment vertical="center"/>
    </xf>
    <xf numFmtId="164" fontId="113" fillId="0" borderId="36" xfId="0" applyNumberFormat="1" applyFont="1" applyBorder="1" applyAlignment="1">
      <alignment vertical="center"/>
    </xf>
    <xf numFmtId="164" fontId="29" fillId="0" borderId="36" xfId="0" applyNumberFormat="1" applyFont="1" applyBorder="1" applyAlignment="1">
      <alignment vertical="center"/>
    </xf>
    <xf numFmtId="164" fontId="29" fillId="0" borderId="37" xfId="0" applyNumberFormat="1" applyFont="1" applyFill="1" applyBorder="1" applyAlignment="1">
      <alignment vertical="center"/>
    </xf>
    <xf numFmtId="164" fontId="7" fillId="0" borderId="37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40" xfId="0" applyFont="1" applyBorder="1" applyAlignment="1">
      <alignment/>
    </xf>
    <xf numFmtId="0" fontId="1" fillId="0" borderId="18" xfId="0" applyFont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164" fontId="1" fillId="0" borderId="18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3" fillId="0" borderId="12" xfId="0" applyFont="1" applyBorder="1" applyAlignment="1">
      <alignment/>
    </xf>
    <xf numFmtId="0" fontId="113" fillId="0" borderId="23" xfId="0" applyFont="1" applyFill="1" applyBorder="1" applyAlignment="1">
      <alignment horizontal="center" vertical="center" wrapText="1"/>
    </xf>
    <xf numFmtId="0" fontId="114" fillId="0" borderId="2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9" fillId="0" borderId="37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7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26" xfId="0" applyFont="1" applyBorder="1" applyAlignment="1">
      <alignment wrapText="1"/>
    </xf>
    <xf numFmtId="0" fontId="1" fillId="0" borderId="42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42" xfId="0" applyFont="1" applyBorder="1" applyAlignment="1">
      <alignment/>
    </xf>
    <xf numFmtId="0" fontId="9" fillId="0" borderId="43" xfId="0" applyNumberFormat="1" applyFont="1" applyFill="1" applyBorder="1" applyAlignment="1">
      <alignment horizontal="center" vertical="center"/>
    </xf>
    <xf numFmtId="7" fontId="102" fillId="0" borderId="31" xfId="0" applyNumberFormat="1" applyFont="1" applyBorder="1" applyAlignment="1">
      <alignment vertical="center" wrapText="1"/>
    </xf>
    <xf numFmtId="7" fontId="98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98" fillId="0" borderId="38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02" fillId="0" borderId="31" xfId="0" applyNumberFormat="1" applyFont="1" applyFill="1" applyBorder="1" applyAlignment="1">
      <alignment vertical="center" wrapText="1"/>
    </xf>
    <xf numFmtId="7" fontId="98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98" fillId="0" borderId="44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 wrapText="1"/>
    </xf>
    <xf numFmtId="7" fontId="1" fillId="0" borderId="37" xfId="0" applyNumberFormat="1" applyFont="1" applyFill="1" applyBorder="1" applyAlignment="1">
      <alignment horizontal="right" vertical="center" wrapText="1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45" xfId="0" applyNumberFormat="1" applyFont="1" applyFill="1" applyBorder="1" applyAlignment="1">
      <alignment horizontal="right" vertical="center"/>
    </xf>
    <xf numFmtId="164" fontId="29" fillId="0" borderId="38" xfId="0" applyNumberFormat="1" applyFont="1" applyFill="1" applyBorder="1" applyAlignment="1">
      <alignment vertical="center"/>
    </xf>
    <xf numFmtId="7" fontId="98" fillId="0" borderId="39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vertical="center" wrapText="1"/>
    </xf>
    <xf numFmtId="7" fontId="1" fillId="0" borderId="36" xfId="0" applyNumberFormat="1" applyFont="1" applyFill="1" applyBorder="1" applyAlignment="1">
      <alignment horizontal="right" vertical="center"/>
    </xf>
    <xf numFmtId="7" fontId="98" fillId="0" borderId="44" xfId="0" applyNumberFormat="1" applyFont="1" applyFill="1" applyBorder="1" applyAlignment="1">
      <alignment vertical="center" wrapText="1"/>
    </xf>
    <xf numFmtId="7" fontId="98" fillId="0" borderId="36" xfId="0" applyNumberFormat="1" applyFont="1" applyFill="1" applyBorder="1" applyAlignment="1">
      <alignment vertical="center" wrapText="1"/>
    </xf>
    <xf numFmtId="7" fontId="1" fillId="0" borderId="36" xfId="0" applyNumberFormat="1" applyFont="1" applyFill="1" applyBorder="1" applyAlignment="1">
      <alignment vertical="center" wrapText="1"/>
    </xf>
    <xf numFmtId="7" fontId="106" fillId="0" borderId="3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7" fontId="3" fillId="33" borderId="31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9" fillId="0" borderId="11" xfId="0" applyNumberFormat="1" applyFont="1" applyBorder="1" applyAlignment="1">
      <alignment vertical="center"/>
    </xf>
    <xf numFmtId="7" fontId="106" fillId="0" borderId="46" xfId="0" applyNumberFormat="1" applyFont="1" applyBorder="1" applyAlignment="1">
      <alignment vertical="center" wrapText="1"/>
    </xf>
    <xf numFmtId="7" fontId="112" fillId="0" borderId="36" xfId="0" applyNumberFormat="1" applyFont="1" applyBorder="1" applyAlignment="1">
      <alignment horizontal="right" vertical="center" wrapText="1"/>
    </xf>
    <xf numFmtId="7" fontId="106" fillId="0" borderId="31" xfId="0" applyNumberFormat="1" applyFont="1" applyBorder="1" applyAlignment="1">
      <alignment vertical="center" wrapText="1"/>
    </xf>
    <xf numFmtId="7" fontId="112" fillId="0" borderId="38" xfId="0" applyNumberFormat="1" applyFont="1" applyBorder="1" applyAlignment="1">
      <alignment horizontal="right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106" fillId="0" borderId="29" xfId="0" applyNumberFormat="1" applyFont="1" applyBorder="1" applyAlignment="1">
      <alignment horizontal="right" vertical="center" wrapText="1"/>
    </xf>
    <xf numFmtId="7" fontId="3" fillId="33" borderId="43" xfId="0" applyNumberFormat="1" applyFont="1" applyFill="1" applyBorder="1" applyAlignment="1">
      <alignment horizontal="center" vertical="center"/>
    </xf>
    <xf numFmtId="7" fontId="1" fillId="0" borderId="38" xfId="0" applyNumberFormat="1" applyFont="1" applyBorder="1" applyAlignment="1">
      <alignment horizontal="right" vertical="center" wrapText="1"/>
    </xf>
    <xf numFmtId="7" fontId="3" fillId="0" borderId="38" xfId="0" applyNumberFormat="1" applyFont="1" applyFill="1" applyBorder="1" applyAlignment="1">
      <alignment horizontal="right" vertical="center" wrapText="1"/>
    </xf>
    <xf numFmtId="164" fontId="25" fillId="0" borderId="38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7" fontId="98" fillId="0" borderId="36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9" fillId="0" borderId="10" xfId="0" applyNumberFormat="1" applyFont="1" applyBorder="1" applyAlignment="1">
      <alignment vertical="center"/>
    </xf>
    <xf numFmtId="0" fontId="44" fillId="0" borderId="42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vertical="center"/>
    </xf>
    <xf numFmtId="49" fontId="11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7" fontId="29" fillId="0" borderId="35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15" fillId="0" borderId="23" xfId="0" applyNumberFormat="1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99" fillId="0" borderId="25" xfId="0" applyFont="1" applyBorder="1" applyAlignment="1">
      <alignment horizontal="center" vertical="center"/>
    </xf>
    <xf numFmtId="0" fontId="98" fillId="0" borderId="25" xfId="0" applyFont="1" applyBorder="1" applyAlignment="1">
      <alignment vertical="center" wrapText="1"/>
    </xf>
    <xf numFmtId="49" fontId="102" fillId="0" borderId="16" xfId="0" applyNumberFormat="1" applyFont="1" applyBorder="1" applyAlignment="1">
      <alignment horizontal="center" vertical="center" wrapText="1"/>
    </xf>
    <xf numFmtId="49" fontId="98" fillId="0" borderId="17" xfId="0" applyNumberFormat="1" applyFont="1" applyBorder="1" applyAlignment="1">
      <alignment horizontal="center" vertical="center"/>
    </xf>
    <xf numFmtId="49" fontId="102" fillId="0" borderId="17" xfId="0" applyNumberFormat="1" applyFont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left" vertical="center" wrapText="1"/>
    </xf>
    <xf numFmtId="7" fontId="98" fillId="0" borderId="43" xfId="0" applyNumberFormat="1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7" fontId="1" fillId="0" borderId="46" xfId="0" applyNumberFormat="1" applyFont="1" applyFill="1" applyBorder="1" applyAlignment="1">
      <alignment horizontal="right" vertical="center"/>
    </xf>
    <xf numFmtId="49" fontId="98" fillId="0" borderId="25" xfId="0" applyNumberFormat="1" applyFont="1" applyBorder="1" applyAlignment="1">
      <alignment horizontal="center" vertical="center" wrapText="1"/>
    </xf>
    <xf numFmtId="49" fontId="102" fillId="0" borderId="25" xfId="0" applyNumberFormat="1" applyFont="1" applyBorder="1" applyAlignment="1">
      <alignment horizontal="center" vertical="center" wrapText="1"/>
    </xf>
    <xf numFmtId="0" fontId="98" fillId="0" borderId="25" xfId="0" applyFont="1" applyBorder="1" applyAlignment="1">
      <alignment vertical="center"/>
    </xf>
    <xf numFmtId="0" fontId="113" fillId="0" borderId="25" xfId="0" applyFont="1" applyFill="1" applyBorder="1" applyAlignment="1">
      <alignment horizontal="center" vertical="center" wrapText="1"/>
    </xf>
    <xf numFmtId="0" fontId="114" fillId="0" borderId="25" xfId="0" applyFont="1" applyFill="1" applyBorder="1" applyAlignment="1">
      <alignment horizontal="center" vertical="center" wrapText="1"/>
    </xf>
    <xf numFmtId="0" fontId="113" fillId="0" borderId="25" xfId="0" applyFont="1" applyFill="1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07" fillId="0" borderId="25" xfId="0" applyNumberFormat="1" applyFont="1" applyBorder="1" applyAlignment="1">
      <alignment horizontal="center" vertical="center" wrapText="1"/>
    </xf>
    <xf numFmtId="7" fontId="98" fillId="0" borderId="25" xfId="0" applyNumberFormat="1" applyFont="1" applyBorder="1" applyAlignment="1">
      <alignment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7" fontId="1" fillId="0" borderId="49" xfId="0" applyNumberFormat="1" applyFont="1" applyBorder="1" applyAlignment="1">
      <alignment horizontal="right" vertical="center"/>
    </xf>
    <xf numFmtId="49" fontId="0" fillId="0" borderId="35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8" fontId="107" fillId="0" borderId="11" xfId="0" applyNumberFormat="1" applyFont="1" applyBorder="1" applyAlignment="1">
      <alignment horizontal="center" vertical="center"/>
    </xf>
    <xf numFmtId="7" fontId="98" fillId="0" borderId="38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98" fillId="0" borderId="25" xfId="0" applyFont="1" applyFill="1" applyBorder="1" applyAlignment="1">
      <alignment vertical="center" wrapText="1"/>
    </xf>
    <xf numFmtId="164" fontId="98" fillId="0" borderId="44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7" fontId="106" fillId="0" borderId="51" xfId="0" applyNumberFormat="1" applyFont="1" applyBorder="1" applyAlignment="1">
      <alignment vertical="center" wrapText="1"/>
    </xf>
    <xf numFmtId="7" fontId="112" fillId="0" borderId="40" xfId="0" applyNumberFormat="1" applyFont="1" applyBorder="1" applyAlignment="1">
      <alignment horizontal="right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7" fontId="106" fillId="0" borderId="12" xfId="0" applyNumberFormat="1" applyFont="1" applyBorder="1" applyAlignment="1">
      <alignment vertical="center" wrapText="1"/>
    </xf>
    <xf numFmtId="7" fontId="112" fillId="0" borderId="26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7" fontId="106" fillId="0" borderId="52" xfId="0" applyNumberFormat="1" applyFont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164" fontId="25" fillId="0" borderId="45" xfId="0" applyNumberFormat="1" applyFont="1" applyBorder="1" applyAlignment="1">
      <alignment vertical="center"/>
    </xf>
    <xf numFmtId="0" fontId="106" fillId="0" borderId="0" xfId="0" applyFont="1" applyBorder="1" applyAlignment="1">
      <alignment horizontal="left" vertical="center" wrapText="1"/>
    </xf>
    <xf numFmtId="7" fontId="106" fillId="0" borderId="0" xfId="0" applyNumberFormat="1" applyFont="1" applyBorder="1" applyAlignment="1">
      <alignment vertical="center" wrapText="1"/>
    </xf>
    <xf numFmtId="164" fontId="29" fillId="0" borderId="11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112" fillId="0" borderId="25" xfId="0" applyNumberFormat="1" applyFont="1" applyBorder="1" applyAlignment="1">
      <alignment horizontal="center" vertical="center" wrapText="1"/>
    </xf>
    <xf numFmtId="0" fontId="112" fillId="0" borderId="25" xfId="0" applyFont="1" applyBorder="1" applyAlignment="1">
      <alignment vertical="center" wrapText="1"/>
    </xf>
    <xf numFmtId="7" fontId="112" fillId="0" borderId="44" xfId="0" applyNumberFormat="1" applyFont="1" applyBorder="1" applyAlignment="1">
      <alignment horizontal="right" vertical="center" wrapText="1"/>
    </xf>
    <xf numFmtId="7" fontId="112" fillId="0" borderId="27" xfId="0" applyNumberFormat="1" applyFont="1" applyBorder="1" applyAlignment="1">
      <alignment horizontal="right" vertical="center" wrapText="1"/>
    </xf>
    <xf numFmtId="164" fontId="1" fillId="0" borderId="35" xfId="0" applyNumberFormat="1" applyFont="1" applyBorder="1" applyAlignment="1">
      <alignment vertical="center"/>
    </xf>
    <xf numFmtId="7" fontId="1" fillId="0" borderId="35" xfId="0" applyNumberFormat="1" applyFont="1" applyBorder="1" applyAlignment="1">
      <alignment horizontal="right" vertical="center" wrapText="1"/>
    </xf>
    <xf numFmtId="164" fontId="112" fillId="0" borderId="23" xfId="0" applyNumberFormat="1" applyFont="1" applyBorder="1" applyAlignment="1">
      <alignment vertical="center"/>
    </xf>
    <xf numFmtId="164" fontId="112" fillId="0" borderId="40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7" fontId="112" fillId="0" borderId="11" xfId="0" applyNumberFormat="1" applyFont="1" applyBorder="1" applyAlignment="1">
      <alignment horizontal="right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Border="1" applyAlignment="1">
      <alignment vertical="center"/>
    </xf>
    <xf numFmtId="7" fontId="1" fillId="0" borderId="35" xfId="0" applyNumberFormat="1" applyFont="1" applyBorder="1" applyAlignment="1">
      <alignment horizontal="right" vertical="center" wrapText="1"/>
    </xf>
    <xf numFmtId="164" fontId="29" fillId="0" borderId="35" xfId="0" applyNumberFormat="1" applyFont="1" applyBorder="1" applyAlignment="1">
      <alignment vertical="center"/>
    </xf>
    <xf numFmtId="7" fontId="29" fillId="0" borderId="38" xfId="0" applyNumberFormat="1" applyFont="1" applyBorder="1" applyAlignment="1">
      <alignment vertical="center"/>
    </xf>
    <xf numFmtId="164" fontId="29" fillId="0" borderId="38" xfId="0" applyNumberFormat="1" applyFont="1" applyBorder="1" applyAlignment="1">
      <alignment vertical="center"/>
    </xf>
    <xf numFmtId="164" fontId="104" fillId="0" borderId="31" xfId="0" applyNumberFormat="1" applyFont="1" applyBorder="1" applyAlignment="1">
      <alignment vertical="center"/>
    </xf>
    <xf numFmtId="0" fontId="12" fillId="0" borderId="26" xfId="0" applyFont="1" applyFill="1" applyBorder="1" applyAlignment="1">
      <alignment vertical="center" wrapText="1"/>
    </xf>
    <xf numFmtId="0" fontId="12" fillId="0" borderId="42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164" fontId="29" fillId="0" borderId="39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horizontal="right" vertical="center"/>
    </xf>
    <xf numFmtId="164" fontId="29" fillId="0" borderId="46" xfId="0" applyNumberFormat="1" applyFont="1" applyBorder="1" applyAlignment="1">
      <alignment vertical="center"/>
    </xf>
    <xf numFmtId="7" fontId="29" fillId="0" borderId="46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49" fontId="1" fillId="0" borderId="35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164" fontId="112" fillId="0" borderId="10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5" fontId="1" fillId="0" borderId="33" xfId="0" applyNumberFormat="1" applyFont="1" applyBorder="1" applyAlignment="1">
      <alignment horizontal="center" vertical="center"/>
    </xf>
    <xf numFmtId="164" fontId="112" fillId="0" borderId="42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164" fontId="29" fillId="0" borderId="11" xfId="0" applyNumberFormat="1" applyFont="1" applyBorder="1" applyAlignment="1">
      <alignment horizontal="right" vertical="center"/>
    </xf>
    <xf numFmtId="0" fontId="1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7" fontId="1" fillId="0" borderId="11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49" fontId="21" fillId="0" borderId="22" xfId="0" applyNumberFormat="1" applyFont="1" applyBorder="1" applyAlignment="1">
      <alignment horizontal="center" vertical="center"/>
    </xf>
    <xf numFmtId="0" fontId="112" fillId="0" borderId="25" xfId="0" applyFont="1" applyBorder="1" applyAlignment="1">
      <alignment horizontal="left" vertical="center" wrapText="1"/>
    </xf>
    <xf numFmtId="7" fontId="1" fillId="0" borderId="45" xfId="0" applyNumberFormat="1" applyFont="1" applyBorder="1" applyAlignment="1">
      <alignment horizontal="right" vertical="center" wrapText="1"/>
    </xf>
    <xf numFmtId="164" fontId="115" fillId="0" borderId="10" xfId="0" applyNumberFormat="1" applyFont="1" applyBorder="1" applyAlignment="1">
      <alignment vertical="center"/>
    </xf>
    <xf numFmtId="7" fontId="102" fillId="0" borderId="29" xfId="0" applyNumberFormat="1" applyFont="1" applyBorder="1" applyAlignment="1">
      <alignment horizontal="right" vertical="center" wrapText="1"/>
    </xf>
    <xf numFmtId="7" fontId="115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164" fontId="1" fillId="0" borderId="46" xfId="0" applyNumberFormat="1" applyFont="1" applyBorder="1" applyAlignment="1">
      <alignment vertical="center"/>
    </xf>
    <xf numFmtId="164" fontId="98" fillId="0" borderId="25" xfId="0" applyNumberFormat="1" applyFont="1" applyBorder="1" applyAlignment="1">
      <alignment vertical="center"/>
    </xf>
    <xf numFmtId="164" fontId="102" fillId="0" borderId="15" xfId="0" applyNumberFormat="1" applyFont="1" applyBorder="1" applyAlignment="1">
      <alignment vertical="center"/>
    </xf>
    <xf numFmtId="0" fontId="13" fillId="0" borderId="34" xfId="0" applyFont="1" applyBorder="1" applyAlignment="1" quotePrefix="1">
      <alignment horizontal="center" vertical="center"/>
    </xf>
    <xf numFmtId="8" fontId="1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right" vertical="center"/>
    </xf>
    <xf numFmtId="164" fontId="98" fillId="0" borderId="25" xfId="0" applyNumberFormat="1" applyFont="1" applyBorder="1" applyAlignment="1">
      <alignment vertical="center"/>
    </xf>
    <xf numFmtId="164" fontId="102" fillId="0" borderId="15" xfId="0" applyNumberFormat="1" applyFont="1" applyBorder="1" applyAlignment="1">
      <alignment vertical="center"/>
    </xf>
    <xf numFmtId="164" fontId="29" fillId="0" borderId="11" xfId="0" applyNumberFormat="1" applyFont="1" applyFill="1" applyBorder="1" applyAlignment="1">
      <alignment vertical="center"/>
    </xf>
    <xf numFmtId="0" fontId="45" fillId="0" borderId="0" xfId="0" applyFont="1" applyAlignment="1">
      <alignment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02" fillId="0" borderId="45" xfId="0" applyNumberFormat="1" applyFont="1" applyBorder="1" applyAlignment="1">
      <alignment vertical="center"/>
    </xf>
    <xf numFmtId="4" fontId="102" fillId="0" borderId="47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109" fillId="0" borderId="47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12" fillId="0" borderId="51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48" fillId="0" borderId="40" xfId="0" applyFont="1" applyBorder="1" applyAlignment="1">
      <alignment vertical="center"/>
    </xf>
    <xf numFmtId="0" fontId="0" fillId="0" borderId="53" xfId="0" applyBorder="1" applyAlignment="1">
      <alignment vertical="center"/>
    </xf>
    <xf numFmtId="8" fontId="1" fillId="0" borderId="33" xfId="0" applyNumberFormat="1" applyFont="1" applyBorder="1" applyAlignment="1">
      <alignment horizontal="center" vertical="center"/>
    </xf>
    <xf numFmtId="0" fontId="48" fillId="0" borderId="47" xfId="0" applyFont="1" applyBorder="1" applyAlignment="1">
      <alignment vertical="center"/>
    </xf>
    <xf numFmtId="4" fontId="1" fillId="0" borderId="38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vertical="center"/>
    </xf>
    <xf numFmtId="4" fontId="1" fillId="0" borderId="38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29" fillId="0" borderId="11" xfId="0" applyNumberFormat="1" applyFont="1" applyBorder="1" applyAlignment="1">
      <alignment vertical="center"/>
    </xf>
    <xf numFmtId="49" fontId="98" fillId="0" borderId="11" xfId="0" applyNumberFormat="1" applyFont="1" applyBorder="1" applyAlignment="1">
      <alignment horizontal="center" vertical="center" wrapText="1"/>
    </xf>
    <xf numFmtId="0" fontId="98" fillId="0" borderId="11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7" fontId="10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2" fillId="0" borderId="54" xfId="0" applyFont="1" applyBorder="1" applyAlignment="1">
      <alignment horizontal="center" vertical="center"/>
    </xf>
    <xf numFmtId="0" fontId="102" fillId="0" borderId="55" xfId="0" applyFont="1" applyBorder="1" applyAlignment="1">
      <alignment horizontal="center" vertical="center"/>
    </xf>
    <xf numFmtId="0" fontId="102" fillId="0" borderId="56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382</v>
      </c>
    </row>
    <row r="2" spans="2:8" ht="15.75" customHeight="1">
      <c r="B2" s="177"/>
      <c r="H2" s="182" t="s">
        <v>445</v>
      </c>
    </row>
    <row r="3" ht="12.75">
      <c r="H3" s="182" t="s">
        <v>446</v>
      </c>
    </row>
    <row r="4" spans="5:8" ht="15">
      <c r="E4" s="179"/>
      <c r="H4" s="163"/>
    </row>
    <row r="5" spans="3:6" ht="18.75" customHeight="1">
      <c r="C5" s="2"/>
      <c r="D5" s="3"/>
      <c r="E5" s="661" t="s">
        <v>412</v>
      </c>
      <c r="F5" s="661"/>
    </row>
    <row r="6" spans="5:9" ht="12" customHeight="1" thickBot="1">
      <c r="E6" s="4"/>
      <c r="F6" s="118"/>
      <c r="I6" s="5"/>
    </row>
    <row r="7" spans="2:9" s="6" customFormat="1" ht="15" customHeight="1">
      <c r="B7" s="664" t="s">
        <v>0</v>
      </c>
      <c r="C7" s="666" t="s">
        <v>1</v>
      </c>
      <c r="D7" s="668" t="s">
        <v>2</v>
      </c>
      <c r="E7" s="670" t="s">
        <v>3</v>
      </c>
      <c r="F7" s="662" t="s">
        <v>292</v>
      </c>
      <c r="G7" s="672" t="s">
        <v>379</v>
      </c>
      <c r="H7" s="657" t="s">
        <v>380</v>
      </c>
      <c r="I7" s="659" t="s">
        <v>381</v>
      </c>
    </row>
    <row r="8" spans="2:9" s="6" customFormat="1" ht="15" customHeight="1" thickBot="1">
      <c r="B8" s="665"/>
      <c r="C8" s="667"/>
      <c r="D8" s="669"/>
      <c r="E8" s="671"/>
      <c r="F8" s="663"/>
      <c r="G8" s="673"/>
      <c r="H8" s="658"/>
      <c r="I8" s="660"/>
    </row>
    <row r="9" spans="2:9" s="7" customFormat="1" ht="9.75" customHeight="1" thickBot="1">
      <c r="B9" s="402">
        <v>1</v>
      </c>
      <c r="C9" s="403">
        <v>2</v>
      </c>
      <c r="D9" s="403">
        <v>3</v>
      </c>
      <c r="E9" s="403">
        <v>4</v>
      </c>
      <c r="F9" s="404">
        <v>5</v>
      </c>
      <c r="G9" s="404">
        <v>6</v>
      </c>
      <c r="H9" s="404">
        <v>7</v>
      </c>
      <c r="I9" s="405">
        <v>8</v>
      </c>
    </row>
    <row r="10" spans="2:9" s="7" customFormat="1" ht="16.5" customHeight="1" thickBot="1">
      <c r="B10" s="214" t="s">
        <v>4</v>
      </c>
      <c r="C10" s="215"/>
      <c r="D10" s="215"/>
      <c r="E10" s="216" t="s">
        <v>5</v>
      </c>
      <c r="F10" s="366">
        <f aca="true" t="shared" si="0" ref="F10:H11">F11</f>
        <v>8000</v>
      </c>
      <c r="G10" s="366">
        <f t="shared" si="0"/>
        <v>0</v>
      </c>
      <c r="H10" s="366">
        <f t="shared" si="0"/>
        <v>8000</v>
      </c>
      <c r="I10" s="406"/>
    </row>
    <row r="11" spans="2:11" s="7" customFormat="1" ht="15" customHeight="1">
      <c r="B11" s="108"/>
      <c r="C11" s="197" t="s">
        <v>6</v>
      </c>
      <c r="D11" s="198"/>
      <c r="E11" s="199" t="s">
        <v>7</v>
      </c>
      <c r="F11" s="367">
        <f t="shared" si="0"/>
        <v>8000</v>
      </c>
      <c r="G11" s="367">
        <f t="shared" si="0"/>
        <v>0</v>
      </c>
      <c r="H11" s="367">
        <f t="shared" si="0"/>
        <v>8000</v>
      </c>
      <c r="I11" s="426"/>
      <c r="K11" s="8"/>
    </row>
    <row r="12" spans="2:11" s="7" customFormat="1" ht="24.75" customHeight="1" thickBot="1">
      <c r="B12" s="109"/>
      <c r="C12" s="10"/>
      <c r="D12" s="11" t="s">
        <v>8</v>
      </c>
      <c r="E12" s="362" t="s">
        <v>368</v>
      </c>
      <c r="F12" s="368">
        <v>8000</v>
      </c>
      <c r="G12" s="9"/>
      <c r="H12" s="407">
        <f>F12+G12</f>
        <v>8000</v>
      </c>
      <c r="I12" s="427"/>
      <c r="K12" s="12"/>
    </row>
    <row r="13" spans="2:11" s="7" customFormat="1" ht="16.5" customHeight="1" thickBot="1">
      <c r="B13" s="227" t="s">
        <v>102</v>
      </c>
      <c r="C13" s="223"/>
      <c r="D13" s="223"/>
      <c r="E13" s="224" t="s">
        <v>88</v>
      </c>
      <c r="F13" s="613">
        <f aca="true" t="shared" si="1" ref="F13:H14">F14</f>
        <v>0</v>
      </c>
      <c r="G13" s="613">
        <f t="shared" si="1"/>
        <v>123000</v>
      </c>
      <c r="H13" s="613">
        <f t="shared" si="1"/>
        <v>123000</v>
      </c>
      <c r="I13" s="406"/>
      <c r="K13" s="12"/>
    </row>
    <row r="14" spans="2:11" s="7" customFormat="1" ht="15" customHeight="1">
      <c r="B14" s="525"/>
      <c r="C14" s="287" t="s">
        <v>105</v>
      </c>
      <c r="D14" s="288"/>
      <c r="E14" s="210" t="s">
        <v>185</v>
      </c>
      <c r="F14" s="612">
        <f t="shared" si="1"/>
        <v>0</v>
      </c>
      <c r="G14" s="612">
        <f t="shared" si="1"/>
        <v>123000</v>
      </c>
      <c r="H14" s="612">
        <f t="shared" si="1"/>
        <v>123000</v>
      </c>
      <c r="I14" s="528"/>
      <c r="K14" s="12"/>
    </row>
    <row r="15" spans="2:11" s="7" customFormat="1" ht="36.75" thickBot="1">
      <c r="B15" s="608"/>
      <c r="C15" s="609"/>
      <c r="D15" s="610">
        <v>6300</v>
      </c>
      <c r="E15" s="297" t="s">
        <v>415</v>
      </c>
      <c r="F15" s="605">
        <v>0</v>
      </c>
      <c r="G15" s="611">
        <v>123000</v>
      </c>
      <c r="H15" s="407">
        <f>F15+G15</f>
        <v>123000</v>
      </c>
      <c r="I15" s="641" t="s">
        <v>425</v>
      </c>
      <c r="K15" s="12"/>
    </row>
    <row r="16" spans="2:11" s="7" customFormat="1" ht="15" customHeight="1" thickBot="1">
      <c r="B16" s="217">
        <v>700</v>
      </c>
      <c r="C16" s="215"/>
      <c r="D16" s="215"/>
      <c r="E16" s="356" t="s">
        <v>9</v>
      </c>
      <c r="F16" s="366">
        <f>F17</f>
        <v>260339</v>
      </c>
      <c r="G16" s="366">
        <f>G17</f>
        <v>0</v>
      </c>
      <c r="H16" s="366">
        <f>H17</f>
        <v>260339</v>
      </c>
      <c r="I16" s="406"/>
      <c r="K16" s="8"/>
    </row>
    <row r="17" spans="2:11" s="7" customFormat="1" ht="15" customHeight="1">
      <c r="B17" s="108"/>
      <c r="C17" s="200">
        <v>70005</v>
      </c>
      <c r="D17" s="198"/>
      <c r="E17" s="361" t="s">
        <v>10</v>
      </c>
      <c r="F17" s="367">
        <f>F18+F19+F20</f>
        <v>260339</v>
      </c>
      <c r="G17" s="367">
        <f>G18+G19+G20</f>
        <v>0</v>
      </c>
      <c r="H17" s="367">
        <f>H18+H19+H20</f>
        <v>260339</v>
      </c>
      <c r="I17" s="426"/>
      <c r="K17" s="8"/>
    </row>
    <row r="18" spans="2:11" s="7" customFormat="1" ht="24">
      <c r="B18" s="110"/>
      <c r="C18" s="13"/>
      <c r="D18" s="343" t="s">
        <v>355</v>
      </c>
      <c r="E18" s="344" t="s">
        <v>356</v>
      </c>
      <c r="F18" s="369">
        <v>12339</v>
      </c>
      <c r="G18" s="13"/>
      <c r="H18" s="407">
        <f>F18+G18</f>
        <v>12339</v>
      </c>
      <c r="I18" s="428"/>
      <c r="K18" s="8"/>
    </row>
    <row r="19" spans="2:11" s="7" customFormat="1" ht="36">
      <c r="B19" s="110"/>
      <c r="C19" s="13"/>
      <c r="D19" s="14" t="s">
        <v>8</v>
      </c>
      <c r="E19" s="363" t="s">
        <v>369</v>
      </c>
      <c r="F19" s="370">
        <v>98000</v>
      </c>
      <c r="G19" s="13"/>
      <c r="H19" s="407">
        <f>F19+G19</f>
        <v>98000</v>
      </c>
      <c r="I19" s="428"/>
      <c r="K19" s="8"/>
    </row>
    <row r="20" spans="2:11" s="7" customFormat="1" ht="27" customHeight="1" thickBot="1">
      <c r="B20" s="109"/>
      <c r="C20" s="9"/>
      <c r="D20" s="11" t="s">
        <v>254</v>
      </c>
      <c r="E20" s="362" t="s">
        <v>270</v>
      </c>
      <c r="F20" s="368">
        <v>150000</v>
      </c>
      <c r="G20" s="9"/>
      <c r="H20" s="407">
        <f>F20+G20</f>
        <v>150000</v>
      </c>
      <c r="I20" s="427"/>
      <c r="K20" s="8"/>
    </row>
    <row r="21" spans="2:11" s="7" customFormat="1" ht="15" customHeight="1" thickBot="1">
      <c r="B21" s="217">
        <v>750</v>
      </c>
      <c r="C21" s="215"/>
      <c r="D21" s="215"/>
      <c r="E21" s="356" t="s">
        <v>11</v>
      </c>
      <c r="F21" s="366">
        <f>F22+F24</f>
        <v>97696</v>
      </c>
      <c r="G21" s="366">
        <f>G22+G24</f>
        <v>0</v>
      </c>
      <c r="H21" s="366">
        <f>H22+H24</f>
        <v>97696</v>
      </c>
      <c r="I21" s="406"/>
      <c r="K21" s="8"/>
    </row>
    <row r="22" spans="2:11" s="7" customFormat="1" ht="15" customHeight="1">
      <c r="B22" s="108"/>
      <c r="C22" s="200">
        <v>75011</v>
      </c>
      <c r="D22" s="198"/>
      <c r="E22" s="361" t="s">
        <v>12</v>
      </c>
      <c r="F22" s="367">
        <f>F23</f>
        <v>73696</v>
      </c>
      <c r="G22" s="367">
        <f>G23</f>
        <v>0</v>
      </c>
      <c r="H22" s="367">
        <f>H23</f>
        <v>73696</v>
      </c>
      <c r="I22" s="426"/>
      <c r="K22" s="8"/>
    </row>
    <row r="23" spans="2:11" s="7" customFormat="1" ht="39.75" customHeight="1">
      <c r="B23" s="110"/>
      <c r="C23" s="13"/>
      <c r="D23" s="15">
        <v>2010</v>
      </c>
      <c r="E23" s="364" t="s">
        <v>271</v>
      </c>
      <c r="F23" s="370">
        <v>73696</v>
      </c>
      <c r="G23" s="13"/>
      <c r="H23" s="407">
        <f>F23+G23</f>
        <v>73696</v>
      </c>
      <c r="I23" s="428"/>
      <c r="K23" s="16"/>
    </row>
    <row r="24" spans="2:9" s="7" customFormat="1" ht="15" customHeight="1">
      <c r="B24" s="110"/>
      <c r="C24" s="201">
        <v>75023</v>
      </c>
      <c r="D24" s="202"/>
      <c r="E24" s="354" t="s">
        <v>13</v>
      </c>
      <c r="F24" s="371">
        <f>F25+F26+F27</f>
        <v>24000</v>
      </c>
      <c r="G24" s="371">
        <f>G25+G26+G27</f>
        <v>0</v>
      </c>
      <c r="H24" s="371">
        <f>H25+H26+H27</f>
        <v>24000</v>
      </c>
      <c r="I24" s="428"/>
    </row>
    <row r="25" spans="2:9" s="7" customFormat="1" ht="26.25" customHeight="1">
      <c r="B25" s="110"/>
      <c r="C25" s="13"/>
      <c r="D25" s="14" t="s">
        <v>14</v>
      </c>
      <c r="E25" s="344" t="s">
        <v>367</v>
      </c>
      <c r="F25" s="370">
        <v>6000</v>
      </c>
      <c r="G25" s="13"/>
      <c r="H25" s="407">
        <f>F25+G25</f>
        <v>6000</v>
      </c>
      <c r="I25" s="428"/>
    </row>
    <row r="26" spans="2:9" s="7" customFormat="1" ht="18" customHeight="1">
      <c r="B26" s="110"/>
      <c r="C26" s="13"/>
      <c r="D26" s="14" t="s">
        <v>16</v>
      </c>
      <c r="E26" s="344" t="s">
        <v>371</v>
      </c>
      <c r="F26" s="370">
        <v>16000</v>
      </c>
      <c r="G26" s="13"/>
      <c r="H26" s="407">
        <f>F26+G26</f>
        <v>16000</v>
      </c>
      <c r="I26" s="428"/>
    </row>
    <row r="27" spans="2:9" s="7" customFormat="1" ht="18" customHeight="1" thickBot="1">
      <c r="B27" s="318"/>
      <c r="C27" s="319"/>
      <c r="D27" s="11" t="s">
        <v>260</v>
      </c>
      <c r="E27" s="138" t="s">
        <v>288</v>
      </c>
      <c r="F27" s="372">
        <v>2000</v>
      </c>
      <c r="G27" s="9"/>
      <c r="H27" s="407">
        <f>F27+G27</f>
        <v>2000</v>
      </c>
      <c r="I27" s="427"/>
    </row>
    <row r="28" spans="2:9" s="7" customFormat="1" ht="42" customHeight="1" thickBot="1">
      <c r="B28" s="217">
        <v>751</v>
      </c>
      <c r="C28" s="215"/>
      <c r="D28" s="215"/>
      <c r="E28" s="348" t="s">
        <v>235</v>
      </c>
      <c r="F28" s="366">
        <f aca="true" t="shared" si="2" ref="F28:H29">F29</f>
        <v>1718</v>
      </c>
      <c r="G28" s="366">
        <f t="shared" si="2"/>
        <v>4760</v>
      </c>
      <c r="H28" s="366">
        <f t="shared" si="2"/>
        <v>6478</v>
      </c>
      <c r="I28" s="406"/>
    </row>
    <row r="29" spans="2:11" s="7" customFormat="1" ht="25.5" customHeight="1">
      <c r="B29" s="525"/>
      <c r="C29" s="495">
        <v>75101</v>
      </c>
      <c r="D29" s="496"/>
      <c r="E29" s="526" t="s">
        <v>17</v>
      </c>
      <c r="F29" s="527">
        <f t="shared" si="2"/>
        <v>1718</v>
      </c>
      <c r="G29" s="527">
        <f t="shared" si="2"/>
        <v>4760</v>
      </c>
      <c r="H29" s="527">
        <f t="shared" si="2"/>
        <v>6478</v>
      </c>
      <c r="I29" s="528"/>
      <c r="K29" s="8"/>
    </row>
    <row r="30" spans="2:11" s="7" customFormat="1" ht="38.25" customHeight="1" thickBot="1">
      <c r="B30" s="109"/>
      <c r="C30" s="9"/>
      <c r="D30" s="18">
        <v>2010</v>
      </c>
      <c r="E30" s="138" t="s">
        <v>273</v>
      </c>
      <c r="F30" s="368">
        <v>1718</v>
      </c>
      <c r="G30" s="591">
        <v>4760</v>
      </c>
      <c r="H30" s="407">
        <f>F30+G30</f>
        <v>6478</v>
      </c>
      <c r="I30" s="642" t="s">
        <v>426</v>
      </c>
      <c r="K30" s="12"/>
    </row>
    <row r="31" spans="2:9" ht="55.5" customHeight="1" thickBot="1">
      <c r="B31" s="217">
        <v>756</v>
      </c>
      <c r="C31" s="215"/>
      <c r="D31" s="215"/>
      <c r="E31" s="348" t="s">
        <v>241</v>
      </c>
      <c r="F31" s="366">
        <f>F32+F34+F41+F49+F58</f>
        <v>12079630</v>
      </c>
      <c r="G31" s="366">
        <f>G32+G34+G41+G49+G58</f>
        <v>40000</v>
      </c>
      <c r="H31" s="366">
        <f>H32+H34+H41+H49+H58</f>
        <v>12119630</v>
      </c>
      <c r="I31" s="20"/>
    </row>
    <row r="32" spans="2:9" ht="25.5">
      <c r="B32" s="289"/>
      <c r="C32" s="200">
        <v>75601</v>
      </c>
      <c r="D32" s="290"/>
      <c r="E32" s="357" t="s">
        <v>231</v>
      </c>
      <c r="F32" s="367">
        <f>F33</f>
        <v>20000</v>
      </c>
      <c r="G32" s="367">
        <f>G33</f>
        <v>0</v>
      </c>
      <c r="H32" s="367">
        <f>H33</f>
        <v>20000</v>
      </c>
      <c r="I32" s="429"/>
    </row>
    <row r="33" spans="2:9" ht="24">
      <c r="B33" s="184"/>
      <c r="C33" s="185"/>
      <c r="D33" s="14" t="s">
        <v>23</v>
      </c>
      <c r="E33" s="344" t="s">
        <v>363</v>
      </c>
      <c r="F33" s="373">
        <v>20000</v>
      </c>
      <c r="G33" s="393"/>
      <c r="H33" s="391">
        <f>F33+G33</f>
        <v>20000</v>
      </c>
      <c r="I33" s="157"/>
    </row>
    <row r="34" spans="2:9" s="21" customFormat="1" ht="51">
      <c r="B34" s="111"/>
      <c r="C34" s="200">
        <v>75615</v>
      </c>
      <c r="D34" s="198"/>
      <c r="E34" s="357" t="s">
        <v>236</v>
      </c>
      <c r="F34" s="367">
        <f>F35+F36+F37+F38+F39+F40</f>
        <v>3111000</v>
      </c>
      <c r="G34" s="367">
        <f>G35+G36+G37+G38+G39+G40</f>
        <v>0</v>
      </c>
      <c r="H34" s="367">
        <f>H35+H36+H37+H38+H39+H40</f>
        <v>3111000</v>
      </c>
      <c r="I34" s="430"/>
    </row>
    <row r="35" spans="2:9" s="21" customFormat="1" ht="15" customHeight="1">
      <c r="B35" s="112"/>
      <c r="C35" s="22"/>
      <c r="D35" s="14" t="s">
        <v>19</v>
      </c>
      <c r="E35" s="344" t="s">
        <v>359</v>
      </c>
      <c r="F35" s="370">
        <v>2900000</v>
      </c>
      <c r="G35" s="394"/>
      <c r="H35" s="407">
        <f aca="true" t="shared" si="3" ref="H35:H40">F35+G35</f>
        <v>2900000</v>
      </c>
      <c r="I35" s="430"/>
    </row>
    <row r="36" spans="2:9" ht="15" customHeight="1">
      <c r="B36" s="113"/>
      <c r="C36" s="23"/>
      <c r="D36" s="14" t="s">
        <v>20</v>
      </c>
      <c r="E36" s="358" t="s">
        <v>360</v>
      </c>
      <c r="F36" s="370">
        <v>80000</v>
      </c>
      <c r="G36" s="392"/>
      <c r="H36" s="407">
        <f t="shared" si="3"/>
        <v>80000</v>
      </c>
      <c r="I36" s="157"/>
    </row>
    <row r="37" spans="2:9" ht="15" customHeight="1">
      <c r="B37" s="113"/>
      <c r="C37" s="23"/>
      <c r="D37" s="14" t="s">
        <v>21</v>
      </c>
      <c r="E37" s="358" t="s">
        <v>361</v>
      </c>
      <c r="F37" s="370">
        <v>25000</v>
      </c>
      <c r="G37" s="392"/>
      <c r="H37" s="407">
        <f t="shared" si="3"/>
        <v>25000</v>
      </c>
      <c r="I37" s="157"/>
    </row>
    <row r="38" spans="2:9" ht="15" customHeight="1">
      <c r="B38" s="113"/>
      <c r="C38" s="23"/>
      <c r="D38" s="14" t="s">
        <v>22</v>
      </c>
      <c r="E38" s="358" t="s">
        <v>362</v>
      </c>
      <c r="F38" s="370">
        <v>100000</v>
      </c>
      <c r="G38" s="392"/>
      <c r="H38" s="407">
        <f t="shared" si="3"/>
        <v>100000</v>
      </c>
      <c r="I38" s="157"/>
    </row>
    <row r="39" spans="2:9" ht="15" customHeight="1">
      <c r="B39" s="113"/>
      <c r="C39" s="23"/>
      <c r="D39" s="14" t="s">
        <v>25</v>
      </c>
      <c r="E39" s="358" t="s">
        <v>366</v>
      </c>
      <c r="F39" s="370">
        <v>2000</v>
      </c>
      <c r="G39" s="392"/>
      <c r="H39" s="407">
        <f t="shared" si="3"/>
        <v>2000</v>
      </c>
      <c r="I39" s="157"/>
    </row>
    <row r="40" spans="2:9" ht="15" customHeight="1">
      <c r="B40" s="113"/>
      <c r="C40" s="23"/>
      <c r="D40" s="14" t="s">
        <v>225</v>
      </c>
      <c r="E40" s="358" t="s">
        <v>372</v>
      </c>
      <c r="F40" s="370">
        <v>4000</v>
      </c>
      <c r="G40" s="392"/>
      <c r="H40" s="407">
        <f t="shared" si="3"/>
        <v>4000</v>
      </c>
      <c r="I40" s="157"/>
    </row>
    <row r="41" spans="2:9" s="21" customFormat="1" ht="38.25">
      <c r="B41" s="114"/>
      <c r="C41" s="201">
        <v>75616</v>
      </c>
      <c r="D41" s="202"/>
      <c r="E41" s="350" t="s">
        <v>237</v>
      </c>
      <c r="F41" s="371">
        <f>F42+F43+F44+F45+F46+F47+F48</f>
        <v>3190000</v>
      </c>
      <c r="G41" s="371">
        <f>G42+G43+G44+G45+G46+G47+G48</f>
        <v>40000</v>
      </c>
      <c r="H41" s="371">
        <f>H42+H43+H44+H45+H46+H47+H48</f>
        <v>3230000</v>
      </c>
      <c r="I41" s="430"/>
    </row>
    <row r="42" spans="2:10" s="21" customFormat="1" ht="16.5" customHeight="1">
      <c r="B42" s="112"/>
      <c r="C42" s="22"/>
      <c r="D42" s="14" t="s">
        <v>19</v>
      </c>
      <c r="E42" s="344" t="s">
        <v>359</v>
      </c>
      <c r="F42" s="370">
        <v>1600000</v>
      </c>
      <c r="G42" s="394"/>
      <c r="H42" s="407">
        <f aca="true" t="shared" si="4" ref="H42:H48">F42+G42</f>
        <v>1600000</v>
      </c>
      <c r="I42" s="430"/>
      <c r="J42" s="24"/>
    </row>
    <row r="43" spans="2:9" ht="16.5" customHeight="1">
      <c r="B43" s="113"/>
      <c r="C43" s="23"/>
      <c r="D43" s="14" t="s">
        <v>20</v>
      </c>
      <c r="E43" s="358" t="s">
        <v>360</v>
      </c>
      <c r="F43" s="370">
        <v>1100000</v>
      </c>
      <c r="G43" s="392"/>
      <c r="H43" s="407">
        <f t="shared" si="4"/>
        <v>1100000</v>
      </c>
      <c r="I43" s="157"/>
    </row>
    <row r="44" spans="2:9" ht="16.5" customHeight="1">
      <c r="B44" s="113"/>
      <c r="C44" s="23"/>
      <c r="D44" s="14" t="s">
        <v>21</v>
      </c>
      <c r="E44" s="358" t="s">
        <v>361</v>
      </c>
      <c r="F44" s="370">
        <v>4000</v>
      </c>
      <c r="G44" s="392"/>
      <c r="H44" s="407">
        <f t="shared" si="4"/>
        <v>4000</v>
      </c>
      <c r="I44" s="157"/>
    </row>
    <row r="45" spans="2:9" s="21" customFormat="1" ht="16.5" customHeight="1">
      <c r="B45" s="114"/>
      <c r="C45" s="22"/>
      <c r="D45" s="14" t="s">
        <v>22</v>
      </c>
      <c r="E45" s="358" t="s">
        <v>362</v>
      </c>
      <c r="F45" s="370">
        <v>300000</v>
      </c>
      <c r="G45" s="394"/>
      <c r="H45" s="407">
        <f t="shared" si="4"/>
        <v>300000</v>
      </c>
      <c r="I45" s="430"/>
    </row>
    <row r="46" spans="2:9" ht="16.5" customHeight="1">
      <c r="B46" s="113"/>
      <c r="C46" s="23"/>
      <c r="D46" s="14" t="s">
        <v>24</v>
      </c>
      <c r="E46" s="358" t="s">
        <v>364</v>
      </c>
      <c r="F46" s="370">
        <v>16000</v>
      </c>
      <c r="G46" s="392"/>
      <c r="H46" s="407">
        <f t="shared" si="4"/>
        <v>16000</v>
      </c>
      <c r="I46" s="157"/>
    </row>
    <row r="47" spans="2:9" ht="16.5" customHeight="1">
      <c r="B47" s="113"/>
      <c r="C47" s="23"/>
      <c r="D47" s="14" t="s">
        <v>25</v>
      </c>
      <c r="E47" s="358" t="s">
        <v>366</v>
      </c>
      <c r="F47" s="370">
        <v>160000</v>
      </c>
      <c r="G47" s="614">
        <v>40000</v>
      </c>
      <c r="H47" s="407">
        <f t="shared" si="4"/>
        <v>200000</v>
      </c>
      <c r="I47" s="574" t="s">
        <v>424</v>
      </c>
    </row>
    <row r="48" spans="2:9" ht="16.5" customHeight="1">
      <c r="B48" s="113"/>
      <c r="C48" s="23"/>
      <c r="D48" s="14" t="s">
        <v>225</v>
      </c>
      <c r="E48" s="358" t="s">
        <v>372</v>
      </c>
      <c r="F48" s="370">
        <v>10000</v>
      </c>
      <c r="G48" s="392"/>
      <c r="H48" s="407">
        <f t="shared" si="4"/>
        <v>10000</v>
      </c>
      <c r="I48" s="157"/>
    </row>
    <row r="49" spans="2:9" s="21" customFormat="1" ht="36" customHeight="1">
      <c r="B49" s="114"/>
      <c r="C49" s="201">
        <v>75618</v>
      </c>
      <c r="D49" s="202"/>
      <c r="E49" s="350" t="s">
        <v>238</v>
      </c>
      <c r="F49" s="371">
        <f>SUM(F50:F57)</f>
        <v>436000</v>
      </c>
      <c r="G49" s="371">
        <f>SUM(G50:G57)</f>
        <v>0</v>
      </c>
      <c r="H49" s="371">
        <f>SUM(H50:H57)</f>
        <v>436000</v>
      </c>
      <c r="I49" s="430"/>
    </row>
    <row r="50" spans="2:9" s="21" customFormat="1" ht="15.75" customHeight="1">
      <c r="B50" s="112"/>
      <c r="C50" s="22"/>
      <c r="D50" s="14" t="s">
        <v>26</v>
      </c>
      <c r="E50" s="358" t="s">
        <v>274</v>
      </c>
      <c r="F50" s="370">
        <v>25000</v>
      </c>
      <c r="G50" s="394"/>
      <c r="H50" s="407">
        <f aca="true" t="shared" si="5" ref="H50:H57">F50+G50</f>
        <v>25000</v>
      </c>
      <c r="I50" s="430"/>
    </row>
    <row r="51" spans="2:9" ht="15.75" customHeight="1">
      <c r="B51" s="113"/>
      <c r="C51" s="23"/>
      <c r="D51" s="14" t="s">
        <v>27</v>
      </c>
      <c r="E51" s="358" t="s">
        <v>365</v>
      </c>
      <c r="F51" s="369">
        <v>120000</v>
      </c>
      <c r="G51" s="392"/>
      <c r="H51" s="407">
        <f t="shared" si="5"/>
        <v>120000</v>
      </c>
      <c r="I51" s="157"/>
    </row>
    <row r="52" spans="2:9" s="21" customFormat="1" ht="24">
      <c r="B52" s="114"/>
      <c r="C52" s="22"/>
      <c r="D52" s="14" t="s">
        <v>28</v>
      </c>
      <c r="E52" s="344" t="s">
        <v>275</v>
      </c>
      <c r="F52" s="370">
        <v>230000</v>
      </c>
      <c r="G52" s="394"/>
      <c r="H52" s="391">
        <f t="shared" si="5"/>
        <v>230000</v>
      </c>
      <c r="I52" s="431"/>
    </row>
    <row r="53" spans="2:9" s="21" customFormat="1" ht="24">
      <c r="B53" s="114"/>
      <c r="C53" s="22"/>
      <c r="D53" s="14" t="s">
        <v>29</v>
      </c>
      <c r="E53" s="344" t="s">
        <v>276</v>
      </c>
      <c r="F53" s="370">
        <v>7000</v>
      </c>
      <c r="G53" s="394"/>
      <c r="H53" s="391">
        <f t="shared" si="5"/>
        <v>7000</v>
      </c>
      <c r="I53" s="431"/>
    </row>
    <row r="54" spans="2:9" s="21" customFormat="1" ht="24">
      <c r="B54" s="114"/>
      <c r="C54" s="22"/>
      <c r="D54" s="14" t="s">
        <v>29</v>
      </c>
      <c r="E54" s="344" t="s">
        <v>277</v>
      </c>
      <c r="F54" s="370">
        <v>30000</v>
      </c>
      <c r="G54" s="394"/>
      <c r="H54" s="391">
        <f t="shared" si="5"/>
        <v>30000</v>
      </c>
      <c r="I54" s="431"/>
    </row>
    <row r="55" spans="2:9" s="21" customFormat="1" ht="34.5" customHeight="1">
      <c r="B55" s="114"/>
      <c r="C55" s="22"/>
      <c r="D55" s="14" t="s">
        <v>29</v>
      </c>
      <c r="E55" s="344" t="s">
        <v>278</v>
      </c>
      <c r="F55" s="370">
        <v>17000</v>
      </c>
      <c r="G55" s="394"/>
      <c r="H55" s="407">
        <f t="shared" si="5"/>
        <v>17000</v>
      </c>
      <c r="I55" s="431"/>
    </row>
    <row r="56" spans="2:9" s="21" customFormat="1" ht="24">
      <c r="B56" s="112"/>
      <c r="C56" s="22"/>
      <c r="D56" s="14" t="s">
        <v>15</v>
      </c>
      <c r="E56" s="344" t="s">
        <v>272</v>
      </c>
      <c r="F56" s="370">
        <v>6000</v>
      </c>
      <c r="G56" s="394"/>
      <c r="H56" s="407">
        <f t="shared" si="5"/>
        <v>6000</v>
      </c>
      <c r="I56" s="431"/>
    </row>
    <row r="57" spans="2:9" s="21" customFormat="1" ht="16.5" customHeight="1">
      <c r="B57" s="112"/>
      <c r="C57" s="22"/>
      <c r="D57" s="14" t="s">
        <v>225</v>
      </c>
      <c r="E57" s="358" t="s">
        <v>372</v>
      </c>
      <c r="F57" s="370">
        <v>1000</v>
      </c>
      <c r="G57" s="394"/>
      <c r="H57" s="407">
        <f t="shared" si="5"/>
        <v>1000</v>
      </c>
      <c r="I57" s="431"/>
    </row>
    <row r="58" spans="2:9" s="21" customFormat="1" ht="25.5" customHeight="1">
      <c r="B58" s="112"/>
      <c r="C58" s="201">
        <v>75621</v>
      </c>
      <c r="D58" s="202"/>
      <c r="E58" s="350" t="s">
        <v>30</v>
      </c>
      <c r="F58" s="371">
        <f>F59+F60</f>
        <v>5322630</v>
      </c>
      <c r="G58" s="371">
        <f>G59+G60</f>
        <v>0</v>
      </c>
      <c r="H58" s="371">
        <f>H59+H60</f>
        <v>5322630</v>
      </c>
      <c r="I58" s="431"/>
    </row>
    <row r="59" spans="2:9" ht="16.5" customHeight="1">
      <c r="B59" s="113"/>
      <c r="C59" s="23"/>
      <c r="D59" s="14" t="s">
        <v>31</v>
      </c>
      <c r="E59" s="358" t="s">
        <v>280</v>
      </c>
      <c r="F59" s="370">
        <v>4322630</v>
      </c>
      <c r="G59" s="395"/>
      <c r="H59" s="407">
        <f>F59+G59</f>
        <v>4322630</v>
      </c>
      <c r="I59" s="432"/>
    </row>
    <row r="60" spans="2:9" ht="16.5" customHeight="1" thickBot="1">
      <c r="B60" s="115"/>
      <c r="C60" s="26"/>
      <c r="D60" s="11" t="s">
        <v>32</v>
      </c>
      <c r="E60" s="359" t="s">
        <v>358</v>
      </c>
      <c r="F60" s="374">
        <v>1000000</v>
      </c>
      <c r="G60" s="408"/>
      <c r="H60" s="407">
        <f>F60+G60</f>
        <v>1000000</v>
      </c>
      <c r="I60" s="433"/>
    </row>
    <row r="61" spans="2:9" ht="15" customHeight="1" thickBot="1">
      <c r="B61" s="217">
        <v>758</v>
      </c>
      <c r="C61" s="215"/>
      <c r="D61" s="215"/>
      <c r="E61" s="216" t="s">
        <v>33</v>
      </c>
      <c r="F61" s="366">
        <f>F62+F64+F66</f>
        <v>9371220</v>
      </c>
      <c r="G61" s="366">
        <f>G62+G64+G66</f>
        <v>-101512</v>
      </c>
      <c r="H61" s="366">
        <f>H62+H64+H66</f>
        <v>9269708</v>
      </c>
      <c r="I61" s="409"/>
    </row>
    <row r="62" spans="2:9" ht="16.5" customHeight="1">
      <c r="B62" s="116"/>
      <c r="C62" s="200">
        <v>75801</v>
      </c>
      <c r="D62" s="198"/>
      <c r="E62" s="199" t="s">
        <v>34</v>
      </c>
      <c r="F62" s="367">
        <f>F63</f>
        <v>7773396</v>
      </c>
      <c r="G62" s="367">
        <f>G63</f>
        <v>-101512</v>
      </c>
      <c r="H62" s="367">
        <f>H63</f>
        <v>7671884</v>
      </c>
      <c r="I62" s="412"/>
    </row>
    <row r="63" spans="2:9" s="21" customFormat="1" ht="16.5" customHeight="1">
      <c r="B63" s="114"/>
      <c r="C63" s="22"/>
      <c r="D63" s="15">
        <v>2920</v>
      </c>
      <c r="E63" s="358" t="s">
        <v>281</v>
      </c>
      <c r="F63" s="370">
        <v>7773396</v>
      </c>
      <c r="G63" s="396">
        <v>-101512</v>
      </c>
      <c r="H63" s="407">
        <f>F63+G63</f>
        <v>7671884</v>
      </c>
      <c r="I63" s="572" t="s">
        <v>427</v>
      </c>
    </row>
    <row r="64" spans="2:9" ht="16.5" customHeight="1">
      <c r="B64" s="113"/>
      <c r="C64" s="201">
        <v>75807</v>
      </c>
      <c r="D64" s="205"/>
      <c r="E64" s="354" t="s">
        <v>35</v>
      </c>
      <c r="F64" s="371">
        <f>F65</f>
        <v>1498824</v>
      </c>
      <c r="G64" s="371">
        <f>G65</f>
        <v>0</v>
      </c>
      <c r="H64" s="371">
        <f>H65</f>
        <v>1498824</v>
      </c>
      <c r="I64" s="434"/>
    </row>
    <row r="65" spans="2:9" ht="16.5" customHeight="1">
      <c r="B65" s="115"/>
      <c r="C65" s="26"/>
      <c r="D65" s="18">
        <v>2920</v>
      </c>
      <c r="E65" s="359" t="s">
        <v>282</v>
      </c>
      <c r="F65" s="368">
        <v>1498824</v>
      </c>
      <c r="G65" s="398"/>
      <c r="H65" s="407">
        <f>F65+G65</f>
        <v>1498824</v>
      </c>
      <c r="I65" s="434"/>
    </row>
    <row r="66" spans="2:9" ht="16.5" customHeight="1">
      <c r="B66" s="113"/>
      <c r="C66" s="201">
        <v>75814</v>
      </c>
      <c r="D66" s="206"/>
      <c r="E66" s="354" t="s">
        <v>232</v>
      </c>
      <c r="F66" s="375">
        <f>F67+F68</f>
        <v>99000</v>
      </c>
      <c r="G66" s="375">
        <f>G67+G68</f>
        <v>0</v>
      </c>
      <c r="H66" s="375">
        <f>H67+H68</f>
        <v>99000</v>
      </c>
      <c r="I66" s="434"/>
    </row>
    <row r="67" spans="2:9" ht="24">
      <c r="B67" s="113"/>
      <c r="C67" s="23"/>
      <c r="D67" s="15">
        <v>2030</v>
      </c>
      <c r="E67" s="344" t="s">
        <v>283</v>
      </c>
      <c r="F67" s="370">
        <v>84000</v>
      </c>
      <c r="G67" s="398"/>
      <c r="H67" s="407">
        <f>F67+G67</f>
        <v>84000</v>
      </c>
      <c r="I67" s="434"/>
    </row>
    <row r="68" spans="2:9" ht="27" customHeight="1" thickBot="1">
      <c r="B68" s="115"/>
      <c r="C68" s="26"/>
      <c r="D68" s="347" t="s">
        <v>267</v>
      </c>
      <c r="E68" s="360" t="s">
        <v>268</v>
      </c>
      <c r="F68" s="368">
        <v>15000</v>
      </c>
      <c r="G68" s="410"/>
      <c r="H68" s="407">
        <f>F68+G68</f>
        <v>15000</v>
      </c>
      <c r="I68" s="433"/>
    </row>
    <row r="69" spans="2:9" ht="15" customHeight="1" thickBot="1">
      <c r="B69" s="219">
        <v>801</v>
      </c>
      <c r="C69" s="215"/>
      <c r="D69" s="215"/>
      <c r="E69" s="356" t="s">
        <v>36</v>
      </c>
      <c r="F69" s="366">
        <f>F70+F74+F76+F82+F84+F86</f>
        <v>581135</v>
      </c>
      <c r="G69" s="366">
        <f>G70+G74+G76+G82+G84+G86</f>
        <v>2730</v>
      </c>
      <c r="H69" s="366">
        <f>H70+H74+H76+H82+H84+H86</f>
        <v>583865</v>
      </c>
      <c r="I69" s="409"/>
    </row>
    <row r="70" spans="2:9" ht="15.75" customHeight="1">
      <c r="B70" s="116"/>
      <c r="C70" s="200">
        <v>80101</v>
      </c>
      <c r="D70" s="198"/>
      <c r="E70" s="361" t="s">
        <v>37</v>
      </c>
      <c r="F70" s="367">
        <f>SUM(F71:F73)</f>
        <v>8500</v>
      </c>
      <c r="G70" s="367">
        <f>SUM(G71:G73)</f>
        <v>2730</v>
      </c>
      <c r="H70" s="367">
        <f>SUM(H71:H73)</f>
        <v>11230</v>
      </c>
      <c r="I70" s="412"/>
    </row>
    <row r="71" spans="2:9" ht="24" customHeight="1">
      <c r="B71" s="113"/>
      <c r="C71" s="23"/>
      <c r="D71" s="14" t="s">
        <v>8</v>
      </c>
      <c r="E71" s="344" t="s">
        <v>370</v>
      </c>
      <c r="F71" s="370">
        <v>7500</v>
      </c>
      <c r="G71" s="395">
        <v>1220</v>
      </c>
      <c r="H71" s="407">
        <f>F71+G71</f>
        <v>8720</v>
      </c>
      <c r="I71" s="574" t="s">
        <v>424</v>
      </c>
    </row>
    <row r="72" spans="2:9" ht="16.5" customHeight="1">
      <c r="B72" s="113"/>
      <c r="C72" s="23"/>
      <c r="D72" s="14" t="s">
        <v>16</v>
      </c>
      <c r="E72" s="344" t="s">
        <v>371</v>
      </c>
      <c r="F72" s="370">
        <v>1000</v>
      </c>
      <c r="G72" s="398"/>
      <c r="H72" s="407">
        <f>F72+G72</f>
        <v>1000</v>
      </c>
      <c r="I72" s="434"/>
    </row>
    <row r="73" spans="2:9" ht="24">
      <c r="B73" s="113"/>
      <c r="C73" s="23"/>
      <c r="D73" s="423" t="s">
        <v>257</v>
      </c>
      <c r="E73" s="138" t="s">
        <v>373</v>
      </c>
      <c r="F73" s="370">
        <v>0</v>
      </c>
      <c r="G73" s="373">
        <v>1510</v>
      </c>
      <c r="H73" s="407">
        <f>F73+G73</f>
        <v>1510</v>
      </c>
      <c r="I73" s="574" t="s">
        <v>424</v>
      </c>
    </row>
    <row r="74" spans="2:9" ht="15.75" customHeight="1">
      <c r="B74" s="113"/>
      <c r="C74" s="239" t="s">
        <v>142</v>
      </c>
      <c r="D74" s="238"/>
      <c r="E74" s="342" t="s">
        <v>201</v>
      </c>
      <c r="F74" s="371">
        <f>F75</f>
        <v>144855</v>
      </c>
      <c r="G74" s="371">
        <f>G75</f>
        <v>0</v>
      </c>
      <c r="H74" s="371">
        <f>H75</f>
        <v>144855</v>
      </c>
      <c r="I74" s="434"/>
    </row>
    <row r="75" spans="2:9" ht="24" customHeight="1">
      <c r="B75" s="113"/>
      <c r="C75" s="23"/>
      <c r="D75" s="15">
        <v>2030</v>
      </c>
      <c r="E75" s="344" t="s">
        <v>283</v>
      </c>
      <c r="F75" s="370">
        <v>144855</v>
      </c>
      <c r="G75" s="398"/>
      <c r="H75" s="407">
        <f>F75+G75</f>
        <v>144855</v>
      </c>
      <c r="I75" s="434"/>
    </row>
    <row r="76" spans="2:9" ht="15.75" customHeight="1">
      <c r="B76" s="113"/>
      <c r="C76" s="201">
        <v>80104</v>
      </c>
      <c r="D76" s="202"/>
      <c r="E76" s="354" t="s">
        <v>38</v>
      </c>
      <c r="F76" s="371">
        <f>SUM(F77:F81)</f>
        <v>422780</v>
      </c>
      <c r="G76" s="371">
        <f>SUM(G77:G81)</f>
        <v>0</v>
      </c>
      <c r="H76" s="371">
        <f>SUM(H77:H81)</f>
        <v>422780</v>
      </c>
      <c r="I76" s="434"/>
    </row>
    <row r="77" spans="2:9" ht="16.5" customHeight="1">
      <c r="B77" s="115"/>
      <c r="C77" s="322"/>
      <c r="D77" s="291" t="s">
        <v>294</v>
      </c>
      <c r="E77" s="336" t="s">
        <v>332</v>
      </c>
      <c r="F77" s="376">
        <v>27000</v>
      </c>
      <c r="G77" s="397"/>
      <c r="H77" s="407">
        <f>F77+G77</f>
        <v>27000</v>
      </c>
      <c r="I77" s="434"/>
    </row>
    <row r="78" spans="2:9" ht="33.75" customHeight="1">
      <c r="B78" s="113"/>
      <c r="C78" s="201"/>
      <c r="D78" s="291" t="s">
        <v>295</v>
      </c>
      <c r="E78" s="337" t="s">
        <v>333</v>
      </c>
      <c r="F78" s="373">
        <v>90000</v>
      </c>
      <c r="G78" s="397"/>
      <c r="H78" s="407">
        <f>F78+G78</f>
        <v>90000</v>
      </c>
      <c r="I78" s="434"/>
    </row>
    <row r="79" spans="2:9" ht="24">
      <c r="B79" s="113"/>
      <c r="C79" s="17"/>
      <c r="D79" s="14" t="s">
        <v>8</v>
      </c>
      <c r="E79" s="344" t="s">
        <v>370</v>
      </c>
      <c r="F79" s="373">
        <v>16000</v>
      </c>
      <c r="G79" s="397"/>
      <c r="H79" s="391">
        <f>F79+G79</f>
        <v>16000</v>
      </c>
      <c r="I79" s="434"/>
    </row>
    <row r="80" spans="2:9" ht="16.5" customHeight="1">
      <c r="B80" s="113"/>
      <c r="C80" s="23"/>
      <c r="D80" s="14" t="s">
        <v>178</v>
      </c>
      <c r="E80" s="358" t="s">
        <v>284</v>
      </c>
      <c r="F80" s="370">
        <v>34000</v>
      </c>
      <c r="G80" s="398"/>
      <c r="H80" s="391">
        <f>F80+G80</f>
        <v>34000</v>
      </c>
      <c r="I80" s="434"/>
    </row>
    <row r="81" spans="2:9" ht="24">
      <c r="B81" s="113"/>
      <c r="C81" s="23"/>
      <c r="D81" s="15">
        <v>2030</v>
      </c>
      <c r="E81" s="344" t="s">
        <v>283</v>
      </c>
      <c r="F81" s="370">
        <v>255780</v>
      </c>
      <c r="G81" s="398"/>
      <c r="H81" s="391">
        <f>F81+G81</f>
        <v>255780</v>
      </c>
      <c r="I81" s="434"/>
    </row>
    <row r="82" spans="2:9" ht="18" customHeight="1">
      <c r="B82" s="115"/>
      <c r="C82" s="239" t="s">
        <v>144</v>
      </c>
      <c r="D82" s="238"/>
      <c r="E82" s="342" t="s">
        <v>182</v>
      </c>
      <c r="F82" s="377">
        <f>F83</f>
        <v>1000</v>
      </c>
      <c r="G82" s="377">
        <f>G83</f>
        <v>0</v>
      </c>
      <c r="H82" s="377">
        <f>H83</f>
        <v>1000</v>
      </c>
      <c r="I82" s="434"/>
    </row>
    <row r="83" spans="2:9" ht="24">
      <c r="B83" s="113"/>
      <c r="C83" s="23"/>
      <c r="D83" s="14" t="s">
        <v>8</v>
      </c>
      <c r="E83" s="344" t="s">
        <v>370</v>
      </c>
      <c r="F83" s="370">
        <v>1000</v>
      </c>
      <c r="G83" s="398"/>
      <c r="H83" s="391">
        <f>F83+G83</f>
        <v>1000</v>
      </c>
      <c r="I83" s="434"/>
    </row>
    <row r="84" spans="2:9" ht="17.25" customHeight="1">
      <c r="B84" s="113"/>
      <c r="C84" s="201">
        <v>80113</v>
      </c>
      <c r="D84" s="207"/>
      <c r="E84" s="342" t="s">
        <v>203</v>
      </c>
      <c r="F84" s="378">
        <f>F85</f>
        <v>3000</v>
      </c>
      <c r="G84" s="378">
        <f>G85</f>
        <v>0</v>
      </c>
      <c r="H84" s="378">
        <f>H85</f>
        <v>3000</v>
      </c>
      <c r="I84" s="434"/>
    </row>
    <row r="85" spans="2:9" ht="18" customHeight="1">
      <c r="B85" s="116"/>
      <c r="C85" s="323"/>
      <c r="D85" s="324" t="s">
        <v>178</v>
      </c>
      <c r="E85" s="355" t="s">
        <v>284</v>
      </c>
      <c r="F85" s="379">
        <v>3000</v>
      </c>
      <c r="G85" s="398"/>
      <c r="H85" s="407">
        <f>F85+G85</f>
        <v>3000</v>
      </c>
      <c r="I85" s="434"/>
    </row>
    <row r="86" spans="2:9" ht="25.5">
      <c r="B86" s="113"/>
      <c r="C86" s="239" t="s">
        <v>146</v>
      </c>
      <c r="D86" s="238"/>
      <c r="E86" s="342" t="s">
        <v>204</v>
      </c>
      <c r="F86" s="371">
        <f>F87</f>
        <v>1000</v>
      </c>
      <c r="G86" s="371">
        <f>G87</f>
        <v>0</v>
      </c>
      <c r="H86" s="371">
        <f>H87</f>
        <v>1000</v>
      </c>
      <c r="I86" s="434"/>
    </row>
    <row r="87" spans="2:9" ht="18" customHeight="1" thickBot="1">
      <c r="B87" s="125"/>
      <c r="C87" s="126"/>
      <c r="D87" s="413" t="s">
        <v>16</v>
      </c>
      <c r="E87" s="414" t="s">
        <v>371</v>
      </c>
      <c r="F87" s="372">
        <v>1000</v>
      </c>
      <c r="G87" s="415"/>
      <c r="H87" s="407">
        <f>F87+G87</f>
        <v>1000</v>
      </c>
      <c r="I87" s="416"/>
    </row>
    <row r="88" spans="2:9" s="21" customFormat="1" ht="18" customHeight="1" thickBot="1">
      <c r="B88" s="219">
        <v>852</v>
      </c>
      <c r="C88" s="215"/>
      <c r="D88" s="215"/>
      <c r="E88" s="356" t="s">
        <v>39</v>
      </c>
      <c r="F88" s="366">
        <f>F89+F92+F95+F97+F99+F101+F104</f>
        <v>2867106</v>
      </c>
      <c r="G88" s="366">
        <f>G89+G92+G95+G97+G99+G101+G104</f>
        <v>2004529</v>
      </c>
      <c r="H88" s="366">
        <f>H89+H92+H95+H97+H99+H101+H104</f>
        <v>4871635</v>
      </c>
      <c r="I88" s="417"/>
    </row>
    <row r="89" spans="2:9" ht="42.75" customHeight="1">
      <c r="B89" s="116"/>
      <c r="C89" s="200">
        <v>85212</v>
      </c>
      <c r="D89" s="198"/>
      <c r="E89" s="357" t="s">
        <v>239</v>
      </c>
      <c r="F89" s="367">
        <f>F90+F91</f>
        <v>2688685</v>
      </c>
      <c r="G89" s="367">
        <f>G90+G91</f>
        <v>0</v>
      </c>
      <c r="H89" s="367">
        <f>H90+H91</f>
        <v>2688685</v>
      </c>
      <c r="I89" s="412"/>
    </row>
    <row r="90" spans="2:9" ht="39.75" customHeight="1">
      <c r="B90" s="113"/>
      <c r="C90" s="23"/>
      <c r="D90" s="15">
        <v>2010</v>
      </c>
      <c r="E90" s="135" t="s">
        <v>285</v>
      </c>
      <c r="F90" s="370">
        <v>2678685</v>
      </c>
      <c r="G90" s="395"/>
      <c r="H90" s="407">
        <f>F90+G90</f>
        <v>2678685</v>
      </c>
      <c r="I90" s="432"/>
    </row>
    <row r="91" spans="2:9" ht="39.75" customHeight="1">
      <c r="B91" s="113"/>
      <c r="C91" s="23"/>
      <c r="D91" s="15">
        <v>2360</v>
      </c>
      <c r="E91" s="135" t="s">
        <v>286</v>
      </c>
      <c r="F91" s="370">
        <v>10000</v>
      </c>
      <c r="G91" s="395"/>
      <c r="H91" s="407">
        <f>F91+G91</f>
        <v>10000</v>
      </c>
      <c r="I91" s="432"/>
    </row>
    <row r="92" spans="2:9" ht="67.5" customHeight="1">
      <c r="B92" s="113"/>
      <c r="C92" s="201">
        <v>85213</v>
      </c>
      <c r="D92" s="202"/>
      <c r="E92" s="350" t="s">
        <v>240</v>
      </c>
      <c r="F92" s="371">
        <f>F93+F94</f>
        <v>14767</v>
      </c>
      <c r="G92" s="371">
        <f>G93+G94</f>
        <v>-1674</v>
      </c>
      <c r="H92" s="371">
        <f>H93+H94</f>
        <v>13093</v>
      </c>
      <c r="I92" s="434"/>
    </row>
    <row r="93" spans="2:9" ht="39" customHeight="1">
      <c r="B93" s="113"/>
      <c r="C93" s="23"/>
      <c r="D93" s="15">
        <v>2010</v>
      </c>
      <c r="E93" s="135" t="s">
        <v>285</v>
      </c>
      <c r="F93" s="370">
        <v>7274</v>
      </c>
      <c r="G93" s="395">
        <v>-1674</v>
      </c>
      <c r="H93" s="407">
        <f>F93+G93</f>
        <v>5600</v>
      </c>
      <c r="I93" s="572" t="s">
        <v>428</v>
      </c>
    </row>
    <row r="94" spans="2:9" ht="27" customHeight="1">
      <c r="B94" s="113"/>
      <c r="C94" s="23"/>
      <c r="D94" s="15">
        <v>2030</v>
      </c>
      <c r="E94" s="344" t="s">
        <v>283</v>
      </c>
      <c r="F94" s="370">
        <v>7493</v>
      </c>
      <c r="G94" s="395"/>
      <c r="H94" s="407">
        <f>F94+G94</f>
        <v>7493</v>
      </c>
      <c r="I94" s="432"/>
    </row>
    <row r="95" spans="2:9" ht="27" customHeight="1">
      <c r="B95" s="113"/>
      <c r="C95" s="201">
        <v>85214</v>
      </c>
      <c r="D95" s="202"/>
      <c r="E95" s="350" t="s">
        <v>40</v>
      </c>
      <c r="F95" s="371">
        <f>F96</f>
        <v>33558</v>
      </c>
      <c r="G95" s="371">
        <f>G96</f>
        <v>2442</v>
      </c>
      <c r="H95" s="371">
        <f>H96</f>
        <v>36000</v>
      </c>
      <c r="I95" s="434"/>
    </row>
    <row r="96" spans="2:9" s="21" customFormat="1" ht="35.25" customHeight="1">
      <c r="B96" s="114"/>
      <c r="C96" s="22"/>
      <c r="D96" s="15">
        <v>2030</v>
      </c>
      <c r="E96" s="344" t="s">
        <v>283</v>
      </c>
      <c r="F96" s="370">
        <v>33558</v>
      </c>
      <c r="G96" s="395">
        <v>2442</v>
      </c>
      <c r="H96" s="407">
        <f>F96+G96</f>
        <v>36000</v>
      </c>
      <c r="I96" s="572" t="s">
        <v>429</v>
      </c>
    </row>
    <row r="97" spans="2:9" s="21" customFormat="1" ht="18" customHeight="1">
      <c r="B97" s="114"/>
      <c r="C97" s="239" t="s">
        <v>156</v>
      </c>
      <c r="D97" s="238"/>
      <c r="E97" s="208" t="s">
        <v>208</v>
      </c>
      <c r="F97" s="371">
        <f>F98</f>
        <v>2000</v>
      </c>
      <c r="G97" s="371">
        <f>G98</f>
        <v>0</v>
      </c>
      <c r="H97" s="371">
        <f>H98</f>
        <v>2000</v>
      </c>
      <c r="I97" s="432"/>
    </row>
    <row r="98" spans="2:9" s="21" customFormat="1" ht="36">
      <c r="B98" s="114"/>
      <c r="C98" s="22"/>
      <c r="D98" s="15">
        <v>2010</v>
      </c>
      <c r="E98" s="135" t="s">
        <v>285</v>
      </c>
      <c r="F98" s="370">
        <v>2000</v>
      </c>
      <c r="G98" s="373"/>
      <c r="H98" s="407">
        <f>F98+G98</f>
        <v>2000</v>
      </c>
      <c r="I98" s="572" t="s">
        <v>406</v>
      </c>
    </row>
    <row r="99" spans="2:9" s="21" customFormat="1" ht="15.75" customHeight="1">
      <c r="B99" s="114"/>
      <c r="C99" s="201">
        <v>85216</v>
      </c>
      <c r="D99" s="206"/>
      <c r="E99" s="209" t="s">
        <v>187</v>
      </c>
      <c r="F99" s="378">
        <f>F100</f>
        <v>79185</v>
      </c>
      <c r="G99" s="378">
        <f>G100</f>
        <v>-1000</v>
      </c>
      <c r="H99" s="378">
        <f>H100</f>
        <v>78185</v>
      </c>
      <c r="I99" s="432"/>
    </row>
    <row r="100" spans="2:9" s="21" customFormat="1" ht="35.25" customHeight="1">
      <c r="B100" s="114"/>
      <c r="C100" s="22"/>
      <c r="D100" s="15">
        <v>2030</v>
      </c>
      <c r="E100" s="344" t="s">
        <v>283</v>
      </c>
      <c r="F100" s="370">
        <v>79185</v>
      </c>
      <c r="G100" s="395">
        <v>-1000</v>
      </c>
      <c r="H100" s="407">
        <f>F100+G100</f>
        <v>78185</v>
      </c>
      <c r="I100" s="572" t="s">
        <v>430</v>
      </c>
    </row>
    <row r="101" spans="2:9" ht="15.75" customHeight="1">
      <c r="B101" s="113"/>
      <c r="C101" s="201">
        <v>85219</v>
      </c>
      <c r="D101" s="202"/>
      <c r="E101" s="354" t="s">
        <v>41</v>
      </c>
      <c r="F101" s="371">
        <f>F102+F103</f>
        <v>4955</v>
      </c>
      <c r="G101" s="371">
        <f>G102+G103</f>
        <v>0</v>
      </c>
      <c r="H101" s="371">
        <f>H102+H103</f>
        <v>4955</v>
      </c>
      <c r="I101" s="434"/>
    </row>
    <row r="102" spans="2:9" ht="17.25" customHeight="1">
      <c r="B102" s="113"/>
      <c r="C102" s="17"/>
      <c r="D102" s="14" t="s">
        <v>16</v>
      </c>
      <c r="E102" s="344" t="s">
        <v>371</v>
      </c>
      <c r="F102" s="370">
        <v>2000</v>
      </c>
      <c r="G102" s="401"/>
      <c r="H102" s="407">
        <f>F102+G102</f>
        <v>2000</v>
      </c>
      <c r="I102" s="434"/>
    </row>
    <row r="103" spans="2:9" ht="24" customHeight="1">
      <c r="B103" s="113"/>
      <c r="C103" s="23"/>
      <c r="D103" s="15">
        <v>2030</v>
      </c>
      <c r="E103" s="344" t="s">
        <v>283</v>
      </c>
      <c r="F103" s="370">
        <v>2955</v>
      </c>
      <c r="G103" s="399"/>
      <c r="H103" s="391">
        <f>F103+G103</f>
        <v>2955</v>
      </c>
      <c r="I103" s="434"/>
    </row>
    <row r="104" spans="2:9" ht="17.25" customHeight="1">
      <c r="B104" s="113"/>
      <c r="C104" s="239" t="s">
        <v>160</v>
      </c>
      <c r="D104" s="239"/>
      <c r="E104" s="208" t="s">
        <v>42</v>
      </c>
      <c r="F104" s="378">
        <f>SUM(F105:F107)</f>
        <v>43956</v>
      </c>
      <c r="G104" s="378">
        <f>SUM(G105:G107)</f>
        <v>2004761</v>
      </c>
      <c r="H104" s="378">
        <f>SUM(H105:H107)</f>
        <v>2048717</v>
      </c>
      <c r="I104" s="434"/>
    </row>
    <row r="105" spans="2:9" ht="36" customHeight="1">
      <c r="B105" s="113"/>
      <c r="C105" s="239"/>
      <c r="D105" s="15">
        <v>2010</v>
      </c>
      <c r="E105" s="135" t="s">
        <v>285</v>
      </c>
      <c r="F105" s="373">
        <v>17956</v>
      </c>
      <c r="G105" s="373">
        <v>1997294</v>
      </c>
      <c r="H105" s="391">
        <f>F105+G105</f>
        <v>2015250</v>
      </c>
      <c r="I105" s="643" t="s">
        <v>431</v>
      </c>
    </row>
    <row r="106" spans="2:9" ht="36" customHeight="1">
      <c r="B106" s="113"/>
      <c r="C106" s="23"/>
      <c r="D106" s="15">
        <v>2030</v>
      </c>
      <c r="E106" s="344" t="s">
        <v>283</v>
      </c>
      <c r="F106" s="370">
        <v>26000</v>
      </c>
      <c r="G106" s="570"/>
      <c r="H106" s="391">
        <f>F106+G106</f>
        <v>26000</v>
      </c>
      <c r="I106" s="572" t="s">
        <v>408</v>
      </c>
    </row>
    <row r="107" spans="2:9" ht="36" customHeight="1" thickBot="1">
      <c r="B107" s="125"/>
      <c r="C107" s="126"/>
      <c r="D107" s="347" t="s">
        <v>409</v>
      </c>
      <c r="E107" s="360" t="s">
        <v>410</v>
      </c>
      <c r="F107" s="372">
        <v>0</v>
      </c>
      <c r="G107" s="575">
        <v>7467</v>
      </c>
      <c r="H107" s="576">
        <f>F107+G107</f>
        <v>7467</v>
      </c>
      <c r="I107" s="643" t="s">
        <v>432</v>
      </c>
    </row>
    <row r="108" spans="2:9" ht="28.5" customHeight="1" thickBot="1">
      <c r="B108" s="229" t="s">
        <v>161</v>
      </c>
      <c r="C108" s="230"/>
      <c r="D108" s="230"/>
      <c r="E108" s="231" t="s">
        <v>162</v>
      </c>
      <c r="F108" s="380">
        <f aca="true" t="shared" si="6" ref="F108:H109">F109</f>
        <v>4900</v>
      </c>
      <c r="G108" s="380">
        <f t="shared" si="6"/>
        <v>920</v>
      </c>
      <c r="H108" s="380">
        <f t="shared" si="6"/>
        <v>5820</v>
      </c>
      <c r="I108" s="409"/>
    </row>
    <row r="109" spans="2:9" ht="26.25" customHeight="1">
      <c r="B109" s="116"/>
      <c r="C109" s="418">
        <v>85311</v>
      </c>
      <c r="D109" s="419"/>
      <c r="E109" s="313" t="s">
        <v>264</v>
      </c>
      <c r="F109" s="367">
        <f t="shared" si="6"/>
        <v>4900</v>
      </c>
      <c r="G109" s="367">
        <f t="shared" si="6"/>
        <v>920</v>
      </c>
      <c r="H109" s="367">
        <f t="shared" si="6"/>
        <v>5820</v>
      </c>
      <c r="I109" s="412"/>
    </row>
    <row r="110" spans="2:9" ht="18" customHeight="1" thickBot="1">
      <c r="B110" s="125"/>
      <c r="C110" s="126"/>
      <c r="D110" s="11" t="s">
        <v>260</v>
      </c>
      <c r="E110" s="138" t="s">
        <v>288</v>
      </c>
      <c r="F110" s="372">
        <v>4900</v>
      </c>
      <c r="G110" s="566">
        <v>920</v>
      </c>
      <c r="H110" s="407">
        <f>F110+G110</f>
        <v>5820</v>
      </c>
      <c r="I110" s="573" t="s">
        <v>440</v>
      </c>
    </row>
    <row r="111" spans="2:9" ht="18" customHeight="1" thickBot="1">
      <c r="B111" s="227" t="s">
        <v>164</v>
      </c>
      <c r="C111" s="223"/>
      <c r="D111" s="223"/>
      <c r="E111" s="224" t="s">
        <v>165</v>
      </c>
      <c r="F111" s="607">
        <f aca="true" t="shared" si="7" ref="F111:H112">F112</f>
        <v>0</v>
      </c>
      <c r="G111" s="607">
        <f t="shared" si="7"/>
        <v>23809</v>
      </c>
      <c r="H111" s="607">
        <f t="shared" si="7"/>
        <v>23809</v>
      </c>
      <c r="I111" s="598"/>
    </row>
    <row r="112" spans="2:9" ht="18" customHeight="1">
      <c r="B112" s="599"/>
      <c r="C112" s="288" t="s">
        <v>336</v>
      </c>
      <c r="D112" s="287"/>
      <c r="E112" s="210" t="s">
        <v>337</v>
      </c>
      <c r="F112" s="606">
        <f t="shared" si="7"/>
        <v>0</v>
      </c>
      <c r="G112" s="606">
        <f t="shared" si="7"/>
        <v>23809</v>
      </c>
      <c r="H112" s="606">
        <f t="shared" si="7"/>
        <v>23809</v>
      </c>
      <c r="I112" s="600"/>
    </row>
    <row r="113" spans="2:9" ht="45.75" thickBot="1">
      <c r="B113" s="601"/>
      <c r="C113" s="602"/>
      <c r="D113" s="603">
        <v>2030</v>
      </c>
      <c r="E113" s="604" t="s">
        <v>283</v>
      </c>
      <c r="F113" s="605">
        <v>0</v>
      </c>
      <c r="G113" s="577">
        <v>23809</v>
      </c>
      <c r="H113" s="407">
        <f>F113+G113</f>
        <v>23809</v>
      </c>
      <c r="I113" s="644" t="s">
        <v>433</v>
      </c>
    </row>
    <row r="114" spans="2:9" ht="28.5" customHeight="1" thickBot="1">
      <c r="B114" s="217">
        <v>900</v>
      </c>
      <c r="C114" s="215"/>
      <c r="D114" s="215"/>
      <c r="E114" s="348" t="s">
        <v>43</v>
      </c>
      <c r="F114" s="381">
        <f>F115+F118</f>
        <v>783988</v>
      </c>
      <c r="G114" s="381">
        <f>G115+G118</f>
        <v>0</v>
      </c>
      <c r="H114" s="381">
        <f>H115+H118</f>
        <v>783988</v>
      </c>
      <c r="I114" s="409"/>
    </row>
    <row r="115" spans="2:9" ht="15.75" customHeight="1">
      <c r="B115" s="320"/>
      <c r="C115" s="211" t="s">
        <v>181</v>
      </c>
      <c r="D115" s="212"/>
      <c r="E115" s="349" t="s">
        <v>211</v>
      </c>
      <c r="F115" s="367">
        <f>F116+F117</f>
        <v>751988</v>
      </c>
      <c r="G115" s="367">
        <f>G116+G117</f>
        <v>0</v>
      </c>
      <c r="H115" s="367">
        <f>H116+H117</f>
        <v>751988</v>
      </c>
      <c r="I115" s="412"/>
    </row>
    <row r="116" spans="2:9" ht="27" customHeight="1">
      <c r="B116" s="320"/>
      <c r="C116" s="321"/>
      <c r="D116" s="14" t="s">
        <v>29</v>
      </c>
      <c r="E116" s="344" t="s">
        <v>279</v>
      </c>
      <c r="F116" s="382">
        <v>746988</v>
      </c>
      <c r="G116" s="400"/>
      <c r="H116" s="407">
        <f>F116+G116</f>
        <v>746988</v>
      </c>
      <c r="I116" s="434"/>
    </row>
    <row r="117" spans="2:9" ht="18" customHeight="1">
      <c r="B117" s="320"/>
      <c r="C117" s="321"/>
      <c r="D117" s="14" t="s">
        <v>15</v>
      </c>
      <c r="E117" s="344" t="s">
        <v>287</v>
      </c>
      <c r="F117" s="382">
        <v>5000</v>
      </c>
      <c r="G117" s="400"/>
      <c r="H117" s="407">
        <f>F117+G117</f>
        <v>5000</v>
      </c>
      <c r="I117" s="434"/>
    </row>
    <row r="118" spans="2:9" ht="25.5" customHeight="1">
      <c r="B118" s="184"/>
      <c r="C118" s="201">
        <v>90019</v>
      </c>
      <c r="D118" s="340"/>
      <c r="E118" s="350" t="s">
        <v>217</v>
      </c>
      <c r="F118" s="371">
        <f>F119</f>
        <v>32000</v>
      </c>
      <c r="G118" s="371">
        <f>G119</f>
        <v>0</v>
      </c>
      <c r="H118" s="371">
        <f>H119</f>
        <v>32000</v>
      </c>
      <c r="I118" s="434"/>
    </row>
    <row r="119" spans="2:9" ht="17.25" customHeight="1" thickBot="1">
      <c r="B119" s="420"/>
      <c r="C119" s="421"/>
      <c r="D119" s="11" t="s">
        <v>15</v>
      </c>
      <c r="E119" s="362" t="s">
        <v>287</v>
      </c>
      <c r="F119" s="376">
        <v>32000</v>
      </c>
      <c r="G119" s="422"/>
      <c r="H119" s="407">
        <f>F119+G119</f>
        <v>32000</v>
      </c>
      <c r="I119" s="433"/>
    </row>
    <row r="120" spans="2:9" ht="27" customHeight="1" thickBot="1">
      <c r="B120" s="220" t="s">
        <v>91</v>
      </c>
      <c r="C120" s="221"/>
      <c r="D120" s="222"/>
      <c r="E120" s="351" t="s">
        <v>92</v>
      </c>
      <c r="F120" s="383">
        <f>F121</f>
        <v>10000</v>
      </c>
      <c r="G120" s="383">
        <f>G121</f>
        <v>0</v>
      </c>
      <c r="H120" s="383">
        <f>H121</f>
        <v>10000</v>
      </c>
      <c r="I120" s="409"/>
    </row>
    <row r="121" spans="2:9" ht="14.25" customHeight="1">
      <c r="B121" s="116"/>
      <c r="C121" s="211" t="s">
        <v>174</v>
      </c>
      <c r="D121" s="212"/>
      <c r="E121" s="352" t="s">
        <v>42</v>
      </c>
      <c r="F121" s="384">
        <f>F122+F123+F124</f>
        <v>10000</v>
      </c>
      <c r="G121" s="384">
        <f>G122+G123+G124</f>
        <v>0</v>
      </c>
      <c r="H121" s="384">
        <f>H122+H123+H124</f>
        <v>10000</v>
      </c>
      <c r="I121" s="412"/>
    </row>
    <row r="122" spans="2:9" ht="16.5" customHeight="1">
      <c r="B122" s="113"/>
      <c r="C122" s="239"/>
      <c r="D122" s="14" t="s">
        <v>15</v>
      </c>
      <c r="E122" s="344" t="s">
        <v>287</v>
      </c>
      <c r="F122" s="385">
        <v>2000</v>
      </c>
      <c r="G122" s="399"/>
      <c r="H122" s="391">
        <f>F122+G122</f>
        <v>2000</v>
      </c>
      <c r="I122" s="434"/>
    </row>
    <row r="123" spans="2:9" ht="24">
      <c r="B123" s="113"/>
      <c r="C123" s="239"/>
      <c r="D123" s="14" t="s">
        <v>8</v>
      </c>
      <c r="E123" s="344" t="s">
        <v>370</v>
      </c>
      <c r="F123" s="385">
        <v>6000</v>
      </c>
      <c r="G123" s="399"/>
      <c r="H123" s="407">
        <f>F123+G123</f>
        <v>6000</v>
      </c>
      <c r="I123" s="434"/>
    </row>
    <row r="124" spans="2:9" ht="24.75" thickBot="1">
      <c r="B124" s="115"/>
      <c r="C124" s="26"/>
      <c r="D124" s="423" t="s">
        <v>257</v>
      </c>
      <c r="E124" s="138" t="s">
        <v>373</v>
      </c>
      <c r="F124" s="424">
        <v>2000</v>
      </c>
      <c r="G124" s="411"/>
      <c r="H124" s="407">
        <f>F124+G124</f>
        <v>2000</v>
      </c>
      <c r="I124" s="433"/>
    </row>
    <row r="125" spans="2:9" ht="18" customHeight="1" thickBot="1">
      <c r="B125" s="220" t="s">
        <v>95</v>
      </c>
      <c r="C125" s="223"/>
      <c r="D125" s="223"/>
      <c r="E125" s="345" t="s">
        <v>227</v>
      </c>
      <c r="F125" s="386">
        <f>F126</f>
        <v>40000</v>
      </c>
      <c r="G125" s="386">
        <f>G126</f>
        <v>0</v>
      </c>
      <c r="H125" s="386">
        <f>H126</f>
        <v>40000</v>
      </c>
      <c r="I125" s="409"/>
    </row>
    <row r="126" spans="2:9" ht="15.75" customHeight="1">
      <c r="B126" s="116"/>
      <c r="C126" s="211" t="s">
        <v>258</v>
      </c>
      <c r="D126" s="285"/>
      <c r="E126" s="353" t="s">
        <v>259</v>
      </c>
      <c r="F126" s="387">
        <f>F127+F128</f>
        <v>40000</v>
      </c>
      <c r="G126" s="387">
        <f>G127+G128</f>
        <v>0</v>
      </c>
      <c r="H126" s="387">
        <f>H127+H128</f>
        <v>40000</v>
      </c>
      <c r="I126" s="412"/>
    </row>
    <row r="127" spans="2:9" ht="24">
      <c r="B127" s="116"/>
      <c r="C127" s="211"/>
      <c r="D127" s="14" t="s">
        <v>8</v>
      </c>
      <c r="E127" s="344" t="s">
        <v>370</v>
      </c>
      <c r="F127" s="388">
        <v>24000</v>
      </c>
      <c r="G127" s="399"/>
      <c r="H127" s="407">
        <f>F127+G127</f>
        <v>24000</v>
      </c>
      <c r="I127" s="434"/>
    </row>
    <row r="128" spans="2:9" ht="16.5" customHeight="1">
      <c r="B128" s="115"/>
      <c r="C128" s="26"/>
      <c r="D128" s="14" t="s">
        <v>260</v>
      </c>
      <c r="E128" s="135" t="s">
        <v>288</v>
      </c>
      <c r="F128" s="389">
        <v>16000</v>
      </c>
      <c r="G128" s="399"/>
      <c r="H128" s="407">
        <f>F128+G128</f>
        <v>16000</v>
      </c>
      <c r="I128" s="434"/>
    </row>
    <row r="129" spans="2:9" s="21" customFormat="1" ht="4.5" customHeight="1" thickBot="1">
      <c r="B129" s="117"/>
      <c r="C129" s="25"/>
      <c r="D129" s="25"/>
      <c r="E129" s="25"/>
      <c r="F129" s="390"/>
      <c r="G129" s="425"/>
      <c r="H129" s="425"/>
      <c r="I129" s="435"/>
    </row>
    <row r="130" spans="2:9" s="21" customFormat="1" ht="19.5" customHeight="1" thickBot="1">
      <c r="B130" s="226" t="s">
        <v>44</v>
      </c>
      <c r="C130" s="29"/>
      <c r="D130" s="30"/>
      <c r="E130" s="225"/>
      <c r="F130" s="571">
        <f>F10+F13+F16+F21+F28+F31+F61+F69+F88+F108+F111+F114+F120+F125</f>
        <v>26105732</v>
      </c>
      <c r="G130" s="366">
        <f>G10+G13+G16+G21+G28+G31+G61+G69+G88+G108+G111+G114+G120+G125</f>
        <v>2098236</v>
      </c>
      <c r="H130" s="571">
        <f>H10+H13+H16+H21+H28+H31+H61+H69+H88+H108+H111+H114+H120+H125</f>
        <v>28203968</v>
      </c>
      <c r="I130" s="417"/>
    </row>
    <row r="131" spans="3:6" ht="12.75">
      <c r="C131" s="31"/>
      <c r="D131" s="32"/>
      <c r="E131" s="31"/>
      <c r="F131" s="31"/>
    </row>
    <row r="132" spans="2:6" ht="12.75">
      <c r="B132" s="33"/>
      <c r="C132" s="31"/>
      <c r="D132" s="32"/>
      <c r="E132" s="31"/>
      <c r="F132" s="31"/>
    </row>
    <row r="133" spans="3:6" ht="12.75">
      <c r="C133" s="34"/>
      <c r="D133" s="32"/>
      <c r="E133" s="31"/>
      <c r="F133" s="31"/>
    </row>
    <row r="134" spans="3:6" ht="12.75">
      <c r="C134" s="31"/>
      <c r="D134" s="32"/>
      <c r="E134" s="31"/>
      <c r="F134" s="31"/>
    </row>
    <row r="135" spans="3:6" ht="12.75">
      <c r="C135" s="31"/>
      <c r="D135" s="32"/>
      <c r="E135" s="31"/>
      <c r="F135" s="31"/>
    </row>
    <row r="136" spans="3:6" ht="12.75">
      <c r="C136" s="31"/>
      <c r="D136" s="32"/>
      <c r="E136" s="31"/>
      <c r="F136" s="31"/>
    </row>
    <row r="137" spans="3:6" ht="12.75">
      <c r="C137" s="31"/>
      <c r="D137" s="32"/>
      <c r="E137" s="31"/>
      <c r="F137" s="31"/>
    </row>
    <row r="138" spans="3:6" ht="12.75">
      <c r="C138" s="31"/>
      <c r="D138" s="32"/>
      <c r="E138" s="31"/>
      <c r="F138" s="31"/>
    </row>
    <row r="139" spans="3:6" ht="12.75">
      <c r="C139" s="31"/>
      <c r="D139" s="32"/>
      <c r="E139" s="31"/>
      <c r="F139" s="31"/>
    </row>
    <row r="140" spans="3:6" ht="12.75">
      <c r="C140" s="31"/>
      <c r="D140" s="32"/>
      <c r="E140" s="31"/>
      <c r="F140" s="31"/>
    </row>
    <row r="141" spans="3:6" ht="12.75">
      <c r="C141" s="31"/>
      <c r="D141" s="32"/>
      <c r="E141" s="31"/>
      <c r="F141" s="31"/>
    </row>
    <row r="142" spans="3:6" ht="12.75">
      <c r="C142" s="31"/>
      <c r="D142" s="32"/>
      <c r="E142" s="31"/>
      <c r="F142" s="31"/>
    </row>
    <row r="143" spans="3:6" ht="12.75">
      <c r="C143" s="31"/>
      <c r="D143" s="32"/>
      <c r="E143" s="31"/>
      <c r="F143" s="31"/>
    </row>
    <row r="144" spans="3:6" ht="12.75">
      <c r="C144" s="31"/>
      <c r="D144" s="32"/>
      <c r="E144" s="31"/>
      <c r="F144" s="31"/>
    </row>
    <row r="145" spans="3:6" ht="12.75">
      <c r="C145" s="31"/>
      <c r="D145" s="32"/>
      <c r="E145" s="31"/>
      <c r="F145" s="31"/>
    </row>
    <row r="146" spans="3:6" ht="12.75">
      <c r="C146" s="31"/>
      <c r="D146" s="32"/>
      <c r="E146" s="31"/>
      <c r="F146" s="31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  <row r="155" spans="3:6" ht="12.75">
      <c r="C155" s="31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6" ht="12.75">
      <c r="C157" s="31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</sheetData>
  <sheetProtection/>
  <mergeCells count="9">
    <mergeCell ref="H7:H8"/>
    <mergeCell ref="I7:I8"/>
    <mergeCell ref="E5:F5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82" t="s">
        <v>383</v>
      </c>
    </row>
    <row r="2" spans="3:8" ht="12.75">
      <c r="C2" s="178"/>
      <c r="H2" s="182" t="s">
        <v>445</v>
      </c>
    </row>
    <row r="3" ht="12.75">
      <c r="H3" s="182" t="s">
        <v>446</v>
      </c>
    </row>
    <row r="4" ht="18.75">
      <c r="E4" s="172"/>
    </row>
    <row r="5" ht="13.5" customHeight="1">
      <c r="E5" s="179"/>
    </row>
    <row r="6" spans="5:6" ht="18">
      <c r="E6" s="661" t="s">
        <v>413</v>
      </c>
      <c r="F6" s="661"/>
    </row>
    <row r="7" ht="10.5" customHeight="1" thickBot="1">
      <c r="F7" s="118"/>
    </row>
    <row r="8" spans="2:12" ht="25.5" customHeight="1" thickBot="1">
      <c r="B8" s="86" t="s">
        <v>0</v>
      </c>
      <c r="C8" s="87" t="s">
        <v>1</v>
      </c>
      <c r="D8" s="88" t="s">
        <v>2</v>
      </c>
      <c r="E8" s="89" t="s">
        <v>46</v>
      </c>
      <c r="F8" s="463" t="s">
        <v>378</v>
      </c>
      <c r="G8" s="464" t="s">
        <v>379</v>
      </c>
      <c r="H8" s="465" t="s">
        <v>380</v>
      </c>
      <c r="I8" s="466" t="s">
        <v>381</v>
      </c>
      <c r="J8" s="35"/>
      <c r="K8" s="35"/>
      <c r="L8" s="35"/>
    </row>
    <row r="9" spans="2:12" ht="8.25" customHeight="1" thickBot="1">
      <c r="B9" s="164">
        <v>1</v>
      </c>
      <c r="C9" s="165">
        <v>2</v>
      </c>
      <c r="D9" s="166">
        <v>3</v>
      </c>
      <c r="E9" s="167">
        <v>4</v>
      </c>
      <c r="F9" s="436">
        <v>5</v>
      </c>
      <c r="G9" s="478">
        <v>6</v>
      </c>
      <c r="H9" s="478">
        <v>7</v>
      </c>
      <c r="I9" s="484">
        <v>8</v>
      </c>
      <c r="J9" s="35"/>
      <c r="K9" s="35"/>
      <c r="L9" s="35"/>
    </row>
    <row r="10" spans="2:12" ht="18" customHeight="1" thickBot="1">
      <c r="B10" s="227" t="s">
        <v>81</v>
      </c>
      <c r="C10" s="223"/>
      <c r="D10" s="223"/>
      <c r="E10" s="224" t="s">
        <v>82</v>
      </c>
      <c r="F10" s="437">
        <f>F11+F13+F16+F18</f>
        <v>3172000</v>
      </c>
      <c r="G10" s="437">
        <f>G11+G13+G16+G18</f>
        <v>0</v>
      </c>
      <c r="H10" s="437">
        <f>H11+H13+H16+H18</f>
        <v>3172000</v>
      </c>
      <c r="I10" s="481"/>
      <c r="J10" s="35"/>
      <c r="K10" s="35"/>
      <c r="L10" s="35"/>
    </row>
    <row r="11" spans="2:12" ht="15" customHeight="1">
      <c r="B11" s="127"/>
      <c r="C11" s="237" t="s">
        <v>179</v>
      </c>
      <c r="D11" s="211"/>
      <c r="E11" s="213" t="s">
        <v>242</v>
      </c>
      <c r="F11" s="479">
        <f>F12</f>
        <v>40000</v>
      </c>
      <c r="G11" s="479">
        <f>G12</f>
        <v>0</v>
      </c>
      <c r="H11" s="479">
        <f>H12</f>
        <v>40000</v>
      </c>
      <c r="I11" s="485"/>
      <c r="J11" s="35"/>
      <c r="K11" s="35"/>
      <c r="L11" s="35"/>
    </row>
    <row r="12" spans="2:12" ht="15" customHeight="1">
      <c r="B12" s="128"/>
      <c r="C12" s="129"/>
      <c r="D12" s="91" t="s">
        <v>65</v>
      </c>
      <c r="E12" s="27" t="s">
        <v>66</v>
      </c>
      <c r="F12" s="439">
        <v>40000</v>
      </c>
      <c r="G12" s="28"/>
      <c r="H12" s="467">
        <f>F12+G12</f>
        <v>40000</v>
      </c>
      <c r="I12" s="486"/>
      <c r="J12" s="35"/>
      <c r="K12" s="35"/>
      <c r="L12" s="35"/>
    </row>
    <row r="13" spans="2:12" ht="15" customHeight="1">
      <c r="B13" s="121"/>
      <c r="C13" s="238" t="s">
        <v>83</v>
      </c>
      <c r="D13" s="239"/>
      <c r="E13" s="208" t="s">
        <v>190</v>
      </c>
      <c r="F13" s="438">
        <f>F14+F15</f>
        <v>3102000</v>
      </c>
      <c r="G13" s="438">
        <f>G14+G15</f>
        <v>0</v>
      </c>
      <c r="H13" s="438">
        <f>H14+H15</f>
        <v>3102000</v>
      </c>
      <c r="I13" s="486"/>
      <c r="J13" s="35"/>
      <c r="K13" s="35"/>
      <c r="L13" s="35"/>
    </row>
    <row r="14" spans="2:12" ht="15" customHeight="1">
      <c r="B14" s="121"/>
      <c r="C14" s="238"/>
      <c r="D14" s="91" t="s">
        <v>65</v>
      </c>
      <c r="E14" s="27" t="s">
        <v>66</v>
      </c>
      <c r="F14" s="440">
        <v>25000</v>
      </c>
      <c r="G14" s="28"/>
      <c r="H14" s="467">
        <f>F14+G14</f>
        <v>25000</v>
      </c>
      <c r="I14" s="486"/>
      <c r="J14" s="35"/>
      <c r="K14" s="35"/>
      <c r="L14" s="35"/>
    </row>
    <row r="15" spans="2:12" ht="15" customHeight="1">
      <c r="B15" s="120"/>
      <c r="C15" s="90"/>
      <c r="D15" s="91" t="s">
        <v>97</v>
      </c>
      <c r="E15" s="27" t="s">
        <v>98</v>
      </c>
      <c r="F15" s="440">
        <v>3077000</v>
      </c>
      <c r="G15" s="547"/>
      <c r="H15" s="467">
        <f>F15+G15</f>
        <v>3077000</v>
      </c>
      <c r="I15" s="574"/>
      <c r="J15" s="35"/>
      <c r="K15" s="35"/>
      <c r="L15" s="35"/>
    </row>
    <row r="16" spans="2:12" ht="17.25" customHeight="1">
      <c r="B16" s="121"/>
      <c r="C16" s="239" t="s">
        <v>99</v>
      </c>
      <c r="D16" s="239"/>
      <c r="E16" s="208" t="s">
        <v>191</v>
      </c>
      <c r="F16" s="441">
        <f>F17</f>
        <v>24000</v>
      </c>
      <c r="G16" s="441">
        <f>G17</f>
        <v>0</v>
      </c>
      <c r="H16" s="441">
        <f>H17</f>
        <v>24000</v>
      </c>
      <c r="I16" s="486"/>
      <c r="J16" s="35"/>
      <c r="K16" s="35"/>
      <c r="L16" s="35"/>
    </row>
    <row r="17" spans="2:12" ht="24.75" customHeight="1">
      <c r="B17" s="122"/>
      <c r="C17" s="93"/>
      <c r="D17" s="93">
        <v>2850</v>
      </c>
      <c r="E17" s="19" t="s">
        <v>100</v>
      </c>
      <c r="F17" s="442">
        <v>24000</v>
      </c>
      <c r="G17" s="28"/>
      <c r="H17" s="467">
        <f>F17+G17</f>
        <v>24000</v>
      </c>
      <c r="I17" s="486"/>
      <c r="J17" s="35"/>
      <c r="K17" s="35"/>
      <c r="L17" s="35"/>
    </row>
    <row r="18" spans="2:12" ht="15" customHeight="1">
      <c r="B18" s="120"/>
      <c r="C18" s="240" t="s">
        <v>228</v>
      </c>
      <c r="D18" s="239"/>
      <c r="E18" s="208" t="s">
        <v>42</v>
      </c>
      <c r="F18" s="441">
        <f>F19</f>
        <v>6000</v>
      </c>
      <c r="G18" s="441">
        <f>G19</f>
        <v>0</v>
      </c>
      <c r="H18" s="441">
        <f>H19</f>
        <v>6000</v>
      </c>
      <c r="I18" s="486"/>
      <c r="J18" s="35"/>
      <c r="K18" s="35"/>
      <c r="L18" s="35"/>
    </row>
    <row r="19" spans="2:12" ht="15" customHeight="1" thickBot="1">
      <c r="B19" s="123"/>
      <c r="C19" s="95"/>
      <c r="D19" s="94" t="s">
        <v>106</v>
      </c>
      <c r="E19" s="19" t="s">
        <v>76</v>
      </c>
      <c r="F19" s="443">
        <v>6000</v>
      </c>
      <c r="G19" s="482"/>
      <c r="H19" s="483">
        <f>F19+G19</f>
        <v>6000</v>
      </c>
      <c r="I19" s="487"/>
      <c r="J19" s="35"/>
      <c r="K19" s="35"/>
      <c r="L19" s="35"/>
    </row>
    <row r="20" spans="2:12" ht="18" customHeight="1" thickBot="1">
      <c r="B20" s="227" t="s">
        <v>102</v>
      </c>
      <c r="C20" s="223"/>
      <c r="D20" s="223"/>
      <c r="E20" s="224" t="s">
        <v>88</v>
      </c>
      <c r="F20" s="444">
        <f>F21+F23+F26</f>
        <v>1282488</v>
      </c>
      <c r="G20" s="444">
        <f>G21+G23+G26</f>
        <v>23000</v>
      </c>
      <c r="H20" s="444">
        <f>H21+H23+H26</f>
        <v>1305488</v>
      </c>
      <c r="I20" s="481"/>
      <c r="J20" s="35"/>
      <c r="K20" s="35"/>
      <c r="L20" s="35"/>
    </row>
    <row r="21" spans="2:12" ht="15" customHeight="1">
      <c r="B21" s="286"/>
      <c r="C21" s="287" t="s">
        <v>103</v>
      </c>
      <c r="D21" s="288"/>
      <c r="E21" s="210" t="s">
        <v>192</v>
      </c>
      <c r="F21" s="447">
        <f>F22</f>
        <v>210000</v>
      </c>
      <c r="G21" s="447">
        <f>G22</f>
        <v>0</v>
      </c>
      <c r="H21" s="447">
        <f>H22</f>
        <v>210000</v>
      </c>
      <c r="I21" s="488"/>
      <c r="J21" s="35"/>
      <c r="K21" s="35"/>
      <c r="L21" s="35"/>
    </row>
    <row r="22" spans="2:12" ht="15" customHeight="1">
      <c r="B22" s="121"/>
      <c r="C22" s="90"/>
      <c r="D22" s="91" t="s">
        <v>65</v>
      </c>
      <c r="E22" s="27" t="s">
        <v>66</v>
      </c>
      <c r="F22" s="440">
        <v>210000</v>
      </c>
      <c r="G22" s="28"/>
      <c r="H22" s="467">
        <f>F22+G22</f>
        <v>210000</v>
      </c>
      <c r="I22" s="486"/>
      <c r="J22" s="35"/>
      <c r="K22" s="35"/>
      <c r="L22" s="35"/>
    </row>
    <row r="23" spans="2:12" ht="15" customHeight="1">
      <c r="B23" s="121"/>
      <c r="C23" s="239" t="s">
        <v>104</v>
      </c>
      <c r="D23" s="238"/>
      <c r="E23" s="208" t="s">
        <v>89</v>
      </c>
      <c r="F23" s="441">
        <f>F24+F25</f>
        <v>65000</v>
      </c>
      <c r="G23" s="441">
        <f>G24+G25</f>
        <v>123000</v>
      </c>
      <c r="H23" s="441">
        <f>H24+H25</f>
        <v>188000</v>
      </c>
      <c r="I23" s="486"/>
      <c r="J23" s="35"/>
      <c r="K23" s="35"/>
      <c r="L23" s="35"/>
    </row>
    <row r="24" spans="2:12" ht="28.5" customHeight="1">
      <c r="B24" s="121"/>
      <c r="C24" s="239"/>
      <c r="D24" s="181">
        <v>2710</v>
      </c>
      <c r="E24" s="168" t="s">
        <v>441</v>
      </c>
      <c r="F24" s="440">
        <v>0</v>
      </c>
      <c r="G24" s="440">
        <v>123000</v>
      </c>
      <c r="H24" s="467">
        <f>F24+G24</f>
        <v>123000</v>
      </c>
      <c r="I24" s="574" t="s">
        <v>434</v>
      </c>
      <c r="J24" s="35"/>
      <c r="K24" s="35"/>
      <c r="L24" s="35"/>
    </row>
    <row r="25" spans="2:12" ht="37.5" customHeight="1">
      <c r="B25" s="121"/>
      <c r="C25" s="90"/>
      <c r="D25" s="146" t="s">
        <v>289</v>
      </c>
      <c r="E25" s="168" t="s">
        <v>290</v>
      </c>
      <c r="F25" s="440">
        <v>65000</v>
      </c>
      <c r="G25" s="547"/>
      <c r="H25" s="467">
        <f>F25+G25</f>
        <v>65000</v>
      </c>
      <c r="I25" s="646"/>
      <c r="J25" s="35"/>
      <c r="K25" s="35"/>
      <c r="L25" s="35"/>
    </row>
    <row r="26" spans="2:12" ht="17.25" customHeight="1">
      <c r="B26" s="121"/>
      <c r="C26" s="238" t="s">
        <v>105</v>
      </c>
      <c r="D26" s="239"/>
      <c r="E26" s="208" t="s">
        <v>185</v>
      </c>
      <c r="F26" s="441">
        <f>SUM(F27:F32)</f>
        <v>1007488</v>
      </c>
      <c r="G26" s="441">
        <f>SUM(G27:G32)</f>
        <v>-100000</v>
      </c>
      <c r="H26" s="441">
        <f>SUM(H27:H32)</f>
        <v>907488</v>
      </c>
      <c r="I26" s="486"/>
      <c r="J26" s="35"/>
      <c r="K26" s="35"/>
      <c r="L26" s="35"/>
    </row>
    <row r="27" spans="2:12" ht="24" customHeight="1">
      <c r="B27" s="121"/>
      <c r="C27" s="238"/>
      <c r="D27" s="90" t="s">
        <v>297</v>
      </c>
      <c r="E27" s="135" t="s">
        <v>331</v>
      </c>
      <c r="F27" s="440">
        <v>5000</v>
      </c>
      <c r="G27" s="28"/>
      <c r="H27" s="467">
        <f aca="true" t="shared" si="0" ref="H27:H32">F27+G27</f>
        <v>5000</v>
      </c>
      <c r="I27" s="486"/>
      <c r="J27" s="35"/>
      <c r="K27" s="35"/>
      <c r="L27" s="35"/>
    </row>
    <row r="28" spans="2:12" ht="16.5" customHeight="1">
      <c r="B28" s="121"/>
      <c r="C28" s="97"/>
      <c r="D28" s="91" t="s">
        <v>101</v>
      </c>
      <c r="E28" s="27" t="s">
        <v>341</v>
      </c>
      <c r="F28" s="446">
        <v>40000</v>
      </c>
      <c r="G28" s="28"/>
      <c r="H28" s="467">
        <f t="shared" si="0"/>
        <v>40000</v>
      </c>
      <c r="I28" s="486"/>
      <c r="J28" s="35"/>
      <c r="K28" s="35"/>
      <c r="L28" s="35"/>
    </row>
    <row r="29" spans="2:12" ht="16.5" customHeight="1">
      <c r="B29" s="121"/>
      <c r="C29" s="97"/>
      <c r="D29" s="91" t="s">
        <v>126</v>
      </c>
      <c r="E29" s="135" t="s">
        <v>388</v>
      </c>
      <c r="F29" s="446">
        <v>271488</v>
      </c>
      <c r="G29" s="547"/>
      <c r="H29" s="467">
        <f t="shared" si="0"/>
        <v>271488</v>
      </c>
      <c r="I29" s="574"/>
      <c r="J29" s="35"/>
      <c r="K29" s="35"/>
      <c r="L29" s="35"/>
    </row>
    <row r="30" spans="2:12" ht="16.5" customHeight="1">
      <c r="B30" s="121"/>
      <c r="C30" s="97"/>
      <c r="D30" s="91" t="s">
        <v>65</v>
      </c>
      <c r="E30" s="27" t="s">
        <v>66</v>
      </c>
      <c r="F30" s="446">
        <v>60000</v>
      </c>
      <c r="G30" s="28"/>
      <c r="H30" s="467">
        <f t="shared" si="0"/>
        <v>60000</v>
      </c>
      <c r="I30" s="486"/>
      <c r="J30" s="35"/>
      <c r="K30" s="35"/>
      <c r="L30" s="35"/>
    </row>
    <row r="31" spans="2:12" ht="16.5" customHeight="1">
      <c r="B31" s="120"/>
      <c r="C31" s="90"/>
      <c r="D31" s="91" t="s">
        <v>106</v>
      </c>
      <c r="E31" s="27" t="s">
        <v>76</v>
      </c>
      <c r="F31" s="440">
        <v>52000</v>
      </c>
      <c r="G31" s="28"/>
      <c r="H31" s="467">
        <f t="shared" si="0"/>
        <v>52000</v>
      </c>
      <c r="I31" s="486"/>
      <c r="J31" s="35"/>
      <c r="K31" s="35"/>
      <c r="L31" s="35"/>
    </row>
    <row r="32" spans="2:12" ht="24" thickBot="1">
      <c r="B32" s="503"/>
      <c r="C32" s="504"/>
      <c r="D32" s="647" t="s">
        <v>97</v>
      </c>
      <c r="E32" s="513" t="s">
        <v>342</v>
      </c>
      <c r="F32" s="506">
        <v>579000</v>
      </c>
      <c r="G32" s="568">
        <v>-100000</v>
      </c>
      <c r="H32" s="491">
        <f t="shared" si="0"/>
        <v>479000</v>
      </c>
      <c r="I32" s="648" t="s">
        <v>435</v>
      </c>
      <c r="J32" s="35"/>
      <c r="K32" s="35"/>
      <c r="L32" s="35"/>
    </row>
    <row r="33" spans="2:12" ht="18" customHeight="1" thickBot="1">
      <c r="B33" s="227" t="s">
        <v>345</v>
      </c>
      <c r="C33" s="223"/>
      <c r="D33" s="223"/>
      <c r="E33" s="345" t="s">
        <v>346</v>
      </c>
      <c r="F33" s="380">
        <f aca="true" t="shared" si="1" ref="F33:H34">F34</f>
        <v>12269</v>
      </c>
      <c r="G33" s="380">
        <f t="shared" si="1"/>
        <v>0</v>
      </c>
      <c r="H33" s="380">
        <f t="shared" si="1"/>
        <v>12269</v>
      </c>
      <c r="I33" s="481"/>
      <c r="J33" s="35"/>
      <c r="K33" s="35"/>
      <c r="L33" s="35"/>
    </row>
    <row r="34" spans="2:12" ht="16.5" customHeight="1">
      <c r="B34" s="195"/>
      <c r="C34" s="211" t="s">
        <v>347</v>
      </c>
      <c r="D34" s="211"/>
      <c r="E34" s="213" t="s">
        <v>42</v>
      </c>
      <c r="F34" s="445">
        <f t="shared" si="1"/>
        <v>12269</v>
      </c>
      <c r="G34" s="445">
        <f t="shared" si="1"/>
        <v>0</v>
      </c>
      <c r="H34" s="445">
        <f t="shared" si="1"/>
        <v>12269</v>
      </c>
      <c r="I34" s="485"/>
      <c r="J34" s="35"/>
      <c r="K34" s="35"/>
      <c r="L34" s="35"/>
    </row>
    <row r="35" spans="2:12" ht="20.25" customHeight="1" thickBot="1">
      <c r="B35" s="122"/>
      <c r="C35" s="93"/>
      <c r="D35" s="94" t="s">
        <v>126</v>
      </c>
      <c r="E35" s="19" t="s">
        <v>357</v>
      </c>
      <c r="F35" s="442">
        <v>12269</v>
      </c>
      <c r="G35" s="482"/>
      <c r="H35" s="483">
        <f>F35+G35</f>
        <v>12269</v>
      </c>
      <c r="I35" s="487"/>
      <c r="J35" s="35"/>
      <c r="K35" s="35"/>
      <c r="L35" s="35"/>
    </row>
    <row r="36" spans="2:12" ht="17.25" customHeight="1" thickBot="1">
      <c r="B36" s="227" t="s">
        <v>107</v>
      </c>
      <c r="C36" s="223"/>
      <c r="D36" s="223"/>
      <c r="E36" s="216" t="s">
        <v>9</v>
      </c>
      <c r="F36" s="444">
        <f>F37</f>
        <v>171500</v>
      </c>
      <c r="G36" s="444">
        <f>G37</f>
        <v>0</v>
      </c>
      <c r="H36" s="444">
        <f>H37</f>
        <v>171500</v>
      </c>
      <c r="I36" s="481"/>
      <c r="J36" s="35"/>
      <c r="K36" s="35"/>
      <c r="L36" s="35"/>
    </row>
    <row r="37" spans="2:12" ht="14.25" customHeight="1">
      <c r="B37" s="286"/>
      <c r="C37" s="287" t="s">
        <v>108</v>
      </c>
      <c r="D37" s="288"/>
      <c r="E37" s="210" t="s">
        <v>10</v>
      </c>
      <c r="F37" s="447">
        <f>SUM(F38:F40)</f>
        <v>171500</v>
      </c>
      <c r="G37" s="447">
        <f>SUM(G38:G40)</f>
        <v>0</v>
      </c>
      <c r="H37" s="447">
        <f>SUM(H38:H40)</f>
        <v>171500</v>
      </c>
      <c r="I37" s="488"/>
      <c r="J37" s="35"/>
      <c r="K37" s="35"/>
      <c r="L37" s="35"/>
    </row>
    <row r="38" spans="2:12" ht="15" customHeight="1">
      <c r="B38" s="121"/>
      <c r="C38" s="98"/>
      <c r="D38" s="91" t="s">
        <v>109</v>
      </c>
      <c r="E38" s="27" t="s">
        <v>110</v>
      </c>
      <c r="F38" s="446">
        <v>70000</v>
      </c>
      <c r="G38" s="28"/>
      <c r="H38" s="467">
        <f>F38+G38</f>
        <v>70000</v>
      </c>
      <c r="I38" s="486"/>
      <c r="J38" s="35"/>
      <c r="K38" s="35"/>
      <c r="L38" s="35"/>
    </row>
    <row r="39" spans="2:12" ht="15" customHeight="1">
      <c r="B39" s="334"/>
      <c r="C39" s="98"/>
      <c r="D39" s="91" t="s">
        <v>125</v>
      </c>
      <c r="E39" s="27" t="s">
        <v>72</v>
      </c>
      <c r="F39" s="448">
        <v>6500</v>
      </c>
      <c r="G39" s="28"/>
      <c r="H39" s="467">
        <f>F39+G39</f>
        <v>6500</v>
      </c>
      <c r="I39" s="486"/>
      <c r="J39" s="35"/>
      <c r="K39" s="35"/>
      <c r="L39" s="35"/>
    </row>
    <row r="40" spans="2:12" ht="15" customHeight="1" thickBot="1">
      <c r="B40" s="122"/>
      <c r="C40" s="93"/>
      <c r="D40" s="94" t="s">
        <v>65</v>
      </c>
      <c r="E40" s="19" t="s">
        <v>66</v>
      </c>
      <c r="F40" s="448">
        <v>95000</v>
      </c>
      <c r="G40" s="482"/>
      <c r="H40" s="483">
        <f>F40+G40</f>
        <v>95000</v>
      </c>
      <c r="I40" s="487"/>
      <c r="J40" s="35"/>
      <c r="K40" s="35"/>
      <c r="L40" s="35"/>
    </row>
    <row r="41" spans="2:12" ht="18" customHeight="1" thickBot="1">
      <c r="B41" s="227" t="s">
        <v>111</v>
      </c>
      <c r="C41" s="269"/>
      <c r="D41" s="223"/>
      <c r="E41" s="270" t="s">
        <v>112</v>
      </c>
      <c r="F41" s="444">
        <f aca="true" t="shared" si="2" ref="F41:H42">F42</f>
        <v>186000</v>
      </c>
      <c r="G41" s="444">
        <f t="shared" si="2"/>
        <v>0</v>
      </c>
      <c r="H41" s="444">
        <f t="shared" si="2"/>
        <v>186000</v>
      </c>
      <c r="I41" s="481"/>
      <c r="J41" s="35"/>
      <c r="K41" s="35"/>
      <c r="L41" s="35"/>
    </row>
    <row r="42" spans="2:12" ht="15" customHeight="1">
      <c r="B42" s="119"/>
      <c r="C42" s="212" t="s">
        <v>113</v>
      </c>
      <c r="D42" s="211"/>
      <c r="E42" s="213" t="s">
        <v>193</v>
      </c>
      <c r="F42" s="445">
        <f t="shared" si="2"/>
        <v>186000</v>
      </c>
      <c r="G42" s="445">
        <f t="shared" si="2"/>
        <v>0</v>
      </c>
      <c r="H42" s="445">
        <f t="shared" si="2"/>
        <v>186000</v>
      </c>
      <c r="I42" s="485"/>
      <c r="J42" s="35"/>
      <c r="K42" s="35"/>
      <c r="L42" s="35"/>
    </row>
    <row r="43" spans="2:12" ht="15" customHeight="1" thickBot="1">
      <c r="B43" s="122"/>
      <c r="C43" s="93"/>
      <c r="D43" s="94" t="s">
        <v>65</v>
      </c>
      <c r="E43" s="19" t="s">
        <v>66</v>
      </c>
      <c r="F43" s="442">
        <v>186000</v>
      </c>
      <c r="G43" s="482"/>
      <c r="H43" s="483">
        <f>F43+G43</f>
        <v>186000</v>
      </c>
      <c r="I43" s="487"/>
      <c r="J43" s="35"/>
      <c r="K43" s="35"/>
      <c r="L43" s="35"/>
    </row>
    <row r="44" spans="2:12" ht="17.25" customHeight="1" thickBot="1">
      <c r="B44" s="227" t="s">
        <v>49</v>
      </c>
      <c r="C44" s="223"/>
      <c r="D44" s="223"/>
      <c r="E44" s="216" t="s">
        <v>11</v>
      </c>
      <c r="F44" s="444">
        <f>F45+F49+F57+F80+F83</f>
        <v>2707431</v>
      </c>
      <c r="G44" s="444">
        <f>G45+G49+G57+G80+G83</f>
        <v>0</v>
      </c>
      <c r="H44" s="444">
        <f>H45+H49+H57+H80+H83</f>
        <v>2707431</v>
      </c>
      <c r="I44" s="481"/>
      <c r="J44" s="35"/>
      <c r="K44" s="35"/>
      <c r="L44" s="35"/>
    </row>
    <row r="45" spans="2:12" ht="15" customHeight="1">
      <c r="B45" s="119"/>
      <c r="C45" s="212" t="s">
        <v>50</v>
      </c>
      <c r="D45" s="211"/>
      <c r="E45" s="213" t="s">
        <v>194</v>
      </c>
      <c r="F45" s="445">
        <f>F46+F47+F48</f>
        <v>73696</v>
      </c>
      <c r="G45" s="445">
        <f>G46+G47+G48</f>
        <v>0</v>
      </c>
      <c r="H45" s="445">
        <f>H46+H47+H48</f>
        <v>73696</v>
      </c>
      <c r="I45" s="485"/>
      <c r="J45" s="35"/>
      <c r="K45" s="35"/>
      <c r="L45" s="35"/>
    </row>
    <row r="46" spans="2:12" ht="15" customHeight="1">
      <c r="B46" s="120"/>
      <c r="C46" s="90"/>
      <c r="D46" s="91" t="s">
        <v>114</v>
      </c>
      <c r="E46" s="27" t="s">
        <v>115</v>
      </c>
      <c r="F46" s="449">
        <v>60400</v>
      </c>
      <c r="G46" s="28"/>
      <c r="H46" s="467">
        <f>F46+G46</f>
        <v>60400</v>
      </c>
      <c r="I46" s="486"/>
      <c r="J46" s="35"/>
      <c r="K46" s="35"/>
      <c r="L46" s="35"/>
    </row>
    <row r="47" spans="2:12" ht="15" customHeight="1">
      <c r="B47" s="120"/>
      <c r="C47" s="90"/>
      <c r="D47" s="91" t="s">
        <v>116</v>
      </c>
      <c r="E47" s="27" t="s">
        <v>117</v>
      </c>
      <c r="F47" s="449">
        <v>11816</v>
      </c>
      <c r="G47" s="28"/>
      <c r="H47" s="467">
        <f>F47+G47</f>
        <v>11816</v>
      </c>
      <c r="I47" s="486"/>
      <c r="J47" s="35"/>
      <c r="K47" s="35"/>
      <c r="L47" s="35"/>
    </row>
    <row r="48" spans="2:12" ht="15" customHeight="1">
      <c r="B48" s="120"/>
      <c r="C48" s="90"/>
      <c r="D48" s="91" t="s">
        <v>118</v>
      </c>
      <c r="E48" s="27" t="s">
        <v>119</v>
      </c>
      <c r="F48" s="449">
        <v>1480</v>
      </c>
      <c r="G48" s="28"/>
      <c r="H48" s="467">
        <f>F48+G48</f>
        <v>1480</v>
      </c>
      <c r="I48" s="486"/>
      <c r="J48" s="35"/>
      <c r="K48" s="35"/>
      <c r="L48" s="35"/>
    </row>
    <row r="49" spans="2:12" ht="15" customHeight="1">
      <c r="B49" s="121"/>
      <c r="C49" s="238" t="s">
        <v>120</v>
      </c>
      <c r="D49" s="239"/>
      <c r="E49" s="208" t="s">
        <v>195</v>
      </c>
      <c r="F49" s="441">
        <f>SUM(F50:F56)</f>
        <v>134404</v>
      </c>
      <c r="G49" s="441">
        <f>SUM(G50:G56)</f>
        <v>0</v>
      </c>
      <c r="H49" s="441">
        <f>SUM(H50:H56)</f>
        <v>134404</v>
      </c>
      <c r="I49" s="486"/>
      <c r="J49" s="35"/>
      <c r="K49" s="35"/>
      <c r="L49" s="35"/>
    </row>
    <row r="50" spans="2:12" ht="15" customHeight="1">
      <c r="B50" s="120"/>
      <c r="C50" s="90"/>
      <c r="D50" s="91" t="s">
        <v>109</v>
      </c>
      <c r="E50" s="27" t="s">
        <v>110</v>
      </c>
      <c r="F50" s="440">
        <v>111204</v>
      </c>
      <c r="G50" s="28"/>
      <c r="H50" s="467">
        <f aca="true" t="shared" si="3" ref="H50:H56">F50+G50</f>
        <v>111204</v>
      </c>
      <c r="I50" s="486"/>
      <c r="J50" s="35"/>
      <c r="K50" s="35"/>
      <c r="L50" s="35"/>
    </row>
    <row r="51" spans="2:12" ht="15" customHeight="1">
      <c r="B51" s="120"/>
      <c r="C51" s="90"/>
      <c r="D51" s="91" t="s">
        <v>101</v>
      </c>
      <c r="E51" s="27" t="s">
        <v>67</v>
      </c>
      <c r="F51" s="440">
        <v>6800</v>
      </c>
      <c r="G51" s="28"/>
      <c r="H51" s="467">
        <f t="shared" si="3"/>
        <v>6800</v>
      </c>
      <c r="I51" s="486"/>
      <c r="J51" s="35"/>
      <c r="K51" s="35"/>
      <c r="L51" s="35"/>
    </row>
    <row r="52" spans="2:12" ht="15" customHeight="1">
      <c r="B52" s="120"/>
      <c r="C52" s="90"/>
      <c r="D52" s="99">
        <v>4220</v>
      </c>
      <c r="E52" s="27" t="s">
        <v>152</v>
      </c>
      <c r="F52" s="440">
        <v>2000</v>
      </c>
      <c r="G52" s="28"/>
      <c r="H52" s="467">
        <f t="shared" si="3"/>
        <v>2000</v>
      </c>
      <c r="I52" s="486"/>
      <c r="J52" s="35"/>
      <c r="K52" s="35"/>
      <c r="L52" s="35"/>
    </row>
    <row r="53" spans="2:12" ht="15" customHeight="1">
      <c r="B53" s="120"/>
      <c r="C53" s="90"/>
      <c r="D53" s="91" t="s">
        <v>65</v>
      </c>
      <c r="E53" s="27" t="s">
        <v>66</v>
      </c>
      <c r="F53" s="440">
        <v>2400</v>
      </c>
      <c r="G53" s="28"/>
      <c r="H53" s="467">
        <f t="shared" si="3"/>
        <v>2400</v>
      </c>
      <c r="I53" s="486"/>
      <c r="J53" s="35"/>
      <c r="K53" s="35"/>
      <c r="L53" s="35"/>
    </row>
    <row r="54" spans="2:12" ht="15" customHeight="1">
      <c r="B54" s="120"/>
      <c r="C54" s="90"/>
      <c r="D54" s="91" t="s">
        <v>121</v>
      </c>
      <c r="E54" s="27" t="s">
        <v>75</v>
      </c>
      <c r="F54" s="440">
        <v>800</v>
      </c>
      <c r="G54" s="28"/>
      <c r="H54" s="467">
        <f t="shared" si="3"/>
        <v>800</v>
      </c>
      <c r="I54" s="486"/>
      <c r="J54" s="35"/>
      <c r="K54" s="35"/>
      <c r="L54" s="35"/>
    </row>
    <row r="55" spans="2:12" ht="15" customHeight="1">
      <c r="B55" s="120"/>
      <c r="C55" s="90"/>
      <c r="D55" s="99">
        <v>4420</v>
      </c>
      <c r="E55" s="27" t="s">
        <v>122</v>
      </c>
      <c r="F55" s="440">
        <v>4000</v>
      </c>
      <c r="G55" s="28"/>
      <c r="H55" s="467">
        <f t="shared" si="3"/>
        <v>4000</v>
      </c>
      <c r="I55" s="486"/>
      <c r="J55" s="35"/>
      <c r="K55" s="35"/>
      <c r="L55" s="35"/>
    </row>
    <row r="56" spans="2:12" ht="12.75">
      <c r="B56" s="120"/>
      <c r="C56" s="90"/>
      <c r="D56" s="99">
        <v>4700</v>
      </c>
      <c r="E56" s="27" t="s">
        <v>234</v>
      </c>
      <c r="F56" s="440">
        <v>7200</v>
      </c>
      <c r="G56" s="28"/>
      <c r="H56" s="467">
        <f t="shared" si="3"/>
        <v>7200</v>
      </c>
      <c r="I56" s="486"/>
      <c r="J56" s="35"/>
      <c r="K56" s="35"/>
      <c r="L56" s="35"/>
    </row>
    <row r="57" spans="2:12" ht="15" customHeight="1">
      <c r="B57" s="121"/>
      <c r="C57" s="238" t="s">
        <v>123</v>
      </c>
      <c r="D57" s="239"/>
      <c r="E57" s="208" t="s">
        <v>90</v>
      </c>
      <c r="F57" s="441">
        <f>SUM(F58:F79)</f>
        <v>2366271</v>
      </c>
      <c r="G57" s="441">
        <f>SUM(G58:G79)</f>
        <v>0</v>
      </c>
      <c r="H57" s="441">
        <f>SUM(H58:H79)</f>
        <v>2366271</v>
      </c>
      <c r="I57" s="486"/>
      <c r="J57" s="35"/>
      <c r="K57" s="35"/>
      <c r="L57" s="35"/>
    </row>
    <row r="58" spans="2:12" ht="14.25" customHeight="1">
      <c r="B58" s="120"/>
      <c r="C58" s="90"/>
      <c r="D58" s="90">
        <v>3020</v>
      </c>
      <c r="E58" s="27" t="s">
        <v>243</v>
      </c>
      <c r="F58" s="440">
        <v>4000</v>
      </c>
      <c r="G58" s="28"/>
      <c r="H58" s="467">
        <f aca="true" t="shared" si="4" ref="H58:H79">F58+G58</f>
        <v>4000</v>
      </c>
      <c r="I58" s="486"/>
      <c r="J58" s="35"/>
      <c r="K58" s="35"/>
      <c r="L58" s="35"/>
    </row>
    <row r="59" spans="2:12" ht="14.25" customHeight="1">
      <c r="B59" s="120"/>
      <c r="C59" s="90"/>
      <c r="D59" s="91" t="s">
        <v>114</v>
      </c>
      <c r="E59" s="27" t="s">
        <v>115</v>
      </c>
      <c r="F59" s="440">
        <v>1250000</v>
      </c>
      <c r="G59" s="28"/>
      <c r="H59" s="467">
        <f t="shared" si="4"/>
        <v>1250000</v>
      </c>
      <c r="I59" s="486"/>
      <c r="J59" s="35"/>
      <c r="K59" s="35"/>
      <c r="L59" s="35"/>
    </row>
    <row r="60" spans="2:12" ht="14.25" customHeight="1">
      <c r="B60" s="120"/>
      <c r="C60" s="90"/>
      <c r="D60" s="91" t="s">
        <v>124</v>
      </c>
      <c r="E60" s="27" t="s">
        <v>70</v>
      </c>
      <c r="F60" s="440">
        <v>96000</v>
      </c>
      <c r="G60" s="28"/>
      <c r="H60" s="467">
        <f t="shared" si="4"/>
        <v>96000</v>
      </c>
      <c r="I60" s="486"/>
      <c r="J60" s="35"/>
      <c r="K60" s="35"/>
      <c r="L60" s="35"/>
    </row>
    <row r="61" spans="2:12" ht="14.25" customHeight="1">
      <c r="B61" s="120"/>
      <c r="C61" s="90"/>
      <c r="D61" s="91" t="s">
        <v>116</v>
      </c>
      <c r="E61" s="27" t="s">
        <v>117</v>
      </c>
      <c r="F61" s="440">
        <v>230000</v>
      </c>
      <c r="G61" s="28"/>
      <c r="H61" s="467">
        <f t="shared" si="4"/>
        <v>230000</v>
      </c>
      <c r="I61" s="486"/>
      <c r="J61" s="35"/>
      <c r="K61" s="35"/>
      <c r="L61" s="35"/>
    </row>
    <row r="62" spans="2:12" ht="14.25" customHeight="1">
      <c r="B62" s="120"/>
      <c r="C62" s="90"/>
      <c r="D62" s="91" t="s">
        <v>118</v>
      </c>
      <c r="E62" s="27" t="s">
        <v>119</v>
      </c>
      <c r="F62" s="440">
        <v>24000</v>
      </c>
      <c r="G62" s="28"/>
      <c r="H62" s="467">
        <f t="shared" si="4"/>
        <v>24000</v>
      </c>
      <c r="I62" s="486"/>
      <c r="J62" s="35"/>
      <c r="K62" s="35"/>
      <c r="L62" s="35"/>
    </row>
    <row r="63" spans="2:12" ht="14.25" customHeight="1">
      <c r="B63" s="120"/>
      <c r="C63" s="90"/>
      <c r="D63" s="90">
        <v>4170</v>
      </c>
      <c r="E63" s="27" t="s">
        <v>71</v>
      </c>
      <c r="F63" s="440">
        <v>83000</v>
      </c>
      <c r="G63" s="28"/>
      <c r="H63" s="467">
        <f t="shared" si="4"/>
        <v>83000</v>
      </c>
      <c r="I63" s="486"/>
      <c r="J63" s="35"/>
      <c r="K63" s="35"/>
      <c r="L63" s="35"/>
    </row>
    <row r="64" spans="2:12" ht="14.25" customHeight="1">
      <c r="B64" s="120"/>
      <c r="C64" s="90"/>
      <c r="D64" s="91" t="s">
        <v>101</v>
      </c>
      <c r="E64" s="27" t="s">
        <v>67</v>
      </c>
      <c r="F64" s="440">
        <v>153671</v>
      </c>
      <c r="G64" s="28"/>
      <c r="H64" s="467">
        <f t="shared" si="4"/>
        <v>153671</v>
      </c>
      <c r="I64" s="486"/>
      <c r="J64" s="35"/>
      <c r="K64" s="35"/>
      <c r="L64" s="35"/>
    </row>
    <row r="65" spans="2:12" ht="14.25" customHeight="1">
      <c r="B65" s="120"/>
      <c r="C65" s="90"/>
      <c r="D65" s="99">
        <v>4220</v>
      </c>
      <c r="E65" s="27" t="s">
        <v>152</v>
      </c>
      <c r="F65" s="440">
        <v>5300</v>
      </c>
      <c r="G65" s="28"/>
      <c r="H65" s="467">
        <f t="shared" si="4"/>
        <v>5300</v>
      </c>
      <c r="I65" s="486"/>
      <c r="J65" s="35"/>
      <c r="K65" s="35"/>
      <c r="L65" s="35"/>
    </row>
    <row r="66" spans="2:12" ht="14.25" customHeight="1">
      <c r="B66" s="120"/>
      <c r="C66" s="90"/>
      <c r="D66" s="91" t="s">
        <v>125</v>
      </c>
      <c r="E66" s="27" t="s">
        <v>72</v>
      </c>
      <c r="F66" s="440">
        <v>35000</v>
      </c>
      <c r="G66" s="28"/>
      <c r="H66" s="467">
        <f t="shared" si="4"/>
        <v>35000</v>
      </c>
      <c r="I66" s="486"/>
      <c r="J66" s="35"/>
      <c r="K66" s="35"/>
      <c r="L66" s="35"/>
    </row>
    <row r="67" spans="2:12" ht="14.25" customHeight="1">
      <c r="B67" s="120"/>
      <c r="C67" s="90"/>
      <c r="D67" s="91" t="s">
        <v>126</v>
      </c>
      <c r="E67" s="27" t="s">
        <v>73</v>
      </c>
      <c r="F67" s="440">
        <v>40000</v>
      </c>
      <c r="G67" s="28"/>
      <c r="H67" s="467">
        <f t="shared" si="4"/>
        <v>40000</v>
      </c>
      <c r="I67" s="486"/>
      <c r="J67" s="35"/>
      <c r="K67" s="35"/>
      <c r="L67" s="35"/>
    </row>
    <row r="68" spans="2:12" ht="14.25" customHeight="1">
      <c r="B68" s="120"/>
      <c r="C68" s="90"/>
      <c r="D68" s="90" t="s">
        <v>154</v>
      </c>
      <c r="E68" s="27" t="s">
        <v>74</v>
      </c>
      <c r="F68" s="440">
        <v>2000</v>
      </c>
      <c r="G68" s="28"/>
      <c r="H68" s="467">
        <f t="shared" si="4"/>
        <v>2000</v>
      </c>
      <c r="I68" s="486"/>
      <c r="J68" s="35"/>
      <c r="K68" s="35"/>
      <c r="L68" s="35"/>
    </row>
    <row r="69" spans="2:12" ht="14.25" customHeight="1">
      <c r="B69" s="120"/>
      <c r="C69" s="90"/>
      <c r="D69" s="91" t="s">
        <v>65</v>
      </c>
      <c r="E69" s="27" t="s">
        <v>66</v>
      </c>
      <c r="F69" s="440">
        <v>250300</v>
      </c>
      <c r="G69" s="28"/>
      <c r="H69" s="467">
        <f t="shared" si="4"/>
        <v>250300</v>
      </c>
      <c r="I69" s="486"/>
      <c r="J69" s="35"/>
      <c r="K69" s="35"/>
      <c r="L69" s="35"/>
    </row>
    <row r="70" spans="2:12" ht="14.25" customHeight="1">
      <c r="B70" s="120"/>
      <c r="C70" s="90"/>
      <c r="D70" s="99">
        <v>4360</v>
      </c>
      <c r="E70" s="27" t="s">
        <v>326</v>
      </c>
      <c r="F70" s="440">
        <v>19000</v>
      </c>
      <c r="G70" s="28"/>
      <c r="H70" s="467">
        <f t="shared" si="4"/>
        <v>19000</v>
      </c>
      <c r="I70" s="486"/>
      <c r="J70" s="35"/>
      <c r="K70" s="35"/>
      <c r="L70" s="35"/>
    </row>
    <row r="71" spans="2:12" ht="14.25" customHeight="1">
      <c r="B71" s="120"/>
      <c r="C71" s="90"/>
      <c r="D71" s="99">
        <v>4390</v>
      </c>
      <c r="E71" s="27" t="s">
        <v>244</v>
      </c>
      <c r="F71" s="440">
        <v>20000</v>
      </c>
      <c r="G71" s="28"/>
      <c r="H71" s="467">
        <f t="shared" si="4"/>
        <v>20000</v>
      </c>
      <c r="I71" s="486"/>
      <c r="J71" s="35"/>
      <c r="K71" s="35"/>
      <c r="L71" s="35"/>
    </row>
    <row r="72" spans="2:12" ht="14.25" customHeight="1">
      <c r="B72" s="120"/>
      <c r="C72" s="90"/>
      <c r="D72" s="91" t="s">
        <v>121</v>
      </c>
      <c r="E72" s="27" t="s">
        <v>75</v>
      </c>
      <c r="F72" s="440">
        <v>14000</v>
      </c>
      <c r="G72" s="28"/>
      <c r="H72" s="467">
        <f t="shared" si="4"/>
        <v>14000</v>
      </c>
      <c r="I72" s="486"/>
      <c r="J72" s="35"/>
      <c r="K72" s="35"/>
      <c r="L72" s="35"/>
    </row>
    <row r="73" spans="2:12" ht="14.25" customHeight="1">
      <c r="B73" s="120"/>
      <c r="C73" s="90"/>
      <c r="D73" s="99">
        <v>4420</v>
      </c>
      <c r="E73" s="27" t="s">
        <v>122</v>
      </c>
      <c r="F73" s="440">
        <v>4000</v>
      </c>
      <c r="G73" s="28"/>
      <c r="H73" s="467">
        <f t="shared" si="4"/>
        <v>4000</v>
      </c>
      <c r="I73" s="486"/>
      <c r="J73" s="35"/>
      <c r="K73" s="35"/>
      <c r="L73" s="35"/>
    </row>
    <row r="74" spans="2:12" ht="14.25" customHeight="1">
      <c r="B74" s="120"/>
      <c r="C74" s="90"/>
      <c r="D74" s="91" t="s">
        <v>106</v>
      </c>
      <c r="E74" s="27" t="s">
        <v>76</v>
      </c>
      <c r="F74" s="440">
        <v>30000</v>
      </c>
      <c r="G74" s="28"/>
      <c r="H74" s="467">
        <f t="shared" si="4"/>
        <v>30000</v>
      </c>
      <c r="I74" s="486"/>
      <c r="J74" s="35"/>
      <c r="K74" s="35"/>
      <c r="L74" s="35"/>
    </row>
    <row r="75" spans="2:12" ht="14.25" customHeight="1">
      <c r="B75" s="130"/>
      <c r="C75" s="90"/>
      <c r="D75" s="91" t="s">
        <v>127</v>
      </c>
      <c r="E75" s="27" t="s">
        <v>128</v>
      </c>
      <c r="F75" s="440">
        <v>26000</v>
      </c>
      <c r="G75" s="28"/>
      <c r="H75" s="467">
        <f t="shared" si="4"/>
        <v>26000</v>
      </c>
      <c r="I75" s="486"/>
      <c r="J75" s="35"/>
      <c r="K75" s="35"/>
      <c r="L75" s="35"/>
    </row>
    <row r="76" spans="2:12" ht="14.25" customHeight="1">
      <c r="B76" s="120"/>
      <c r="C76" s="90"/>
      <c r="D76" s="99">
        <v>4610</v>
      </c>
      <c r="E76" s="27" t="s">
        <v>245</v>
      </c>
      <c r="F76" s="440">
        <v>2000</v>
      </c>
      <c r="G76" s="28"/>
      <c r="H76" s="467">
        <f t="shared" si="4"/>
        <v>2000</v>
      </c>
      <c r="I76" s="486"/>
      <c r="J76" s="35"/>
      <c r="K76" s="35"/>
      <c r="L76" s="35"/>
    </row>
    <row r="77" spans="2:12" ht="14.25" customHeight="1">
      <c r="B77" s="120"/>
      <c r="C77" s="90"/>
      <c r="D77" s="99">
        <v>4700</v>
      </c>
      <c r="E77" s="27" t="s">
        <v>129</v>
      </c>
      <c r="F77" s="440">
        <v>18000</v>
      </c>
      <c r="G77" s="28"/>
      <c r="H77" s="467">
        <f t="shared" si="4"/>
        <v>18000</v>
      </c>
      <c r="I77" s="486"/>
      <c r="J77" s="35"/>
      <c r="K77" s="35"/>
      <c r="L77" s="35"/>
    </row>
    <row r="78" spans="2:12" ht="14.25" customHeight="1">
      <c r="B78" s="120"/>
      <c r="C78" s="90"/>
      <c r="D78" s="91" t="s">
        <v>97</v>
      </c>
      <c r="E78" s="27" t="s">
        <v>98</v>
      </c>
      <c r="F78" s="440">
        <v>40000</v>
      </c>
      <c r="G78" s="28"/>
      <c r="H78" s="467">
        <f t="shared" si="4"/>
        <v>40000</v>
      </c>
      <c r="I78" s="486"/>
      <c r="J78" s="35"/>
      <c r="K78" s="35"/>
      <c r="L78" s="35"/>
    </row>
    <row r="79" spans="2:12" ht="14.25" customHeight="1">
      <c r="B79" s="120"/>
      <c r="C79" s="90"/>
      <c r="D79" s="99">
        <v>6060</v>
      </c>
      <c r="E79" s="27" t="s">
        <v>77</v>
      </c>
      <c r="F79" s="440">
        <v>20000</v>
      </c>
      <c r="G79" s="28"/>
      <c r="H79" s="467">
        <f t="shared" si="4"/>
        <v>20000</v>
      </c>
      <c r="I79" s="486"/>
      <c r="J79" s="35"/>
      <c r="K79" s="35"/>
      <c r="L79" s="35"/>
    </row>
    <row r="80" spans="2:12" ht="15" customHeight="1">
      <c r="B80" s="120"/>
      <c r="C80" s="239" t="s">
        <v>130</v>
      </c>
      <c r="D80" s="238"/>
      <c r="E80" s="208" t="s">
        <v>196</v>
      </c>
      <c r="F80" s="441">
        <f>F81+F82</f>
        <v>79000</v>
      </c>
      <c r="G80" s="441">
        <f>G81+G82</f>
        <v>0</v>
      </c>
      <c r="H80" s="441">
        <f>H81+H82</f>
        <v>79000</v>
      </c>
      <c r="I80" s="486"/>
      <c r="J80" s="35"/>
      <c r="K80" s="35"/>
      <c r="L80" s="35"/>
    </row>
    <row r="81" spans="2:12" ht="15" customHeight="1">
      <c r="B81" s="120"/>
      <c r="C81" s="90"/>
      <c r="D81" s="99">
        <v>4210</v>
      </c>
      <c r="E81" s="27" t="s">
        <v>67</v>
      </c>
      <c r="F81" s="440">
        <v>34000</v>
      </c>
      <c r="G81" s="28"/>
      <c r="H81" s="467">
        <f>F81+G81</f>
        <v>34000</v>
      </c>
      <c r="I81" s="486"/>
      <c r="J81" s="35"/>
      <c r="K81" s="35"/>
      <c r="L81" s="35"/>
    </row>
    <row r="82" spans="2:12" ht="15" customHeight="1">
      <c r="B82" s="120"/>
      <c r="C82" s="90"/>
      <c r="D82" s="99">
        <v>4300</v>
      </c>
      <c r="E82" s="27" t="s">
        <v>66</v>
      </c>
      <c r="F82" s="440">
        <v>45000</v>
      </c>
      <c r="G82" s="28"/>
      <c r="H82" s="467">
        <f>F82+G82</f>
        <v>45000</v>
      </c>
      <c r="I82" s="486"/>
      <c r="J82" s="35"/>
      <c r="K82" s="35"/>
      <c r="L82" s="35"/>
    </row>
    <row r="83" spans="2:12" ht="15" customHeight="1">
      <c r="B83" s="120"/>
      <c r="C83" s="239" t="s">
        <v>229</v>
      </c>
      <c r="D83" s="241"/>
      <c r="E83" s="208" t="s">
        <v>42</v>
      </c>
      <c r="F83" s="441">
        <f>F84</f>
        <v>54060</v>
      </c>
      <c r="G83" s="441">
        <f>G84</f>
        <v>0</v>
      </c>
      <c r="H83" s="441">
        <f>H84</f>
        <v>54060</v>
      </c>
      <c r="I83" s="486"/>
      <c r="J83" s="35"/>
      <c r="K83" s="35"/>
      <c r="L83" s="35"/>
    </row>
    <row r="84" spans="2:12" ht="15" customHeight="1" thickBot="1">
      <c r="B84" s="306"/>
      <c r="C84" s="489"/>
      <c r="D84" s="308" t="s">
        <v>109</v>
      </c>
      <c r="E84" s="297" t="s">
        <v>110</v>
      </c>
      <c r="F84" s="452">
        <v>54060</v>
      </c>
      <c r="G84" s="490"/>
      <c r="H84" s="491">
        <f>F84+G84</f>
        <v>54060</v>
      </c>
      <c r="I84" s="492"/>
      <c r="J84" s="35"/>
      <c r="K84" s="35"/>
      <c r="L84" s="35"/>
    </row>
    <row r="85" spans="2:12" ht="39.75" customHeight="1" thickBot="1">
      <c r="B85" s="227" t="s">
        <v>53</v>
      </c>
      <c r="C85" s="223"/>
      <c r="D85" s="223"/>
      <c r="E85" s="218" t="s">
        <v>235</v>
      </c>
      <c r="F85" s="444">
        <f>F86</f>
        <v>1718</v>
      </c>
      <c r="G85" s="444">
        <f>G86</f>
        <v>4760</v>
      </c>
      <c r="H85" s="444">
        <f>H86</f>
        <v>6478</v>
      </c>
      <c r="I85" s="481"/>
      <c r="J85" s="35"/>
      <c r="K85" s="35"/>
      <c r="L85" s="35"/>
    </row>
    <row r="86" spans="2:12" ht="26.25" customHeight="1">
      <c r="B86" s="286"/>
      <c r="C86" s="287" t="s">
        <v>54</v>
      </c>
      <c r="D86" s="288"/>
      <c r="E86" s="210" t="s">
        <v>197</v>
      </c>
      <c r="F86" s="447">
        <f>SUM(F87:F88)</f>
        <v>1718</v>
      </c>
      <c r="G86" s="447">
        <f>SUM(G87:G88)</f>
        <v>4760</v>
      </c>
      <c r="H86" s="447">
        <f>SUM(H87:H88)</f>
        <v>6478</v>
      </c>
      <c r="I86" s="488"/>
      <c r="J86" s="35"/>
      <c r="K86" s="35"/>
      <c r="L86" s="35"/>
    </row>
    <row r="87" spans="2:12" ht="16.5" customHeight="1">
      <c r="B87" s="592"/>
      <c r="C87" s="245"/>
      <c r="D87" s="90" t="s">
        <v>101</v>
      </c>
      <c r="E87" s="27" t="s">
        <v>395</v>
      </c>
      <c r="F87" s="443">
        <v>0</v>
      </c>
      <c r="G87" s="443">
        <v>4760</v>
      </c>
      <c r="H87" s="483">
        <f>F87+G87</f>
        <v>4760</v>
      </c>
      <c r="I87" s="574" t="s">
        <v>434</v>
      </c>
      <c r="J87" s="35"/>
      <c r="K87" s="35"/>
      <c r="L87" s="35"/>
    </row>
    <row r="88" spans="2:12" ht="16.5" customHeight="1" thickBot="1">
      <c r="B88" s="122"/>
      <c r="C88" s="93"/>
      <c r="D88" s="169" t="s">
        <v>65</v>
      </c>
      <c r="E88" s="138" t="s">
        <v>399</v>
      </c>
      <c r="F88" s="450">
        <v>1718</v>
      </c>
      <c r="G88" s="482"/>
      <c r="H88" s="483">
        <f>F88+G88</f>
        <v>1718</v>
      </c>
      <c r="I88" s="487"/>
      <c r="J88" s="35"/>
      <c r="K88" s="35"/>
      <c r="L88" s="35"/>
    </row>
    <row r="89" spans="2:12" ht="30" customHeight="1" thickBot="1">
      <c r="B89" s="227" t="s">
        <v>55</v>
      </c>
      <c r="C89" s="223"/>
      <c r="D89" s="223"/>
      <c r="E89" s="218" t="s">
        <v>18</v>
      </c>
      <c r="F89" s="444">
        <f>F90+F101</f>
        <v>462800</v>
      </c>
      <c r="G89" s="444">
        <f>G90+G101</f>
        <v>0</v>
      </c>
      <c r="H89" s="444">
        <f>H90+H101</f>
        <v>462800</v>
      </c>
      <c r="I89" s="481"/>
      <c r="J89" s="35"/>
      <c r="K89" s="35"/>
      <c r="L89" s="35"/>
    </row>
    <row r="90" spans="2:12" ht="15" customHeight="1">
      <c r="B90" s="119"/>
      <c r="C90" s="212" t="s">
        <v>131</v>
      </c>
      <c r="D90" s="211"/>
      <c r="E90" s="213" t="s">
        <v>198</v>
      </c>
      <c r="F90" s="445">
        <f>SUM(F91:F100)</f>
        <v>404800</v>
      </c>
      <c r="G90" s="445">
        <f>SUM(G91:G100)</f>
        <v>0</v>
      </c>
      <c r="H90" s="445">
        <f>SUM(H91:H100)</f>
        <v>404800</v>
      </c>
      <c r="I90" s="485"/>
      <c r="J90" s="35"/>
      <c r="K90" s="35"/>
      <c r="L90" s="35"/>
    </row>
    <row r="91" spans="2:12" ht="29.25" customHeight="1">
      <c r="B91" s="119"/>
      <c r="C91" s="212"/>
      <c r="D91" s="314" t="s">
        <v>265</v>
      </c>
      <c r="E91" s="133" t="s">
        <v>266</v>
      </c>
      <c r="F91" s="451">
        <v>12000</v>
      </c>
      <c r="G91" s="28"/>
      <c r="H91" s="467">
        <f aca="true" t="shared" si="5" ref="H91:H100">F91+G91</f>
        <v>12000</v>
      </c>
      <c r="I91" s="486"/>
      <c r="J91" s="35"/>
      <c r="K91" s="35"/>
      <c r="L91" s="35"/>
    </row>
    <row r="92" spans="2:12" ht="17.25" customHeight="1">
      <c r="B92" s="119"/>
      <c r="C92" s="171"/>
      <c r="D92" s="176" t="s">
        <v>68</v>
      </c>
      <c r="E92" s="27" t="s">
        <v>243</v>
      </c>
      <c r="F92" s="451">
        <v>20000</v>
      </c>
      <c r="G92" s="28"/>
      <c r="H92" s="467">
        <f t="shared" si="5"/>
        <v>20000</v>
      </c>
      <c r="I92" s="486"/>
      <c r="J92" s="35"/>
      <c r="K92" s="35"/>
      <c r="L92" s="35"/>
    </row>
    <row r="93" spans="2:12" ht="24.75" customHeight="1">
      <c r="B93" s="119"/>
      <c r="C93" s="171"/>
      <c r="D93" s="91" t="s">
        <v>101</v>
      </c>
      <c r="E93" s="27" t="s">
        <v>348</v>
      </c>
      <c r="F93" s="451">
        <v>50800</v>
      </c>
      <c r="G93" s="28"/>
      <c r="H93" s="467">
        <f t="shared" si="5"/>
        <v>50800</v>
      </c>
      <c r="I93" s="486"/>
      <c r="J93" s="35"/>
      <c r="K93" s="35"/>
      <c r="L93" s="35"/>
    </row>
    <row r="94" spans="2:12" ht="17.25" customHeight="1">
      <c r="B94" s="119"/>
      <c r="C94" s="171"/>
      <c r="D94" s="91" t="s">
        <v>125</v>
      </c>
      <c r="E94" s="27" t="s">
        <v>72</v>
      </c>
      <c r="F94" s="451">
        <v>28000</v>
      </c>
      <c r="G94" s="28"/>
      <c r="H94" s="467">
        <f t="shared" si="5"/>
        <v>28000</v>
      </c>
      <c r="I94" s="486"/>
      <c r="J94" s="35"/>
      <c r="K94" s="35"/>
      <c r="L94" s="35"/>
    </row>
    <row r="95" spans="2:12" ht="17.25" customHeight="1">
      <c r="B95" s="119"/>
      <c r="C95" s="171"/>
      <c r="D95" s="91" t="s">
        <v>126</v>
      </c>
      <c r="E95" s="27" t="s">
        <v>349</v>
      </c>
      <c r="F95" s="451">
        <v>35000</v>
      </c>
      <c r="G95" s="28"/>
      <c r="H95" s="467">
        <f t="shared" si="5"/>
        <v>35000</v>
      </c>
      <c r="I95" s="486"/>
      <c r="J95" s="35"/>
      <c r="K95" s="35"/>
      <c r="L95" s="35"/>
    </row>
    <row r="96" spans="2:12" ht="17.25" customHeight="1">
      <c r="B96" s="119"/>
      <c r="C96" s="171"/>
      <c r="D96" s="90" t="s">
        <v>154</v>
      </c>
      <c r="E96" s="27" t="s">
        <v>74</v>
      </c>
      <c r="F96" s="451">
        <v>5000</v>
      </c>
      <c r="G96" s="28"/>
      <c r="H96" s="467">
        <f t="shared" si="5"/>
        <v>5000</v>
      </c>
      <c r="I96" s="486"/>
      <c r="J96" s="35"/>
      <c r="K96" s="35"/>
      <c r="L96" s="35"/>
    </row>
    <row r="97" spans="2:12" ht="17.25" customHeight="1">
      <c r="B97" s="120"/>
      <c r="C97" s="90"/>
      <c r="D97" s="91" t="s">
        <v>65</v>
      </c>
      <c r="E97" s="27" t="s">
        <v>66</v>
      </c>
      <c r="F97" s="440">
        <v>15000</v>
      </c>
      <c r="G97" s="28"/>
      <c r="H97" s="467">
        <f t="shared" si="5"/>
        <v>15000</v>
      </c>
      <c r="I97" s="486"/>
      <c r="J97" s="35"/>
      <c r="K97" s="35"/>
      <c r="L97" s="35"/>
    </row>
    <row r="98" spans="2:12" ht="17.25" customHeight="1">
      <c r="B98" s="120"/>
      <c r="C98" s="90"/>
      <c r="D98" s="91" t="s">
        <v>106</v>
      </c>
      <c r="E98" s="27" t="s">
        <v>76</v>
      </c>
      <c r="F98" s="440">
        <v>34000</v>
      </c>
      <c r="G98" s="28"/>
      <c r="H98" s="467">
        <f t="shared" si="5"/>
        <v>34000</v>
      </c>
      <c r="I98" s="486"/>
      <c r="J98" s="35"/>
      <c r="K98" s="35"/>
      <c r="L98" s="35"/>
    </row>
    <row r="99" spans="2:12" ht="16.5" customHeight="1">
      <c r="B99" s="120"/>
      <c r="C99" s="90"/>
      <c r="D99" s="99">
        <v>4700</v>
      </c>
      <c r="E99" s="27" t="s">
        <v>129</v>
      </c>
      <c r="F99" s="440">
        <v>10000</v>
      </c>
      <c r="G99" s="28"/>
      <c r="H99" s="467">
        <f t="shared" si="5"/>
        <v>10000</v>
      </c>
      <c r="I99" s="486"/>
      <c r="J99" s="35"/>
      <c r="K99" s="35"/>
      <c r="L99" s="35"/>
    </row>
    <row r="100" spans="2:12" ht="23.25">
      <c r="B100" s="120"/>
      <c r="C100" s="314"/>
      <c r="D100" s="91" t="s">
        <v>97</v>
      </c>
      <c r="E100" s="27" t="s">
        <v>343</v>
      </c>
      <c r="F100" s="440">
        <v>195000</v>
      </c>
      <c r="G100" s="547"/>
      <c r="H100" s="467">
        <f t="shared" si="5"/>
        <v>195000</v>
      </c>
      <c r="I100" s="574"/>
      <c r="J100" s="35"/>
      <c r="K100" s="35"/>
      <c r="L100" s="35"/>
    </row>
    <row r="101" spans="2:12" ht="15.75" customHeight="1">
      <c r="B101" s="120"/>
      <c r="C101" s="242">
        <v>75421</v>
      </c>
      <c r="D101" s="315"/>
      <c r="E101" s="213" t="s">
        <v>246</v>
      </c>
      <c r="F101" s="441">
        <f>F102</f>
        <v>58000</v>
      </c>
      <c r="G101" s="441">
        <f>G102</f>
        <v>0</v>
      </c>
      <c r="H101" s="441">
        <f>H102</f>
        <v>58000</v>
      </c>
      <c r="I101" s="486"/>
      <c r="J101" s="35"/>
      <c r="K101" s="35"/>
      <c r="L101" s="35"/>
    </row>
    <row r="102" spans="2:12" ht="15.75" customHeight="1" thickBot="1">
      <c r="B102" s="122"/>
      <c r="C102" s="93"/>
      <c r="D102" s="94" t="s">
        <v>137</v>
      </c>
      <c r="E102" s="19" t="s">
        <v>138</v>
      </c>
      <c r="F102" s="442">
        <v>58000</v>
      </c>
      <c r="G102" s="482"/>
      <c r="H102" s="483">
        <f>F102+G102</f>
        <v>58000</v>
      </c>
      <c r="I102" s="487"/>
      <c r="J102" s="35"/>
      <c r="K102" s="35"/>
      <c r="L102" s="35"/>
    </row>
    <row r="103" spans="2:12" ht="54.75" customHeight="1" thickBot="1">
      <c r="B103" s="217">
        <v>756</v>
      </c>
      <c r="C103" s="215"/>
      <c r="D103" s="215"/>
      <c r="E103" s="218" t="s">
        <v>241</v>
      </c>
      <c r="F103" s="444">
        <f>F104+F106</f>
        <v>7000</v>
      </c>
      <c r="G103" s="444">
        <f>G104+G106</f>
        <v>0</v>
      </c>
      <c r="H103" s="444">
        <f>H104+H106</f>
        <v>7000</v>
      </c>
      <c r="I103" s="481"/>
      <c r="J103" s="35"/>
      <c r="K103" s="35"/>
      <c r="L103" s="35"/>
    </row>
    <row r="104" spans="2:12" ht="42.75" customHeight="1">
      <c r="B104" s="341"/>
      <c r="C104" s="495">
        <v>75615</v>
      </c>
      <c r="D104" s="496"/>
      <c r="E104" s="497" t="s">
        <v>236</v>
      </c>
      <c r="F104" s="447">
        <f>F105</f>
        <v>1000</v>
      </c>
      <c r="G104" s="447">
        <f>G105</f>
        <v>0</v>
      </c>
      <c r="H104" s="447">
        <f>H105</f>
        <v>1000</v>
      </c>
      <c r="I104" s="488"/>
      <c r="J104" s="35"/>
      <c r="K104" s="35"/>
      <c r="L104" s="35"/>
    </row>
    <row r="105" spans="2:12" ht="17.25" customHeight="1">
      <c r="B105" s="120"/>
      <c r="C105" s="90"/>
      <c r="D105" s="99">
        <v>4610</v>
      </c>
      <c r="E105" s="27" t="s">
        <v>245</v>
      </c>
      <c r="F105" s="440">
        <v>1000</v>
      </c>
      <c r="G105" s="28"/>
      <c r="H105" s="467">
        <f>F105+G105</f>
        <v>1000</v>
      </c>
      <c r="I105" s="486"/>
      <c r="J105" s="35"/>
      <c r="K105" s="35"/>
      <c r="L105" s="35"/>
    </row>
    <row r="106" spans="2:12" ht="42" customHeight="1">
      <c r="B106" s="120"/>
      <c r="C106" s="201">
        <v>75616</v>
      </c>
      <c r="D106" s="202"/>
      <c r="E106" s="204" t="s">
        <v>237</v>
      </c>
      <c r="F106" s="441">
        <f>F107</f>
        <v>6000</v>
      </c>
      <c r="G106" s="441">
        <f>G107</f>
        <v>0</v>
      </c>
      <c r="H106" s="441">
        <f>H107</f>
        <v>6000</v>
      </c>
      <c r="I106" s="486"/>
      <c r="J106" s="35"/>
      <c r="K106" s="35"/>
      <c r="L106" s="35"/>
    </row>
    <row r="107" spans="2:12" ht="17.25" customHeight="1" thickBot="1">
      <c r="B107" s="122"/>
      <c r="C107" s="93"/>
      <c r="D107" s="493">
        <v>4610</v>
      </c>
      <c r="E107" s="19" t="s">
        <v>245</v>
      </c>
      <c r="F107" s="442">
        <v>6000</v>
      </c>
      <c r="G107" s="482"/>
      <c r="H107" s="483">
        <f>F107+G107</f>
        <v>6000</v>
      </c>
      <c r="I107" s="487"/>
      <c r="J107" s="35"/>
      <c r="K107" s="35"/>
      <c r="L107" s="35"/>
    </row>
    <row r="108" spans="2:12" ht="20.25" customHeight="1" thickBot="1">
      <c r="B108" s="227" t="s">
        <v>132</v>
      </c>
      <c r="C108" s="223"/>
      <c r="D108" s="223"/>
      <c r="E108" s="224" t="s">
        <v>133</v>
      </c>
      <c r="F108" s="444">
        <f aca="true" t="shared" si="6" ref="F108:H109">F109</f>
        <v>260000</v>
      </c>
      <c r="G108" s="444">
        <f t="shared" si="6"/>
        <v>0</v>
      </c>
      <c r="H108" s="444">
        <f t="shared" si="6"/>
        <v>260000</v>
      </c>
      <c r="I108" s="481"/>
      <c r="J108" s="35"/>
      <c r="K108" s="35"/>
      <c r="L108" s="35"/>
    </row>
    <row r="109" spans="2:12" ht="28.5" customHeight="1">
      <c r="B109" s="119"/>
      <c r="C109" s="212" t="s">
        <v>134</v>
      </c>
      <c r="D109" s="211"/>
      <c r="E109" s="213" t="s">
        <v>199</v>
      </c>
      <c r="F109" s="445">
        <f t="shared" si="6"/>
        <v>260000</v>
      </c>
      <c r="G109" s="445">
        <f t="shared" si="6"/>
        <v>0</v>
      </c>
      <c r="H109" s="445">
        <f t="shared" si="6"/>
        <v>260000</v>
      </c>
      <c r="I109" s="485"/>
      <c r="J109" s="35"/>
      <c r="K109" s="35"/>
      <c r="L109" s="35"/>
    </row>
    <row r="110" spans="2:12" ht="28.5" customHeight="1" thickBot="1">
      <c r="B110" s="122"/>
      <c r="C110" s="93"/>
      <c r="D110" s="93" t="s">
        <v>218</v>
      </c>
      <c r="E110" s="96" t="s">
        <v>219</v>
      </c>
      <c r="F110" s="442">
        <v>260000</v>
      </c>
      <c r="G110" s="482"/>
      <c r="H110" s="483">
        <f>F110+G110</f>
        <v>260000</v>
      </c>
      <c r="I110" s="487"/>
      <c r="J110" s="35"/>
      <c r="K110" s="35"/>
      <c r="L110" s="35"/>
    </row>
    <row r="111" spans="2:12" ht="15.75" customHeight="1" thickBot="1">
      <c r="B111" s="227" t="s">
        <v>135</v>
      </c>
      <c r="C111" s="223"/>
      <c r="D111" s="223"/>
      <c r="E111" s="216" t="s">
        <v>33</v>
      </c>
      <c r="F111" s="444">
        <f aca="true" t="shared" si="7" ref="F111:H112">F112</f>
        <v>27000</v>
      </c>
      <c r="G111" s="444">
        <f t="shared" si="7"/>
        <v>0</v>
      </c>
      <c r="H111" s="444">
        <f t="shared" si="7"/>
        <v>27000</v>
      </c>
      <c r="I111" s="481"/>
      <c r="J111" s="35"/>
      <c r="K111" s="35"/>
      <c r="L111" s="35"/>
    </row>
    <row r="112" spans="2:12" ht="14.25" customHeight="1">
      <c r="B112" s="119"/>
      <c r="C112" s="212" t="s">
        <v>136</v>
      </c>
      <c r="D112" s="211"/>
      <c r="E112" s="213" t="s">
        <v>200</v>
      </c>
      <c r="F112" s="445">
        <f t="shared" si="7"/>
        <v>27000</v>
      </c>
      <c r="G112" s="445">
        <f t="shared" si="7"/>
        <v>0</v>
      </c>
      <c r="H112" s="445">
        <f t="shared" si="7"/>
        <v>27000</v>
      </c>
      <c r="I112" s="485"/>
      <c r="J112" s="35"/>
      <c r="K112" s="35"/>
      <c r="L112" s="35"/>
    </row>
    <row r="113" spans="2:12" ht="13.5" thickBot="1">
      <c r="B113" s="123"/>
      <c r="C113" s="244"/>
      <c r="D113" s="94" t="s">
        <v>137</v>
      </c>
      <c r="E113" s="19" t="s">
        <v>138</v>
      </c>
      <c r="F113" s="443">
        <v>27000</v>
      </c>
      <c r="G113" s="482"/>
      <c r="H113" s="483">
        <f>F113+G113</f>
        <v>27000</v>
      </c>
      <c r="I113" s="487"/>
      <c r="J113" s="35"/>
      <c r="K113" s="35"/>
      <c r="L113" s="35"/>
    </row>
    <row r="114" spans="2:12" ht="15.75" customHeight="1" thickBot="1">
      <c r="B114" s="227" t="s">
        <v>139</v>
      </c>
      <c r="C114" s="223"/>
      <c r="D114" s="228"/>
      <c r="E114" s="216" t="s">
        <v>36</v>
      </c>
      <c r="F114" s="444">
        <f>F115+F136+F152+F172+F192+F206+F221+F223+F234+F239+F246</f>
        <v>10353000</v>
      </c>
      <c r="G114" s="444">
        <f>G115+G136+G152+G172+G192+G206+G221+G223+G234+G239+G246</f>
        <v>41218</v>
      </c>
      <c r="H114" s="444">
        <f>H115+H136+H152+H172+H192+H206+H221+H223+H234+H239+H246</f>
        <v>10394218</v>
      </c>
      <c r="I114" s="481"/>
      <c r="J114" s="35"/>
      <c r="K114" s="35"/>
      <c r="L114" s="35"/>
    </row>
    <row r="115" spans="2:12" ht="16.5" customHeight="1">
      <c r="B115" s="119"/>
      <c r="C115" s="211" t="s">
        <v>140</v>
      </c>
      <c r="D115" s="494"/>
      <c r="E115" s="213" t="s">
        <v>37</v>
      </c>
      <c r="F115" s="445">
        <f>SUM(F116:F135)</f>
        <v>4492200</v>
      </c>
      <c r="G115" s="445">
        <f>SUM(G116:G135)</f>
        <v>92730</v>
      </c>
      <c r="H115" s="445">
        <f>SUM(H116:H135)</f>
        <v>4584930</v>
      </c>
      <c r="I115" s="485"/>
      <c r="J115" s="35"/>
      <c r="K115" s="35"/>
      <c r="L115" s="35"/>
    </row>
    <row r="116" spans="2:12" ht="15" customHeight="1">
      <c r="B116" s="120"/>
      <c r="C116" s="90"/>
      <c r="D116" s="91" t="s">
        <v>68</v>
      </c>
      <c r="E116" s="27" t="s">
        <v>243</v>
      </c>
      <c r="F116" s="453">
        <v>192700</v>
      </c>
      <c r="G116" s="547"/>
      <c r="H116" s="467">
        <f aca="true" t="shared" si="8" ref="H116:H135">F116+G116</f>
        <v>192700</v>
      </c>
      <c r="I116" s="486"/>
      <c r="J116" s="35"/>
      <c r="K116" s="35"/>
      <c r="L116" s="35"/>
    </row>
    <row r="117" spans="2:12" ht="15" customHeight="1">
      <c r="B117" s="120"/>
      <c r="C117" s="90"/>
      <c r="D117" s="91" t="s">
        <v>114</v>
      </c>
      <c r="E117" s="27" t="s">
        <v>115</v>
      </c>
      <c r="F117" s="453">
        <v>2711400</v>
      </c>
      <c r="G117" s="547">
        <v>-8000</v>
      </c>
      <c r="H117" s="467">
        <f t="shared" si="8"/>
        <v>2703400</v>
      </c>
      <c r="I117" s="574" t="s">
        <v>435</v>
      </c>
      <c r="J117" s="35"/>
      <c r="K117" s="35"/>
      <c r="L117" s="35"/>
    </row>
    <row r="118" spans="2:12" ht="15" customHeight="1">
      <c r="B118" s="120"/>
      <c r="C118" s="90"/>
      <c r="D118" s="91" t="s">
        <v>124</v>
      </c>
      <c r="E118" s="27" t="s">
        <v>70</v>
      </c>
      <c r="F118" s="453">
        <v>232700</v>
      </c>
      <c r="G118" s="547"/>
      <c r="H118" s="467">
        <f t="shared" si="8"/>
        <v>232700</v>
      </c>
      <c r="I118" s="486"/>
      <c r="J118" s="35"/>
      <c r="K118" s="35"/>
      <c r="L118" s="35"/>
    </row>
    <row r="119" spans="2:12" ht="15" customHeight="1">
      <c r="B119" s="120"/>
      <c r="C119" s="90"/>
      <c r="D119" s="91" t="s">
        <v>116</v>
      </c>
      <c r="E119" s="27" t="s">
        <v>117</v>
      </c>
      <c r="F119" s="453">
        <v>534400</v>
      </c>
      <c r="G119" s="547"/>
      <c r="H119" s="467">
        <f t="shared" si="8"/>
        <v>534400</v>
      </c>
      <c r="I119" s="486"/>
      <c r="J119" s="35"/>
      <c r="K119" s="35"/>
      <c r="L119" s="35"/>
    </row>
    <row r="120" spans="2:12" ht="15" customHeight="1">
      <c r="B120" s="120"/>
      <c r="C120" s="90"/>
      <c r="D120" s="91" t="s">
        <v>118</v>
      </c>
      <c r="E120" s="27" t="s">
        <v>119</v>
      </c>
      <c r="F120" s="453">
        <v>75100</v>
      </c>
      <c r="G120" s="547"/>
      <c r="H120" s="467">
        <f t="shared" si="8"/>
        <v>75100</v>
      </c>
      <c r="I120" s="486"/>
      <c r="J120" s="35"/>
      <c r="K120" s="35"/>
      <c r="L120" s="35"/>
    </row>
    <row r="121" spans="2:12" ht="15" customHeight="1">
      <c r="B121" s="120"/>
      <c r="C121" s="90"/>
      <c r="D121" s="90">
        <v>4170</v>
      </c>
      <c r="E121" s="27" t="s">
        <v>71</v>
      </c>
      <c r="F121" s="453">
        <v>16000</v>
      </c>
      <c r="G121" s="547">
        <v>8000</v>
      </c>
      <c r="H121" s="467">
        <f t="shared" si="8"/>
        <v>24000</v>
      </c>
      <c r="I121" s="574" t="s">
        <v>435</v>
      </c>
      <c r="J121" s="35"/>
      <c r="K121" s="35"/>
      <c r="L121" s="35"/>
    </row>
    <row r="122" spans="2:12" ht="15" customHeight="1">
      <c r="B122" s="120"/>
      <c r="C122" s="90"/>
      <c r="D122" s="91" t="s">
        <v>101</v>
      </c>
      <c r="E122" s="27" t="s">
        <v>67</v>
      </c>
      <c r="F122" s="453">
        <v>133700</v>
      </c>
      <c r="G122" s="547"/>
      <c r="H122" s="467">
        <f t="shared" si="8"/>
        <v>133700</v>
      </c>
      <c r="I122" s="486"/>
      <c r="J122" s="35"/>
      <c r="K122" s="35"/>
      <c r="L122" s="35"/>
    </row>
    <row r="123" spans="2:12" ht="15" customHeight="1">
      <c r="B123" s="120"/>
      <c r="C123" s="90"/>
      <c r="D123" s="99">
        <v>4220</v>
      </c>
      <c r="E123" s="27" t="s">
        <v>152</v>
      </c>
      <c r="F123" s="453">
        <v>2000</v>
      </c>
      <c r="G123" s="547"/>
      <c r="H123" s="467">
        <f t="shared" si="8"/>
        <v>2000</v>
      </c>
      <c r="I123" s="486"/>
      <c r="J123" s="35"/>
      <c r="K123" s="35"/>
      <c r="L123" s="35"/>
    </row>
    <row r="124" spans="2:12" ht="15" customHeight="1">
      <c r="B124" s="120"/>
      <c r="C124" s="90"/>
      <c r="D124" s="91" t="s">
        <v>141</v>
      </c>
      <c r="E124" s="27" t="s">
        <v>374</v>
      </c>
      <c r="F124" s="453">
        <v>12000</v>
      </c>
      <c r="G124" s="547"/>
      <c r="H124" s="467">
        <f t="shared" si="8"/>
        <v>12000</v>
      </c>
      <c r="I124" s="486"/>
      <c r="J124" s="35"/>
      <c r="K124" s="35"/>
      <c r="L124" s="35"/>
    </row>
    <row r="125" spans="2:12" ht="15" customHeight="1">
      <c r="B125" s="120"/>
      <c r="C125" s="90"/>
      <c r="D125" s="91" t="s">
        <v>125</v>
      </c>
      <c r="E125" s="27" t="s">
        <v>72</v>
      </c>
      <c r="F125" s="453">
        <v>139900</v>
      </c>
      <c r="G125" s="547">
        <v>-20000</v>
      </c>
      <c r="H125" s="467">
        <f t="shared" si="8"/>
        <v>119900</v>
      </c>
      <c r="I125" s="574" t="s">
        <v>435</v>
      </c>
      <c r="J125" s="35"/>
      <c r="K125" s="35"/>
      <c r="L125" s="35"/>
    </row>
    <row r="126" spans="2:12" ht="15" customHeight="1">
      <c r="B126" s="120"/>
      <c r="C126" s="90"/>
      <c r="D126" s="91" t="s">
        <v>126</v>
      </c>
      <c r="E126" s="27" t="s">
        <v>73</v>
      </c>
      <c r="F126" s="453">
        <v>104000</v>
      </c>
      <c r="G126" s="547">
        <v>-22270</v>
      </c>
      <c r="H126" s="467">
        <f t="shared" si="8"/>
        <v>81730</v>
      </c>
      <c r="I126" s="574" t="s">
        <v>435</v>
      </c>
      <c r="J126" s="35"/>
      <c r="K126" s="35"/>
      <c r="L126" s="35"/>
    </row>
    <row r="127" spans="2:12" ht="15" customHeight="1">
      <c r="B127" s="120"/>
      <c r="C127" s="90"/>
      <c r="D127" s="90" t="s">
        <v>154</v>
      </c>
      <c r="E127" s="27" t="s">
        <v>74</v>
      </c>
      <c r="F127" s="453">
        <v>3600</v>
      </c>
      <c r="G127" s="547"/>
      <c r="H127" s="467">
        <f t="shared" si="8"/>
        <v>3600</v>
      </c>
      <c r="I127" s="486"/>
      <c r="J127" s="35"/>
      <c r="K127" s="35"/>
      <c r="L127" s="35"/>
    </row>
    <row r="128" spans="2:12" ht="15" customHeight="1">
      <c r="B128" s="120"/>
      <c r="C128" s="90"/>
      <c r="D128" s="91" t="s">
        <v>65</v>
      </c>
      <c r="E128" s="27" t="s">
        <v>66</v>
      </c>
      <c r="F128" s="453">
        <v>54500</v>
      </c>
      <c r="G128" s="547">
        <v>-5000</v>
      </c>
      <c r="H128" s="467">
        <f t="shared" si="8"/>
        <v>49500</v>
      </c>
      <c r="I128" s="574" t="s">
        <v>435</v>
      </c>
      <c r="J128" s="35"/>
      <c r="K128" s="35"/>
      <c r="L128" s="35"/>
    </row>
    <row r="129" spans="2:12" ht="15" customHeight="1">
      <c r="B129" s="120"/>
      <c r="C129" s="90"/>
      <c r="D129" s="99">
        <v>4360</v>
      </c>
      <c r="E129" s="27" t="s">
        <v>326</v>
      </c>
      <c r="F129" s="453">
        <v>12700</v>
      </c>
      <c r="G129" s="547"/>
      <c r="H129" s="467">
        <f t="shared" si="8"/>
        <v>12700</v>
      </c>
      <c r="I129" s="486"/>
      <c r="J129" s="35"/>
      <c r="K129" s="35"/>
      <c r="L129" s="35"/>
    </row>
    <row r="130" spans="2:12" ht="15" customHeight="1">
      <c r="B130" s="120"/>
      <c r="C130" s="90"/>
      <c r="D130" s="91" t="s">
        <v>121</v>
      </c>
      <c r="E130" s="27" t="s">
        <v>75</v>
      </c>
      <c r="F130" s="453">
        <v>2200</v>
      </c>
      <c r="G130" s="547"/>
      <c r="H130" s="467">
        <f t="shared" si="8"/>
        <v>2200</v>
      </c>
      <c r="I130" s="486"/>
      <c r="J130" s="35"/>
      <c r="K130" s="35"/>
      <c r="L130" s="35"/>
    </row>
    <row r="131" spans="2:12" ht="15" customHeight="1">
      <c r="B131" s="120"/>
      <c r="C131" s="90"/>
      <c r="D131" s="91" t="s">
        <v>106</v>
      </c>
      <c r="E131" s="27" t="s">
        <v>76</v>
      </c>
      <c r="F131" s="453">
        <v>7900</v>
      </c>
      <c r="G131" s="547"/>
      <c r="H131" s="467">
        <f t="shared" si="8"/>
        <v>7900</v>
      </c>
      <c r="I131" s="486"/>
      <c r="J131" s="35"/>
      <c r="K131" s="35"/>
      <c r="L131" s="35"/>
    </row>
    <row r="132" spans="2:12" ht="15" customHeight="1">
      <c r="B132" s="120"/>
      <c r="C132" s="90"/>
      <c r="D132" s="91" t="s">
        <v>127</v>
      </c>
      <c r="E132" s="27" t="s">
        <v>128</v>
      </c>
      <c r="F132" s="453">
        <v>185500</v>
      </c>
      <c r="G132" s="547"/>
      <c r="H132" s="467">
        <f t="shared" si="8"/>
        <v>185500</v>
      </c>
      <c r="I132" s="486"/>
      <c r="J132" s="35"/>
      <c r="K132" s="35"/>
      <c r="L132" s="35"/>
    </row>
    <row r="133" spans="2:12" ht="15" customHeight="1">
      <c r="B133" s="120"/>
      <c r="C133" s="90"/>
      <c r="D133" s="99">
        <v>4480</v>
      </c>
      <c r="E133" s="27" t="s">
        <v>230</v>
      </c>
      <c r="F133" s="453">
        <v>500</v>
      </c>
      <c r="G133" s="547"/>
      <c r="H133" s="467">
        <f t="shared" si="8"/>
        <v>500</v>
      </c>
      <c r="I133" s="486"/>
      <c r="J133" s="35"/>
      <c r="K133" s="35"/>
      <c r="L133" s="35"/>
    </row>
    <row r="134" spans="2:12" ht="15" customHeight="1">
      <c r="B134" s="120"/>
      <c r="C134" s="90"/>
      <c r="D134" s="99">
        <v>4700</v>
      </c>
      <c r="E134" s="27" t="s">
        <v>129</v>
      </c>
      <c r="F134" s="453">
        <v>1400</v>
      </c>
      <c r="G134" s="547"/>
      <c r="H134" s="467">
        <f t="shared" si="8"/>
        <v>1400</v>
      </c>
      <c r="I134" s="486"/>
      <c r="J134" s="35"/>
      <c r="K134" s="35"/>
      <c r="L134" s="35"/>
    </row>
    <row r="135" spans="2:12" ht="15" customHeight="1">
      <c r="B135" s="120"/>
      <c r="C135" s="90"/>
      <c r="D135" s="91" t="s">
        <v>97</v>
      </c>
      <c r="E135" s="27" t="s">
        <v>98</v>
      </c>
      <c r="F135" s="453">
        <v>70000</v>
      </c>
      <c r="G135" s="547">
        <v>140000</v>
      </c>
      <c r="H135" s="467">
        <f t="shared" si="8"/>
        <v>210000</v>
      </c>
      <c r="I135" s="574" t="s">
        <v>435</v>
      </c>
      <c r="J135" s="35"/>
      <c r="K135" s="35"/>
      <c r="L135" s="35"/>
    </row>
    <row r="136" spans="2:12" ht="16.5" customHeight="1">
      <c r="B136" s="120"/>
      <c r="C136" s="239" t="s">
        <v>142</v>
      </c>
      <c r="D136" s="238"/>
      <c r="E136" s="208" t="s">
        <v>201</v>
      </c>
      <c r="F136" s="441">
        <f>SUM(F137:F151)</f>
        <v>487000</v>
      </c>
      <c r="G136" s="441">
        <f>SUM(G137:G151)</f>
        <v>-11512</v>
      </c>
      <c r="H136" s="441">
        <f>SUM(H137:H151)</f>
        <v>475488</v>
      </c>
      <c r="I136" s="486"/>
      <c r="J136" s="35"/>
      <c r="K136" s="35"/>
      <c r="L136" s="35"/>
    </row>
    <row r="137" spans="2:12" ht="15" customHeight="1">
      <c r="B137" s="120"/>
      <c r="C137" s="90"/>
      <c r="D137" s="91" t="s">
        <v>68</v>
      </c>
      <c r="E137" s="27" t="s">
        <v>243</v>
      </c>
      <c r="F137" s="453">
        <v>16200</v>
      </c>
      <c r="G137" s="28"/>
      <c r="H137" s="467">
        <f aca="true" t="shared" si="9" ref="H137:H151">F137+G137</f>
        <v>16200</v>
      </c>
      <c r="I137" s="486"/>
      <c r="J137" s="35"/>
      <c r="K137" s="35"/>
      <c r="L137" s="35"/>
    </row>
    <row r="138" spans="2:12" ht="15" customHeight="1">
      <c r="B138" s="120"/>
      <c r="C138" s="90"/>
      <c r="D138" s="91" t="s">
        <v>114</v>
      </c>
      <c r="E138" s="27" t="s">
        <v>115</v>
      </c>
      <c r="F138" s="453">
        <v>280600</v>
      </c>
      <c r="G138" s="28"/>
      <c r="H138" s="467">
        <f t="shared" si="9"/>
        <v>280600</v>
      </c>
      <c r="I138" s="486"/>
      <c r="J138" s="35"/>
      <c r="K138" s="35"/>
      <c r="L138" s="35"/>
    </row>
    <row r="139" spans="2:12" ht="15" customHeight="1">
      <c r="B139" s="120"/>
      <c r="C139" s="90"/>
      <c r="D139" s="91" t="s">
        <v>124</v>
      </c>
      <c r="E139" s="27" t="s">
        <v>70</v>
      </c>
      <c r="F139" s="453">
        <v>23900</v>
      </c>
      <c r="G139" s="28"/>
      <c r="H139" s="467">
        <f t="shared" si="9"/>
        <v>23900</v>
      </c>
      <c r="I139" s="486"/>
      <c r="J139" s="35"/>
      <c r="K139" s="35"/>
      <c r="L139" s="35"/>
    </row>
    <row r="140" spans="2:12" ht="15" customHeight="1">
      <c r="B140" s="120"/>
      <c r="C140" s="90"/>
      <c r="D140" s="91" t="s">
        <v>116</v>
      </c>
      <c r="E140" s="27" t="s">
        <v>117</v>
      </c>
      <c r="F140" s="453">
        <v>53300</v>
      </c>
      <c r="G140" s="28"/>
      <c r="H140" s="467">
        <f t="shared" si="9"/>
        <v>53300</v>
      </c>
      <c r="I140" s="486"/>
      <c r="J140" s="35"/>
      <c r="K140" s="35"/>
      <c r="L140" s="35"/>
    </row>
    <row r="141" spans="2:12" ht="15" customHeight="1">
      <c r="B141" s="120"/>
      <c r="C141" s="90"/>
      <c r="D141" s="91" t="s">
        <v>118</v>
      </c>
      <c r="E141" s="27" t="s">
        <v>119</v>
      </c>
      <c r="F141" s="453">
        <v>7600</v>
      </c>
      <c r="G141" s="28"/>
      <c r="H141" s="467">
        <f t="shared" si="9"/>
        <v>7600</v>
      </c>
      <c r="I141" s="486"/>
      <c r="J141" s="35"/>
      <c r="K141" s="35"/>
      <c r="L141" s="35"/>
    </row>
    <row r="142" spans="2:12" ht="15" customHeight="1">
      <c r="B142" s="120"/>
      <c r="C142" s="90"/>
      <c r="D142" s="90">
        <v>4170</v>
      </c>
      <c r="E142" s="27" t="s">
        <v>71</v>
      </c>
      <c r="F142" s="453">
        <v>7000</v>
      </c>
      <c r="G142" s="28"/>
      <c r="H142" s="467">
        <f t="shared" si="9"/>
        <v>7000</v>
      </c>
      <c r="I142" s="486"/>
      <c r="J142" s="35"/>
      <c r="K142" s="35"/>
      <c r="L142" s="35"/>
    </row>
    <row r="143" spans="2:12" ht="15" customHeight="1">
      <c r="B143" s="120"/>
      <c r="C143" s="90"/>
      <c r="D143" s="91" t="s">
        <v>101</v>
      </c>
      <c r="E143" s="27" t="s">
        <v>67</v>
      </c>
      <c r="F143" s="453">
        <v>12300</v>
      </c>
      <c r="G143" s="28"/>
      <c r="H143" s="467">
        <f t="shared" si="9"/>
        <v>12300</v>
      </c>
      <c r="I143" s="486"/>
      <c r="J143" s="35"/>
      <c r="K143" s="35"/>
      <c r="L143" s="35"/>
    </row>
    <row r="144" spans="2:12" ht="15" customHeight="1">
      <c r="B144" s="120"/>
      <c r="C144" s="90"/>
      <c r="D144" s="91" t="s">
        <v>141</v>
      </c>
      <c r="E144" s="27" t="s">
        <v>374</v>
      </c>
      <c r="F144" s="453">
        <v>1800</v>
      </c>
      <c r="G144" s="28"/>
      <c r="H144" s="467">
        <f t="shared" si="9"/>
        <v>1800</v>
      </c>
      <c r="I144" s="486"/>
      <c r="J144" s="35"/>
      <c r="K144" s="35"/>
      <c r="L144" s="35"/>
    </row>
    <row r="145" spans="2:12" ht="15" customHeight="1">
      <c r="B145" s="120"/>
      <c r="C145" s="90"/>
      <c r="D145" s="91" t="s">
        <v>125</v>
      </c>
      <c r="E145" s="27" t="s">
        <v>72</v>
      </c>
      <c r="F145" s="453">
        <v>24000</v>
      </c>
      <c r="G145" s="28"/>
      <c r="H145" s="467">
        <f t="shared" si="9"/>
        <v>24000</v>
      </c>
      <c r="I145" s="486"/>
      <c r="J145" s="35"/>
      <c r="K145" s="35"/>
      <c r="L145" s="35"/>
    </row>
    <row r="146" spans="2:12" ht="15" customHeight="1">
      <c r="B146" s="120"/>
      <c r="C146" s="90"/>
      <c r="D146" s="91" t="s">
        <v>126</v>
      </c>
      <c r="E146" s="27" t="s">
        <v>73</v>
      </c>
      <c r="F146" s="453">
        <v>15000</v>
      </c>
      <c r="G146" s="547">
        <v>-5000</v>
      </c>
      <c r="H146" s="467">
        <f t="shared" si="9"/>
        <v>10000</v>
      </c>
      <c r="I146" s="574" t="s">
        <v>435</v>
      </c>
      <c r="J146" s="35"/>
      <c r="K146" s="35"/>
      <c r="L146" s="35"/>
    </row>
    <row r="147" spans="2:12" ht="15" customHeight="1">
      <c r="B147" s="120"/>
      <c r="C147" s="90"/>
      <c r="D147" s="90" t="s">
        <v>154</v>
      </c>
      <c r="E147" s="27" t="s">
        <v>74</v>
      </c>
      <c r="F147" s="453">
        <v>600</v>
      </c>
      <c r="G147" s="547"/>
      <c r="H147" s="467">
        <f t="shared" si="9"/>
        <v>600</v>
      </c>
      <c r="I147" s="486"/>
      <c r="J147" s="35"/>
      <c r="K147" s="35"/>
      <c r="L147" s="35"/>
    </row>
    <row r="148" spans="2:12" ht="15" customHeight="1">
      <c r="B148" s="120"/>
      <c r="C148" s="90"/>
      <c r="D148" s="91" t="s">
        <v>65</v>
      </c>
      <c r="E148" s="27" t="s">
        <v>66</v>
      </c>
      <c r="F148" s="453">
        <v>21000</v>
      </c>
      <c r="G148" s="547">
        <v>-6512</v>
      </c>
      <c r="H148" s="467">
        <f t="shared" si="9"/>
        <v>14488</v>
      </c>
      <c r="I148" s="574" t="s">
        <v>435</v>
      </c>
      <c r="J148" s="35"/>
      <c r="K148" s="35"/>
      <c r="L148" s="35"/>
    </row>
    <row r="149" spans="2:12" ht="15" customHeight="1">
      <c r="B149" s="120"/>
      <c r="C149" s="90"/>
      <c r="D149" s="99">
        <v>4360</v>
      </c>
      <c r="E149" s="27" t="s">
        <v>326</v>
      </c>
      <c r="F149" s="453">
        <v>1500</v>
      </c>
      <c r="G149" s="547"/>
      <c r="H149" s="467">
        <f t="shared" si="9"/>
        <v>1500</v>
      </c>
      <c r="I149" s="486"/>
      <c r="J149" s="35"/>
      <c r="K149" s="35"/>
      <c r="L149" s="35"/>
    </row>
    <row r="150" spans="2:12" ht="15" customHeight="1">
      <c r="B150" s="120"/>
      <c r="C150" s="90"/>
      <c r="D150" s="91" t="s">
        <v>106</v>
      </c>
      <c r="E150" s="27" t="s">
        <v>76</v>
      </c>
      <c r="F150" s="453">
        <v>900</v>
      </c>
      <c r="G150" s="28"/>
      <c r="H150" s="467">
        <f t="shared" si="9"/>
        <v>900</v>
      </c>
      <c r="I150" s="486"/>
      <c r="J150" s="35"/>
      <c r="K150" s="35"/>
      <c r="L150" s="35"/>
    </row>
    <row r="151" spans="2:12" ht="15" customHeight="1">
      <c r="B151" s="120"/>
      <c r="C151" s="90"/>
      <c r="D151" s="91" t="s">
        <v>127</v>
      </c>
      <c r="E151" s="27" t="s">
        <v>128</v>
      </c>
      <c r="F151" s="453">
        <v>21300</v>
      </c>
      <c r="G151" s="28"/>
      <c r="H151" s="467">
        <f t="shared" si="9"/>
        <v>21300</v>
      </c>
      <c r="I151" s="486"/>
      <c r="J151" s="35"/>
      <c r="K151" s="35"/>
      <c r="L151" s="35"/>
    </row>
    <row r="152" spans="2:12" ht="15" customHeight="1">
      <c r="B152" s="121"/>
      <c r="C152" s="239" t="s">
        <v>143</v>
      </c>
      <c r="D152" s="238"/>
      <c r="E152" s="208" t="s">
        <v>202</v>
      </c>
      <c r="F152" s="441">
        <f>SUM(F153:F171)</f>
        <v>1598500</v>
      </c>
      <c r="G152" s="441">
        <f>SUM(G153:G171)</f>
        <v>-25000</v>
      </c>
      <c r="H152" s="441">
        <f>SUM(H153:H171)</f>
        <v>1573500</v>
      </c>
      <c r="I152" s="486"/>
      <c r="J152" s="35"/>
      <c r="K152" s="35"/>
      <c r="L152" s="35"/>
    </row>
    <row r="153" spans="2:12" ht="15" customHeight="1">
      <c r="B153" s="120"/>
      <c r="C153" s="90"/>
      <c r="D153" s="91" t="s">
        <v>68</v>
      </c>
      <c r="E153" s="27" t="s">
        <v>243</v>
      </c>
      <c r="F153" s="453">
        <v>49000</v>
      </c>
      <c r="G153" s="28"/>
      <c r="H153" s="467">
        <f aca="true" t="shared" si="10" ref="H153:H171">F153+G153</f>
        <v>49000</v>
      </c>
      <c r="I153" s="486"/>
      <c r="J153" s="35"/>
      <c r="K153" s="35"/>
      <c r="L153" s="35"/>
    </row>
    <row r="154" spans="2:12" ht="15" customHeight="1">
      <c r="B154" s="120"/>
      <c r="C154" s="90"/>
      <c r="D154" s="91" t="s">
        <v>114</v>
      </c>
      <c r="E154" s="27" t="s">
        <v>115</v>
      </c>
      <c r="F154" s="453">
        <v>830200</v>
      </c>
      <c r="G154" s="28"/>
      <c r="H154" s="467">
        <f t="shared" si="10"/>
        <v>830200</v>
      </c>
      <c r="I154" s="486"/>
      <c r="J154" s="35"/>
      <c r="K154" s="35"/>
      <c r="L154" s="35"/>
    </row>
    <row r="155" spans="2:12" ht="15" customHeight="1">
      <c r="B155" s="120"/>
      <c r="C155" s="90"/>
      <c r="D155" s="91" t="s">
        <v>124</v>
      </c>
      <c r="E155" s="27" t="s">
        <v>70</v>
      </c>
      <c r="F155" s="453">
        <v>68300</v>
      </c>
      <c r="G155" s="547">
        <v>-260</v>
      </c>
      <c r="H155" s="467">
        <f t="shared" si="10"/>
        <v>68040</v>
      </c>
      <c r="I155" s="574" t="s">
        <v>435</v>
      </c>
      <c r="J155" s="35"/>
      <c r="K155" s="35"/>
      <c r="L155" s="35"/>
    </row>
    <row r="156" spans="2:12" ht="15" customHeight="1">
      <c r="B156" s="120"/>
      <c r="C156" s="90"/>
      <c r="D156" s="91" t="s">
        <v>116</v>
      </c>
      <c r="E156" s="27" t="s">
        <v>117</v>
      </c>
      <c r="F156" s="453">
        <v>161000</v>
      </c>
      <c r="G156" s="547"/>
      <c r="H156" s="467">
        <f t="shared" si="10"/>
        <v>161000</v>
      </c>
      <c r="I156" s="486"/>
      <c r="J156" s="35"/>
      <c r="K156" s="35"/>
      <c r="L156" s="35"/>
    </row>
    <row r="157" spans="2:12" ht="15" customHeight="1">
      <c r="B157" s="120"/>
      <c r="C157" s="90"/>
      <c r="D157" s="91" t="s">
        <v>118</v>
      </c>
      <c r="E157" s="27" t="s">
        <v>119</v>
      </c>
      <c r="F157" s="453">
        <v>23200</v>
      </c>
      <c r="G157" s="547"/>
      <c r="H157" s="467">
        <f t="shared" si="10"/>
        <v>23200</v>
      </c>
      <c r="I157" s="486"/>
      <c r="J157" s="35"/>
      <c r="K157" s="35"/>
      <c r="L157" s="35"/>
    </row>
    <row r="158" spans="2:12" ht="15" customHeight="1">
      <c r="B158" s="120"/>
      <c r="C158" s="90"/>
      <c r="D158" s="90">
        <v>4170</v>
      </c>
      <c r="E158" s="27" t="s">
        <v>71</v>
      </c>
      <c r="F158" s="453">
        <v>8000</v>
      </c>
      <c r="G158" s="547"/>
      <c r="H158" s="467">
        <f t="shared" si="10"/>
        <v>8000</v>
      </c>
      <c r="I158" s="486"/>
      <c r="J158" s="35"/>
      <c r="K158" s="35"/>
      <c r="L158" s="35"/>
    </row>
    <row r="159" spans="2:12" ht="15" customHeight="1">
      <c r="B159" s="120"/>
      <c r="C159" s="90"/>
      <c r="D159" s="91" t="s">
        <v>101</v>
      </c>
      <c r="E159" s="27" t="s">
        <v>67</v>
      </c>
      <c r="F159" s="453">
        <v>28000</v>
      </c>
      <c r="G159" s="547"/>
      <c r="H159" s="467">
        <f t="shared" si="10"/>
        <v>28000</v>
      </c>
      <c r="I159" s="486"/>
      <c r="J159" s="35"/>
      <c r="K159" s="35"/>
      <c r="L159" s="35"/>
    </row>
    <row r="160" spans="2:12" ht="15" customHeight="1">
      <c r="B160" s="120"/>
      <c r="C160" s="90"/>
      <c r="D160" s="91" t="s">
        <v>141</v>
      </c>
      <c r="E160" s="27" t="s">
        <v>374</v>
      </c>
      <c r="F160" s="453">
        <v>4500</v>
      </c>
      <c r="G160" s="547"/>
      <c r="H160" s="467">
        <f t="shared" si="10"/>
        <v>4500</v>
      </c>
      <c r="I160" s="486"/>
      <c r="J160" s="35"/>
      <c r="K160" s="35"/>
      <c r="L160" s="35"/>
    </row>
    <row r="161" spans="2:12" ht="15" customHeight="1">
      <c r="B161" s="120"/>
      <c r="C161" s="90"/>
      <c r="D161" s="91" t="s">
        <v>125</v>
      </c>
      <c r="E161" s="27" t="s">
        <v>72</v>
      </c>
      <c r="F161" s="453">
        <v>75000</v>
      </c>
      <c r="G161" s="547"/>
      <c r="H161" s="467">
        <f t="shared" si="10"/>
        <v>75000</v>
      </c>
      <c r="I161" s="486"/>
      <c r="J161" s="35"/>
      <c r="K161" s="35"/>
      <c r="L161" s="35"/>
    </row>
    <row r="162" spans="2:12" ht="15" customHeight="1">
      <c r="B162" s="120"/>
      <c r="C162" s="90"/>
      <c r="D162" s="91" t="s">
        <v>126</v>
      </c>
      <c r="E162" s="27" t="s">
        <v>73</v>
      </c>
      <c r="F162" s="453">
        <v>30000</v>
      </c>
      <c r="G162" s="547">
        <v>-15000</v>
      </c>
      <c r="H162" s="467">
        <f t="shared" si="10"/>
        <v>15000</v>
      </c>
      <c r="I162" s="574" t="s">
        <v>435</v>
      </c>
      <c r="J162" s="35"/>
      <c r="K162" s="35"/>
      <c r="L162" s="35"/>
    </row>
    <row r="163" spans="2:12" ht="15" customHeight="1">
      <c r="B163" s="120"/>
      <c r="C163" s="90"/>
      <c r="D163" s="90" t="s">
        <v>154</v>
      </c>
      <c r="E163" s="27" t="s">
        <v>74</v>
      </c>
      <c r="F163" s="453">
        <v>1200</v>
      </c>
      <c r="G163" s="547"/>
      <c r="H163" s="467">
        <f t="shared" si="10"/>
        <v>1200</v>
      </c>
      <c r="I163" s="486"/>
      <c r="J163" s="35"/>
      <c r="K163" s="35"/>
      <c r="L163" s="35"/>
    </row>
    <row r="164" spans="2:12" ht="15" customHeight="1">
      <c r="B164" s="120"/>
      <c r="C164" s="90"/>
      <c r="D164" s="91" t="s">
        <v>65</v>
      </c>
      <c r="E164" s="27" t="s">
        <v>66</v>
      </c>
      <c r="F164" s="453">
        <v>70000</v>
      </c>
      <c r="G164" s="547">
        <v>-10000</v>
      </c>
      <c r="H164" s="467">
        <f t="shared" si="10"/>
        <v>60000</v>
      </c>
      <c r="I164" s="574" t="s">
        <v>435</v>
      </c>
      <c r="J164" s="35"/>
      <c r="K164" s="35"/>
      <c r="L164" s="35"/>
    </row>
    <row r="165" spans="2:12" ht="24">
      <c r="B165" s="120"/>
      <c r="C165" s="90"/>
      <c r="D165" s="99">
        <v>4330</v>
      </c>
      <c r="E165" s="27" t="s">
        <v>155</v>
      </c>
      <c r="F165" s="453">
        <v>190000</v>
      </c>
      <c r="G165" s="547"/>
      <c r="H165" s="467">
        <f t="shared" si="10"/>
        <v>190000</v>
      </c>
      <c r="I165" s="486"/>
      <c r="J165" s="35"/>
      <c r="K165" s="35"/>
      <c r="L165" s="35"/>
    </row>
    <row r="166" spans="2:12" ht="15" customHeight="1">
      <c r="B166" s="120"/>
      <c r="C166" s="90"/>
      <c r="D166" s="99">
        <v>4360</v>
      </c>
      <c r="E166" s="27" t="s">
        <v>326</v>
      </c>
      <c r="F166" s="453">
        <v>6500</v>
      </c>
      <c r="G166" s="547"/>
      <c r="H166" s="467">
        <f t="shared" si="10"/>
        <v>6500</v>
      </c>
      <c r="I166" s="486"/>
      <c r="J166" s="35"/>
      <c r="K166" s="35"/>
      <c r="L166" s="35"/>
    </row>
    <row r="167" spans="2:12" ht="15" customHeight="1">
      <c r="B167" s="120"/>
      <c r="C167" s="90"/>
      <c r="D167" s="91" t="s">
        <v>121</v>
      </c>
      <c r="E167" s="27" t="s">
        <v>75</v>
      </c>
      <c r="F167" s="453">
        <v>2100</v>
      </c>
      <c r="G167" s="547"/>
      <c r="H167" s="467">
        <f t="shared" si="10"/>
        <v>2100</v>
      </c>
      <c r="I167" s="486"/>
      <c r="J167" s="35"/>
      <c r="K167" s="35"/>
      <c r="L167" s="35"/>
    </row>
    <row r="168" spans="2:12" ht="15" customHeight="1">
      <c r="B168" s="120"/>
      <c r="C168" s="90"/>
      <c r="D168" s="90">
        <v>4430</v>
      </c>
      <c r="E168" s="27" t="s">
        <v>76</v>
      </c>
      <c r="F168" s="453">
        <v>3000</v>
      </c>
      <c r="G168" s="547">
        <v>260</v>
      </c>
      <c r="H168" s="467">
        <f t="shared" si="10"/>
        <v>3260</v>
      </c>
      <c r="I168" s="574" t="s">
        <v>435</v>
      </c>
      <c r="J168" s="35"/>
      <c r="K168" s="35"/>
      <c r="L168" s="35"/>
    </row>
    <row r="169" spans="2:12" ht="15" customHeight="1">
      <c r="B169" s="120"/>
      <c r="C169" s="90"/>
      <c r="D169" s="91" t="s">
        <v>127</v>
      </c>
      <c r="E169" s="27" t="s">
        <v>128</v>
      </c>
      <c r="F169" s="453">
        <v>47800</v>
      </c>
      <c r="G169" s="547"/>
      <c r="H169" s="467">
        <f t="shared" si="10"/>
        <v>47800</v>
      </c>
      <c r="I169" s="486"/>
      <c r="J169" s="35"/>
      <c r="K169" s="35"/>
      <c r="L169" s="35"/>
    </row>
    <row r="170" spans="2:12" ht="15" customHeight="1">
      <c r="B170" s="120"/>
      <c r="C170" s="90"/>
      <c r="D170" s="99">
        <v>4480</v>
      </c>
      <c r="E170" s="27" t="s">
        <v>230</v>
      </c>
      <c r="F170" s="453">
        <v>100</v>
      </c>
      <c r="G170" s="547"/>
      <c r="H170" s="467">
        <f t="shared" si="10"/>
        <v>100</v>
      </c>
      <c r="I170" s="486"/>
      <c r="J170" s="35"/>
      <c r="K170" s="35"/>
      <c r="L170" s="35"/>
    </row>
    <row r="171" spans="2:12" ht="15" customHeight="1">
      <c r="B171" s="120"/>
      <c r="C171" s="90"/>
      <c r="D171" s="99">
        <v>4700</v>
      </c>
      <c r="E171" s="27" t="s">
        <v>129</v>
      </c>
      <c r="F171" s="453">
        <v>600</v>
      </c>
      <c r="G171" s="28"/>
      <c r="H171" s="467">
        <f t="shared" si="10"/>
        <v>600</v>
      </c>
      <c r="I171" s="486"/>
      <c r="J171" s="35"/>
      <c r="K171" s="35"/>
      <c r="L171" s="35"/>
    </row>
    <row r="172" spans="2:12" ht="15" customHeight="1">
      <c r="B172" s="121"/>
      <c r="C172" s="239" t="s">
        <v>144</v>
      </c>
      <c r="D172" s="238"/>
      <c r="E172" s="208" t="s">
        <v>182</v>
      </c>
      <c r="F172" s="441">
        <f>SUM(F173:F191)</f>
        <v>2044900</v>
      </c>
      <c r="G172" s="441">
        <f>SUM(G173:G191)</f>
        <v>-15000</v>
      </c>
      <c r="H172" s="441">
        <f>SUM(H173:H191)</f>
        <v>2029900</v>
      </c>
      <c r="I172" s="486"/>
      <c r="J172" s="35"/>
      <c r="K172" s="35"/>
      <c r="L172" s="35"/>
    </row>
    <row r="173" spans="2:12" ht="15" customHeight="1">
      <c r="B173" s="120"/>
      <c r="C173" s="90"/>
      <c r="D173" s="91" t="s">
        <v>68</v>
      </c>
      <c r="E173" s="27" t="s">
        <v>243</v>
      </c>
      <c r="F173" s="453">
        <v>85100</v>
      </c>
      <c r="G173" s="28"/>
      <c r="H173" s="467">
        <f aca="true" t="shared" si="11" ref="H173:H191">F173+G173</f>
        <v>85100</v>
      </c>
      <c r="I173" s="486"/>
      <c r="J173" s="35"/>
      <c r="K173" s="35"/>
      <c r="L173" s="35"/>
    </row>
    <row r="174" spans="2:12" ht="15" customHeight="1">
      <c r="B174" s="120"/>
      <c r="C174" s="90"/>
      <c r="D174" s="91" t="s">
        <v>114</v>
      </c>
      <c r="E174" s="27" t="s">
        <v>115</v>
      </c>
      <c r="F174" s="453">
        <v>1194600</v>
      </c>
      <c r="G174" s="28"/>
      <c r="H174" s="467">
        <f t="shared" si="11"/>
        <v>1194600</v>
      </c>
      <c r="I174" s="486"/>
      <c r="J174" s="35"/>
      <c r="K174" s="35"/>
      <c r="L174" s="35"/>
    </row>
    <row r="175" spans="2:12" ht="15" customHeight="1">
      <c r="B175" s="120"/>
      <c r="C175" s="90"/>
      <c r="D175" s="91" t="s">
        <v>124</v>
      </c>
      <c r="E175" s="27" t="s">
        <v>70</v>
      </c>
      <c r="F175" s="453">
        <v>99900</v>
      </c>
      <c r="G175" s="28"/>
      <c r="H175" s="467">
        <f t="shared" si="11"/>
        <v>99900</v>
      </c>
      <c r="I175" s="486"/>
      <c r="J175" s="35"/>
      <c r="K175" s="35"/>
      <c r="L175" s="35"/>
    </row>
    <row r="176" spans="2:12" ht="15" customHeight="1">
      <c r="B176" s="120"/>
      <c r="C176" s="90"/>
      <c r="D176" s="91" t="s">
        <v>116</v>
      </c>
      <c r="E176" s="27" t="s">
        <v>117</v>
      </c>
      <c r="F176" s="453">
        <v>236000</v>
      </c>
      <c r="G176" s="28"/>
      <c r="H176" s="467">
        <f t="shared" si="11"/>
        <v>236000</v>
      </c>
      <c r="I176" s="486"/>
      <c r="J176" s="35"/>
      <c r="K176" s="35"/>
      <c r="L176" s="35"/>
    </row>
    <row r="177" spans="2:12" ht="15" customHeight="1">
      <c r="B177" s="120"/>
      <c r="C177" s="90"/>
      <c r="D177" s="91" t="s">
        <v>118</v>
      </c>
      <c r="E177" s="27" t="s">
        <v>119</v>
      </c>
      <c r="F177" s="453">
        <v>33600</v>
      </c>
      <c r="G177" s="28"/>
      <c r="H177" s="467">
        <f t="shared" si="11"/>
        <v>33600</v>
      </c>
      <c r="I177" s="486"/>
      <c r="J177" s="35"/>
      <c r="K177" s="35"/>
      <c r="L177" s="35"/>
    </row>
    <row r="178" spans="2:12" ht="15" customHeight="1">
      <c r="B178" s="120"/>
      <c r="C178" s="90"/>
      <c r="D178" s="90">
        <v>4170</v>
      </c>
      <c r="E178" s="27" t="s">
        <v>71</v>
      </c>
      <c r="F178" s="453">
        <v>10000</v>
      </c>
      <c r="G178" s="28"/>
      <c r="H178" s="467">
        <f t="shared" si="11"/>
        <v>10000</v>
      </c>
      <c r="I178" s="486"/>
      <c r="J178" s="35"/>
      <c r="K178" s="35"/>
      <c r="L178" s="35"/>
    </row>
    <row r="179" spans="2:12" ht="15" customHeight="1">
      <c r="B179" s="120"/>
      <c r="C179" s="90"/>
      <c r="D179" s="91" t="s">
        <v>101</v>
      </c>
      <c r="E179" s="27" t="s">
        <v>67</v>
      </c>
      <c r="F179" s="453">
        <v>32200</v>
      </c>
      <c r="G179" s="28"/>
      <c r="H179" s="467">
        <f t="shared" si="11"/>
        <v>32200</v>
      </c>
      <c r="I179" s="486"/>
      <c r="J179" s="35"/>
      <c r="K179" s="35"/>
      <c r="L179" s="35"/>
    </row>
    <row r="180" spans="2:12" ht="15" customHeight="1">
      <c r="B180" s="120"/>
      <c r="C180" s="90"/>
      <c r="D180" s="91" t="s">
        <v>141</v>
      </c>
      <c r="E180" s="27" t="s">
        <v>374</v>
      </c>
      <c r="F180" s="453">
        <v>6000</v>
      </c>
      <c r="G180" s="28"/>
      <c r="H180" s="467">
        <f t="shared" si="11"/>
        <v>6000</v>
      </c>
      <c r="I180" s="486"/>
      <c r="J180" s="35"/>
      <c r="K180" s="35"/>
      <c r="L180" s="35"/>
    </row>
    <row r="181" spans="2:12" ht="15" customHeight="1">
      <c r="B181" s="120"/>
      <c r="C181" s="90"/>
      <c r="D181" s="91" t="s">
        <v>125</v>
      </c>
      <c r="E181" s="27" t="s">
        <v>72</v>
      </c>
      <c r="F181" s="453">
        <v>130500</v>
      </c>
      <c r="G181" s="28"/>
      <c r="H181" s="467">
        <f t="shared" si="11"/>
        <v>130500</v>
      </c>
      <c r="I181" s="486"/>
      <c r="J181" s="35"/>
      <c r="K181" s="35"/>
      <c r="L181" s="35"/>
    </row>
    <row r="182" spans="2:12" ht="15" customHeight="1">
      <c r="B182" s="120"/>
      <c r="C182" s="90"/>
      <c r="D182" s="91" t="s">
        <v>126</v>
      </c>
      <c r="E182" s="27" t="s">
        <v>73</v>
      </c>
      <c r="F182" s="453">
        <v>60000</v>
      </c>
      <c r="G182" s="547">
        <v>-15000</v>
      </c>
      <c r="H182" s="467">
        <f t="shared" si="11"/>
        <v>45000</v>
      </c>
      <c r="I182" s="574" t="s">
        <v>435</v>
      </c>
      <c r="J182" s="35"/>
      <c r="K182" s="35"/>
      <c r="L182" s="35"/>
    </row>
    <row r="183" spans="2:12" ht="15" customHeight="1">
      <c r="B183" s="120"/>
      <c r="C183" s="90"/>
      <c r="D183" s="90" t="s">
        <v>154</v>
      </c>
      <c r="E183" s="27" t="s">
        <v>74</v>
      </c>
      <c r="F183" s="453">
        <v>2800</v>
      </c>
      <c r="G183" s="28"/>
      <c r="H183" s="467">
        <f t="shared" si="11"/>
        <v>2800</v>
      </c>
      <c r="I183" s="486"/>
      <c r="J183" s="35"/>
      <c r="K183" s="35"/>
      <c r="L183" s="35"/>
    </row>
    <row r="184" spans="2:12" ht="15" customHeight="1">
      <c r="B184" s="120"/>
      <c r="C184" s="90"/>
      <c r="D184" s="91" t="s">
        <v>65</v>
      </c>
      <c r="E184" s="27" t="s">
        <v>66</v>
      </c>
      <c r="F184" s="453">
        <v>36300</v>
      </c>
      <c r="G184" s="28"/>
      <c r="H184" s="467">
        <f t="shared" si="11"/>
        <v>36300</v>
      </c>
      <c r="I184" s="486"/>
      <c r="J184" s="35"/>
      <c r="K184" s="35"/>
      <c r="L184" s="35"/>
    </row>
    <row r="185" spans="2:12" ht="15" customHeight="1">
      <c r="B185" s="120"/>
      <c r="C185" s="90"/>
      <c r="D185" s="99">
        <v>4360</v>
      </c>
      <c r="E185" s="27" t="s">
        <v>326</v>
      </c>
      <c r="F185" s="453">
        <v>9100</v>
      </c>
      <c r="G185" s="28"/>
      <c r="H185" s="467">
        <f t="shared" si="11"/>
        <v>9100</v>
      </c>
      <c r="I185" s="486"/>
      <c r="J185" s="35"/>
      <c r="K185" s="35"/>
      <c r="L185" s="35"/>
    </row>
    <row r="186" spans="2:12" ht="15" customHeight="1">
      <c r="B186" s="120"/>
      <c r="C186" s="90"/>
      <c r="D186" s="91" t="s">
        <v>121</v>
      </c>
      <c r="E186" s="27" t="s">
        <v>75</v>
      </c>
      <c r="F186" s="453">
        <v>5900</v>
      </c>
      <c r="G186" s="547">
        <v>-934</v>
      </c>
      <c r="H186" s="467">
        <f t="shared" si="11"/>
        <v>4966</v>
      </c>
      <c r="I186" s="574" t="s">
        <v>435</v>
      </c>
      <c r="J186" s="35"/>
      <c r="K186" s="35"/>
      <c r="L186" s="35"/>
    </row>
    <row r="187" spans="2:12" ht="15" customHeight="1">
      <c r="B187" s="120"/>
      <c r="C187" s="90"/>
      <c r="D187" s="99">
        <v>4420</v>
      </c>
      <c r="E187" s="27" t="s">
        <v>122</v>
      </c>
      <c r="F187" s="453">
        <v>0</v>
      </c>
      <c r="G187" s="547">
        <v>934</v>
      </c>
      <c r="H187" s="467">
        <f t="shared" si="11"/>
        <v>934</v>
      </c>
      <c r="I187" s="574" t="s">
        <v>435</v>
      </c>
      <c r="J187" s="35"/>
      <c r="K187" s="35"/>
      <c r="L187" s="35"/>
    </row>
    <row r="188" spans="2:12" ht="15" customHeight="1">
      <c r="B188" s="120"/>
      <c r="C188" s="90"/>
      <c r="D188" s="91" t="s">
        <v>106</v>
      </c>
      <c r="E188" s="27" t="s">
        <v>76</v>
      </c>
      <c r="F188" s="453">
        <v>4400</v>
      </c>
      <c r="G188" s="28"/>
      <c r="H188" s="467">
        <f t="shared" si="11"/>
        <v>4400</v>
      </c>
      <c r="I188" s="486"/>
      <c r="J188" s="35"/>
      <c r="K188" s="35"/>
      <c r="L188" s="35"/>
    </row>
    <row r="189" spans="2:12" ht="15" customHeight="1">
      <c r="B189" s="120"/>
      <c r="C189" s="90"/>
      <c r="D189" s="91" t="s">
        <v>127</v>
      </c>
      <c r="E189" s="27" t="s">
        <v>128</v>
      </c>
      <c r="F189" s="453">
        <v>82900</v>
      </c>
      <c r="G189" s="28"/>
      <c r="H189" s="467">
        <f t="shared" si="11"/>
        <v>82900</v>
      </c>
      <c r="I189" s="486"/>
      <c r="J189" s="35"/>
      <c r="K189" s="35"/>
      <c r="L189" s="35"/>
    </row>
    <row r="190" spans="2:12" ht="15" customHeight="1">
      <c r="B190" s="120"/>
      <c r="C190" s="90"/>
      <c r="D190" s="99">
        <v>4700</v>
      </c>
      <c r="E190" s="27" t="s">
        <v>129</v>
      </c>
      <c r="F190" s="453">
        <v>600</v>
      </c>
      <c r="G190" s="28"/>
      <c r="H190" s="467">
        <f t="shared" si="11"/>
        <v>600</v>
      </c>
      <c r="I190" s="486"/>
      <c r="J190" s="35"/>
      <c r="K190" s="35"/>
      <c r="L190" s="35"/>
    </row>
    <row r="191" spans="2:12" ht="15" customHeight="1">
      <c r="B191" s="120"/>
      <c r="C191" s="90"/>
      <c r="D191" s="99">
        <v>6060</v>
      </c>
      <c r="E191" s="27" t="s">
        <v>77</v>
      </c>
      <c r="F191" s="453">
        <v>15000</v>
      </c>
      <c r="G191" s="28"/>
      <c r="H191" s="467">
        <f t="shared" si="11"/>
        <v>15000</v>
      </c>
      <c r="I191" s="486"/>
      <c r="J191" s="35"/>
      <c r="K191" s="35"/>
      <c r="L191" s="35"/>
    </row>
    <row r="192" spans="2:12" ht="15" customHeight="1">
      <c r="B192" s="121"/>
      <c r="C192" s="239" t="s">
        <v>145</v>
      </c>
      <c r="D192" s="238"/>
      <c r="E192" s="208" t="s">
        <v>203</v>
      </c>
      <c r="F192" s="441">
        <f>SUM(F193:F205)</f>
        <v>558500</v>
      </c>
      <c r="G192" s="441">
        <f>SUM(G193:G205)</f>
        <v>0</v>
      </c>
      <c r="H192" s="441">
        <f>SUM(H193:H205)</f>
        <v>558500</v>
      </c>
      <c r="I192" s="486"/>
      <c r="J192" s="35"/>
      <c r="K192" s="35"/>
      <c r="L192" s="35"/>
    </row>
    <row r="193" spans="2:12" ht="15" customHeight="1">
      <c r="B193" s="121"/>
      <c r="C193" s="92"/>
      <c r="D193" s="91" t="s">
        <v>68</v>
      </c>
      <c r="E193" s="27" t="s">
        <v>243</v>
      </c>
      <c r="F193" s="453">
        <v>200</v>
      </c>
      <c r="G193" s="547"/>
      <c r="H193" s="467">
        <f aca="true" t="shared" si="12" ref="H193:H205">F193+G193</f>
        <v>200</v>
      </c>
      <c r="I193" s="486"/>
      <c r="J193" s="35"/>
      <c r="K193" s="35"/>
      <c r="L193" s="35"/>
    </row>
    <row r="194" spans="2:12" ht="15" customHeight="1">
      <c r="B194" s="121"/>
      <c r="C194" s="92"/>
      <c r="D194" s="91" t="s">
        <v>114</v>
      </c>
      <c r="E194" s="27" t="s">
        <v>115</v>
      </c>
      <c r="F194" s="453">
        <v>84000</v>
      </c>
      <c r="G194" s="547"/>
      <c r="H194" s="467">
        <f t="shared" si="12"/>
        <v>84000</v>
      </c>
      <c r="I194" s="574"/>
      <c r="J194" s="35"/>
      <c r="K194" s="35"/>
      <c r="L194" s="35"/>
    </row>
    <row r="195" spans="2:12" ht="15" customHeight="1">
      <c r="B195" s="121"/>
      <c r="C195" s="92"/>
      <c r="D195" s="91" t="s">
        <v>124</v>
      </c>
      <c r="E195" s="27" t="s">
        <v>70</v>
      </c>
      <c r="F195" s="453">
        <v>7700</v>
      </c>
      <c r="G195" s="547"/>
      <c r="H195" s="467">
        <f t="shared" si="12"/>
        <v>7700</v>
      </c>
      <c r="I195" s="574"/>
      <c r="J195" s="35"/>
      <c r="K195" s="35"/>
      <c r="L195" s="35"/>
    </row>
    <row r="196" spans="2:12" ht="15" customHeight="1">
      <c r="B196" s="120"/>
      <c r="C196" s="90"/>
      <c r="D196" s="91" t="s">
        <v>116</v>
      </c>
      <c r="E196" s="27" t="s">
        <v>117</v>
      </c>
      <c r="F196" s="453">
        <v>16300</v>
      </c>
      <c r="G196" s="547"/>
      <c r="H196" s="467">
        <f t="shared" si="12"/>
        <v>16300</v>
      </c>
      <c r="I196" s="486"/>
      <c r="J196" s="35"/>
      <c r="K196" s="35"/>
      <c r="L196" s="35"/>
    </row>
    <row r="197" spans="2:12" ht="15" customHeight="1">
      <c r="B197" s="120"/>
      <c r="C197" s="90"/>
      <c r="D197" s="91" t="s">
        <v>118</v>
      </c>
      <c r="E197" s="27" t="s">
        <v>119</v>
      </c>
      <c r="F197" s="453">
        <v>2300</v>
      </c>
      <c r="G197" s="547"/>
      <c r="H197" s="467">
        <f t="shared" si="12"/>
        <v>2300</v>
      </c>
      <c r="I197" s="486"/>
      <c r="J197" s="35"/>
      <c r="K197" s="35"/>
      <c r="L197" s="35"/>
    </row>
    <row r="198" spans="2:12" ht="15" customHeight="1">
      <c r="B198" s="120"/>
      <c r="C198" s="90"/>
      <c r="D198" s="90">
        <v>4170</v>
      </c>
      <c r="E198" s="27" t="s">
        <v>71</v>
      </c>
      <c r="F198" s="453">
        <v>11600</v>
      </c>
      <c r="G198" s="547"/>
      <c r="H198" s="467">
        <f t="shared" si="12"/>
        <v>11600</v>
      </c>
      <c r="I198" s="574"/>
      <c r="J198" s="35"/>
      <c r="K198" s="35"/>
      <c r="L198" s="35"/>
    </row>
    <row r="199" spans="2:12" ht="15" customHeight="1">
      <c r="B199" s="120"/>
      <c r="C199" s="90"/>
      <c r="D199" s="90" t="s">
        <v>101</v>
      </c>
      <c r="E199" s="27" t="s">
        <v>67</v>
      </c>
      <c r="F199" s="453">
        <v>40000</v>
      </c>
      <c r="G199" s="547"/>
      <c r="H199" s="467">
        <f t="shared" si="12"/>
        <v>40000</v>
      </c>
      <c r="I199" s="486"/>
      <c r="J199" s="35"/>
      <c r="K199" s="35"/>
      <c r="L199" s="35"/>
    </row>
    <row r="200" spans="2:12" ht="15" customHeight="1">
      <c r="B200" s="120"/>
      <c r="C200" s="90"/>
      <c r="D200" s="91" t="s">
        <v>126</v>
      </c>
      <c r="E200" s="27" t="s">
        <v>73</v>
      </c>
      <c r="F200" s="453">
        <v>10000</v>
      </c>
      <c r="G200" s="547"/>
      <c r="H200" s="467">
        <f t="shared" si="12"/>
        <v>10000</v>
      </c>
      <c r="I200" s="486"/>
      <c r="J200" s="35"/>
      <c r="K200" s="35"/>
      <c r="L200" s="35"/>
    </row>
    <row r="201" spans="2:12" ht="15" customHeight="1">
      <c r="B201" s="120"/>
      <c r="C201" s="90"/>
      <c r="D201" s="90" t="s">
        <v>154</v>
      </c>
      <c r="E201" s="27" t="s">
        <v>74</v>
      </c>
      <c r="F201" s="453">
        <v>500</v>
      </c>
      <c r="G201" s="547"/>
      <c r="H201" s="467">
        <f t="shared" si="12"/>
        <v>500</v>
      </c>
      <c r="I201" s="486"/>
      <c r="J201" s="35"/>
      <c r="K201" s="35"/>
      <c r="L201" s="35"/>
    </row>
    <row r="202" spans="2:12" ht="15" customHeight="1">
      <c r="B202" s="120"/>
      <c r="C202" s="90"/>
      <c r="D202" s="91" t="s">
        <v>65</v>
      </c>
      <c r="E202" s="27" t="s">
        <v>66</v>
      </c>
      <c r="F202" s="453">
        <v>377000</v>
      </c>
      <c r="G202" s="547"/>
      <c r="H202" s="467">
        <f t="shared" si="12"/>
        <v>377000</v>
      </c>
      <c r="I202" s="486"/>
      <c r="J202" s="35"/>
      <c r="K202" s="35"/>
      <c r="L202" s="35"/>
    </row>
    <row r="203" spans="2:12" ht="15" customHeight="1">
      <c r="B203" s="120"/>
      <c r="C203" s="90"/>
      <c r="D203" s="91" t="s">
        <v>106</v>
      </c>
      <c r="E203" s="27" t="s">
        <v>76</v>
      </c>
      <c r="F203" s="453">
        <v>4000</v>
      </c>
      <c r="G203" s="547"/>
      <c r="H203" s="467">
        <f t="shared" si="12"/>
        <v>4000</v>
      </c>
      <c r="I203" s="486"/>
      <c r="J203" s="35"/>
      <c r="K203" s="35"/>
      <c r="L203" s="35"/>
    </row>
    <row r="204" spans="2:12" ht="15" customHeight="1">
      <c r="B204" s="120"/>
      <c r="C204" s="90"/>
      <c r="D204" s="91" t="s">
        <v>127</v>
      </c>
      <c r="E204" s="27" t="s">
        <v>128</v>
      </c>
      <c r="F204" s="453">
        <v>2700</v>
      </c>
      <c r="G204" s="547"/>
      <c r="H204" s="467">
        <f t="shared" si="12"/>
        <v>2700</v>
      </c>
      <c r="I204" s="486"/>
      <c r="J204" s="35"/>
      <c r="K204" s="35"/>
      <c r="L204" s="35"/>
    </row>
    <row r="205" spans="2:12" ht="15" customHeight="1">
      <c r="B205" s="120"/>
      <c r="C205" s="90"/>
      <c r="D205" s="181">
        <v>4500</v>
      </c>
      <c r="E205" s="27" t="s">
        <v>220</v>
      </c>
      <c r="F205" s="453">
        <v>2200</v>
      </c>
      <c r="G205" s="547"/>
      <c r="H205" s="467">
        <f t="shared" si="12"/>
        <v>2200</v>
      </c>
      <c r="I205" s="486"/>
      <c r="J205" s="35"/>
      <c r="K205" s="35"/>
      <c r="L205" s="35"/>
    </row>
    <row r="206" spans="2:12" ht="15.75" customHeight="1">
      <c r="B206" s="121"/>
      <c r="C206" s="239" t="s">
        <v>146</v>
      </c>
      <c r="D206" s="238"/>
      <c r="E206" s="208" t="s">
        <v>204</v>
      </c>
      <c r="F206" s="441">
        <f>SUM(F207:F220)</f>
        <v>341600</v>
      </c>
      <c r="G206" s="441">
        <f>SUM(G207:G220)</f>
        <v>0</v>
      </c>
      <c r="H206" s="441">
        <f>SUM(H207:H220)</f>
        <v>341600</v>
      </c>
      <c r="I206" s="486"/>
      <c r="J206" s="35"/>
      <c r="K206" s="35"/>
      <c r="L206" s="35"/>
    </row>
    <row r="207" spans="2:12" ht="15" customHeight="1">
      <c r="B207" s="120"/>
      <c r="C207" s="90"/>
      <c r="D207" s="91" t="s">
        <v>68</v>
      </c>
      <c r="E207" s="27" t="s">
        <v>243</v>
      </c>
      <c r="F207" s="453">
        <v>2000</v>
      </c>
      <c r="G207" s="547"/>
      <c r="H207" s="467">
        <f aca="true" t="shared" si="13" ref="H207:H220">F207+G207</f>
        <v>2000</v>
      </c>
      <c r="I207" s="486"/>
      <c r="J207" s="35"/>
      <c r="K207" s="35"/>
      <c r="L207" s="35"/>
    </row>
    <row r="208" spans="2:12" ht="15" customHeight="1">
      <c r="B208" s="120"/>
      <c r="C208" s="90"/>
      <c r="D208" s="91" t="s">
        <v>114</v>
      </c>
      <c r="E208" s="27" t="s">
        <v>115</v>
      </c>
      <c r="F208" s="453">
        <v>232000</v>
      </c>
      <c r="G208" s="547"/>
      <c r="H208" s="467">
        <f t="shared" si="13"/>
        <v>232000</v>
      </c>
      <c r="I208" s="486"/>
      <c r="J208" s="35"/>
      <c r="K208" s="35"/>
      <c r="L208" s="35"/>
    </row>
    <row r="209" spans="2:12" ht="15" customHeight="1">
      <c r="B209" s="120"/>
      <c r="C209" s="90"/>
      <c r="D209" s="91" t="s">
        <v>124</v>
      </c>
      <c r="E209" s="27" t="s">
        <v>70</v>
      </c>
      <c r="F209" s="453">
        <v>16200</v>
      </c>
      <c r="G209" s="547"/>
      <c r="H209" s="467">
        <f t="shared" si="13"/>
        <v>16200</v>
      </c>
      <c r="I209" s="574"/>
      <c r="J209" s="35"/>
      <c r="K209" s="35"/>
      <c r="L209" s="35"/>
    </row>
    <row r="210" spans="2:12" ht="15" customHeight="1">
      <c r="B210" s="120"/>
      <c r="C210" s="90"/>
      <c r="D210" s="91" t="s">
        <v>116</v>
      </c>
      <c r="E210" s="27" t="s">
        <v>117</v>
      </c>
      <c r="F210" s="453">
        <v>41600</v>
      </c>
      <c r="G210" s="547"/>
      <c r="H210" s="467">
        <f t="shared" si="13"/>
        <v>41600</v>
      </c>
      <c r="I210" s="486"/>
      <c r="J210" s="35"/>
      <c r="K210" s="35"/>
      <c r="L210" s="35"/>
    </row>
    <row r="211" spans="2:12" ht="15" customHeight="1">
      <c r="B211" s="120"/>
      <c r="C211" s="90"/>
      <c r="D211" s="91" t="s">
        <v>118</v>
      </c>
      <c r="E211" s="27" t="s">
        <v>119</v>
      </c>
      <c r="F211" s="453">
        <v>2000</v>
      </c>
      <c r="G211" s="547"/>
      <c r="H211" s="467">
        <f t="shared" si="13"/>
        <v>2000</v>
      </c>
      <c r="I211" s="486"/>
      <c r="J211" s="35"/>
      <c r="K211" s="35"/>
      <c r="L211" s="35"/>
    </row>
    <row r="212" spans="2:12" ht="15" customHeight="1">
      <c r="B212" s="120"/>
      <c r="C212" s="90"/>
      <c r="D212" s="90">
        <v>4170</v>
      </c>
      <c r="E212" s="27" t="s">
        <v>71</v>
      </c>
      <c r="F212" s="453">
        <v>6000</v>
      </c>
      <c r="G212" s="547"/>
      <c r="H212" s="467">
        <f t="shared" si="13"/>
        <v>6000</v>
      </c>
      <c r="I212" s="574"/>
      <c r="J212" s="35"/>
      <c r="K212" s="35"/>
      <c r="L212" s="35"/>
    </row>
    <row r="213" spans="2:12" ht="15" customHeight="1">
      <c r="B213" s="120"/>
      <c r="C213" s="90"/>
      <c r="D213" s="91" t="s">
        <v>101</v>
      </c>
      <c r="E213" s="27" t="s">
        <v>67</v>
      </c>
      <c r="F213" s="453">
        <v>12800</v>
      </c>
      <c r="G213" s="547"/>
      <c r="H213" s="467">
        <f t="shared" si="13"/>
        <v>12800</v>
      </c>
      <c r="I213" s="486"/>
      <c r="J213" s="35"/>
      <c r="K213" s="35"/>
      <c r="L213" s="35"/>
    </row>
    <row r="214" spans="2:12" ht="15" customHeight="1">
      <c r="B214" s="120"/>
      <c r="C214" s="90"/>
      <c r="D214" s="90" t="s">
        <v>154</v>
      </c>
      <c r="E214" s="27" t="s">
        <v>74</v>
      </c>
      <c r="F214" s="453">
        <v>400</v>
      </c>
      <c r="G214" s="547"/>
      <c r="H214" s="467">
        <f t="shared" si="13"/>
        <v>400</v>
      </c>
      <c r="I214" s="486"/>
      <c r="J214" s="35"/>
      <c r="K214" s="35"/>
      <c r="L214" s="35"/>
    </row>
    <row r="215" spans="2:12" ht="15" customHeight="1">
      <c r="B215" s="120"/>
      <c r="C215" s="90"/>
      <c r="D215" s="91" t="s">
        <v>65</v>
      </c>
      <c r="E215" s="27" t="s">
        <v>66</v>
      </c>
      <c r="F215" s="453">
        <v>12000</v>
      </c>
      <c r="G215" s="547"/>
      <c r="H215" s="467">
        <f t="shared" si="13"/>
        <v>12000</v>
      </c>
      <c r="I215" s="486"/>
      <c r="J215" s="35"/>
      <c r="K215" s="35"/>
      <c r="L215" s="35"/>
    </row>
    <row r="216" spans="2:12" ht="15" customHeight="1">
      <c r="B216" s="120"/>
      <c r="C216" s="90"/>
      <c r="D216" s="99">
        <v>4360</v>
      </c>
      <c r="E216" s="27" t="s">
        <v>326</v>
      </c>
      <c r="F216" s="453">
        <v>2800</v>
      </c>
      <c r="G216" s="547"/>
      <c r="H216" s="467">
        <f t="shared" si="13"/>
        <v>2800</v>
      </c>
      <c r="I216" s="486"/>
      <c r="J216" s="35"/>
      <c r="K216" s="35"/>
      <c r="L216" s="35"/>
    </row>
    <row r="217" spans="2:12" ht="15" customHeight="1">
      <c r="B217" s="120"/>
      <c r="C217" s="90"/>
      <c r="D217" s="91" t="s">
        <v>121</v>
      </c>
      <c r="E217" s="27" t="s">
        <v>75</v>
      </c>
      <c r="F217" s="453">
        <v>3800</v>
      </c>
      <c r="G217" s="547"/>
      <c r="H217" s="467">
        <f t="shared" si="13"/>
        <v>3800</v>
      </c>
      <c r="I217" s="486"/>
      <c r="J217" s="35"/>
      <c r="K217" s="35"/>
      <c r="L217" s="35"/>
    </row>
    <row r="218" spans="2:12" ht="15" customHeight="1">
      <c r="B218" s="120"/>
      <c r="C218" s="90"/>
      <c r="D218" s="90">
        <v>4430</v>
      </c>
      <c r="E218" s="27" t="s">
        <v>76</v>
      </c>
      <c r="F218" s="453">
        <v>500</v>
      </c>
      <c r="G218" s="547"/>
      <c r="H218" s="467">
        <f t="shared" si="13"/>
        <v>500</v>
      </c>
      <c r="I218" s="486"/>
      <c r="J218" s="35"/>
      <c r="K218" s="35"/>
      <c r="L218" s="35"/>
    </row>
    <row r="219" spans="2:12" ht="15" customHeight="1">
      <c r="B219" s="120"/>
      <c r="C219" s="90"/>
      <c r="D219" s="91" t="s">
        <v>127</v>
      </c>
      <c r="E219" s="27" t="s">
        <v>128</v>
      </c>
      <c r="F219" s="453">
        <v>4500</v>
      </c>
      <c r="G219" s="547"/>
      <c r="H219" s="467">
        <f t="shared" si="13"/>
        <v>4500</v>
      </c>
      <c r="I219" s="486"/>
      <c r="J219" s="35"/>
      <c r="K219" s="35"/>
      <c r="L219" s="35"/>
    </row>
    <row r="220" spans="2:12" ht="15" customHeight="1">
      <c r="B220" s="120"/>
      <c r="C220" s="90"/>
      <c r="D220" s="99">
        <v>4700</v>
      </c>
      <c r="E220" s="27" t="s">
        <v>129</v>
      </c>
      <c r="F220" s="453">
        <v>5000</v>
      </c>
      <c r="G220" s="547"/>
      <c r="H220" s="467">
        <f t="shared" si="13"/>
        <v>5000</v>
      </c>
      <c r="I220" s="486"/>
      <c r="J220" s="35"/>
      <c r="K220" s="35"/>
      <c r="L220" s="35"/>
    </row>
    <row r="221" spans="2:12" ht="15" customHeight="1">
      <c r="B221" s="121"/>
      <c r="C221" s="239" t="s">
        <v>147</v>
      </c>
      <c r="D221" s="238"/>
      <c r="E221" s="208" t="s">
        <v>205</v>
      </c>
      <c r="F221" s="441">
        <f>SUM(F222:F222)</f>
        <v>46200</v>
      </c>
      <c r="G221" s="441">
        <f>SUM(G222:G222)</f>
        <v>0</v>
      </c>
      <c r="H221" s="441">
        <f>SUM(H222:H222)</f>
        <v>46200</v>
      </c>
      <c r="I221" s="486"/>
      <c r="J221" s="35"/>
      <c r="K221" s="35"/>
      <c r="L221" s="35"/>
    </row>
    <row r="222" spans="2:12" ht="15" customHeight="1">
      <c r="B222" s="120"/>
      <c r="C222" s="90"/>
      <c r="D222" s="99">
        <v>4700</v>
      </c>
      <c r="E222" s="27" t="s">
        <v>129</v>
      </c>
      <c r="F222" s="440">
        <v>46200</v>
      </c>
      <c r="G222" s="28"/>
      <c r="H222" s="467">
        <f>F222+G222</f>
        <v>46200</v>
      </c>
      <c r="I222" s="486"/>
      <c r="J222" s="35"/>
      <c r="K222" s="35"/>
      <c r="L222" s="35"/>
    </row>
    <row r="223" spans="2:12" ht="15" customHeight="1">
      <c r="B223" s="120"/>
      <c r="C223" s="239" t="s">
        <v>314</v>
      </c>
      <c r="D223" s="238"/>
      <c r="E223" s="208" t="s">
        <v>327</v>
      </c>
      <c r="F223" s="441">
        <f>SUM(F224:F233)</f>
        <v>219900</v>
      </c>
      <c r="G223" s="441">
        <f>SUM(G224:G233)</f>
        <v>0</v>
      </c>
      <c r="H223" s="441">
        <f>SUM(H224:H233)</f>
        <v>219900</v>
      </c>
      <c r="I223" s="486"/>
      <c r="J223" s="35"/>
      <c r="K223" s="35"/>
      <c r="L223" s="35"/>
    </row>
    <row r="224" spans="2:12" ht="15" customHeight="1">
      <c r="B224" s="120"/>
      <c r="C224" s="90"/>
      <c r="D224" s="91" t="s">
        <v>68</v>
      </c>
      <c r="E224" s="27" t="s">
        <v>243</v>
      </c>
      <c r="F224" s="440">
        <v>1000</v>
      </c>
      <c r="G224" s="28"/>
      <c r="H224" s="467">
        <f aca="true" t="shared" si="14" ref="H224:H233">F224+G224</f>
        <v>1000</v>
      </c>
      <c r="I224" s="486"/>
      <c r="J224" s="35"/>
      <c r="K224" s="35"/>
      <c r="L224" s="35"/>
    </row>
    <row r="225" spans="2:12" ht="15" customHeight="1">
      <c r="B225" s="120"/>
      <c r="C225" s="90"/>
      <c r="D225" s="91" t="s">
        <v>114</v>
      </c>
      <c r="E225" s="27" t="s">
        <v>115</v>
      </c>
      <c r="F225" s="440">
        <v>93800</v>
      </c>
      <c r="G225" s="28"/>
      <c r="H225" s="467">
        <f t="shared" si="14"/>
        <v>93800</v>
      </c>
      <c r="I225" s="486"/>
      <c r="J225" s="35"/>
      <c r="K225" s="35"/>
      <c r="L225" s="35"/>
    </row>
    <row r="226" spans="2:12" ht="15" customHeight="1">
      <c r="B226" s="120"/>
      <c r="C226" s="90"/>
      <c r="D226" s="91" t="s">
        <v>116</v>
      </c>
      <c r="E226" s="27" t="s">
        <v>117</v>
      </c>
      <c r="F226" s="440">
        <v>17400</v>
      </c>
      <c r="G226" s="28"/>
      <c r="H226" s="467">
        <f t="shared" si="14"/>
        <v>17400</v>
      </c>
      <c r="I226" s="486"/>
      <c r="J226" s="35"/>
      <c r="K226" s="35"/>
      <c r="L226" s="35"/>
    </row>
    <row r="227" spans="2:12" ht="15" customHeight="1">
      <c r="B227" s="120"/>
      <c r="C227" s="90"/>
      <c r="D227" s="91" t="s">
        <v>118</v>
      </c>
      <c r="E227" s="27" t="s">
        <v>119</v>
      </c>
      <c r="F227" s="440">
        <v>2500</v>
      </c>
      <c r="G227" s="28"/>
      <c r="H227" s="467">
        <f t="shared" si="14"/>
        <v>2500</v>
      </c>
      <c r="I227" s="486"/>
      <c r="J227" s="35"/>
      <c r="K227" s="35"/>
      <c r="L227" s="35"/>
    </row>
    <row r="228" spans="2:12" ht="15" customHeight="1">
      <c r="B228" s="120"/>
      <c r="C228" s="90"/>
      <c r="D228" s="90">
        <v>4170</v>
      </c>
      <c r="E228" s="27" t="s">
        <v>71</v>
      </c>
      <c r="F228" s="440">
        <v>1000</v>
      </c>
      <c r="G228" s="28"/>
      <c r="H228" s="467">
        <f t="shared" si="14"/>
        <v>1000</v>
      </c>
      <c r="I228" s="486"/>
      <c r="J228" s="35"/>
      <c r="K228" s="35"/>
      <c r="L228" s="35"/>
    </row>
    <row r="229" spans="2:12" ht="15" customHeight="1">
      <c r="B229" s="120"/>
      <c r="C229" s="90"/>
      <c r="D229" s="91" t="s">
        <v>101</v>
      </c>
      <c r="E229" s="27" t="s">
        <v>67</v>
      </c>
      <c r="F229" s="440">
        <v>10000</v>
      </c>
      <c r="G229" s="28"/>
      <c r="H229" s="467">
        <f t="shared" si="14"/>
        <v>10000</v>
      </c>
      <c r="I229" s="486"/>
      <c r="J229" s="35"/>
      <c r="K229" s="35"/>
      <c r="L229" s="35"/>
    </row>
    <row r="230" spans="2:12" ht="15" customHeight="1">
      <c r="B230" s="120"/>
      <c r="C230" s="90"/>
      <c r="D230" s="99">
        <v>4220</v>
      </c>
      <c r="E230" s="27" t="s">
        <v>152</v>
      </c>
      <c r="F230" s="440">
        <v>90000</v>
      </c>
      <c r="G230" s="28"/>
      <c r="H230" s="467">
        <f t="shared" si="14"/>
        <v>90000</v>
      </c>
      <c r="I230" s="486"/>
      <c r="J230" s="35"/>
      <c r="K230" s="35"/>
      <c r="L230" s="35"/>
    </row>
    <row r="231" spans="2:12" ht="15" customHeight="1">
      <c r="B231" s="120"/>
      <c r="C231" s="90"/>
      <c r="D231" s="90" t="s">
        <v>154</v>
      </c>
      <c r="E231" s="27" t="s">
        <v>74</v>
      </c>
      <c r="F231" s="440">
        <v>300</v>
      </c>
      <c r="G231" s="28"/>
      <c r="H231" s="467">
        <f t="shared" si="14"/>
        <v>300</v>
      </c>
      <c r="I231" s="486"/>
      <c r="J231" s="35"/>
      <c r="K231" s="35"/>
      <c r="L231" s="35"/>
    </row>
    <row r="232" spans="2:12" ht="15" customHeight="1">
      <c r="B232" s="120"/>
      <c r="C232" s="90"/>
      <c r="D232" s="91" t="s">
        <v>127</v>
      </c>
      <c r="E232" s="27" t="s">
        <v>128</v>
      </c>
      <c r="F232" s="440">
        <v>3300</v>
      </c>
      <c r="G232" s="28"/>
      <c r="H232" s="467">
        <f t="shared" si="14"/>
        <v>3300</v>
      </c>
      <c r="I232" s="486"/>
      <c r="J232" s="35"/>
      <c r="K232" s="35"/>
      <c r="L232" s="35"/>
    </row>
    <row r="233" spans="2:12" ht="15" customHeight="1">
      <c r="B233" s="120"/>
      <c r="C233" s="90"/>
      <c r="D233" s="99">
        <v>4700</v>
      </c>
      <c r="E233" s="27" t="s">
        <v>129</v>
      </c>
      <c r="F233" s="440">
        <v>600</v>
      </c>
      <c r="G233" s="28"/>
      <c r="H233" s="467">
        <f t="shared" si="14"/>
        <v>600</v>
      </c>
      <c r="I233" s="486"/>
      <c r="J233" s="35"/>
      <c r="K233" s="35"/>
      <c r="L233" s="35"/>
    </row>
    <row r="234" spans="2:12" ht="65.25" customHeight="1">
      <c r="B234" s="120"/>
      <c r="C234" s="239" t="s">
        <v>315</v>
      </c>
      <c r="D234" s="99"/>
      <c r="E234" s="208" t="s">
        <v>328</v>
      </c>
      <c r="F234" s="441">
        <f>SUM(F235:F238)</f>
        <v>21000</v>
      </c>
      <c r="G234" s="441">
        <f>SUM(G235:G238)</f>
        <v>0</v>
      </c>
      <c r="H234" s="441">
        <f>SUM(H235:H238)</f>
        <v>21000</v>
      </c>
      <c r="I234" s="486"/>
      <c r="J234" s="35"/>
      <c r="K234" s="35"/>
      <c r="L234" s="35"/>
    </row>
    <row r="235" spans="2:12" ht="15" customHeight="1">
      <c r="B235" s="120"/>
      <c r="C235" s="90"/>
      <c r="D235" s="91" t="s">
        <v>114</v>
      </c>
      <c r="E235" s="27" t="s">
        <v>115</v>
      </c>
      <c r="F235" s="440">
        <v>16100</v>
      </c>
      <c r="G235" s="28"/>
      <c r="H235" s="467">
        <f>F235+G235</f>
        <v>16100</v>
      </c>
      <c r="I235" s="486"/>
      <c r="J235" s="35"/>
      <c r="K235" s="35"/>
      <c r="L235" s="35"/>
    </row>
    <row r="236" spans="2:12" ht="15" customHeight="1">
      <c r="B236" s="120"/>
      <c r="C236" s="90"/>
      <c r="D236" s="91" t="s">
        <v>116</v>
      </c>
      <c r="E236" s="27" t="s">
        <v>117</v>
      </c>
      <c r="F236" s="440">
        <v>2800</v>
      </c>
      <c r="G236" s="28"/>
      <c r="H236" s="467">
        <f>F236+G236</f>
        <v>2800</v>
      </c>
      <c r="I236" s="486"/>
      <c r="J236" s="35"/>
      <c r="K236" s="35"/>
      <c r="L236" s="35"/>
    </row>
    <row r="237" spans="2:12" ht="15" customHeight="1">
      <c r="B237" s="120"/>
      <c r="C237" s="90"/>
      <c r="D237" s="91" t="s">
        <v>118</v>
      </c>
      <c r="E237" s="27" t="s">
        <v>119</v>
      </c>
      <c r="F237" s="440">
        <v>400</v>
      </c>
      <c r="G237" s="28"/>
      <c r="H237" s="467">
        <f>F237+G237</f>
        <v>400</v>
      </c>
      <c r="I237" s="486"/>
      <c r="J237" s="35"/>
      <c r="K237" s="35"/>
      <c r="L237" s="35"/>
    </row>
    <row r="238" spans="2:12" ht="15" customHeight="1">
      <c r="B238" s="120"/>
      <c r="C238" s="90"/>
      <c r="D238" s="91" t="s">
        <v>141</v>
      </c>
      <c r="E238" s="27" t="s">
        <v>374</v>
      </c>
      <c r="F238" s="440">
        <v>1700</v>
      </c>
      <c r="G238" s="28"/>
      <c r="H238" s="467">
        <f>F238+G238</f>
        <v>1700</v>
      </c>
      <c r="I238" s="486"/>
      <c r="J238" s="35"/>
      <c r="K238" s="35"/>
      <c r="L238" s="35"/>
    </row>
    <row r="239" spans="2:12" ht="66" customHeight="1">
      <c r="B239" s="120"/>
      <c r="C239" s="239" t="s">
        <v>316</v>
      </c>
      <c r="D239" s="99"/>
      <c r="E239" s="208" t="s">
        <v>329</v>
      </c>
      <c r="F239" s="441">
        <f>SUM(F240:F245)</f>
        <v>470300</v>
      </c>
      <c r="G239" s="441">
        <f>SUM(G240:G245)</f>
        <v>0</v>
      </c>
      <c r="H239" s="441">
        <f>SUM(H240:H245)</f>
        <v>470300</v>
      </c>
      <c r="I239" s="486"/>
      <c r="J239" s="35"/>
      <c r="K239" s="35"/>
      <c r="L239" s="35"/>
    </row>
    <row r="240" spans="2:12" ht="15" customHeight="1">
      <c r="B240" s="120"/>
      <c r="C240" s="90"/>
      <c r="D240" s="91" t="s">
        <v>114</v>
      </c>
      <c r="E240" s="27" t="s">
        <v>115</v>
      </c>
      <c r="F240" s="440">
        <v>351100</v>
      </c>
      <c r="G240" s="28"/>
      <c r="H240" s="467">
        <f aca="true" t="shared" si="15" ref="H240:H245">F240+G240</f>
        <v>351100</v>
      </c>
      <c r="I240" s="486"/>
      <c r="J240" s="35"/>
      <c r="K240" s="35"/>
      <c r="L240" s="35"/>
    </row>
    <row r="241" spans="2:12" ht="15" customHeight="1">
      <c r="B241" s="120"/>
      <c r="C241" s="239"/>
      <c r="D241" s="91" t="s">
        <v>124</v>
      </c>
      <c r="E241" s="27" t="s">
        <v>70</v>
      </c>
      <c r="F241" s="440">
        <v>20000</v>
      </c>
      <c r="G241" s="28"/>
      <c r="H241" s="467">
        <f t="shared" si="15"/>
        <v>20000</v>
      </c>
      <c r="I241" s="486"/>
      <c r="J241" s="35"/>
      <c r="K241" s="35"/>
      <c r="L241" s="35"/>
    </row>
    <row r="242" spans="2:12" ht="15" customHeight="1">
      <c r="B242" s="120"/>
      <c r="C242" s="90"/>
      <c r="D242" s="91" t="s">
        <v>116</v>
      </c>
      <c r="E242" s="27" t="s">
        <v>117</v>
      </c>
      <c r="F242" s="440">
        <v>60500</v>
      </c>
      <c r="G242" s="28"/>
      <c r="H242" s="467">
        <f t="shared" si="15"/>
        <v>60500</v>
      </c>
      <c r="I242" s="486"/>
      <c r="J242" s="35"/>
      <c r="K242" s="35"/>
      <c r="L242" s="35"/>
    </row>
    <row r="243" spans="2:12" ht="15" customHeight="1">
      <c r="B243" s="120"/>
      <c r="C243" s="90"/>
      <c r="D243" s="91" t="s">
        <v>118</v>
      </c>
      <c r="E243" s="27" t="s">
        <v>119</v>
      </c>
      <c r="F243" s="440">
        <v>8700</v>
      </c>
      <c r="G243" s="28"/>
      <c r="H243" s="467">
        <f t="shared" si="15"/>
        <v>8700</v>
      </c>
      <c r="I243" s="486"/>
      <c r="J243" s="35"/>
      <c r="K243" s="35"/>
      <c r="L243" s="35"/>
    </row>
    <row r="244" spans="2:12" ht="15" customHeight="1">
      <c r="B244" s="120"/>
      <c r="C244" s="90"/>
      <c r="D244" s="91" t="s">
        <v>141</v>
      </c>
      <c r="E244" s="27" t="s">
        <v>374</v>
      </c>
      <c r="F244" s="440">
        <v>26100</v>
      </c>
      <c r="G244" s="28"/>
      <c r="H244" s="467">
        <f t="shared" si="15"/>
        <v>26100</v>
      </c>
      <c r="I244" s="486"/>
      <c r="J244" s="35"/>
      <c r="K244" s="35"/>
      <c r="L244" s="35"/>
    </row>
    <row r="245" spans="2:12" ht="15" customHeight="1">
      <c r="B245" s="120"/>
      <c r="C245" s="90"/>
      <c r="D245" s="91" t="s">
        <v>121</v>
      </c>
      <c r="E245" s="27" t="s">
        <v>75</v>
      </c>
      <c r="F245" s="440">
        <v>3900</v>
      </c>
      <c r="G245" s="28"/>
      <c r="H245" s="467">
        <f t="shared" si="15"/>
        <v>3900</v>
      </c>
      <c r="I245" s="486"/>
      <c r="J245" s="35"/>
      <c r="K245" s="35"/>
      <c r="L245" s="35"/>
    </row>
    <row r="246" spans="2:12" ht="15" customHeight="1">
      <c r="B246" s="121"/>
      <c r="C246" s="239" t="s">
        <v>148</v>
      </c>
      <c r="D246" s="238"/>
      <c r="E246" s="208" t="s">
        <v>42</v>
      </c>
      <c r="F246" s="441">
        <f>SUM(F247:F248)</f>
        <v>72900</v>
      </c>
      <c r="G246" s="441">
        <f>SUM(G247:G248)</f>
        <v>0</v>
      </c>
      <c r="H246" s="441">
        <f>SUM(H247:H248)</f>
        <v>72900</v>
      </c>
      <c r="I246" s="486"/>
      <c r="J246" s="35"/>
      <c r="K246" s="35"/>
      <c r="L246" s="35"/>
    </row>
    <row r="247" spans="2:12" ht="15" customHeight="1">
      <c r="B247" s="120"/>
      <c r="C247" s="90"/>
      <c r="D247" s="91" t="s">
        <v>68</v>
      </c>
      <c r="E247" s="27" t="s">
        <v>243</v>
      </c>
      <c r="F247" s="440">
        <v>4600</v>
      </c>
      <c r="G247" s="28"/>
      <c r="H247" s="467">
        <f>F247+G247</f>
        <v>4600</v>
      </c>
      <c r="I247" s="486"/>
      <c r="J247" s="35"/>
      <c r="K247" s="35"/>
      <c r="L247" s="35"/>
    </row>
    <row r="248" spans="2:12" ht="15" customHeight="1" thickBot="1">
      <c r="B248" s="306"/>
      <c r="C248" s="307"/>
      <c r="D248" s="308" t="s">
        <v>127</v>
      </c>
      <c r="E248" s="297" t="s">
        <v>128</v>
      </c>
      <c r="F248" s="452">
        <v>68300</v>
      </c>
      <c r="G248" s="490"/>
      <c r="H248" s="491">
        <f>F248+G248</f>
        <v>68300</v>
      </c>
      <c r="I248" s="492"/>
      <c r="J248" s="35"/>
      <c r="K248" s="35"/>
      <c r="L248" s="35"/>
    </row>
    <row r="249" spans="2:12" ht="15.75" customHeight="1" thickBot="1">
      <c r="B249" s="227" t="s">
        <v>149</v>
      </c>
      <c r="C249" s="223"/>
      <c r="D249" s="223"/>
      <c r="E249" s="224" t="s">
        <v>150</v>
      </c>
      <c r="F249" s="444">
        <f>F250+F252+F254+F264</f>
        <v>258000</v>
      </c>
      <c r="G249" s="444">
        <f>G250+G252+G254+G264</f>
        <v>-700</v>
      </c>
      <c r="H249" s="444">
        <f>H250+H252+H254+H264</f>
        <v>257300</v>
      </c>
      <c r="I249" s="481"/>
      <c r="J249" s="35"/>
      <c r="K249" s="35"/>
      <c r="L249" s="35"/>
    </row>
    <row r="250" spans="2:12" ht="15.75" customHeight="1">
      <c r="B250" s="498"/>
      <c r="C250" s="499" t="s">
        <v>339</v>
      </c>
      <c r="D250" s="500"/>
      <c r="E250" s="501" t="s">
        <v>354</v>
      </c>
      <c r="F250" s="502">
        <f>F251</f>
        <v>26000</v>
      </c>
      <c r="G250" s="502">
        <f>G251</f>
        <v>0</v>
      </c>
      <c r="H250" s="502">
        <f>H251</f>
        <v>26000</v>
      </c>
      <c r="I250" s="488"/>
      <c r="J250" s="35"/>
      <c r="K250" s="35"/>
      <c r="L250" s="35"/>
    </row>
    <row r="251" spans="2:12" ht="36">
      <c r="B251" s="251"/>
      <c r="C251" s="252"/>
      <c r="D251" s="146" t="s">
        <v>289</v>
      </c>
      <c r="E251" s="168" t="s">
        <v>290</v>
      </c>
      <c r="F251" s="455">
        <v>26000</v>
      </c>
      <c r="G251" s="28"/>
      <c r="H251" s="467">
        <f>F251+G251</f>
        <v>26000</v>
      </c>
      <c r="I251" s="486"/>
      <c r="J251" s="35"/>
      <c r="K251" s="35"/>
      <c r="L251" s="35"/>
    </row>
    <row r="252" spans="2:12" ht="15.75" customHeight="1">
      <c r="B252" s="127"/>
      <c r="C252" s="244" t="s">
        <v>180</v>
      </c>
      <c r="D252" s="245"/>
      <c r="E252" s="246" t="s">
        <v>206</v>
      </c>
      <c r="F252" s="454">
        <f>F253</f>
        <v>15000</v>
      </c>
      <c r="G252" s="454">
        <f>G253</f>
        <v>0</v>
      </c>
      <c r="H252" s="454">
        <f>H253</f>
        <v>15000</v>
      </c>
      <c r="I252" s="486"/>
      <c r="J252" s="35"/>
      <c r="K252" s="35"/>
      <c r="L252" s="35"/>
    </row>
    <row r="253" spans="2:12" ht="15.75" customHeight="1">
      <c r="B253" s="128"/>
      <c r="C253" s="129"/>
      <c r="D253" s="91" t="s">
        <v>101</v>
      </c>
      <c r="E253" s="27" t="s">
        <v>67</v>
      </c>
      <c r="F253" s="456">
        <v>15000</v>
      </c>
      <c r="G253" s="28"/>
      <c r="H253" s="467">
        <f>F253+G253</f>
        <v>15000</v>
      </c>
      <c r="I253" s="486"/>
      <c r="J253" s="35"/>
      <c r="K253" s="35"/>
      <c r="L253" s="35"/>
    </row>
    <row r="254" spans="2:12" ht="15.75" customHeight="1">
      <c r="B254" s="119"/>
      <c r="C254" s="211" t="s">
        <v>151</v>
      </c>
      <c r="D254" s="212"/>
      <c r="E254" s="213" t="s">
        <v>207</v>
      </c>
      <c r="F254" s="445">
        <f>SUM(F255:F263)</f>
        <v>215000</v>
      </c>
      <c r="G254" s="445">
        <f>SUM(G255:G263)</f>
        <v>0</v>
      </c>
      <c r="H254" s="445">
        <f>SUM(H255:H263)</f>
        <v>215000</v>
      </c>
      <c r="I254" s="486"/>
      <c r="J254" s="35"/>
      <c r="K254" s="35"/>
      <c r="L254" s="35"/>
    </row>
    <row r="255" spans="2:12" ht="49.5" customHeight="1">
      <c r="B255" s="119"/>
      <c r="C255" s="170"/>
      <c r="D255" s="169" t="s">
        <v>250</v>
      </c>
      <c r="E255" s="27" t="s">
        <v>251</v>
      </c>
      <c r="F255" s="457">
        <v>70000</v>
      </c>
      <c r="G255" s="28"/>
      <c r="H255" s="467">
        <f aca="true" t="shared" si="16" ref="H255:H263">F255+G255</f>
        <v>70000</v>
      </c>
      <c r="I255" s="486"/>
      <c r="J255" s="35"/>
      <c r="K255" s="35"/>
      <c r="L255" s="35"/>
    </row>
    <row r="256" spans="2:12" ht="15.75" customHeight="1">
      <c r="B256" s="121"/>
      <c r="C256" s="100"/>
      <c r="D256" s="91" t="s">
        <v>109</v>
      </c>
      <c r="E256" s="27" t="s">
        <v>110</v>
      </c>
      <c r="F256" s="446">
        <v>20000</v>
      </c>
      <c r="G256" s="28"/>
      <c r="H256" s="467">
        <f t="shared" si="16"/>
        <v>20000</v>
      </c>
      <c r="I256" s="486"/>
      <c r="J256" s="35"/>
      <c r="K256" s="35"/>
      <c r="L256" s="35"/>
    </row>
    <row r="257" spans="2:12" ht="15.75" customHeight="1">
      <c r="B257" s="120"/>
      <c r="C257" s="90"/>
      <c r="D257" s="90">
        <v>4170</v>
      </c>
      <c r="E257" s="27" t="s">
        <v>71</v>
      </c>
      <c r="F257" s="440">
        <v>18000</v>
      </c>
      <c r="G257" s="28"/>
      <c r="H257" s="467">
        <f t="shared" si="16"/>
        <v>18000</v>
      </c>
      <c r="I257" s="486"/>
      <c r="J257" s="35"/>
      <c r="K257" s="35"/>
      <c r="L257" s="35"/>
    </row>
    <row r="258" spans="2:12" ht="15.75" customHeight="1">
      <c r="B258" s="120"/>
      <c r="C258" s="90"/>
      <c r="D258" s="91" t="s">
        <v>101</v>
      </c>
      <c r="E258" s="27" t="s">
        <v>67</v>
      </c>
      <c r="F258" s="440">
        <v>34000</v>
      </c>
      <c r="G258" s="28"/>
      <c r="H258" s="467">
        <f t="shared" si="16"/>
        <v>34000</v>
      </c>
      <c r="I258" s="486"/>
      <c r="J258" s="35"/>
      <c r="K258" s="35"/>
      <c r="L258" s="35"/>
    </row>
    <row r="259" spans="2:12" ht="15.75" customHeight="1">
      <c r="B259" s="120"/>
      <c r="C259" s="90"/>
      <c r="D259" s="99">
        <v>4220</v>
      </c>
      <c r="E259" s="27" t="s">
        <v>152</v>
      </c>
      <c r="F259" s="440">
        <v>3000</v>
      </c>
      <c r="G259" s="28"/>
      <c r="H259" s="467">
        <f t="shared" si="16"/>
        <v>3000</v>
      </c>
      <c r="I259" s="486"/>
      <c r="J259" s="35"/>
      <c r="K259" s="35"/>
      <c r="L259" s="35"/>
    </row>
    <row r="260" spans="2:12" ht="15.75" customHeight="1">
      <c r="B260" s="120"/>
      <c r="C260" s="90"/>
      <c r="D260" s="91" t="s">
        <v>65</v>
      </c>
      <c r="E260" s="27" t="s">
        <v>66</v>
      </c>
      <c r="F260" s="440">
        <v>63500</v>
      </c>
      <c r="G260" s="28"/>
      <c r="H260" s="467">
        <f t="shared" si="16"/>
        <v>63500</v>
      </c>
      <c r="I260" s="486"/>
      <c r="J260" s="35"/>
      <c r="K260" s="35"/>
      <c r="L260" s="35"/>
    </row>
    <row r="261" spans="2:12" ht="15.75" customHeight="1">
      <c r="B261" s="122"/>
      <c r="C261" s="93"/>
      <c r="D261" s="91" t="s">
        <v>121</v>
      </c>
      <c r="E261" s="27" t="s">
        <v>75</v>
      </c>
      <c r="F261" s="442">
        <v>1000</v>
      </c>
      <c r="G261" s="28"/>
      <c r="H261" s="467">
        <f t="shared" si="16"/>
        <v>1000</v>
      </c>
      <c r="I261" s="486"/>
      <c r="J261" s="35"/>
      <c r="K261" s="35"/>
      <c r="L261" s="35"/>
    </row>
    <row r="262" spans="2:12" ht="15.75" customHeight="1">
      <c r="B262" s="122"/>
      <c r="C262" s="93"/>
      <c r="D262" s="99">
        <v>4610</v>
      </c>
      <c r="E262" s="27" t="s">
        <v>245</v>
      </c>
      <c r="F262" s="442">
        <v>1000</v>
      </c>
      <c r="G262" s="28"/>
      <c r="H262" s="467">
        <f t="shared" si="16"/>
        <v>1000</v>
      </c>
      <c r="I262" s="486"/>
      <c r="J262" s="35"/>
      <c r="K262" s="35"/>
      <c r="L262" s="35"/>
    </row>
    <row r="263" spans="2:12" ht="15.75" customHeight="1">
      <c r="B263" s="120"/>
      <c r="C263" s="90"/>
      <c r="D263" s="99">
        <v>4700</v>
      </c>
      <c r="E263" s="27" t="s">
        <v>129</v>
      </c>
      <c r="F263" s="440">
        <v>4500</v>
      </c>
      <c r="G263" s="28"/>
      <c r="H263" s="467">
        <f t="shared" si="16"/>
        <v>4500</v>
      </c>
      <c r="I263" s="486"/>
      <c r="J263" s="35"/>
      <c r="K263" s="35"/>
      <c r="L263" s="35"/>
    </row>
    <row r="264" spans="2:12" ht="15.75" customHeight="1">
      <c r="B264" s="120"/>
      <c r="C264" s="239" t="s">
        <v>223</v>
      </c>
      <c r="D264" s="238"/>
      <c r="E264" s="208" t="s">
        <v>42</v>
      </c>
      <c r="F264" s="441">
        <f>F265</f>
        <v>2000</v>
      </c>
      <c r="G264" s="441">
        <f>G265</f>
        <v>-700</v>
      </c>
      <c r="H264" s="441">
        <f>H265</f>
        <v>1300</v>
      </c>
      <c r="I264" s="486"/>
      <c r="J264" s="35"/>
      <c r="K264" s="35"/>
      <c r="L264" s="35"/>
    </row>
    <row r="265" spans="2:12" ht="50.25" customHeight="1" thickBot="1">
      <c r="B265" s="503"/>
      <c r="C265" s="504"/>
      <c r="D265" s="505" t="s">
        <v>250</v>
      </c>
      <c r="E265" s="297" t="s">
        <v>251</v>
      </c>
      <c r="F265" s="506">
        <v>2000</v>
      </c>
      <c r="G265" s="568">
        <v>-700</v>
      </c>
      <c r="H265" s="491">
        <f>F265+G265</f>
        <v>1300</v>
      </c>
      <c r="I265" s="574" t="s">
        <v>435</v>
      </c>
      <c r="J265" s="35"/>
      <c r="K265" s="35"/>
      <c r="L265" s="35"/>
    </row>
    <row r="266" spans="2:12" ht="15.75" customHeight="1" thickBot="1">
      <c r="B266" s="227" t="s">
        <v>56</v>
      </c>
      <c r="C266" s="223"/>
      <c r="D266" s="223"/>
      <c r="E266" s="216" t="s">
        <v>39</v>
      </c>
      <c r="F266" s="444">
        <f>F267+F269+F271+F277+F273+F281+F298+F301+F305+F310+F312+F330+F334</f>
        <v>4186463</v>
      </c>
      <c r="G266" s="444">
        <f>G267+G269+G271+G277+G273+G281+G298+G301+G305+G310+G312+G330+G334</f>
        <v>2004529</v>
      </c>
      <c r="H266" s="444">
        <f>H267+H269+H271+H277+H273+H281+H298+H301+H305+H310+H312+H330+H334</f>
        <v>6190992</v>
      </c>
      <c r="I266" s="481"/>
      <c r="J266" s="35"/>
      <c r="K266" s="35"/>
      <c r="L266" s="35"/>
    </row>
    <row r="267" spans="2:12" ht="15.75" customHeight="1">
      <c r="B267" s="250"/>
      <c r="C267" s="507" t="s">
        <v>317</v>
      </c>
      <c r="D267" s="508"/>
      <c r="E267" s="509" t="s">
        <v>318</v>
      </c>
      <c r="F267" s="458">
        <f>F268</f>
        <v>19000</v>
      </c>
      <c r="G267" s="458">
        <f>G268</f>
        <v>0</v>
      </c>
      <c r="H267" s="458">
        <f>H268</f>
        <v>19000</v>
      </c>
      <c r="I267" s="488"/>
      <c r="J267" s="35"/>
      <c r="K267" s="35"/>
      <c r="L267" s="35"/>
    </row>
    <row r="268" spans="2:12" ht="24">
      <c r="B268" s="251"/>
      <c r="C268" s="252"/>
      <c r="D268" s="99">
        <v>4330</v>
      </c>
      <c r="E268" s="27" t="s">
        <v>155</v>
      </c>
      <c r="F268" s="455">
        <v>19000</v>
      </c>
      <c r="G268" s="547"/>
      <c r="H268" s="467">
        <f>F268+G268</f>
        <v>19000</v>
      </c>
      <c r="I268" s="574"/>
      <c r="J268" s="35"/>
      <c r="K268" s="35"/>
      <c r="L268" s="35"/>
    </row>
    <row r="269" spans="2:12" ht="15.75" customHeight="1">
      <c r="B269" s="329"/>
      <c r="C269" s="236" t="s">
        <v>262</v>
      </c>
      <c r="D269" s="330"/>
      <c r="E269" s="199" t="s">
        <v>263</v>
      </c>
      <c r="F269" s="459">
        <f>F270</f>
        <v>110000</v>
      </c>
      <c r="G269" s="459">
        <f>G270</f>
        <v>0</v>
      </c>
      <c r="H269" s="459">
        <f>H270</f>
        <v>110000</v>
      </c>
      <c r="I269" s="486"/>
      <c r="J269" s="35"/>
      <c r="K269" s="35"/>
      <c r="L269" s="35"/>
    </row>
    <row r="270" spans="2:12" ht="24">
      <c r="B270" s="251"/>
      <c r="C270" s="252"/>
      <c r="D270" s="99">
        <v>4330</v>
      </c>
      <c r="E270" s="27" t="s">
        <v>155</v>
      </c>
      <c r="F270" s="455">
        <v>110000</v>
      </c>
      <c r="G270" s="28"/>
      <c r="H270" s="467">
        <f>F270+G270</f>
        <v>110000</v>
      </c>
      <c r="I270" s="486"/>
      <c r="J270" s="35"/>
      <c r="K270" s="35"/>
      <c r="L270" s="35"/>
    </row>
    <row r="271" spans="2:12" ht="15.75" customHeight="1">
      <c r="B271" s="316"/>
      <c r="C271" s="655" t="s">
        <v>252</v>
      </c>
      <c r="D271" s="655"/>
      <c r="E271" s="656" t="s">
        <v>256</v>
      </c>
      <c r="F271" s="524">
        <f>F272</f>
        <v>11000</v>
      </c>
      <c r="G271" s="524">
        <f>G272</f>
        <v>0</v>
      </c>
      <c r="H271" s="524">
        <f>H272</f>
        <v>11000</v>
      </c>
      <c r="I271" s="486"/>
      <c r="J271" s="35"/>
      <c r="K271" s="35"/>
      <c r="L271" s="35"/>
    </row>
    <row r="272" spans="2:12" ht="26.25" customHeight="1">
      <c r="B272" s="316"/>
      <c r="C272" s="301"/>
      <c r="D272" s="99">
        <v>4330</v>
      </c>
      <c r="E272" s="27" t="s">
        <v>155</v>
      </c>
      <c r="F272" s="455">
        <v>11000</v>
      </c>
      <c r="G272" s="28"/>
      <c r="H272" s="467">
        <f>F272+G272</f>
        <v>11000</v>
      </c>
      <c r="I272" s="486"/>
      <c r="J272" s="35"/>
      <c r="K272" s="35"/>
      <c r="L272" s="35"/>
    </row>
    <row r="273" spans="2:12" ht="27" customHeight="1">
      <c r="B273" s="316"/>
      <c r="C273" s="239" t="s">
        <v>221</v>
      </c>
      <c r="D273" s="523"/>
      <c r="E273" s="208" t="s">
        <v>222</v>
      </c>
      <c r="F273" s="524">
        <f>SUM(F274:F276)</f>
        <v>2800</v>
      </c>
      <c r="G273" s="524">
        <f>SUM(G274:G276)</f>
        <v>0</v>
      </c>
      <c r="H273" s="524">
        <f>SUM(H274:H276)</f>
        <v>2800</v>
      </c>
      <c r="I273" s="486"/>
      <c r="J273" s="35"/>
      <c r="K273" s="35"/>
      <c r="L273" s="35"/>
    </row>
    <row r="274" spans="2:12" ht="15.75" customHeight="1">
      <c r="B274" s="186"/>
      <c r="C274" s="187"/>
      <c r="D274" s="91" t="s">
        <v>101</v>
      </c>
      <c r="E274" s="27" t="s">
        <v>67</v>
      </c>
      <c r="F274" s="460">
        <v>1000</v>
      </c>
      <c r="G274" s="28"/>
      <c r="H274" s="467">
        <f>F274+G274</f>
        <v>1000</v>
      </c>
      <c r="I274" s="486"/>
      <c r="J274" s="35"/>
      <c r="K274" s="35"/>
      <c r="L274" s="35"/>
    </row>
    <row r="275" spans="2:12" ht="15.75" customHeight="1">
      <c r="B275" s="316"/>
      <c r="C275" s="301"/>
      <c r="D275" s="91" t="s">
        <v>121</v>
      </c>
      <c r="E275" s="27" t="s">
        <v>75</v>
      </c>
      <c r="F275" s="455">
        <v>300</v>
      </c>
      <c r="G275" s="28"/>
      <c r="H275" s="467">
        <f>F275+G275</f>
        <v>300</v>
      </c>
      <c r="I275" s="486"/>
      <c r="J275" s="35"/>
      <c r="K275" s="35"/>
      <c r="L275" s="35"/>
    </row>
    <row r="276" spans="2:12" ht="15.75" customHeight="1">
      <c r="B276" s="316"/>
      <c r="C276" s="301"/>
      <c r="D276" s="99">
        <v>4700</v>
      </c>
      <c r="E276" s="27" t="s">
        <v>129</v>
      </c>
      <c r="F276" s="455">
        <v>1500</v>
      </c>
      <c r="G276" s="28"/>
      <c r="H276" s="467">
        <f>F276+G276</f>
        <v>1500</v>
      </c>
      <c r="I276" s="486"/>
      <c r="J276" s="35"/>
      <c r="K276" s="35"/>
      <c r="L276" s="35"/>
    </row>
    <row r="277" spans="2:12" ht="15.75" customHeight="1">
      <c r="B277" s="186"/>
      <c r="C277" s="236" t="s">
        <v>253</v>
      </c>
      <c r="D277" s="196"/>
      <c r="E277" s="213" t="s">
        <v>255</v>
      </c>
      <c r="F277" s="459">
        <f>SUM(F278:F280)</f>
        <v>32200</v>
      </c>
      <c r="G277" s="459">
        <f>SUM(G278:G280)</f>
        <v>0</v>
      </c>
      <c r="H277" s="459">
        <f>SUM(H278:H280)</f>
        <v>32200</v>
      </c>
      <c r="I277" s="486"/>
      <c r="J277" s="35"/>
      <c r="K277" s="35"/>
      <c r="L277" s="35"/>
    </row>
    <row r="278" spans="2:12" ht="15.75" customHeight="1">
      <c r="B278" s="186"/>
      <c r="C278" s="187"/>
      <c r="D278" s="91" t="s">
        <v>116</v>
      </c>
      <c r="E278" s="27" t="s">
        <v>117</v>
      </c>
      <c r="F278" s="460">
        <v>4100</v>
      </c>
      <c r="G278" s="28"/>
      <c r="H278" s="467">
        <f>F278+G278</f>
        <v>4100</v>
      </c>
      <c r="I278" s="486"/>
      <c r="J278" s="35"/>
      <c r="K278" s="35"/>
      <c r="L278" s="35"/>
    </row>
    <row r="279" spans="2:12" ht="15.75" customHeight="1">
      <c r="B279" s="186"/>
      <c r="C279" s="187"/>
      <c r="D279" s="90" t="s">
        <v>118</v>
      </c>
      <c r="E279" s="27" t="s">
        <v>119</v>
      </c>
      <c r="F279" s="460">
        <v>700</v>
      </c>
      <c r="G279" s="28"/>
      <c r="H279" s="467">
        <f>F279+G279</f>
        <v>700</v>
      </c>
      <c r="I279" s="486"/>
      <c r="J279" s="35"/>
      <c r="K279" s="35"/>
      <c r="L279" s="35"/>
    </row>
    <row r="280" spans="2:12" ht="15.75" customHeight="1">
      <c r="B280" s="186"/>
      <c r="C280" s="187"/>
      <c r="D280" s="90">
        <v>4170</v>
      </c>
      <c r="E280" s="27" t="s">
        <v>71</v>
      </c>
      <c r="F280" s="460">
        <v>27400</v>
      </c>
      <c r="G280" s="28"/>
      <c r="H280" s="467">
        <f>F280+G280</f>
        <v>27400</v>
      </c>
      <c r="I280" s="486"/>
      <c r="J280" s="35"/>
      <c r="K280" s="35"/>
      <c r="L280" s="35"/>
    </row>
    <row r="281" spans="2:12" ht="43.5" customHeight="1">
      <c r="B281" s="119"/>
      <c r="C281" s="211" t="s">
        <v>57</v>
      </c>
      <c r="D281" s="247"/>
      <c r="E281" s="203" t="s">
        <v>239</v>
      </c>
      <c r="F281" s="445">
        <f>SUM(F282:F297)</f>
        <v>2678685</v>
      </c>
      <c r="G281" s="445">
        <f>SUM(G282:G297)</f>
        <v>0</v>
      </c>
      <c r="H281" s="445">
        <f>SUM(H282:H297)</f>
        <v>2678685</v>
      </c>
      <c r="I281" s="486"/>
      <c r="J281" s="35"/>
      <c r="K281" s="35"/>
      <c r="L281" s="35"/>
    </row>
    <row r="282" spans="2:12" ht="15" customHeight="1">
      <c r="B282" s="119"/>
      <c r="C282" s="211"/>
      <c r="D282" s="91" t="s">
        <v>68</v>
      </c>
      <c r="E282" s="27" t="s">
        <v>389</v>
      </c>
      <c r="F282" s="451">
        <v>460</v>
      </c>
      <c r="G282" s="28"/>
      <c r="H282" s="467">
        <f aca="true" t="shared" si="17" ref="H282:H297">F282+G282</f>
        <v>460</v>
      </c>
      <c r="I282" s="486"/>
      <c r="J282" s="35"/>
      <c r="K282" s="35"/>
      <c r="L282" s="35"/>
    </row>
    <row r="283" spans="2:12" ht="15.75" customHeight="1">
      <c r="B283" s="120"/>
      <c r="C283" s="90"/>
      <c r="D283" s="90" t="s">
        <v>153</v>
      </c>
      <c r="E283" s="27" t="s">
        <v>390</v>
      </c>
      <c r="F283" s="440">
        <v>2457325</v>
      </c>
      <c r="G283" s="547">
        <v>-7000</v>
      </c>
      <c r="H283" s="467">
        <f t="shared" si="17"/>
        <v>2450325</v>
      </c>
      <c r="I283" s="574" t="s">
        <v>435</v>
      </c>
      <c r="J283" s="35"/>
      <c r="K283" s="35"/>
      <c r="L283" s="35"/>
    </row>
    <row r="284" spans="2:12" ht="15.75" customHeight="1">
      <c r="B284" s="120"/>
      <c r="C284" s="90"/>
      <c r="D284" s="90" t="s">
        <v>114</v>
      </c>
      <c r="E284" s="27" t="s">
        <v>391</v>
      </c>
      <c r="F284" s="440">
        <v>65900</v>
      </c>
      <c r="G284" s="614"/>
      <c r="H284" s="467">
        <f t="shared" si="17"/>
        <v>65900</v>
      </c>
      <c r="I284" s="486"/>
      <c r="J284" s="35"/>
      <c r="K284" s="35"/>
      <c r="L284" s="35"/>
    </row>
    <row r="285" spans="2:12" ht="15.75" customHeight="1">
      <c r="B285" s="120"/>
      <c r="C285" s="90"/>
      <c r="D285" s="91" t="s">
        <v>124</v>
      </c>
      <c r="E285" s="27" t="s">
        <v>392</v>
      </c>
      <c r="F285" s="440">
        <v>3900</v>
      </c>
      <c r="G285" s="614"/>
      <c r="H285" s="467">
        <f t="shared" si="17"/>
        <v>3900</v>
      </c>
      <c r="I285" s="486"/>
      <c r="J285" s="35"/>
      <c r="K285" s="35"/>
      <c r="L285" s="35"/>
    </row>
    <row r="286" spans="2:12" ht="15.75" customHeight="1">
      <c r="B286" s="120"/>
      <c r="C286" s="90"/>
      <c r="D286" s="90" t="s">
        <v>116</v>
      </c>
      <c r="E286" s="27" t="s">
        <v>393</v>
      </c>
      <c r="F286" s="440">
        <v>130000</v>
      </c>
      <c r="G286" s="614"/>
      <c r="H286" s="467">
        <f t="shared" si="17"/>
        <v>130000</v>
      </c>
      <c r="I286" s="486"/>
      <c r="J286" s="35"/>
      <c r="K286" s="35"/>
      <c r="L286" s="35"/>
    </row>
    <row r="287" spans="2:12" ht="15.75" customHeight="1">
      <c r="B287" s="120"/>
      <c r="C287" s="90"/>
      <c r="D287" s="90">
        <v>4170</v>
      </c>
      <c r="E287" s="27" t="s">
        <v>394</v>
      </c>
      <c r="F287" s="440">
        <v>1000</v>
      </c>
      <c r="G287" s="614"/>
      <c r="H287" s="467">
        <f t="shared" si="17"/>
        <v>1000</v>
      </c>
      <c r="I287" s="486"/>
      <c r="J287" s="35"/>
      <c r="K287" s="35"/>
      <c r="L287" s="35"/>
    </row>
    <row r="288" spans="2:12" ht="15.75" customHeight="1">
      <c r="B288" s="120"/>
      <c r="C288" s="90"/>
      <c r="D288" s="90" t="s">
        <v>101</v>
      </c>
      <c r="E288" s="27" t="s">
        <v>395</v>
      </c>
      <c r="F288" s="440">
        <v>2200</v>
      </c>
      <c r="G288" s="614"/>
      <c r="H288" s="467">
        <f t="shared" si="17"/>
        <v>2200</v>
      </c>
      <c r="I288" s="486"/>
      <c r="J288" s="35"/>
      <c r="K288" s="35"/>
      <c r="L288" s="35"/>
    </row>
    <row r="289" spans="2:12" ht="15.75" customHeight="1">
      <c r="B289" s="120"/>
      <c r="C289" s="90"/>
      <c r="D289" s="91" t="s">
        <v>125</v>
      </c>
      <c r="E289" s="27" t="s">
        <v>396</v>
      </c>
      <c r="F289" s="440">
        <v>700</v>
      </c>
      <c r="G289" s="614"/>
      <c r="H289" s="467">
        <f t="shared" si="17"/>
        <v>700</v>
      </c>
      <c r="I289" s="486"/>
      <c r="J289" s="35"/>
      <c r="K289" s="35"/>
      <c r="L289" s="35"/>
    </row>
    <row r="290" spans="2:12" ht="15.75" customHeight="1">
      <c r="B290" s="120"/>
      <c r="C290" s="90"/>
      <c r="D290" s="91" t="s">
        <v>126</v>
      </c>
      <c r="E290" s="27" t="s">
        <v>397</v>
      </c>
      <c r="F290" s="440">
        <v>1000</v>
      </c>
      <c r="G290" s="614">
        <v>7000</v>
      </c>
      <c r="H290" s="467">
        <f t="shared" si="17"/>
        <v>8000</v>
      </c>
      <c r="I290" s="574" t="s">
        <v>435</v>
      </c>
      <c r="J290" s="35"/>
      <c r="K290" s="35"/>
      <c r="L290" s="35"/>
    </row>
    <row r="291" spans="2:12" ht="15.75" customHeight="1">
      <c r="B291" s="120"/>
      <c r="C291" s="90"/>
      <c r="D291" s="90" t="s">
        <v>154</v>
      </c>
      <c r="E291" s="27" t="s">
        <v>398</v>
      </c>
      <c r="F291" s="440">
        <v>200</v>
      </c>
      <c r="G291" s="614"/>
      <c r="H291" s="467">
        <f t="shared" si="17"/>
        <v>200</v>
      </c>
      <c r="I291" s="486"/>
      <c r="J291" s="35"/>
      <c r="K291" s="35"/>
      <c r="L291" s="35"/>
    </row>
    <row r="292" spans="2:12" ht="15.75" customHeight="1">
      <c r="B292" s="120"/>
      <c r="C292" s="90"/>
      <c r="D292" s="90" t="s">
        <v>65</v>
      </c>
      <c r="E292" s="27" t="s">
        <v>399</v>
      </c>
      <c r="F292" s="440">
        <v>10000</v>
      </c>
      <c r="G292" s="614"/>
      <c r="H292" s="467">
        <f t="shared" si="17"/>
        <v>10000</v>
      </c>
      <c r="I292" s="486"/>
      <c r="J292" s="35"/>
      <c r="K292" s="35"/>
      <c r="L292" s="35"/>
    </row>
    <row r="293" spans="2:12" ht="24">
      <c r="B293" s="120"/>
      <c r="C293" s="90"/>
      <c r="D293" s="99">
        <v>4400</v>
      </c>
      <c r="E293" s="135" t="s">
        <v>400</v>
      </c>
      <c r="F293" s="440">
        <v>1600</v>
      </c>
      <c r="G293" s="614"/>
      <c r="H293" s="467">
        <f t="shared" si="17"/>
        <v>1600</v>
      </c>
      <c r="I293" s="486"/>
      <c r="J293" s="35"/>
      <c r="K293" s="35"/>
      <c r="L293" s="35"/>
    </row>
    <row r="294" spans="2:12" ht="15.75" customHeight="1">
      <c r="B294" s="120"/>
      <c r="C294" s="90"/>
      <c r="D294" s="90" t="s">
        <v>121</v>
      </c>
      <c r="E294" s="27" t="s">
        <v>401</v>
      </c>
      <c r="F294" s="440">
        <v>500</v>
      </c>
      <c r="G294" s="614"/>
      <c r="H294" s="467">
        <f t="shared" si="17"/>
        <v>500</v>
      </c>
      <c r="I294" s="486"/>
      <c r="J294" s="35"/>
      <c r="K294" s="35"/>
      <c r="L294" s="35"/>
    </row>
    <row r="295" spans="2:12" ht="15.75" customHeight="1">
      <c r="B295" s="120"/>
      <c r="C295" s="90"/>
      <c r="D295" s="90">
        <v>4430</v>
      </c>
      <c r="E295" s="27" t="s">
        <v>402</v>
      </c>
      <c r="F295" s="440">
        <v>150</v>
      </c>
      <c r="G295" s="462"/>
      <c r="H295" s="467">
        <f t="shared" si="17"/>
        <v>150</v>
      </c>
      <c r="I295" s="486"/>
      <c r="J295" s="35"/>
      <c r="K295" s="35"/>
      <c r="L295" s="35"/>
    </row>
    <row r="296" spans="2:12" ht="15.75" customHeight="1">
      <c r="B296" s="120"/>
      <c r="C296" s="90"/>
      <c r="D296" s="90" t="s">
        <v>127</v>
      </c>
      <c r="E296" s="27" t="s">
        <v>403</v>
      </c>
      <c r="F296" s="440">
        <v>1250</v>
      </c>
      <c r="G296" s="462"/>
      <c r="H296" s="467">
        <f t="shared" si="17"/>
        <v>1250</v>
      </c>
      <c r="I296" s="486"/>
      <c r="J296" s="35"/>
      <c r="K296" s="35"/>
      <c r="L296" s="35"/>
    </row>
    <row r="297" spans="2:12" ht="15.75" customHeight="1">
      <c r="B297" s="120"/>
      <c r="C297" s="90"/>
      <c r="D297" s="99">
        <v>4700</v>
      </c>
      <c r="E297" s="27" t="s">
        <v>404</v>
      </c>
      <c r="F297" s="440">
        <v>2500</v>
      </c>
      <c r="G297" s="28"/>
      <c r="H297" s="467">
        <f t="shared" si="17"/>
        <v>2500</v>
      </c>
      <c r="I297" s="486"/>
      <c r="J297" s="35"/>
      <c r="K297" s="35"/>
      <c r="L297" s="35"/>
    </row>
    <row r="298" spans="2:12" ht="64.5" customHeight="1">
      <c r="B298" s="121"/>
      <c r="C298" s="239" t="s">
        <v>58</v>
      </c>
      <c r="D298" s="238"/>
      <c r="E298" s="204" t="s">
        <v>240</v>
      </c>
      <c r="F298" s="441">
        <f>F299+F300</f>
        <v>18767</v>
      </c>
      <c r="G298" s="441">
        <f>G299+G300</f>
        <v>-1674</v>
      </c>
      <c r="H298" s="441">
        <f>H299+H300</f>
        <v>17093</v>
      </c>
      <c r="I298" s="486"/>
      <c r="J298" s="35"/>
      <c r="K298" s="35"/>
      <c r="L298" s="35"/>
    </row>
    <row r="299" spans="2:12" ht="15" customHeight="1">
      <c r="B299" s="121"/>
      <c r="C299" s="239"/>
      <c r="D299" s="90">
        <v>4130</v>
      </c>
      <c r="E299" s="27" t="s">
        <v>189</v>
      </c>
      <c r="F299" s="440">
        <v>11493</v>
      </c>
      <c r="G299" s="440"/>
      <c r="H299" s="467">
        <f>F299+G299</f>
        <v>11493</v>
      </c>
      <c r="I299" s="486"/>
      <c r="J299" s="35"/>
      <c r="K299" s="35"/>
      <c r="L299" s="35"/>
    </row>
    <row r="300" spans="2:12" ht="15" customHeight="1">
      <c r="B300" s="120"/>
      <c r="C300" s="90"/>
      <c r="D300" s="90">
        <v>4130</v>
      </c>
      <c r="E300" s="27" t="s">
        <v>405</v>
      </c>
      <c r="F300" s="440">
        <v>7274</v>
      </c>
      <c r="G300" s="547">
        <v>-1674</v>
      </c>
      <c r="H300" s="467">
        <f>F300+G300</f>
        <v>5600</v>
      </c>
      <c r="I300" s="574" t="s">
        <v>436</v>
      </c>
      <c r="J300" s="35"/>
      <c r="K300" s="35"/>
      <c r="L300" s="35"/>
    </row>
    <row r="301" spans="2:12" ht="29.25" customHeight="1">
      <c r="B301" s="121"/>
      <c r="C301" s="239" t="s">
        <v>59</v>
      </c>
      <c r="D301" s="238"/>
      <c r="E301" s="204" t="s">
        <v>40</v>
      </c>
      <c r="F301" s="441">
        <f>SUM(F302:F304)</f>
        <v>298000</v>
      </c>
      <c r="G301" s="441">
        <f>SUM(G302:G304)</f>
        <v>2442</v>
      </c>
      <c r="H301" s="441">
        <f>SUM(H302:H304)</f>
        <v>300442</v>
      </c>
      <c r="I301" s="486"/>
      <c r="J301" s="35"/>
      <c r="K301" s="35"/>
      <c r="L301" s="35"/>
    </row>
    <row r="302" spans="2:12" ht="16.5" customHeight="1">
      <c r="B302" s="120"/>
      <c r="C302" s="90"/>
      <c r="D302" s="91" t="s">
        <v>153</v>
      </c>
      <c r="E302" s="135" t="s">
        <v>157</v>
      </c>
      <c r="F302" s="440">
        <v>285000</v>
      </c>
      <c r="G302" s="614">
        <v>2442</v>
      </c>
      <c r="H302" s="467">
        <f>F302+G302</f>
        <v>287442</v>
      </c>
      <c r="I302" s="574" t="s">
        <v>434</v>
      </c>
      <c r="J302" s="35"/>
      <c r="K302" s="35"/>
      <c r="L302" s="35"/>
    </row>
    <row r="303" spans="2:12" ht="15" customHeight="1">
      <c r="B303" s="120"/>
      <c r="C303" s="90"/>
      <c r="D303" s="90" t="s">
        <v>116</v>
      </c>
      <c r="E303" s="27" t="s">
        <v>117</v>
      </c>
      <c r="F303" s="440">
        <v>3000</v>
      </c>
      <c r="G303" s="28"/>
      <c r="H303" s="467">
        <f>F303+G303</f>
        <v>3000</v>
      </c>
      <c r="I303" s="486"/>
      <c r="J303" s="35"/>
      <c r="K303" s="35"/>
      <c r="L303" s="35"/>
    </row>
    <row r="304" spans="2:12" ht="24">
      <c r="B304" s="120"/>
      <c r="C304" s="90"/>
      <c r="D304" s="99">
        <v>4330</v>
      </c>
      <c r="E304" s="27" t="s">
        <v>155</v>
      </c>
      <c r="F304" s="440">
        <v>10000</v>
      </c>
      <c r="G304" s="547"/>
      <c r="H304" s="467">
        <f>F304+G304</f>
        <v>10000</v>
      </c>
      <c r="I304" s="574"/>
      <c r="J304" s="35"/>
      <c r="K304" s="35"/>
      <c r="L304" s="35"/>
    </row>
    <row r="305" spans="2:12" ht="15.75" customHeight="1">
      <c r="B305" s="121"/>
      <c r="C305" s="239" t="s">
        <v>156</v>
      </c>
      <c r="D305" s="238"/>
      <c r="E305" s="208" t="s">
        <v>208</v>
      </c>
      <c r="F305" s="441">
        <f>SUM(F306:F309)</f>
        <v>58000</v>
      </c>
      <c r="G305" s="441">
        <f>SUM(G306:G309)</f>
        <v>-23000</v>
      </c>
      <c r="H305" s="441">
        <f>SUM(H306:H309)</f>
        <v>35000</v>
      </c>
      <c r="I305" s="486"/>
      <c r="J305" s="35"/>
      <c r="K305" s="35"/>
      <c r="L305" s="35"/>
    </row>
    <row r="306" spans="2:12" ht="15.75" customHeight="1">
      <c r="B306" s="120"/>
      <c r="C306" s="90"/>
      <c r="D306" s="91" t="s">
        <v>153</v>
      </c>
      <c r="E306" s="27" t="s">
        <v>157</v>
      </c>
      <c r="F306" s="440">
        <v>56000</v>
      </c>
      <c r="G306" s="547">
        <v>-23000</v>
      </c>
      <c r="H306" s="467">
        <f>F306+G306</f>
        <v>33000</v>
      </c>
      <c r="I306" s="574" t="s">
        <v>435</v>
      </c>
      <c r="J306" s="35"/>
      <c r="K306" s="35"/>
      <c r="L306" s="35"/>
    </row>
    <row r="307" spans="2:12" ht="15.75" customHeight="1">
      <c r="B307" s="120"/>
      <c r="C307" s="90"/>
      <c r="D307" s="91" t="s">
        <v>153</v>
      </c>
      <c r="E307" s="27" t="s">
        <v>390</v>
      </c>
      <c r="F307" s="440">
        <v>1960</v>
      </c>
      <c r="G307" s="547"/>
      <c r="H307" s="467">
        <f>F307+G307</f>
        <v>1960</v>
      </c>
      <c r="I307" s="574"/>
      <c r="J307" s="35"/>
      <c r="K307" s="35"/>
      <c r="L307" s="35"/>
    </row>
    <row r="308" spans="2:12" ht="15.75" customHeight="1">
      <c r="B308" s="120"/>
      <c r="C308" s="90"/>
      <c r="D308" s="90" t="s">
        <v>101</v>
      </c>
      <c r="E308" s="27" t="s">
        <v>67</v>
      </c>
      <c r="F308" s="440">
        <v>0</v>
      </c>
      <c r="G308" s="547"/>
      <c r="H308" s="467">
        <f>F308+G308</f>
        <v>0</v>
      </c>
      <c r="I308" s="574"/>
      <c r="J308" s="35"/>
      <c r="K308" s="35"/>
      <c r="L308" s="35"/>
    </row>
    <row r="309" spans="2:12" ht="15.75" customHeight="1">
      <c r="B309" s="120"/>
      <c r="C309" s="90"/>
      <c r="D309" s="90" t="s">
        <v>101</v>
      </c>
      <c r="E309" s="27" t="s">
        <v>395</v>
      </c>
      <c r="F309" s="440">
        <v>40</v>
      </c>
      <c r="G309" s="570"/>
      <c r="H309" s="569">
        <f>F309+G309</f>
        <v>40</v>
      </c>
      <c r="I309" s="574"/>
      <c r="J309" s="35"/>
      <c r="K309" s="35"/>
      <c r="L309" s="35"/>
    </row>
    <row r="310" spans="2:12" ht="15.75" customHeight="1">
      <c r="B310" s="120"/>
      <c r="C310" s="239" t="s">
        <v>186</v>
      </c>
      <c r="D310" s="243"/>
      <c r="E310" s="208" t="s">
        <v>187</v>
      </c>
      <c r="F310" s="441">
        <f>F311</f>
        <v>149185</v>
      </c>
      <c r="G310" s="441">
        <f>G311</f>
        <v>-1000</v>
      </c>
      <c r="H310" s="441">
        <f>H311</f>
        <v>148185</v>
      </c>
      <c r="I310" s="486"/>
      <c r="J310" s="35"/>
      <c r="K310" s="35"/>
      <c r="L310" s="35"/>
    </row>
    <row r="311" spans="2:12" ht="15.75" customHeight="1">
      <c r="B311" s="120"/>
      <c r="C311" s="90"/>
      <c r="D311" s="91" t="s">
        <v>153</v>
      </c>
      <c r="E311" s="27" t="s">
        <v>157</v>
      </c>
      <c r="F311" s="440">
        <v>149185</v>
      </c>
      <c r="G311" s="547">
        <v>-1000</v>
      </c>
      <c r="H311" s="467">
        <f>F311+G311</f>
        <v>148185</v>
      </c>
      <c r="I311" s="574" t="s">
        <v>436</v>
      </c>
      <c r="J311" s="35"/>
      <c r="K311" s="35"/>
      <c r="L311" s="35"/>
    </row>
    <row r="312" spans="2:12" ht="15.75" customHeight="1">
      <c r="B312" s="121"/>
      <c r="C312" s="239" t="s">
        <v>158</v>
      </c>
      <c r="D312" s="238"/>
      <c r="E312" s="208" t="s">
        <v>41</v>
      </c>
      <c r="F312" s="441">
        <f>SUM(F313:F329)</f>
        <v>662470</v>
      </c>
      <c r="G312" s="441">
        <f>SUM(G313:G329)</f>
        <v>23000</v>
      </c>
      <c r="H312" s="441">
        <f>SUM(H313:H329)</f>
        <v>685470</v>
      </c>
      <c r="I312" s="486"/>
      <c r="J312" s="35"/>
      <c r="K312" s="35"/>
      <c r="L312" s="35"/>
    </row>
    <row r="313" spans="2:12" ht="15.75" customHeight="1">
      <c r="B313" s="121"/>
      <c r="C313" s="239"/>
      <c r="D313" s="91" t="s">
        <v>68</v>
      </c>
      <c r="E313" s="27" t="s">
        <v>243</v>
      </c>
      <c r="F313" s="440">
        <v>1800</v>
      </c>
      <c r="G313" s="547"/>
      <c r="H313" s="467">
        <f aca="true" t="shared" si="18" ref="H313:H329">F313+G313</f>
        <v>1800</v>
      </c>
      <c r="I313" s="486"/>
      <c r="J313" s="35"/>
      <c r="K313" s="35"/>
      <c r="L313" s="35"/>
    </row>
    <row r="314" spans="2:12" ht="15.75" customHeight="1">
      <c r="B314" s="120"/>
      <c r="C314" s="90"/>
      <c r="D314" s="91" t="s">
        <v>114</v>
      </c>
      <c r="E314" s="27" t="s">
        <v>115</v>
      </c>
      <c r="F314" s="440">
        <v>431000</v>
      </c>
      <c r="G314" s="547"/>
      <c r="H314" s="467">
        <f t="shared" si="18"/>
        <v>431000</v>
      </c>
      <c r="I314" s="486"/>
      <c r="J314" s="35"/>
      <c r="K314" s="35"/>
      <c r="L314" s="35"/>
    </row>
    <row r="315" spans="2:12" ht="15.75" customHeight="1">
      <c r="B315" s="120"/>
      <c r="C315" s="90"/>
      <c r="D315" s="91" t="s">
        <v>124</v>
      </c>
      <c r="E315" s="27" t="s">
        <v>70</v>
      </c>
      <c r="F315" s="440">
        <v>30900</v>
      </c>
      <c r="G315" s="547"/>
      <c r="H315" s="467">
        <f t="shared" si="18"/>
        <v>30900</v>
      </c>
      <c r="I315" s="486"/>
      <c r="J315" s="35"/>
      <c r="K315" s="35"/>
      <c r="L315" s="35"/>
    </row>
    <row r="316" spans="2:12" ht="15.75" customHeight="1">
      <c r="B316" s="120"/>
      <c r="C316" s="90"/>
      <c r="D316" s="91" t="s">
        <v>116</v>
      </c>
      <c r="E316" s="27" t="s">
        <v>117</v>
      </c>
      <c r="F316" s="440">
        <v>77000</v>
      </c>
      <c r="G316" s="547"/>
      <c r="H316" s="467">
        <f t="shared" si="18"/>
        <v>77000</v>
      </c>
      <c r="I316" s="486"/>
      <c r="J316" s="35"/>
      <c r="K316" s="35"/>
      <c r="L316" s="35"/>
    </row>
    <row r="317" spans="2:12" ht="15.75" customHeight="1">
      <c r="B317" s="120"/>
      <c r="C317" s="90"/>
      <c r="D317" s="91" t="s">
        <v>118</v>
      </c>
      <c r="E317" s="27" t="s">
        <v>119</v>
      </c>
      <c r="F317" s="440">
        <v>11000</v>
      </c>
      <c r="G317" s="547"/>
      <c r="H317" s="467">
        <f t="shared" si="18"/>
        <v>11000</v>
      </c>
      <c r="I317" s="486"/>
      <c r="J317" s="35"/>
      <c r="K317" s="35"/>
      <c r="L317" s="35"/>
    </row>
    <row r="318" spans="2:12" ht="15.75" customHeight="1">
      <c r="B318" s="120"/>
      <c r="C318" s="90"/>
      <c r="D318" s="90">
        <v>4170</v>
      </c>
      <c r="E318" s="27" t="s">
        <v>71</v>
      </c>
      <c r="F318" s="440">
        <v>2080</v>
      </c>
      <c r="G318" s="547"/>
      <c r="H318" s="467">
        <f t="shared" si="18"/>
        <v>2080</v>
      </c>
      <c r="I318" s="574"/>
      <c r="J318" s="35"/>
      <c r="K318" s="35"/>
      <c r="L318" s="35"/>
    </row>
    <row r="319" spans="2:12" ht="15.75" customHeight="1">
      <c r="B319" s="120"/>
      <c r="C319" s="90"/>
      <c r="D319" s="91" t="s">
        <v>101</v>
      </c>
      <c r="E319" s="27" t="s">
        <v>67</v>
      </c>
      <c r="F319" s="440">
        <v>25740</v>
      </c>
      <c r="G319" s="547"/>
      <c r="H319" s="467">
        <f t="shared" si="18"/>
        <v>25740</v>
      </c>
      <c r="I319" s="574"/>
      <c r="J319" s="35"/>
      <c r="K319" s="35"/>
      <c r="L319" s="35"/>
    </row>
    <row r="320" spans="2:12" ht="15.75" customHeight="1">
      <c r="B320" s="120"/>
      <c r="C320" s="90"/>
      <c r="D320" s="91" t="s">
        <v>125</v>
      </c>
      <c r="E320" s="27" t="s">
        <v>72</v>
      </c>
      <c r="F320" s="440">
        <v>7300</v>
      </c>
      <c r="G320" s="547">
        <v>10000</v>
      </c>
      <c r="H320" s="467">
        <f t="shared" si="18"/>
        <v>17300</v>
      </c>
      <c r="I320" s="574" t="s">
        <v>435</v>
      </c>
      <c r="J320" s="35"/>
      <c r="K320" s="35"/>
      <c r="L320" s="35"/>
    </row>
    <row r="321" spans="2:12" ht="15.75" customHeight="1">
      <c r="B321" s="120"/>
      <c r="C321" s="90"/>
      <c r="D321" s="91" t="s">
        <v>126</v>
      </c>
      <c r="E321" s="27" t="s">
        <v>73</v>
      </c>
      <c r="F321" s="440">
        <v>15100</v>
      </c>
      <c r="G321" s="547"/>
      <c r="H321" s="467">
        <f t="shared" si="18"/>
        <v>15100</v>
      </c>
      <c r="I321" s="486"/>
      <c r="J321" s="35"/>
      <c r="K321" s="35"/>
      <c r="L321" s="35"/>
    </row>
    <row r="322" spans="2:12" ht="15.75" customHeight="1">
      <c r="B322" s="120"/>
      <c r="C322" s="90"/>
      <c r="D322" s="90" t="s">
        <v>154</v>
      </c>
      <c r="E322" s="27" t="s">
        <v>74</v>
      </c>
      <c r="F322" s="440">
        <v>500</v>
      </c>
      <c r="G322" s="547">
        <v>1000</v>
      </c>
      <c r="H322" s="467">
        <f t="shared" si="18"/>
        <v>1500</v>
      </c>
      <c r="I322" s="574" t="s">
        <v>435</v>
      </c>
      <c r="J322" s="35"/>
      <c r="K322" s="35"/>
      <c r="L322" s="35"/>
    </row>
    <row r="323" spans="2:12" ht="15.75" customHeight="1">
      <c r="B323" s="120"/>
      <c r="C323" s="90"/>
      <c r="D323" s="91" t="s">
        <v>65</v>
      </c>
      <c r="E323" s="27" t="s">
        <v>66</v>
      </c>
      <c r="F323" s="440">
        <v>20300</v>
      </c>
      <c r="G323" s="547"/>
      <c r="H323" s="467">
        <f t="shared" si="18"/>
        <v>20300</v>
      </c>
      <c r="I323" s="574"/>
      <c r="J323" s="35"/>
      <c r="K323" s="35"/>
      <c r="L323" s="35"/>
    </row>
    <row r="324" spans="2:12" ht="15.75" customHeight="1">
      <c r="B324" s="120"/>
      <c r="C324" s="90"/>
      <c r="D324" s="99">
        <v>4360</v>
      </c>
      <c r="E324" s="27" t="s">
        <v>326</v>
      </c>
      <c r="F324" s="440">
        <v>7000</v>
      </c>
      <c r="G324" s="547"/>
      <c r="H324" s="467">
        <f t="shared" si="18"/>
        <v>7000</v>
      </c>
      <c r="I324" s="486"/>
      <c r="J324" s="35"/>
      <c r="K324" s="35"/>
      <c r="L324" s="35"/>
    </row>
    <row r="325" spans="2:12" ht="27.75" customHeight="1">
      <c r="B325" s="120"/>
      <c r="C325" s="90"/>
      <c r="D325" s="99">
        <v>4400</v>
      </c>
      <c r="E325" s="135" t="s">
        <v>247</v>
      </c>
      <c r="F325" s="440">
        <v>13000</v>
      </c>
      <c r="G325" s="547">
        <v>13000</v>
      </c>
      <c r="H325" s="467">
        <f t="shared" si="18"/>
        <v>26000</v>
      </c>
      <c r="I325" s="574" t="s">
        <v>435</v>
      </c>
      <c r="J325" s="35"/>
      <c r="K325" s="35"/>
      <c r="L325" s="35"/>
    </row>
    <row r="326" spans="2:12" ht="15.75" customHeight="1">
      <c r="B326" s="120"/>
      <c r="C326" s="90"/>
      <c r="D326" s="91" t="s">
        <v>121</v>
      </c>
      <c r="E326" s="27" t="s">
        <v>75</v>
      </c>
      <c r="F326" s="440">
        <v>1000</v>
      </c>
      <c r="G326" s="547"/>
      <c r="H326" s="467">
        <f t="shared" si="18"/>
        <v>1000</v>
      </c>
      <c r="I326" s="486"/>
      <c r="J326" s="35"/>
      <c r="K326" s="35"/>
      <c r="L326" s="35"/>
    </row>
    <row r="327" spans="2:12" ht="15.75" customHeight="1">
      <c r="B327" s="120"/>
      <c r="C327" s="90"/>
      <c r="D327" s="91" t="s">
        <v>106</v>
      </c>
      <c r="E327" s="27" t="s">
        <v>76</v>
      </c>
      <c r="F327" s="440">
        <v>2100</v>
      </c>
      <c r="G327" s="547"/>
      <c r="H327" s="467">
        <f t="shared" si="18"/>
        <v>2100</v>
      </c>
      <c r="I327" s="486"/>
      <c r="J327" s="35"/>
      <c r="K327" s="35"/>
      <c r="L327" s="35"/>
    </row>
    <row r="328" spans="2:12" ht="15.75" customHeight="1">
      <c r="B328" s="120"/>
      <c r="C328" s="90"/>
      <c r="D328" s="91" t="s">
        <v>127</v>
      </c>
      <c r="E328" s="27" t="s">
        <v>128</v>
      </c>
      <c r="F328" s="440">
        <v>11650</v>
      </c>
      <c r="G328" s="547"/>
      <c r="H328" s="467">
        <f t="shared" si="18"/>
        <v>11650</v>
      </c>
      <c r="I328" s="486"/>
      <c r="J328" s="35"/>
      <c r="K328" s="35"/>
      <c r="L328" s="35"/>
    </row>
    <row r="329" spans="2:12" ht="15.75" customHeight="1">
      <c r="B329" s="120"/>
      <c r="C329" s="90"/>
      <c r="D329" s="99">
        <v>4700</v>
      </c>
      <c r="E329" s="27" t="s">
        <v>129</v>
      </c>
      <c r="F329" s="440">
        <v>5000</v>
      </c>
      <c r="G329" s="547">
        <v>-1000</v>
      </c>
      <c r="H329" s="467">
        <f t="shared" si="18"/>
        <v>4000</v>
      </c>
      <c r="I329" s="574" t="s">
        <v>435</v>
      </c>
      <c r="J329" s="35"/>
      <c r="K329" s="35"/>
      <c r="L329" s="35"/>
    </row>
    <row r="330" spans="2:12" ht="19.5" customHeight="1">
      <c r="B330" s="121"/>
      <c r="C330" s="239" t="s">
        <v>159</v>
      </c>
      <c r="D330" s="238"/>
      <c r="E330" s="208" t="s">
        <v>209</v>
      </c>
      <c r="F330" s="441">
        <f>SUM(F331:F333)</f>
        <v>41400</v>
      </c>
      <c r="G330" s="441">
        <f>SUM(G331:G333)</f>
        <v>0</v>
      </c>
      <c r="H330" s="441">
        <f>SUM(H331:H333)</f>
        <v>41400</v>
      </c>
      <c r="I330" s="486"/>
      <c r="J330" s="35"/>
      <c r="K330" s="35"/>
      <c r="L330" s="35"/>
    </row>
    <row r="331" spans="2:12" ht="15.75" customHeight="1">
      <c r="B331" s="120"/>
      <c r="C331" s="90"/>
      <c r="D331" s="91" t="s">
        <v>116</v>
      </c>
      <c r="E331" s="27" t="s">
        <v>117</v>
      </c>
      <c r="F331" s="440">
        <v>5400</v>
      </c>
      <c r="G331" s="28"/>
      <c r="H331" s="467">
        <f>F331+G331</f>
        <v>5400</v>
      </c>
      <c r="I331" s="486"/>
      <c r="J331" s="35"/>
      <c r="K331" s="35"/>
      <c r="L331" s="35"/>
    </row>
    <row r="332" spans="2:12" ht="15.75" customHeight="1">
      <c r="B332" s="120"/>
      <c r="C332" s="90"/>
      <c r="D332" s="90">
        <v>4170</v>
      </c>
      <c r="E332" s="27" t="s">
        <v>71</v>
      </c>
      <c r="F332" s="440">
        <v>30000</v>
      </c>
      <c r="G332" s="28"/>
      <c r="H332" s="467">
        <f>F332+G332</f>
        <v>30000</v>
      </c>
      <c r="I332" s="486"/>
      <c r="J332" s="35"/>
      <c r="K332" s="35"/>
      <c r="L332" s="35"/>
    </row>
    <row r="333" spans="2:12" ht="27" customHeight="1">
      <c r="B333" s="120"/>
      <c r="C333" s="90"/>
      <c r="D333" s="99">
        <v>4330</v>
      </c>
      <c r="E333" s="27" t="s">
        <v>155</v>
      </c>
      <c r="F333" s="440">
        <v>6000</v>
      </c>
      <c r="G333" s="570"/>
      <c r="H333" s="569">
        <f>F333+G333</f>
        <v>6000</v>
      </c>
      <c r="I333" s="574"/>
      <c r="J333" s="35"/>
      <c r="K333" s="35"/>
      <c r="L333" s="35"/>
    </row>
    <row r="334" spans="2:12" ht="15.75" customHeight="1">
      <c r="B334" s="121"/>
      <c r="C334" s="239" t="s">
        <v>160</v>
      </c>
      <c r="D334" s="239"/>
      <c r="E334" s="208" t="s">
        <v>42</v>
      </c>
      <c r="F334" s="441">
        <f>SUM(F335:F351)</f>
        <v>104956</v>
      </c>
      <c r="G334" s="441">
        <f>SUM(G335:G351)</f>
        <v>2004761</v>
      </c>
      <c r="H334" s="441">
        <f>SUM(H335:H351)</f>
        <v>2109717</v>
      </c>
      <c r="I334" s="486"/>
      <c r="J334" s="35"/>
      <c r="K334" s="35"/>
      <c r="L334" s="35"/>
    </row>
    <row r="335" spans="2:12" ht="15.75" customHeight="1">
      <c r="B335" s="120"/>
      <c r="C335" s="90"/>
      <c r="D335" s="90" t="s">
        <v>153</v>
      </c>
      <c r="E335" s="27" t="s">
        <v>233</v>
      </c>
      <c r="F335" s="440">
        <v>78000</v>
      </c>
      <c r="G335" s="614"/>
      <c r="H335" s="467">
        <f aca="true" t="shared" si="19" ref="H335:H351">F335+G335</f>
        <v>78000</v>
      </c>
      <c r="I335" s="574"/>
      <c r="J335" s="35"/>
      <c r="K335" s="35"/>
      <c r="L335" s="35"/>
    </row>
    <row r="336" spans="2:12" ht="15.75" customHeight="1">
      <c r="B336" s="122"/>
      <c r="C336" s="93"/>
      <c r="D336" s="90" t="s">
        <v>153</v>
      </c>
      <c r="E336" s="27" t="s">
        <v>390</v>
      </c>
      <c r="F336" s="442">
        <v>0</v>
      </c>
      <c r="G336" s="614">
        <v>1947964</v>
      </c>
      <c r="H336" s="467">
        <f t="shared" si="19"/>
        <v>1947964</v>
      </c>
      <c r="I336" s="574" t="s">
        <v>434</v>
      </c>
      <c r="J336" s="35"/>
      <c r="K336" s="35"/>
      <c r="L336" s="35"/>
    </row>
    <row r="337" spans="2:12" ht="15.75" customHeight="1">
      <c r="B337" s="122"/>
      <c r="C337" s="93"/>
      <c r="D337" s="90" t="s">
        <v>114</v>
      </c>
      <c r="E337" s="27" t="s">
        <v>391</v>
      </c>
      <c r="F337" s="442">
        <v>0</v>
      </c>
      <c r="G337" s="614">
        <v>26500</v>
      </c>
      <c r="H337" s="467">
        <f t="shared" si="19"/>
        <v>26500</v>
      </c>
      <c r="I337" s="574" t="s">
        <v>434</v>
      </c>
      <c r="J337" s="35"/>
      <c r="K337" s="35"/>
      <c r="L337" s="35"/>
    </row>
    <row r="338" spans="2:12" ht="15.75" customHeight="1">
      <c r="B338" s="122"/>
      <c r="C338" s="93"/>
      <c r="D338" s="90" t="s">
        <v>116</v>
      </c>
      <c r="E338" s="27" t="s">
        <v>393</v>
      </c>
      <c r="F338" s="442">
        <v>0</v>
      </c>
      <c r="G338" s="614">
        <v>5000</v>
      </c>
      <c r="H338" s="467">
        <f t="shared" si="19"/>
        <v>5000</v>
      </c>
      <c r="I338" s="574" t="s">
        <v>434</v>
      </c>
      <c r="J338" s="35"/>
      <c r="K338" s="35"/>
      <c r="L338" s="35"/>
    </row>
    <row r="339" spans="2:12" ht="15.75" customHeight="1">
      <c r="B339" s="122"/>
      <c r="C339" s="93"/>
      <c r="D339" s="91" t="s">
        <v>118</v>
      </c>
      <c r="E339" s="27" t="s">
        <v>437</v>
      </c>
      <c r="F339" s="442">
        <v>0</v>
      </c>
      <c r="G339" s="614">
        <v>700</v>
      </c>
      <c r="H339" s="467">
        <f t="shared" si="19"/>
        <v>700</v>
      </c>
      <c r="I339" s="574" t="s">
        <v>434</v>
      </c>
      <c r="J339" s="35"/>
      <c r="K339" s="35"/>
      <c r="L339" s="35"/>
    </row>
    <row r="340" spans="2:12" ht="15.75" customHeight="1">
      <c r="B340" s="122"/>
      <c r="C340" s="93"/>
      <c r="D340" s="90">
        <v>4170</v>
      </c>
      <c r="E340" s="27" t="s">
        <v>71</v>
      </c>
      <c r="F340" s="442">
        <v>3000</v>
      </c>
      <c r="G340" s="547"/>
      <c r="H340" s="467">
        <f t="shared" si="19"/>
        <v>3000</v>
      </c>
      <c r="I340" s="574"/>
      <c r="J340" s="35"/>
      <c r="K340" s="35"/>
      <c r="L340" s="35"/>
    </row>
    <row r="341" spans="2:12" ht="15.75" customHeight="1">
      <c r="B341" s="120"/>
      <c r="C341" s="90"/>
      <c r="D341" s="91" t="s">
        <v>101</v>
      </c>
      <c r="E341" s="27" t="s">
        <v>67</v>
      </c>
      <c r="F341" s="440">
        <v>3000</v>
      </c>
      <c r="G341" s="547"/>
      <c r="H341" s="467">
        <f t="shared" si="19"/>
        <v>3000</v>
      </c>
      <c r="I341" s="486"/>
      <c r="J341" s="35"/>
      <c r="K341" s="35"/>
      <c r="L341" s="35"/>
    </row>
    <row r="342" spans="2:12" ht="15.75" customHeight="1">
      <c r="B342" s="122"/>
      <c r="C342" s="93"/>
      <c r="D342" s="90" t="s">
        <v>101</v>
      </c>
      <c r="E342" s="27" t="s">
        <v>395</v>
      </c>
      <c r="F342" s="442">
        <v>0</v>
      </c>
      <c r="G342" s="566">
        <v>8000</v>
      </c>
      <c r="H342" s="467">
        <f t="shared" si="19"/>
        <v>8000</v>
      </c>
      <c r="I342" s="574" t="s">
        <v>434</v>
      </c>
      <c r="J342" s="35"/>
      <c r="K342" s="35"/>
      <c r="L342" s="35"/>
    </row>
    <row r="343" spans="2:12" ht="15.75" customHeight="1">
      <c r="B343" s="122"/>
      <c r="C343" s="93"/>
      <c r="D343" s="91" t="s">
        <v>125</v>
      </c>
      <c r="E343" s="27" t="s">
        <v>396</v>
      </c>
      <c r="F343" s="442">
        <v>0</v>
      </c>
      <c r="G343" s="566">
        <v>1000</v>
      </c>
      <c r="H343" s="467">
        <f t="shared" si="19"/>
        <v>1000</v>
      </c>
      <c r="I343" s="574" t="s">
        <v>434</v>
      </c>
      <c r="J343" s="35"/>
      <c r="K343" s="35"/>
      <c r="L343" s="35"/>
    </row>
    <row r="344" spans="2:12" ht="15.75" customHeight="1">
      <c r="B344" s="122"/>
      <c r="C344" s="93"/>
      <c r="D344" s="91" t="s">
        <v>126</v>
      </c>
      <c r="E344" s="27" t="s">
        <v>397</v>
      </c>
      <c r="F344" s="442">
        <v>17956</v>
      </c>
      <c r="G344" s="566">
        <v>-1467</v>
      </c>
      <c r="H344" s="483">
        <f t="shared" si="19"/>
        <v>16489</v>
      </c>
      <c r="I344" s="574" t="s">
        <v>439</v>
      </c>
      <c r="J344" s="35"/>
      <c r="K344" s="35"/>
      <c r="L344" s="35"/>
    </row>
    <row r="345" spans="2:12" ht="15.75" customHeight="1">
      <c r="B345" s="120"/>
      <c r="C345" s="90"/>
      <c r="D345" s="91" t="s">
        <v>65</v>
      </c>
      <c r="E345" s="27" t="s">
        <v>66</v>
      </c>
      <c r="F345" s="440">
        <v>3000</v>
      </c>
      <c r="G345" s="547"/>
      <c r="H345" s="467">
        <f t="shared" si="19"/>
        <v>3000</v>
      </c>
      <c r="I345" s="574"/>
      <c r="J345" s="35"/>
      <c r="K345" s="35"/>
      <c r="L345" s="35"/>
    </row>
    <row r="346" spans="2:12" ht="15.75" customHeight="1">
      <c r="B346" s="120"/>
      <c r="C346" s="90"/>
      <c r="D346" s="90" t="s">
        <v>65</v>
      </c>
      <c r="E346" s="27" t="s">
        <v>399</v>
      </c>
      <c r="F346" s="440">
        <v>0</v>
      </c>
      <c r="G346" s="570">
        <v>5000</v>
      </c>
      <c r="H346" s="467">
        <f t="shared" si="19"/>
        <v>5000</v>
      </c>
      <c r="I346" s="574" t="s">
        <v>434</v>
      </c>
      <c r="J346" s="35"/>
      <c r="K346" s="35"/>
      <c r="L346" s="35"/>
    </row>
    <row r="347" spans="2:12" ht="15.75" customHeight="1">
      <c r="B347" s="195"/>
      <c r="C347" s="314"/>
      <c r="D347" s="99">
        <v>4360</v>
      </c>
      <c r="E347" s="27" t="s">
        <v>438</v>
      </c>
      <c r="F347" s="451">
        <v>0</v>
      </c>
      <c r="G347" s="388">
        <v>1500</v>
      </c>
      <c r="H347" s="467">
        <f t="shared" si="19"/>
        <v>1500</v>
      </c>
      <c r="I347" s="574" t="s">
        <v>434</v>
      </c>
      <c r="J347" s="35"/>
      <c r="K347" s="35"/>
      <c r="L347" s="35"/>
    </row>
    <row r="348" spans="2:12" ht="24">
      <c r="B348" s="195"/>
      <c r="C348" s="314"/>
      <c r="D348" s="99">
        <v>4400</v>
      </c>
      <c r="E348" s="135" t="s">
        <v>400</v>
      </c>
      <c r="F348" s="451">
        <v>0</v>
      </c>
      <c r="G348" s="388">
        <v>1000</v>
      </c>
      <c r="H348" s="467">
        <f t="shared" si="19"/>
        <v>1000</v>
      </c>
      <c r="I348" s="574" t="s">
        <v>434</v>
      </c>
      <c r="J348" s="35"/>
      <c r="K348" s="35"/>
      <c r="L348" s="35"/>
    </row>
    <row r="349" spans="2:12" ht="15.75" customHeight="1">
      <c r="B349" s="195"/>
      <c r="C349" s="314"/>
      <c r="D349" s="90" t="s">
        <v>127</v>
      </c>
      <c r="E349" s="27" t="s">
        <v>403</v>
      </c>
      <c r="F349" s="451">
        <v>0</v>
      </c>
      <c r="G349" s="388">
        <v>1097</v>
      </c>
      <c r="H349" s="467">
        <f t="shared" si="19"/>
        <v>1097</v>
      </c>
      <c r="I349" s="574" t="s">
        <v>434</v>
      </c>
      <c r="J349" s="35"/>
      <c r="K349" s="35"/>
      <c r="L349" s="35"/>
    </row>
    <row r="350" spans="2:12" ht="15.75" customHeight="1">
      <c r="B350" s="195"/>
      <c r="C350" s="314"/>
      <c r="D350" s="99">
        <v>4700</v>
      </c>
      <c r="E350" s="27" t="s">
        <v>404</v>
      </c>
      <c r="F350" s="451">
        <v>0</v>
      </c>
      <c r="G350" s="388">
        <v>1000</v>
      </c>
      <c r="H350" s="467">
        <f t="shared" si="19"/>
        <v>1000</v>
      </c>
      <c r="I350" s="574" t="s">
        <v>434</v>
      </c>
      <c r="J350" s="35"/>
      <c r="K350" s="35"/>
      <c r="L350" s="35"/>
    </row>
    <row r="351" spans="2:12" ht="15.75" customHeight="1" thickBot="1">
      <c r="B351" s="503"/>
      <c r="C351" s="504"/>
      <c r="D351" s="196">
        <v>6060</v>
      </c>
      <c r="E351" s="586" t="s">
        <v>411</v>
      </c>
      <c r="F351" s="506">
        <v>0</v>
      </c>
      <c r="G351" s="577">
        <v>7467</v>
      </c>
      <c r="H351" s="578">
        <f t="shared" si="19"/>
        <v>7467</v>
      </c>
      <c r="I351" s="645" t="s">
        <v>435</v>
      </c>
      <c r="J351" s="35"/>
      <c r="K351" s="35"/>
      <c r="L351" s="35"/>
    </row>
    <row r="352" spans="2:12" ht="25.5" customHeight="1" thickBot="1">
      <c r="B352" s="229" t="s">
        <v>161</v>
      </c>
      <c r="C352" s="230"/>
      <c r="D352" s="230"/>
      <c r="E352" s="231" t="s">
        <v>162</v>
      </c>
      <c r="F352" s="380">
        <f>F353+F361</f>
        <v>78820</v>
      </c>
      <c r="G352" s="380">
        <f>G353+G361</f>
        <v>920</v>
      </c>
      <c r="H352" s="380">
        <f>H353+H361</f>
        <v>79740</v>
      </c>
      <c r="I352" s="481"/>
      <c r="J352" s="35"/>
      <c r="K352" s="35"/>
      <c r="L352" s="35"/>
    </row>
    <row r="353" spans="2:12" ht="24" customHeight="1">
      <c r="B353" s="309"/>
      <c r="C353" s="510">
        <v>85311</v>
      </c>
      <c r="D353" s="511"/>
      <c r="E353" s="512" t="s">
        <v>264</v>
      </c>
      <c r="F353" s="447">
        <f>SUM(F354:F360)</f>
        <v>71820</v>
      </c>
      <c r="G353" s="447">
        <f>SUM(G354:G360)</f>
        <v>920</v>
      </c>
      <c r="H353" s="447">
        <f>SUM(H354:H360)</f>
        <v>72740</v>
      </c>
      <c r="I353" s="488"/>
      <c r="J353" s="35"/>
      <c r="K353" s="35"/>
      <c r="L353" s="35"/>
    </row>
    <row r="354" spans="2:12" ht="15.75" customHeight="1">
      <c r="B354" s="331"/>
      <c r="C354" s="312"/>
      <c r="D354" s="91" t="s">
        <v>114</v>
      </c>
      <c r="E354" s="27" t="s">
        <v>115</v>
      </c>
      <c r="F354" s="451">
        <v>15600</v>
      </c>
      <c r="G354" s="587"/>
      <c r="H354" s="467">
        <f aca="true" t="shared" si="20" ref="H354:H360">F354+G354</f>
        <v>15600</v>
      </c>
      <c r="I354" s="486"/>
      <c r="J354" s="35"/>
      <c r="K354" s="35"/>
      <c r="L354" s="35"/>
    </row>
    <row r="355" spans="2:12" ht="15.75" customHeight="1">
      <c r="B355" s="310"/>
      <c r="C355" s="312"/>
      <c r="D355" s="91" t="s">
        <v>124</v>
      </c>
      <c r="E355" s="27" t="s">
        <v>70</v>
      </c>
      <c r="F355" s="440">
        <v>19500</v>
      </c>
      <c r="G355" s="587"/>
      <c r="H355" s="467">
        <f t="shared" si="20"/>
        <v>19500</v>
      </c>
      <c r="I355" s="486"/>
      <c r="J355" s="35"/>
      <c r="K355" s="35"/>
      <c r="L355" s="35"/>
    </row>
    <row r="356" spans="2:12" ht="15.75" customHeight="1">
      <c r="B356" s="331"/>
      <c r="C356" s="312"/>
      <c r="D356" s="91" t="s">
        <v>116</v>
      </c>
      <c r="E356" s="27" t="s">
        <v>117</v>
      </c>
      <c r="F356" s="451">
        <v>7150</v>
      </c>
      <c r="G356" s="587"/>
      <c r="H356" s="467">
        <f t="shared" si="20"/>
        <v>7150</v>
      </c>
      <c r="I356" s="574"/>
      <c r="J356" s="35"/>
      <c r="K356" s="35"/>
      <c r="L356" s="35"/>
    </row>
    <row r="357" spans="2:12" ht="15.75" customHeight="1">
      <c r="B357" s="331"/>
      <c r="C357" s="312"/>
      <c r="D357" s="91" t="s">
        <v>118</v>
      </c>
      <c r="E357" s="27" t="s">
        <v>119</v>
      </c>
      <c r="F357" s="451">
        <v>1070</v>
      </c>
      <c r="G357" s="587"/>
      <c r="H357" s="467">
        <f t="shared" si="20"/>
        <v>1070</v>
      </c>
      <c r="I357" s="574"/>
      <c r="J357" s="35"/>
      <c r="K357" s="35"/>
      <c r="L357" s="35"/>
    </row>
    <row r="358" spans="2:12" ht="15.75" customHeight="1">
      <c r="B358" s="331"/>
      <c r="C358" s="312"/>
      <c r="D358" s="90">
        <v>4170</v>
      </c>
      <c r="E358" s="27" t="s">
        <v>71</v>
      </c>
      <c r="F358" s="451">
        <v>6600</v>
      </c>
      <c r="G358" s="587"/>
      <c r="H358" s="467">
        <f t="shared" si="20"/>
        <v>6600</v>
      </c>
      <c r="I358" s="574"/>
      <c r="J358" s="35"/>
      <c r="K358" s="35"/>
      <c r="L358" s="35"/>
    </row>
    <row r="359" spans="2:12" ht="15.75" customHeight="1">
      <c r="B359" s="331"/>
      <c r="C359" s="312"/>
      <c r="D359" s="91" t="s">
        <v>101</v>
      </c>
      <c r="E359" s="27" t="s">
        <v>67</v>
      </c>
      <c r="F359" s="451">
        <v>0</v>
      </c>
      <c r="G359" s="587">
        <v>920</v>
      </c>
      <c r="H359" s="467">
        <f t="shared" si="20"/>
        <v>920</v>
      </c>
      <c r="I359" s="574" t="s">
        <v>434</v>
      </c>
      <c r="J359" s="35"/>
      <c r="K359" s="35"/>
      <c r="L359" s="35"/>
    </row>
    <row r="360" spans="2:12" ht="15.75" customHeight="1">
      <c r="B360" s="310"/>
      <c r="C360" s="311"/>
      <c r="D360" s="91" t="s">
        <v>65</v>
      </c>
      <c r="E360" s="27" t="s">
        <v>66</v>
      </c>
      <c r="F360" s="440">
        <v>21900</v>
      </c>
      <c r="G360" s="587"/>
      <c r="H360" s="467">
        <f t="shared" si="20"/>
        <v>21900</v>
      </c>
      <c r="I360" s="574"/>
      <c r="J360" s="35"/>
      <c r="K360" s="35"/>
      <c r="L360" s="35"/>
    </row>
    <row r="361" spans="2:12" ht="15" customHeight="1">
      <c r="B361" s="195"/>
      <c r="C361" s="211" t="s">
        <v>163</v>
      </c>
      <c r="D361" s="211"/>
      <c r="E361" s="213" t="s">
        <v>42</v>
      </c>
      <c r="F361" s="445">
        <f>SUM(F362:F362)</f>
        <v>7000</v>
      </c>
      <c r="G361" s="445">
        <f>SUM(G362:G362)</f>
        <v>0</v>
      </c>
      <c r="H361" s="445">
        <f>SUM(H362:H362)</f>
        <v>7000</v>
      </c>
      <c r="I361" s="486"/>
      <c r="J361" s="35"/>
      <c r="K361" s="35"/>
      <c r="L361" s="35"/>
    </row>
    <row r="362" spans="2:12" ht="45.75" customHeight="1" thickBot="1">
      <c r="B362" s="122"/>
      <c r="C362" s="93"/>
      <c r="D362" s="169" t="s">
        <v>250</v>
      </c>
      <c r="E362" s="19" t="s">
        <v>251</v>
      </c>
      <c r="F362" s="442">
        <v>7000</v>
      </c>
      <c r="G362" s="482"/>
      <c r="H362" s="483">
        <f>F362+G362</f>
        <v>7000</v>
      </c>
      <c r="I362" s="487"/>
      <c r="J362" s="35"/>
      <c r="K362" s="35"/>
      <c r="L362" s="35"/>
    </row>
    <row r="363" spans="2:12" ht="18.75" customHeight="1" thickBot="1">
      <c r="B363" s="227" t="s">
        <v>164</v>
      </c>
      <c r="C363" s="223"/>
      <c r="D363" s="223"/>
      <c r="E363" s="224" t="s">
        <v>165</v>
      </c>
      <c r="F363" s="444">
        <f>F364+F372</f>
        <v>189000</v>
      </c>
      <c r="G363" s="444">
        <f>G364+G372</f>
        <v>23809</v>
      </c>
      <c r="H363" s="444">
        <f>H364+H372</f>
        <v>212809</v>
      </c>
      <c r="I363" s="481"/>
      <c r="J363" s="35"/>
      <c r="K363" s="35"/>
      <c r="L363" s="35"/>
    </row>
    <row r="364" spans="2:12" ht="15.75" customHeight="1">
      <c r="B364" s="119"/>
      <c r="C364" s="211" t="s">
        <v>166</v>
      </c>
      <c r="D364" s="212"/>
      <c r="E364" s="213" t="s">
        <v>210</v>
      </c>
      <c r="F364" s="445">
        <f>SUM(F365:F371)</f>
        <v>167000</v>
      </c>
      <c r="G364" s="445">
        <f>SUM(G365:G371)</f>
        <v>0</v>
      </c>
      <c r="H364" s="445">
        <f>SUM(H365:H371)</f>
        <v>167000</v>
      </c>
      <c r="I364" s="485"/>
      <c r="J364" s="35"/>
      <c r="K364" s="35"/>
      <c r="L364" s="35"/>
    </row>
    <row r="365" spans="2:12" ht="15.75" customHeight="1">
      <c r="B365" s="120"/>
      <c r="C365" s="90"/>
      <c r="D365" s="91" t="s">
        <v>68</v>
      </c>
      <c r="E365" s="27" t="s">
        <v>243</v>
      </c>
      <c r="F365" s="440">
        <v>10900</v>
      </c>
      <c r="G365" s="28"/>
      <c r="H365" s="467">
        <f aca="true" t="shared" si="21" ref="H365:H373">F365+G365</f>
        <v>10900</v>
      </c>
      <c r="I365" s="486"/>
      <c r="J365" s="35"/>
      <c r="K365" s="35"/>
      <c r="L365" s="35"/>
    </row>
    <row r="366" spans="2:12" ht="15.75" customHeight="1">
      <c r="B366" s="120"/>
      <c r="C366" s="90"/>
      <c r="D366" s="91" t="s">
        <v>114</v>
      </c>
      <c r="E366" s="27" t="s">
        <v>115</v>
      </c>
      <c r="F366" s="440">
        <v>111300</v>
      </c>
      <c r="G366" s="28"/>
      <c r="H366" s="467">
        <f t="shared" si="21"/>
        <v>111300</v>
      </c>
      <c r="I366" s="486"/>
      <c r="J366" s="35"/>
      <c r="K366" s="35"/>
      <c r="L366" s="35"/>
    </row>
    <row r="367" spans="2:12" ht="15.75" customHeight="1">
      <c r="B367" s="120"/>
      <c r="C367" s="90"/>
      <c r="D367" s="91" t="s">
        <v>124</v>
      </c>
      <c r="E367" s="27" t="s">
        <v>70</v>
      </c>
      <c r="F367" s="440">
        <v>9500</v>
      </c>
      <c r="G367" s="28"/>
      <c r="H367" s="467">
        <f t="shared" si="21"/>
        <v>9500</v>
      </c>
      <c r="I367" s="486"/>
      <c r="J367" s="35"/>
      <c r="K367" s="35"/>
      <c r="L367" s="35"/>
    </row>
    <row r="368" spans="2:12" ht="15.75" customHeight="1">
      <c r="B368" s="120"/>
      <c r="C368" s="90"/>
      <c r="D368" s="91" t="s">
        <v>116</v>
      </c>
      <c r="E368" s="27" t="s">
        <v>117</v>
      </c>
      <c r="F368" s="440">
        <v>22600</v>
      </c>
      <c r="G368" s="28"/>
      <c r="H368" s="467">
        <f t="shared" si="21"/>
        <v>22600</v>
      </c>
      <c r="I368" s="486"/>
      <c r="J368" s="35"/>
      <c r="K368" s="35"/>
      <c r="L368" s="35"/>
    </row>
    <row r="369" spans="2:12" ht="15.75" customHeight="1">
      <c r="B369" s="120"/>
      <c r="C369" s="90"/>
      <c r="D369" s="91" t="s">
        <v>118</v>
      </c>
      <c r="E369" s="27" t="s">
        <v>119</v>
      </c>
      <c r="F369" s="440">
        <v>3200</v>
      </c>
      <c r="G369" s="28"/>
      <c r="H369" s="467">
        <f t="shared" si="21"/>
        <v>3200</v>
      </c>
      <c r="I369" s="486"/>
      <c r="J369" s="35"/>
      <c r="K369" s="35"/>
      <c r="L369" s="35"/>
    </row>
    <row r="370" spans="2:12" ht="15.75" customHeight="1">
      <c r="B370" s="120"/>
      <c r="C370" s="90"/>
      <c r="D370" s="90" t="s">
        <v>154</v>
      </c>
      <c r="E370" s="27" t="s">
        <v>74</v>
      </c>
      <c r="F370" s="440">
        <v>800</v>
      </c>
      <c r="G370" s="28"/>
      <c r="H370" s="467">
        <f t="shared" si="21"/>
        <v>800</v>
      </c>
      <c r="I370" s="486"/>
      <c r="J370" s="35"/>
      <c r="K370" s="35"/>
      <c r="L370" s="35"/>
    </row>
    <row r="371" spans="2:12" ht="15.75" customHeight="1">
      <c r="B371" s="120"/>
      <c r="C371" s="90"/>
      <c r="D371" s="91" t="s">
        <v>127</v>
      </c>
      <c r="E371" s="27" t="s">
        <v>128</v>
      </c>
      <c r="F371" s="440">
        <v>8700</v>
      </c>
      <c r="G371" s="28"/>
      <c r="H371" s="467">
        <f t="shared" si="21"/>
        <v>8700</v>
      </c>
      <c r="I371" s="486"/>
      <c r="J371" s="35"/>
      <c r="K371" s="35"/>
      <c r="L371" s="35"/>
    </row>
    <row r="372" spans="2:12" ht="15.75" customHeight="1">
      <c r="B372" s="120"/>
      <c r="C372" s="211" t="s">
        <v>336</v>
      </c>
      <c r="D372" s="212"/>
      <c r="E372" s="213" t="s">
        <v>337</v>
      </c>
      <c r="F372" s="441">
        <f>F373+F374</f>
        <v>22000</v>
      </c>
      <c r="G372" s="441">
        <f>G373+G374</f>
        <v>23809</v>
      </c>
      <c r="H372" s="441">
        <f>H373+H374</f>
        <v>45809</v>
      </c>
      <c r="I372" s="486"/>
      <c r="J372" s="35"/>
      <c r="K372" s="35"/>
      <c r="L372" s="35"/>
    </row>
    <row r="373" spans="2:12" ht="15.75" customHeight="1">
      <c r="B373" s="120"/>
      <c r="C373" s="239"/>
      <c r="D373" s="181">
        <v>3240</v>
      </c>
      <c r="E373" s="27" t="s">
        <v>338</v>
      </c>
      <c r="F373" s="440">
        <v>6000</v>
      </c>
      <c r="G373" s="590">
        <v>23809</v>
      </c>
      <c r="H373" s="467">
        <f t="shared" si="21"/>
        <v>29809</v>
      </c>
      <c r="I373" s="574" t="s">
        <v>434</v>
      </c>
      <c r="J373" s="35"/>
      <c r="K373" s="35"/>
      <c r="L373" s="35"/>
    </row>
    <row r="374" spans="2:12" ht="15.75" customHeight="1" thickBot="1">
      <c r="B374" s="503"/>
      <c r="C374" s="504"/>
      <c r="D374" s="588">
        <v>3240</v>
      </c>
      <c r="E374" s="513" t="s">
        <v>338</v>
      </c>
      <c r="F374" s="506">
        <v>16000</v>
      </c>
      <c r="G374" s="589"/>
      <c r="H374" s="491">
        <f>F374+G374</f>
        <v>16000</v>
      </c>
      <c r="I374" s="492"/>
      <c r="J374" s="35"/>
      <c r="K374" s="35"/>
      <c r="L374" s="35"/>
    </row>
    <row r="375" spans="2:12" ht="29.25" customHeight="1" thickBot="1">
      <c r="B375" s="227" t="s">
        <v>167</v>
      </c>
      <c r="C375" s="223"/>
      <c r="D375" s="223"/>
      <c r="E375" s="218" t="s">
        <v>43</v>
      </c>
      <c r="F375" s="444">
        <f>F376+F386+F388+F391+F393+F395+F401</f>
        <v>1336969</v>
      </c>
      <c r="G375" s="444">
        <f>G376+G386+G388+G391+G393+G395+G401</f>
        <v>0</v>
      </c>
      <c r="H375" s="444">
        <f>H376+H386+H388+H391+H393+H395+H401</f>
        <v>1336969</v>
      </c>
      <c r="I375" s="481"/>
      <c r="J375" s="35"/>
      <c r="K375" s="35"/>
      <c r="L375" s="35"/>
    </row>
    <row r="376" spans="2:12" ht="15.75" customHeight="1">
      <c r="B376" s="514"/>
      <c r="C376" s="288" t="s">
        <v>181</v>
      </c>
      <c r="D376" s="287"/>
      <c r="E376" s="210" t="s">
        <v>211</v>
      </c>
      <c r="F376" s="458">
        <f>SUM(F377:F385)</f>
        <v>746988</v>
      </c>
      <c r="G376" s="458">
        <f>SUM(G377:G385)</f>
        <v>0</v>
      </c>
      <c r="H376" s="458">
        <f>SUM(H377:H385)</f>
        <v>746988</v>
      </c>
      <c r="I376" s="488"/>
      <c r="J376" s="35"/>
      <c r="K376" s="35"/>
      <c r="L376" s="35"/>
    </row>
    <row r="377" spans="2:12" ht="15.75" customHeight="1">
      <c r="B377" s="131"/>
      <c r="C377" s="170"/>
      <c r="D377" s="91" t="s">
        <v>114</v>
      </c>
      <c r="E377" s="27" t="s">
        <v>115</v>
      </c>
      <c r="F377" s="460">
        <v>50000</v>
      </c>
      <c r="G377" s="28"/>
      <c r="H377" s="467">
        <f aca="true" t="shared" si="22" ref="H377:H385">F377+G377</f>
        <v>50000</v>
      </c>
      <c r="I377" s="486"/>
      <c r="J377" s="35"/>
      <c r="K377" s="35"/>
      <c r="L377" s="35"/>
    </row>
    <row r="378" spans="2:12" ht="15.75" customHeight="1">
      <c r="B378" s="131"/>
      <c r="C378" s="170"/>
      <c r="D378" s="91" t="s">
        <v>124</v>
      </c>
      <c r="E378" s="27" t="s">
        <v>70</v>
      </c>
      <c r="F378" s="460">
        <v>7000</v>
      </c>
      <c r="G378" s="28"/>
      <c r="H378" s="467">
        <f t="shared" si="22"/>
        <v>7000</v>
      </c>
      <c r="I378" s="486"/>
      <c r="J378" s="35"/>
      <c r="K378" s="35"/>
      <c r="L378" s="35"/>
    </row>
    <row r="379" spans="2:12" ht="15.75" customHeight="1">
      <c r="B379" s="128"/>
      <c r="C379" s="129"/>
      <c r="D379" s="91" t="s">
        <v>116</v>
      </c>
      <c r="E379" s="27" t="s">
        <v>117</v>
      </c>
      <c r="F379" s="456">
        <v>10000</v>
      </c>
      <c r="G379" s="28"/>
      <c r="H379" s="467">
        <f t="shared" si="22"/>
        <v>10000</v>
      </c>
      <c r="I379" s="486"/>
      <c r="J379" s="35"/>
      <c r="K379" s="35"/>
      <c r="L379" s="35"/>
    </row>
    <row r="380" spans="2:12" ht="15.75" customHeight="1">
      <c r="B380" s="128"/>
      <c r="C380" s="129"/>
      <c r="D380" s="91" t="s">
        <v>118</v>
      </c>
      <c r="E380" s="27" t="s">
        <v>119</v>
      </c>
      <c r="F380" s="456">
        <v>1500</v>
      </c>
      <c r="G380" s="28"/>
      <c r="H380" s="467">
        <f t="shared" si="22"/>
        <v>1500</v>
      </c>
      <c r="I380" s="486"/>
      <c r="J380" s="35"/>
      <c r="K380" s="35"/>
      <c r="L380" s="35"/>
    </row>
    <row r="381" spans="2:12" ht="15.75" customHeight="1">
      <c r="B381" s="128"/>
      <c r="C381" s="129"/>
      <c r="D381" s="91" t="s">
        <v>101</v>
      </c>
      <c r="E381" s="27" t="s">
        <v>67</v>
      </c>
      <c r="F381" s="456">
        <v>5000</v>
      </c>
      <c r="G381" s="28"/>
      <c r="H381" s="467">
        <f t="shared" si="22"/>
        <v>5000</v>
      </c>
      <c r="I381" s="486"/>
      <c r="J381" s="35"/>
      <c r="K381" s="35"/>
      <c r="L381" s="35"/>
    </row>
    <row r="382" spans="2:12" ht="15.75" customHeight="1">
      <c r="B382" s="128"/>
      <c r="C382" s="129"/>
      <c r="D382" s="91" t="s">
        <v>65</v>
      </c>
      <c r="E382" s="27" t="s">
        <v>66</v>
      </c>
      <c r="F382" s="456">
        <v>666288</v>
      </c>
      <c r="G382" s="28"/>
      <c r="H382" s="467">
        <f t="shared" si="22"/>
        <v>666288</v>
      </c>
      <c r="I382" s="486"/>
      <c r="J382" s="35"/>
      <c r="K382" s="35"/>
      <c r="L382" s="35"/>
    </row>
    <row r="383" spans="2:12" ht="15.75" customHeight="1">
      <c r="B383" s="128"/>
      <c r="C383" s="129"/>
      <c r="D383" s="91" t="s">
        <v>127</v>
      </c>
      <c r="E383" s="27" t="s">
        <v>128</v>
      </c>
      <c r="F383" s="456">
        <v>2200</v>
      </c>
      <c r="G383" s="28"/>
      <c r="H383" s="467">
        <f t="shared" si="22"/>
        <v>2200</v>
      </c>
      <c r="I383" s="486"/>
      <c r="J383" s="35"/>
      <c r="K383" s="35"/>
      <c r="L383" s="35"/>
    </row>
    <row r="384" spans="2:12" ht="15.75" customHeight="1">
      <c r="B384" s="128"/>
      <c r="C384" s="129"/>
      <c r="D384" s="99">
        <v>4610</v>
      </c>
      <c r="E384" s="27" t="s">
        <v>245</v>
      </c>
      <c r="F384" s="456">
        <v>2000</v>
      </c>
      <c r="G384" s="28"/>
      <c r="H384" s="467">
        <f t="shared" si="22"/>
        <v>2000</v>
      </c>
      <c r="I384" s="486"/>
      <c r="J384" s="35"/>
      <c r="K384" s="35"/>
      <c r="L384" s="35"/>
    </row>
    <row r="385" spans="2:12" ht="15.75" customHeight="1">
      <c r="B385" s="128"/>
      <c r="C385" s="129"/>
      <c r="D385" s="99">
        <v>4700</v>
      </c>
      <c r="E385" s="27" t="s">
        <v>129</v>
      </c>
      <c r="F385" s="456">
        <v>3000</v>
      </c>
      <c r="G385" s="28"/>
      <c r="H385" s="467">
        <f t="shared" si="22"/>
        <v>3000</v>
      </c>
      <c r="I385" s="486"/>
      <c r="J385" s="35"/>
      <c r="K385" s="35"/>
      <c r="L385" s="35"/>
    </row>
    <row r="386" spans="2:12" ht="15.75" customHeight="1">
      <c r="B386" s="121"/>
      <c r="C386" s="239" t="s">
        <v>168</v>
      </c>
      <c r="D386" s="238"/>
      <c r="E386" s="208" t="s">
        <v>212</v>
      </c>
      <c r="F386" s="441">
        <f>F387</f>
        <v>10000</v>
      </c>
      <c r="G386" s="441">
        <f>G387</f>
        <v>0</v>
      </c>
      <c r="H386" s="441">
        <f>H387</f>
        <v>10000</v>
      </c>
      <c r="I386" s="486"/>
      <c r="J386" s="35"/>
      <c r="K386" s="35"/>
      <c r="L386" s="35"/>
    </row>
    <row r="387" spans="2:12" ht="15" customHeight="1">
      <c r="B387" s="121"/>
      <c r="C387" s="92"/>
      <c r="D387" s="91" t="s">
        <v>101</v>
      </c>
      <c r="E387" s="27" t="s">
        <v>67</v>
      </c>
      <c r="F387" s="446">
        <v>10000</v>
      </c>
      <c r="G387" s="28"/>
      <c r="H387" s="467">
        <f>F387+G387</f>
        <v>10000</v>
      </c>
      <c r="I387" s="486"/>
      <c r="J387" s="35"/>
      <c r="K387" s="35"/>
      <c r="L387" s="35"/>
    </row>
    <row r="388" spans="2:12" ht="15" customHeight="1">
      <c r="B388" s="121"/>
      <c r="C388" s="239" t="s">
        <v>169</v>
      </c>
      <c r="D388" s="238"/>
      <c r="E388" s="208" t="s">
        <v>213</v>
      </c>
      <c r="F388" s="441">
        <f>F389+F390</f>
        <v>40000</v>
      </c>
      <c r="G388" s="441">
        <f>G389+G390</f>
        <v>0</v>
      </c>
      <c r="H388" s="441">
        <f>H389+H390</f>
        <v>40000</v>
      </c>
      <c r="I388" s="486"/>
      <c r="J388" s="35"/>
      <c r="K388" s="35"/>
      <c r="L388" s="35"/>
    </row>
    <row r="389" spans="2:12" ht="23.25" customHeight="1">
      <c r="B389" s="121"/>
      <c r="C389" s="239"/>
      <c r="D389" s="90" t="s">
        <v>297</v>
      </c>
      <c r="E389" s="135" t="s">
        <v>331</v>
      </c>
      <c r="F389" s="440">
        <v>15000</v>
      </c>
      <c r="G389" s="28"/>
      <c r="H389" s="467">
        <f>F389+G389</f>
        <v>15000</v>
      </c>
      <c r="I389" s="486"/>
      <c r="J389" s="35"/>
      <c r="K389" s="35"/>
      <c r="L389" s="35"/>
    </row>
    <row r="390" spans="2:12" ht="16.5" customHeight="1">
      <c r="B390" s="120"/>
      <c r="C390" s="90"/>
      <c r="D390" s="91" t="s">
        <v>101</v>
      </c>
      <c r="E390" s="27" t="s">
        <v>67</v>
      </c>
      <c r="F390" s="440">
        <v>25000</v>
      </c>
      <c r="G390" s="28"/>
      <c r="H390" s="467">
        <f>F390+G390</f>
        <v>25000</v>
      </c>
      <c r="I390" s="486"/>
      <c r="J390" s="35"/>
      <c r="K390" s="35"/>
      <c r="L390" s="35"/>
    </row>
    <row r="391" spans="2:12" ht="15" customHeight="1">
      <c r="B391" s="120"/>
      <c r="C391" s="239" t="s">
        <v>330</v>
      </c>
      <c r="D391" s="91"/>
      <c r="E391" s="208" t="s">
        <v>334</v>
      </c>
      <c r="F391" s="441">
        <f>F392</f>
        <v>5000</v>
      </c>
      <c r="G391" s="441">
        <f>G392</f>
        <v>0</v>
      </c>
      <c r="H391" s="441">
        <f>H392</f>
        <v>5000</v>
      </c>
      <c r="I391" s="486"/>
      <c r="J391" s="35"/>
      <c r="K391" s="35"/>
      <c r="L391" s="35"/>
    </row>
    <row r="392" spans="2:12" ht="15" customHeight="1">
      <c r="B392" s="120"/>
      <c r="C392" s="90"/>
      <c r="D392" s="346" t="s">
        <v>65</v>
      </c>
      <c r="E392" s="135" t="s">
        <v>66</v>
      </c>
      <c r="F392" s="440">
        <v>5000</v>
      </c>
      <c r="G392" s="28"/>
      <c r="H392" s="467">
        <f>F392+G392</f>
        <v>5000</v>
      </c>
      <c r="I392" s="486"/>
      <c r="J392" s="35"/>
      <c r="K392" s="35"/>
      <c r="L392" s="35"/>
    </row>
    <row r="393" spans="2:12" ht="15" customHeight="1">
      <c r="B393" s="120"/>
      <c r="C393" s="239" t="s">
        <v>183</v>
      </c>
      <c r="D393" s="243"/>
      <c r="E393" s="208" t="s">
        <v>214</v>
      </c>
      <c r="F393" s="441">
        <f>F394</f>
        <v>25000</v>
      </c>
      <c r="G393" s="441">
        <f>G394</f>
        <v>0</v>
      </c>
      <c r="H393" s="441">
        <f>H394</f>
        <v>25000</v>
      </c>
      <c r="I393" s="486"/>
      <c r="J393" s="35"/>
      <c r="K393" s="35"/>
      <c r="L393" s="35"/>
    </row>
    <row r="394" spans="2:12" ht="15" customHeight="1">
      <c r="B394" s="120"/>
      <c r="C394" s="90"/>
      <c r="D394" s="91" t="s">
        <v>65</v>
      </c>
      <c r="E394" s="27" t="s">
        <v>66</v>
      </c>
      <c r="F394" s="440">
        <v>25000</v>
      </c>
      <c r="G394" s="28"/>
      <c r="H394" s="467">
        <f>F394+G394</f>
        <v>25000</v>
      </c>
      <c r="I394" s="486"/>
      <c r="J394" s="35"/>
      <c r="K394" s="35"/>
      <c r="L394" s="35"/>
    </row>
    <row r="395" spans="2:12" ht="15" customHeight="1">
      <c r="B395" s="121"/>
      <c r="C395" s="239" t="s">
        <v>170</v>
      </c>
      <c r="D395" s="238"/>
      <c r="E395" s="208" t="s">
        <v>188</v>
      </c>
      <c r="F395" s="441">
        <f>SUM(F396:F400)</f>
        <v>504981</v>
      </c>
      <c r="G395" s="441">
        <f>SUM(G396:G400)</f>
        <v>0</v>
      </c>
      <c r="H395" s="441">
        <f>SUM(H396:H400)</f>
        <v>504981</v>
      </c>
      <c r="I395" s="486"/>
      <c r="J395" s="35"/>
      <c r="K395" s="35"/>
      <c r="L395" s="35"/>
    </row>
    <row r="396" spans="2:12" ht="24" customHeight="1">
      <c r="B396" s="121"/>
      <c r="C396" s="239"/>
      <c r="D396" s="91" t="s">
        <v>101</v>
      </c>
      <c r="E396" s="27" t="s">
        <v>350</v>
      </c>
      <c r="F396" s="440">
        <v>5000</v>
      </c>
      <c r="G396" s="28"/>
      <c r="H396" s="467">
        <f>F396+G396</f>
        <v>5000</v>
      </c>
      <c r="I396" s="486"/>
      <c r="J396" s="35"/>
      <c r="K396" s="35"/>
      <c r="L396" s="35"/>
    </row>
    <row r="397" spans="2:12" ht="15.75" customHeight="1">
      <c r="B397" s="120"/>
      <c r="C397" s="90"/>
      <c r="D397" s="91" t="s">
        <v>125</v>
      </c>
      <c r="E397" s="27" t="s">
        <v>72</v>
      </c>
      <c r="F397" s="440">
        <v>200000</v>
      </c>
      <c r="G397" s="28"/>
      <c r="H397" s="467">
        <f>F397+G397</f>
        <v>200000</v>
      </c>
      <c r="I397" s="486"/>
      <c r="J397" s="35"/>
      <c r="K397" s="35"/>
      <c r="L397" s="35"/>
    </row>
    <row r="398" spans="2:12" ht="15.75" customHeight="1">
      <c r="B398" s="120"/>
      <c r="C398" s="90"/>
      <c r="D398" s="91" t="s">
        <v>126</v>
      </c>
      <c r="E398" s="27" t="s">
        <v>73</v>
      </c>
      <c r="F398" s="440">
        <v>130000</v>
      </c>
      <c r="G398" s="28"/>
      <c r="H398" s="467">
        <f>F398+G398</f>
        <v>130000</v>
      </c>
      <c r="I398" s="486"/>
      <c r="J398" s="35"/>
      <c r="K398" s="35"/>
      <c r="L398" s="35"/>
    </row>
    <row r="399" spans="2:12" ht="15.75" customHeight="1">
      <c r="B399" s="120"/>
      <c r="C399" s="90"/>
      <c r="D399" s="91" t="s">
        <v>65</v>
      </c>
      <c r="E399" s="27" t="s">
        <v>66</v>
      </c>
      <c r="F399" s="440">
        <v>10000</v>
      </c>
      <c r="G399" s="28"/>
      <c r="H399" s="467">
        <f>F399+G399</f>
        <v>10000</v>
      </c>
      <c r="I399" s="486"/>
      <c r="J399" s="35"/>
      <c r="K399" s="35"/>
      <c r="L399" s="35"/>
    </row>
    <row r="400" spans="2:12" ht="28.5" customHeight="1">
      <c r="B400" s="120"/>
      <c r="C400" s="90"/>
      <c r="D400" s="132" t="s">
        <v>97</v>
      </c>
      <c r="E400" s="133" t="s">
        <v>344</v>
      </c>
      <c r="F400" s="440">
        <v>159981</v>
      </c>
      <c r="G400" s="547"/>
      <c r="H400" s="467">
        <f>F400+G400</f>
        <v>159981</v>
      </c>
      <c r="I400" s="574"/>
      <c r="J400" s="35"/>
      <c r="K400" s="35"/>
      <c r="L400" s="35"/>
    </row>
    <row r="401" spans="2:12" ht="15" customHeight="1">
      <c r="B401" s="120"/>
      <c r="C401" s="239" t="s">
        <v>184</v>
      </c>
      <c r="D401" s="248"/>
      <c r="E401" s="208" t="s">
        <v>42</v>
      </c>
      <c r="F401" s="441">
        <f>F402</f>
        <v>5000</v>
      </c>
      <c r="G401" s="441">
        <f>G402</f>
        <v>0</v>
      </c>
      <c r="H401" s="441">
        <f>H402</f>
        <v>5000</v>
      </c>
      <c r="I401" s="486"/>
      <c r="J401" s="35"/>
      <c r="K401" s="35"/>
      <c r="L401" s="35"/>
    </row>
    <row r="402" spans="2:12" ht="15" customHeight="1" thickBot="1">
      <c r="B402" s="306"/>
      <c r="C402" s="307"/>
      <c r="D402" s="308" t="s">
        <v>101</v>
      </c>
      <c r="E402" s="297" t="s">
        <v>67</v>
      </c>
      <c r="F402" s="452">
        <v>5000</v>
      </c>
      <c r="G402" s="490"/>
      <c r="H402" s="491">
        <f>F402+G402</f>
        <v>5000</v>
      </c>
      <c r="I402" s="492"/>
      <c r="J402" s="35"/>
      <c r="K402" s="35"/>
      <c r="L402" s="35"/>
    </row>
    <row r="403" spans="2:12" ht="18" customHeight="1" thickBot="1">
      <c r="B403" s="227" t="s">
        <v>91</v>
      </c>
      <c r="C403" s="223"/>
      <c r="D403" s="228"/>
      <c r="E403" s="224" t="s">
        <v>92</v>
      </c>
      <c r="F403" s="444">
        <f>F404+F406+F408+F410+F413</f>
        <v>1367970</v>
      </c>
      <c r="G403" s="444">
        <f>G404+G406+G408+G410+G413</f>
        <v>900</v>
      </c>
      <c r="H403" s="444">
        <f>H404+H406+H408+H410+H413</f>
        <v>1368870</v>
      </c>
      <c r="I403" s="481"/>
      <c r="J403" s="35"/>
      <c r="K403" s="35"/>
      <c r="L403" s="35"/>
    </row>
    <row r="404" spans="2:12" ht="18" customHeight="1">
      <c r="B404" s="286"/>
      <c r="C404" s="288" t="s">
        <v>171</v>
      </c>
      <c r="D404" s="287"/>
      <c r="E404" s="210" t="s">
        <v>215</v>
      </c>
      <c r="F404" s="447">
        <f>F405</f>
        <v>32000</v>
      </c>
      <c r="G404" s="447">
        <f>G405</f>
        <v>900</v>
      </c>
      <c r="H404" s="447">
        <f>H405</f>
        <v>32900</v>
      </c>
      <c r="I404" s="488"/>
      <c r="J404" s="35"/>
      <c r="K404" s="35"/>
      <c r="L404" s="35"/>
    </row>
    <row r="405" spans="2:12" ht="42.75" customHeight="1">
      <c r="B405" s="120"/>
      <c r="C405" s="90"/>
      <c r="D405" s="169" t="s">
        <v>250</v>
      </c>
      <c r="E405" s="27" t="s">
        <v>251</v>
      </c>
      <c r="F405" s="440">
        <v>32000</v>
      </c>
      <c r="G405" s="547">
        <v>900</v>
      </c>
      <c r="H405" s="467">
        <f>F405+G405</f>
        <v>32900</v>
      </c>
      <c r="I405" s="574" t="s">
        <v>435</v>
      </c>
      <c r="J405" s="35"/>
      <c r="K405" s="35"/>
      <c r="L405" s="35"/>
    </row>
    <row r="406" spans="2:12" ht="16.5" customHeight="1">
      <c r="B406" s="120"/>
      <c r="C406" s="239" t="s">
        <v>319</v>
      </c>
      <c r="D406" s="169"/>
      <c r="E406" s="208" t="s">
        <v>320</v>
      </c>
      <c r="F406" s="441">
        <f>F407</f>
        <v>150000</v>
      </c>
      <c r="G406" s="441">
        <f>G407</f>
        <v>0</v>
      </c>
      <c r="H406" s="441">
        <f>H407</f>
        <v>150000</v>
      </c>
      <c r="I406" s="486"/>
      <c r="J406" s="35"/>
      <c r="K406" s="35"/>
      <c r="L406" s="35"/>
    </row>
    <row r="407" spans="2:12" ht="26.25" customHeight="1">
      <c r="B407" s="120"/>
      <c r="C407" s="90"/>
      <c r="D407" s="146">
        <v>2480</v>
      </c>
      <c r="E407" s="27" t="s">
        <v>172</v>
      </c>
      <c r="F407" s="440">
        <v>150000</v>
      </c>
      <c r="G407" s="28"/>
      <c r="H407" s="467">
        <f>F407+G407</f>
        <v>150000</v>
      </c>
      <c r="I407" s="486"/>
      <c r="J407" s="35"/>
      <c r="K407" s="35"/>
      <c r="L407" s="35"/>
    </row>
    <row r="408" spans="2:12" ht="16.5" customHeight="1">
      <c r="B408" s="121"/>
      <c r="C408" s="239" t="s">
        <v>93</v>
      </c>
      <c r="D408" s="249"/>
      <c r="E408" s="208" t="s">
        <v>94</v>
      </c>
      <c r="F408" s="441">
        <f>F409</f>
        <v>845000</v>
      </c>
      <c r="G408" s="441">
        <f>G409</f>
        <v>0</v>
      </c>
      <c r="H408" s="441">
        <f>H409</f>
        <v>845000</v>
      </c>
      <c r="I408" s="486"/>
      <c r="J408" s="35"/>
      <c r="K408" s="35"/>
      <c r="L408" s="35"/>
    </row>
    <row r="409" spans="2:12" ht="25.5" customHeight="1">
      <c r="B409" s="120"/>
      <c r="C409" s="90"/>
      <c r="D409" s="146">
        <v>2480</v>
      </c>
      <c r="E409" s="27" t="s">
        <v>172</v>
      </c>
      <c r="F409" s="440">
        <v>845000</v>
      </c>
      <c r="G409" s="28"/>
      <c r="H409" s="467">
        <f>F409+G409</f>
        <v>845000</v>
      </c>
      <c r="I409" s="486"/>
      <c r="J409" s="35"/>
      <c r="K409" s="35"/>
      <c r="L409" s="35"/>
    </row>
    <row r="410" spans="2:12" ht="15.75" customHeight="1">
      <c r="B410" s="121"/>
      <c r="C410" s="239" t="s">
        <v>173</v>
      </c>
      <c r="D410" s="239"/>
      <c r="E410" s="208" t="s">
        <v>248</v>
      </c>
      <c r="F410" s="441">
        <f>F411+F412</f>
        <v>6000</v>
      </c>
      <c r="G410" s="441">
        <f>G411+G412</f>
        <v>0</v>
      </c>
      <c r="H410" s="441">
        <f>H411+H412</f>
        <v>6000</v>
      </c>
      <c r="I410" s="486"/>
      <c r="J410" s="35"/>
      <c r="K410" s="35"/>
      <c r="L410" s="35"/>
    </row>
    <row r="411" spans="2:12" ht="15.75" customHeight="1">
      <c r="B411" s="121"/>
      <c r="C411" s="92"/>
      <c r="D411" s="91" t="s">
        <v>125</v>
      </c>
      <c r="E411" s="27" t="s">
        <v>72</v>
      </c>
      <c r="F411" s="446">
        <v>1000</v>
      </c>
      <c r="G411" s="28"/>
      <c r="H411" s="467">
        <f>F411+G411</f>
        <v>1000</v>
      </c>
      <c r="I411" s="486"/>
      <c r="J411" s="35"/>
      <c r="K411" s="35"/>
      <c r="L411" s="35"/>
    </row>
    <row r="412" spans="2:12" ht="15.75" customHeight="1">
      <c r="B412" s="121"/>
      <c r="C412" s="92"/>
      <c r="D412" s="91" t="s">
        <v>65</v>
      </c>
      <c r="E412" s="27" t="s">
        <v>66</v>
      </c>
      <c r="F412" s="446">
        <v>5000</v>
      </c>
      <c r="G412" s="28"/>
      <c r="H412" s="467">
        <f>F412+G412</f>
        <v>5000</v>
      </c>
      <c r="I412" s="486"/>
      <c r="J412" s="35"/>
      <c r="K412" s="35"/>
      <c r="L412" s="35"/>
    </row>
    <row r="413" spans="2:12" ht="15" customHeight="1">
      <c r="B413" s="121"/>
      <c r="C413" s="239" t="s">
        <v>174</v>
      </c>
      <c r="D413" s="238"/>
      <c r="E413" s="208" t="s">
        <v>42</v>
      </c>
      <c r="F413" s="441">
        <f>SUM(F414:F420)</f>
        <v>334970</v>
      </c>
      <c r="G413" s="441">
        <f>SUM(G414:G420)</f>
        <v>0</v>
      </c>
      <c r="H413" s="441">
        <f>SUM(H414:H420)</f>
        <v>334970</v>
      </c>
      <c r="I413" s="486"/>
      <c r="J413" s="35"/>
      <c r="K413" s="35"/>
      <c r="L413" s="35"/>
    </row>
    <row r="414" spans="2:12" ht="44.25" customHeight="1">
      <c r="B414" s="121"/>
      <c r="C414" s="239"/>
      <c r="D414" s="146" t="s">
        <v>250</v>
      </c>
      <c r="E414" s="27" t="s">
        <v>251</v>
      </c>
      <c r="F414" s="440">
        <v>2000</v>
      </c>
      <c r="G414" s="28"/>
      <c r="H414" s="467">
        <f aca="true" t="shared" si="23" ref="H414:H420">F414+G414</f>
        <v>2000</v>
      </c>
      <c r="I414" s="486"/>
      <c r="J414" s="35"/>
      <c r="K414" s="35"/>
      <c r="L414" s="35"/>
    </row>
    <row r="415" spans="2:12" ht="23.25" customHeight="1">
      <c r="B415" s="120"/>
      <c r="C415" s="90"/>
      <c r="D415" s="91" t="s">
        <v>101</v>
      </c>
      <c r="E415" s="27" t="s">
        <v>351</v>
      </c>
      <c r="F415" s="440">
        <v>88128</v>
      </c>
      <c r="G415" s="28"/>
      <c r="H415" s="467">
        <f t="shared" si="23"/>
        <v>88128</v>
      </c>
      <c r="I415" s="486"/>
      <c r="J415" s="35"/>
      <c r="K415" s="35"/>
      <c r="L415" s="35"/>
    </row>
    <row r="416" spans="2:12" ht="15.75" customHeight="1">
      <c r="B416" s="120"/>
      <c r="C416" s="90"/>
      <c r="D416" s="91" t="s">
        <v>125</v>
      </c>
      <c r="E416" s="27" t="s">
        <v>72</v>
      </c>
      <c r="F416" s="440">
        <v>93000</v>
      </c>
      <c r="G416" s="28"/>
      <c r="H416" s="467">
        <f t="shared" si="23"/>
        <v>93000</v>
      </c>
      <c r="I416" s="486"/>
      <c r="J416" s="35"/>
      <c r="K416" s="35"/>
      <c r="L416" s="35"/>
    </row>
    <row r="417" spans="2:12" ht="15.75" customHeight="1">
      <c r="B417" s="120"/>
      <c r="C417" s="90"/>
      <c r="D417" s="91" t="s">
        <v>126</v>
      </c>
      <c r="E417" s="27" t="s">
        <v>387</v>
      </c>
      <c r="F417" s="440">
        <v>39859</v>
      </c>
      <c r="G417" s="547"/>
      <c r="H417" s="467">
        <f t="shared" si="23"/>
        <v>39859</v>
      </c>
      <c r="I417" s="574"/>
      <c r="J417" s="35"/>
      <c r="K417" s="35"/>
      <c r="L417" s="35"/>
    </row>
    <row r="418" spans="2:12" ht="15.75" customHeight="1">
      <c r="B418" s="120"/>
      <c r="C418" s="90"/>
      <c r="D418" s="91" t="s">
        <v>65</v>
      </c>
      <c r="E418" s="27" t="s">
        <v>352</v>
      </c>
      <c r="F418" s="440">
        <v>90407</v>
      </c>
      <c r="G418" s="28"/>
      <c r="H418" s="467">
        <f t="shared" si="23"/>
        <v>90407</v>
      </c>
      <c r="I418" s="486"/>
      <c r="J418" s="35"/>
      <c r="K418" s="35"/>
      <c r="L418" s="35"/>
    </row>
    <row r="419" spans="2:12" ht="24">
      <c r="B419" s="120"/>
      <c r="C419" s="90"/>
      <c r="D419" s="196">
        <v>4400</v>
      </c>
      <c r="E419" s="135" t="s">
        <v>247</v>
      </c>
      <c r="F419" s="440">
        <v>10600</v>
      </c>
      <c r="G419" s="28"/>
      <c r="H419" s="467">
        <f t="shared" si="23"/>
        <v>10600</v>
      </c>
      <c r="I419" s="486"/>
      <c r="J419" s="35"/>
      <c r="K419" s="35"/>
      <c r="L419" s="35"/>
    </row>
    <row r="420" spans="2:12" ht="15" customHeight="1" thickBot="1">
      <c r="B420" s="306"/>
      <c r="C420" s="307"/>
      <c r="D420" s="335">
        <v>4480</v>
      </c>
      <c r="E420" s="297" t="s">
        <v>230</v>
      </c>
      <c r="F420" s="452">
        <v>10976</v>
      </c>
      <c r="G420" s="490"/>
      <c r="H420" s="491">
        <f t="shared" si="23"/>
        <v>10976</v>
      </c>
      <c r="I420" s="492"/>
      <c r="J420" s="35"/>
      <c r="K420" s="35"/>
      <c r="L420" s="35"/>
    </row>
    <row r="421" spans="2:12" ht="19.5" customHeight="1" thickBot="1">
      <c r="B421" s="227" t="s">
        <v>95</v>
      </c>
      <c r="C421" s="223"/>
      <c r="D421" s="223"/>
      <c r="E421" s="224" t="s">
        <v>227</v>
      </c>
      <c r="F421" s="444">
        <f>F422+F440</f>
        <v>745160</v>
      </c>
      <c r="G421" s="444">
        <f>G422+G440</f>
        <v>-200</v>
      </c>
      <c r="H421" s="444">
        <f>H422+H440</f>
        <v>744960</v>
      </c>
      <c r="I421" s="481"/>
      <c r="J421" s="35"/>
      <c r="K421" s="35"/>
      <c r="L421" s="35"/>
    </row>
    <row r="422" spans="2:12" ht="17.25" customHeight="1">
      <c r="B422" s="341"/>
      <c r="C422" s="288" t="s">
        <v>258</v>
      </c>
      <c r="D422" s="515"/>
      <c r="E422" s="516" t="s">
        <v>259</v>
      </c>
      <c r="F422" s="447">
        <f>SUM(F423:F439)</f>
        <v>630660</v>
      </c>
      <c r="G422" s="447">
        <f>SUM(G423:G439)</f>
        <v>0</v>
      </c>
      <c r="H422" s="447">
        <f>SUM(H423:H439)</f>
        <v>630660</v>
      </c>
      <c r="I422" s="488"/>
      <c r="J422" s="35"/>
      <c r="K422" s="35"/>
      <c r="L422" s="35"/>
    </row>
    <row r="423" spans="2:12" ht="17.25" customHeight="1">
      <c r="B423" s="120"/>
      <c r="C423" s="211"/>
      <c r="D423" s="91" t="s">
        <v>68</v>
      </c>
      <c r="E423" s="27" t="s">
        <v>243</v>
      </c>
      <c r="F423" s="440">
        <v>1530</v>
      </c>
      <c r="G423" s="28"/>
      <c r="H423" s="467">
        <f aca="true" t="shared" si="24" ref="H423:H439">F423+G423</f>
        <v>1530</v>
      </c>
      <c r="I423" s="486"/>
      <c r="J423" s="35"/>
      <c r="K423" s="35"/>
      <c r="L423" s="35"/>
    </row>
    <row r="424" spans="2:12" ht="15.75" customHeight="1">
      <c r="B424" s="120"/>
      <c r="C424" s="301"/>
      <c r="D424" s="91" t="s">
        <v>114</v>
      </c>
      <c r="E424" s="27" t="s">
        <v>115</v>
      </c>
      <c r="F424" s="440">
        <v>308000</v>
      </c>
      <c r="G424" s="28"/>
      <c r="H424" s="467">
        <f t="shared" si="24"/>
        <v>308000</v>
      </c>
      <c r="I424" s="486"/>
      <c r="J424" s="35"/>
      <c r="K424" s="35"/>
      <c r="L424" s="35"/>
    </row>
    <row r="425" spans="2:12" ht="15.75" customHeight="1">
      <c r="B425" s="120"/>
      <c r="C425" s="301"/>
      <c r="D425" s="91" t="s">
        <v>124</v>
      </c>
      <c r="E425" s="27" t="s">
        <v>70</v>
      </c>
      <c r="F425" s="440">
        <v>24500</v>
      </c>
      <c r="G425" s="28"/>
      <c r="H425" s="467">
        <f t="shared" si="24"/>
        <v>24500</v>
      </c>
      <c r="I425" s="486"/>
      <c r="J425" s="35"/>
      <c r="K425" s="35"/>
      <c r="L425" s="35"/>
    </row>
    <row r="426" spans="2:12" ht="15.75" customHeight="1">
      <c r="B426" s="120"/>
      <c r="C426" s="301"/>
      <c r="D426" s="91" t="s">
        <v>116</v>
      </c>
      <c r="E426" s="27" t="s">
        <v>117</v>
      </c>
      <c r="F426" s="440">
        <v>55800</v>
      </c>
      <c r="G426" s="28"/>
      <c r="H426" s="467">
        <f t="shared" si="24"/>
        <v>55800</v>
      </c>
      <c r="I426" s="486"/>
      <c r="J426" s="35"/>
      <c r="K426" s="35"/>
      <c r="L426" s="35"/>
    </row>
    <row r="427" spans="2:12" ht="15.75" customHeight="1">
      <c r="B427" s="120"/>
      <c r="C427" s="301"/>
      <c r="D427" s="91" t="s">
        <v>118</v>
      </c>
      <c r="E427" s="27" t="s">
        <v>119</v>
      </c>
      <c r="F427" s="440">
        <v>8000</v>
      </c>
      <c r="G427" s="28"/>
      <c r="H427" s="467">
        <f t="shared" si="24"/>
        <v>8000</v>
      </c>
      <c r="I427" s="486"/>
      <c r="J427" s="35"/>
      <c r="K427" s="35"/>
      <c r="L427" s="35"/>
    </row>
    <row r="428" spans="2:12" ht="15.75" customHeight="1">
      <c r="B428" s="120"/>
      <c r="C428" s="301"/>
      <c r="D428" s="90">
        <v>4170</v>
      </c>
      <c r="E428" s="27" t="s">
        <v>71</v>
      </c>
      <c r="F428" s="440">
        <v>11000</v>
      </c>
      <c r="G428" s="28"/>
      <c r="H428" s="467">
        <f t="shared" si="24"/>
        <v>11000</v>
      </c>
      <c r="I428" s="486"/>
      <c r="J428" s="35"/>
      <c r="K428" s="35"/>
      <c r="L428" s="35"/>
    </row>
    <row r="429" spans="2:12" ht="15.75" customHeight="1">
      <c r="B429" s="120"/>
      <c r="C429" s="301"/>
      <c r="D429" s="91" t="s">
        <v>101</v>
      </c>
      <c r="E429" s="27" t="s">
        <v>67</v>
      </c>
      <c r="F429" s="440">
        <v>37500</v>
      </c>
      <c r="G429" s="28"/>
      <c r="H429" s="467">
        <f t="shared" si="24"/>
        <v>37500</v>
      </c>
      <c r="I429" s="486"/>
      <c r="J429" s="35"/>
      <c r="K429" s="35"/>
      <c r="L429" s="35"/>
    </row>
    <row r="430" spans="2:12" ht="15.75" customHeight="1">
      <c r="B430" s="120"/>
      <c r="C430" s="301"/>
      <c r="D430" s="91" t="s">
        <v>141</v>
      </c>
      <c r="E430" s="27" t="s">
        <v>374</v>
      </c>
      <c r="F430" s="440">
        <v>500</v>
      </c>
      <c r="G430" s="28"/>
      <c r="H430" s="467">
        <f t="shared" si="24"/>
        <v>500</v>
      </c>
      <c r="I430" s="486"/>
      <c r="J430" s="35"/>
      <c r="K430" s="35"/>
      <c r="L430" s="35"/>
    </row>
    <row r="431" spans="2:12" ht="15.75" customHeight="1">
      <c r="B431" s="120"/>
      <c r="C431" s="301"/>
      <c r="D431" s="91" t="s">
        <v>125</v>
      </c>
      <c r="E431" s="27" t="s">
        <v>72</v>
      </c>
      <c r="F431" s="440">
        <v>100000</v>
      </c>
      <c r="G431" s="28"/>
      <c r="H431" s="467">
        <f t="shared" si="24"/>
        <v>100000</v>
      </c>
      <c r="I431" s="486"/>
      <c r="J431" s="35"/>
      <c r="K431" s="35"/>
      <c r="L431" s="35"/>
    </row>
    <row r="432" spans="2:12" ht="15.75" customHeight="1">
      <c r="B432" s="120"/>
      <c r="C432" s="301"/>
      <c r="D432" s="91" t="s">
        <v>126</v>
      </c>
      <c r="E432" s="27" t="s">
        <v>73</v>
      </c>
      <c r="F432" s="440">
        <v>3000</v>
      </c>
      <c r="G432" s="28"/>
      <c r="H432" s="467">
        <f t="shared" si="24"/>
        <v>3000</v>
      </c>
      <c r="I432" s="486"/>
      <c r="J432" s="35"/>
      <c r="K432" s="35"/>
      <c r="L432" s="35"/>
    </row>
    <row r="433" spans="2:12" ht="15.75" customHeight="1">
      <c r="B433" s="120"/>
      <c r="C433" s="301"/>
      <c r="D433" s="90" t="s">
        <v>154</v>
      </c>
      <c r="E433" s="27" t="s">
        <v>74</v>
      </c>
      <c r="F433" s="440">
        <v>1750</v>
      </c>
      <c r="G433" s="28"/>
      <c r="H433" s="467">
        <f t="shared" si="24"/>
        <v>1750</v>
      </c>
      <c r="I433" s="486"/>
      <c r="J433" s="35"/>
      <c r="K433" s="35"/>
      <c r="L433" s="35"/>
    </row>
    <row r="434" spans="2:12" ht="15.75" customHeight="1">
      <c r="B434" s="120"/>
      <c r="C434" s="301"/>
      <c r="D434" s="91" t="s">
        <v>65</v>
      </c>
      <c r="E434" s="27" t="s">
        <v>66</v>
      </c>
      <c r="F434" s="440">
        <v>47600</v>
      </c>
      <c r="G434" s="28"/>
      <c r="H434" s="467">
        <f t="shared" si="24"/>
        <v>47600</v>
      </c>
      <c r="I434" s="486"/>
      <c r="J434" s="35"/>
      <c r="K434" s="35"/>
      <c r="L434" s="35"/>
    </row>
    <row r="435" spans="2:12" ht="15.75" customHeight="1">
      <c r="B435" s="120"/>
      <c r="C435" s="187"/>
      <c r="D435" s="99">
        <v>4360</v>
      </c>
      <c r="E435" s="27" t="s">
        <v>326</v>
      </c>
      <c r="F435" s="440">
        <v>7650</v>
      </c>
      <c r="G435" s="28"/>
      <c r="H435" s="467">
        <f t="shared" si="24"/>
        <v>7650</v>
      </c>
      <c r="I435" s="486"/>
      <c r="J435" s="35"/>
      <c r="K435" s="35"/>
      <c r="L435" s="35"/>
    </row>
    <row r="436" spans="2:12" ht="15.75" customHeight="1">
      <c r="B436" s="120"/>
      <c r="C436" s="187"/>
      <c r="D436" s="91" t="s">
        <v>121</v>
      </c>
      <c r="E436" s="27" t="s">
        <v>75</v>
      </c>
      <c r="F436" s="440">
        <v>5800</v>
      </c>
      <c r="G436" s="28"/>
      <c r="H436" s="467">
        <f t="shared" si="24"/>
        <v>5800</v>
      </c>
      <c r="I436" s="486"/>
      <c r="J436" s="35"/>
      <c r="K436" s="35"/>
      <c r="L436" s="35"/>
    </row>
    <row r="437" spans="2:12" ht="15.75" customHeight="1">
      <c r="B437" s="120"/>
      <c r="C437" s="301"/>
      <c r="D437" s="91" t="s">
        <v>106</v>
      </c>
      <c r="E437" s="27" t="s">
        <v>76</v>
      </c>
      <c r="F437" s="440">
        <v>6630</v>
      </c>
      <c r="G437" s="28"/>
      <c r="H437" s="467">
        <f t="shared" si="24"/>
        <v>6630</v>
      </c>
      <c r="I437" s="486"/>
      <c r="J437" s="35"/>
      <c r="K437" s="35"/>
      <c r="L437" s="35"/>
    </row>
    <row r="438" spans="2:12" ht="15.75" customHeight="1">
      <c r="B438" s="120"/>
      <c r="C438" s="301"/>
      <c r="D438" s="91" t="s">
        <v>127</v>
      </c>
      <c r="E438" s="27" t="s">
        <v>128</v>
      </c>
      <c r="F438" s="440">
        <v>7400</v>
      </c>
      <c r="G438" s="28"/>
      <c r="H438" s="467">
        <f t="shared" si="24"/>
        <v>7400</v>
      </c>
      <c r="I438" s="486"/>
      <c r="J438" s="35"/>
      <c r="K438" s="35"/>
      <c r="L438" s="35"/>
    </row>
    <row r="439" spans="2:12" ht="15.75" customHeight="1">
      <c r="B439" s="120"/>
      <c r="C439" s="301"/>
      <c r="D439" s="99">
        <v>4700</v>
      </c>
      <c r="E439" s="27" t="s">
        <v>129</v>
      </c>
      <c r="F439" s="440">
        <v>4000</v>
      </c>
      <c r="G439" s="28"/>
      <c r="H439" s="467">
        <f t="shared" si="24"/>
        <v>4000</v>
      </c>
      <c r="I439" s="486"/>
      <c r="J439" s="35"/>
      <c r="K439" s="35"/>
      <c r="L439" s="35"/>
    </row>
    <row r="440" spans="2:12" ht="18" customHeight="1">
      <c r="B440" s="120"/>
      <c r="C440" s="239" t="s">
        <v>175</v>
      </c>
      <c r="D440" s="249"/>
      <c r="E440" s="208" t="s">
        <v>249</v>
      </c>
      <c r="F440" s="441">
        <f>F441+F442</f>
        <v>114500</v>
      </c>
      <c r="G440" s="441">
        <f>G441+G442</f>
        <v>-200</v>
      </c>
      <c r="H440" s="441">
        <f>H441+H442</f>
        <v>114300</v>
      </c>
      <c r="I440" s="486"/>
      <c r="J440" s="35"/>
      <c r="K440" s="35"/>
      <c r="L440" s="35"/>
    </row>
    <row r="441" spans="2:12" ht="43.5" customHeight="1">
      <c r="B441" s="120"/>
      <c r="C441" s="90"/>
      <c r="D441" s="146" t="s">
        <v>250</v>
      </c>
      <c r="E441" s="27" t="s">
        <v>251</v>
      </c>
      <c r="F441" s="440">
        <v>110000</v>
      </c>
      <c r="G441" s="547">
        <v>-200</v>
      </c>
      <c r="H441" s="467">
        <f>F441+G441</f>
        <v>109800</v>
      </c>
      <c r="I441" s="574" t="s">
        <v>435</v>
      </c>
      <c r="J441" s="35"/>
      <c r="K441" s="35"/>
      <c r="L441" s="35"/>
    </row>
    <row r="442" spans="2:12" ht="24.75" customHeight="1">
      <c r="B442" s="120"/>
      <c r="C442" s="90"/>
      <c r="D442" s="91" t="s">
        <v>101</v>
      </c>
      <c r="E442" s="27" t="s">
        <v>353</v>
      </c>
      <c r="F442" s="440">
        <v>4500</v>
      </c>
      <c r="G442" s="28"/>
      <c r="H442" s="467">
        <f>F442+G442</f>
        <v>4500</v>
      </c>
      <c r="I442" s="486"/>
      <c r="J442" s="35"/>
      <c r="K442" s="35"/>
      <c r="L442" s="35"/>
    </row>
    <row r="443" spans="2:12" s="102" customFormat="1" ht="4.5" customHeight="1" thickBot="1">
      <c r="B443" s="517"/>
      <c r="C443" s="518"/>
      <c r="D443" s="518"/>
      <c r="E443" s="519"/>
      <c r="F443" s="520"/>
      <c r="G443" s="521"/>
      <c r="H443" s="521"/>
      <c r="I443" s="522"/>
      <c r="J443" s="101"/>
      <c r="K443" s="101"/>
      <c r="L443" s="101"/>
    </row>
    <row r="444" spans="2:12" ht="17.25" customHeight="1" thickBot="1">
      <c r="B444" s="232"/>
      <c r="C444" s="233"/>
      <c r="D444" s="234"/>
      <c r="E444" s="235" t="s">
        <v>176</v>
      </c>
      <c r="F444" s="461">
        <f>F10+F20+F33+F36+F41+F44+F85+F89+F103+F108+F111+F114+F249+F266+F352+F363+F375+F403+F421</f>
        <v>26805588</v>
      </c>
      <c r="G444" s="444">
        <f>G10+G20+G33+G36+G41+G44+G85+G89+G103+G108+G111+G114+G249+G266+G352+G363+G375+G403+G421</f>
        <v>2098236</v>
      </c>
      <c r="H444" s="461">
        <f>H10+H20+H33+H36+H41+H44+H85+H89+H103+H108+H111+H114+H249+H266+H352+H363+H375+H403+H421</f>
        <v>28903824</v>
      </c>
      <c r="I444" s="481"/>
      <c r="J444" s="35"/>
      <c r="K444" s="35"/>
      <c r="L444" s="35"/>
    </row>
    <row r="445" spans="2:12" ht="26.25" customHeight="1">
      <c r="B445" s="103"/>
      <c r="C445" s="103"/>
      <c r="D445" s="104"/>
      <c r="E445" s="105"/>
      <c r="F445" s="57"/>
      <c r="G445" s="35"/>
      <c r="H445" s="35"/>
      <c r="I445" s="35"/>
      <c r="J445" s="35"/>
      <c r="K445" s="35"/>
      <c r="L445" s="35"/>
    </row>
    <row r="446" spans="2:12" ht="26.25" customHeight="1">
      <c r="B446" s="103"/>
      <c r="C446" s="103"/>
      <c r="D446" s="104"/>
      <c r="E446" s="105"/>
      <c r="F446" s="57"/>
      <c r="G446" s="35"/>
      <c r="H446" s="35"/>
      <c r="I446" s="35"/>
      <c r="J446" s="35"/>
      <c r="K446" s="35"/>
      <c r="L446" s="35"/>
    </row>
    <row r="447" spans="2:12" ht="26.25" customHeight="1">
      <c r="B447" s="103"/>
      <c r="C447" s="103"/>
      <c r="D447" s="104"/>
      <c r="E447" s="105"/>
      <c r="F447" s="57"/>
      <c r="G447" s="35"/>
      <c r="H447" s="57"/>
      <c r="I447" s="35"/>
      <c r="J447" s="35"/>
      <c r="K447" s="35"/>
      <c r="L447" s="35"/>
    </row>
    <row r="448" spans="2:12" ht="26.25" customHeight="1">
      <c r="B448" s="103"/>
      <c r="C448" s="103"/>
      <c r="D448" s="104"/>
      <c r="E448" s="105"/>
      <c r="G448" s="35"/>
      <c r="H448" s="35"/>
      <c r="I448" s="35"/>
      <c r="J448" s="35"/>
      <c r="K448" s="35"/>
      <c r="L448" s="35"/>
    </row>
    <row r="449" spans="2:12" ht="26.25" customHeight="1">
      <c r="B449" s="103"/>
      <c r="C449" s="103"/>
      <c r="D449" s="104"/>
      <c r="E449" s="105"/>
      <c r="F449" s="57"/>
      <c r="G449" s="35"/>
      <c r="H449" s="35"/>
      <c r="I449" s="35"/>
      <c r="J449" s="35"/>
      <c r="K449" s="35"/>
      <c r="L449" s="35"/>
    </row>
    <row r="450" spans="2:12" ht="14.25">
      <c r="B450" s="103"/>
      <c r="C450" s="103"/>
      <c r="D450" s="104"/>
      <c r="E450" s="105"/>
      <c r="F450" s="57"/>
      <c r="G450" s="35"/>
      <c r="H450" s="35"/>
      <c r="I450" s="35"/>
      <c r="J450" s="35"/>
      <c r="K450" s="35"/>
      <c r="L450" s="35"/>
    </row>
    <row r="451" spans="2:12" ht="27" customHeight="1">
      <c r="B451" s="103"/>
      <c r="C451" s="103"/>
      <c r="D451" s="104"/>
      <c r="E451" s="105"/>
      <c r="F451" s="57"/>
      <c r="G451" s="35"/>
      <c r="H451" s="35"/>
      <c r="I451" s="35"/>
      <c r="J451" s="35"/>
      <c r="K451" s="35"/>
      <c r="L451" s="35"/>
    </row>
    <row r="452" spans="2:12" ht="25.5" customHeight="1">
      <c r="B452" s="103"/>
      <c r="C452" s="103"/>
      <c r="D452" s="104"/>
      <c r="E452" s="105"/>
      <c r="G452" s="35"/>
      <c r="H452" s="35"/>
      <c r="I452" s="35"/>
      <c r="J452" s="35"/>
      <c r="K452" s="35"/>
      <c r="L452" s="35"/>
    </row>
    <row r="453" spans="2:12" ht="14.25">
      <c r="B453" s="103"/>
      <c r="C453" s="103"/>
      <c r="D453" s="104"/>
      <c r="E453" s="105"/>
      <c r="F453" s="57"/>
      <c r="G453" s="35"/>
      <c r="H453" s="35"/>
      <c r="I453" s="35"/>
      <c r="J453" s="35"/>
      <c r="K453" s="35"/>
      <c r="L453" s="35"/>
    </row>
    <row r="454" spans="2:12" ht="12.75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</row>
    <row r="455" spans="2:12" ht="12.75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</row>
    <row r="456" spans="2:12" ht="12.75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</row>
    <row r="457" spans="2:12" ht="12.75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</row>
    <row r="458" spans="2:12" ht="12.75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</row>
    <row r="459" spans="2:12" ht="12.75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</row>
    <row r="460" spans="2:12" ht="12.75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</row>
    <row r="461" spans="2:12" ht="12.75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</row>
    <row r="462" spans="2:12" ht="12.75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</row>
    <row r="463" spans="2:12" ht="14.25">
      <c r="B463" s="35"/>
      <c r="C463" s="35"/>
      <c r="D463" s="35"/>
      <c r="E463" s="35"/>
      <c r="F463" s="57"/>
      <c r="G463" s="35"/>
      <c r="H463" s="35"/>
      <c r="I463" s="35"/>
      <c r="J463" s="35"/>
      <c r="K463" s="35"/>
      <c r="L463" s="35"/>
    </row>
    <row r="464" spans="2:12" ht="12.75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</row>
    <row r="465" spans="2:12" ht="12.75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</row>
    <row r="466" spans="2:12" ht="12.75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</row>
    <row r="467" spans="2:12" ht="12.75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</row>
    <row r="468" spans="2:12" ht="12.75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</row>
    <row r="469" spans="2:12" ht="12.75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</row>
    <row r="470" spans="2:12" ht="12.75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</row>
    <row r="471" spans="2:12" ht="12.75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</row>
    <row r="472" spans="2:10" ht="12.75">
      <c r="B472" s="35"/>
      <c r="C472" s="35"/>
      <c r="D472" s="35"/>
      <c r="E472" s="35"/>
      <c r="F472" s="35"/>
      <c r="G472" s="35"/>
      <c r="H472" s="35"/>
      <c r="I472" s="35"/>
      <c r="J472" s="35"/>
    </row>
    <row r="473" spans="2:10" ht="12.75">
      <c r="B473" s="35"/>
      <c r="C473" s="35"/>
      <c r="D473" s="35"/>
      <c r="E473" s="35"/>
      <c r="F473" s="35"/>
      <c r="G473" s="35"/>
      <c r="H473" s="35"/>
      <c r="I473" s="35"/>
      <c r="J473" s="35"/>
    </row>
    <row r="474" spans="2:10" ht="12.75">
      <c r="B474" s="35"/>
      <c r="C474" s="35"/>
      <c r="D474" s="35"/>
      <c r="E474" s="35"/>
      <c r="F474" s="35"/>
      <c r="G474" s="35"/>
      <c r="H474" s="35"/>
      <c r="I474" s="35"/>
      <c r="J474" s="35"/>
    </row>
    <row r="475" spans="2:10" ht="12.75">
      <c r="B475" s="35"/>
      <c r="C475" s="35"/>
      <c r="D475" s="35"/>
      <c r="E475" s="35"/>
      <c r="F475" s="35"/>
      <c r="G475" s="35"/>
      <c r="H475" s="35"/>
      <c r="I475" s="35"/>
      <c r="J475" s="35"/>
    </row>
    <row r="476" spans="2:10" ht="12.75">
      <c r="B476" s="35"/>
      <c r="C476" s="35"/>
      <c r="D476" s="35"/>
      <c r="E476" s="35"/>
      <c r="F476" s="35"/>
      <c r="G476" s="35"/>
      <c r="H476" s="35"/>
      <c r="I476" s="35"/>
      <c r="J476" s="35"/>
    </row>
    <row r="477" spans="2:10" ht="12.75">
      <c r="B477" s="35"/>
      <c r="C477" s="35"/>
      <c r="D477" s="35"/>
      <c r="E477" s="35"/>
      <c r="F477" s="35"/>
      <c r="G477" s="35"/>
      <c r="H477" s="35"/>
      <c r="I477" s="35"/>
      <c r="J477" s="35"/>
    </row>
    <row r="478" spans="2:10" ht="12.75">
      <c r="B478" s="35"/>
      <c r="C478" s="35"/>
      <c r="D478" s="35"/>
      <c r="E478" s="35"/>
      <c r="F478" s="35"/>
      <c r="G478" s="35"/>
      <c r="H478" s="35"/>
      <c r="I478" s="35"/>
      <c r="J478" s="35"/>
    </row>
    <row r="479" spans="2:10" ht="12.75">
      <c r="B479" s="35"/>
      <c r="C479" s="35"/>
      <c r="D479" s="35"/>
      <c r="E479" s="35"/>
      <c r="F479" s="35"/>
      <c r="G479" s="35"/>
      <c r="H479" s="35"/>
      <c r="I479" s="35"/>
      <c r="J479" s="35"/>
    </row>
    <row r="480" spans="2:10" ht="12.75">
      <c r="B480" s="35"/>
      <c r="C480" s="35"/>
      <c r="D480" s="35"/>
      <c r="E480" s="35"/>
      <c r="F480" s="35"/>
      <c r="G480" s="35"/>
      <c r="H480" s="35"/>
      <c r="I480" s="35"/>
      <c r="J480" s="35"/>
    </row>
    <row r="481" spans="2:10" ht="12.75">
      <c r="B481" s="35"/>
      <c r="C481" s="35"/>
      <c r="D481" s="35"/>
      <c r="E481" s="35"/>
      <c r="F481" s="35"/>
      <c r="G481" s="35"/>
      <c r="H481" s="35"/>
      <c r="I481" s="35"/>
      <c r="J481" s="35"/>
    </row>
    <row r="482" spans="2:10" ht="12.75">
      <c r="B482" s="35"/>
      <c r="C482" s="35"/>
      <c r="D482" s="35"/>
      <c r="E482" s="35"/>
      <c r="F482" s="35"/>
      <c r="G482" s="35"/>
      <c r="H482" s="35"/>
      <c r="I482" s="35"/>
      <c r="J482" s="35"/>
    </row>
    <row r="483" spans="2:10" ht="12.75">
      <c r="B483" s="35"/>
      <c r="C483" s="35"/>
      <c r="D483" s="35"/>
      <c r="E483" s="35"/>
      <c r="F483" s="35"/>
      <c r="G483" s="35"/>
      <c r="H483" s="35"/>
      <c r="I483" s="35"/>
      <c r="J483" s="35"/>
    </row>
    <row r="484" spans="2:10" ht="12.75">
      <c r="B484" s="35"/>
      <c r="C484" s="35"/>
      <c r="D484" s="35"/>
      <c r="E484" s="35"/>
      <c r="F484" s="35"/>
      <c r="G484" s="35"/>
      <c r="H484" s="35"/>
      <c r="I484" s="35"/>
      <c r="J484" s="35"/>
    </row>
    <row r="485" spans="2:10" ht="12.75">
      <c r="B485" s="35"/>
      <c r="C485" s="35"/>
      <c r="D485" s="35"/>
      <c r="E485" s="35"/>
      <c r="F485" s="35"/>
      <c r="G485" s="35"/>
      <c r="H485" s="35"/>
      <c r="I485" s="35"/>
      <c r="J485" s="35"/>
    </row>
    <row r="486" spans="2:10" ht="12.75">
      <c r="B486" s="35"/>
      <c r="C486" s="35"/>
      <c r="D486" s="35"/>
      <c r="E486" s="35"/>
      <c r="F486" s="35"/>
      <c r="G486" s="35"/>
      <c r="H486" s="35"/>
      <c r="I486" s="35"/>
      <c r="J486" s="35"/>
    </row>
    <row r="487" spans="2:10" ht="12.75">
      <c r="B487" s="35"/>
      <c r="C487" s="35"/>
      <c r="D487" s="35"/>
      <c r="E487" s="35"/>
      <c r="F487" s="35"/>
      <c r="G487" s="35"/>
      <c r="H487" s="35"/>
      <c r="I487" s="35"/>
      <c r="J487" s="35"/>
    </row>
    <row r="488" spans="2:10" ht="12.75">
      <c r="B488" s="35"/>
      <c r="C488" s="35"/>
      <c r="D488" s="35"/>
      <c r="E488" s="35"/>
      <c r="F488" s="35"/>
      <c r="G488" s="35"/>
      <c r="H488" s="35"/>
      <c r="I488" s="35"/>
      <c r="J488" s="35"/>
    </row>
    <row r="489" spans="2:10" ht="12.75">
      <c r="B489" s="35"/>
      <c r="C489" s="35"/>
      <c r="D489" s="35"/>
      <c r="E489" s="35"/>
      <c r="F489" s="35"/>
      <c r="G489" s="35"/>
      <c r="H489" s="35"/>
      <c r="I489" s="35"/>
      <c r="J489" s="35"/>
    </row>
    <row r="490" spans="2:10" ht="12.75">
      <c r="B490" s="35"/>
      <c r="C490" s="35"/>
      <c r="D490" s="35"/>
      <c r="E490" s="35"/>
      <c r="F490" s="35"/>
      <c r="G490" s="35"/>
      <c r="H490" s="35"/>
      <c r="I490" s="35"/>
      <c r="J490" s="35"/>
    </row>
    <row r="491" spans="2:10" ht="12.75">
      <c r="B491" s="35"/>
      <c r="C491" s="35"/>
      <c r="D491" s="35"/>
      <c r="E491" s="35"/>
      <c r="F491" s="35"/>
      <c r="G491" s="35"/>
      <c r="H491" s="35"/>
      <c r="I491" s="35"/>
      <c r="J491" s="35"/>
    </row>
    <row r="492" spans="2:10" ht="12.75">
      <c r="B492" s="35"/>
      <c r="C492" s="35"/>
      <c r="D492" s="35"/>
      <c r="E492" s="35"/>
      <c r="F492" s="35"/>
      <c r="G492" s="35"/>
      <c r="H492" s="35"/>
      <c r="I492" s="35"/>
      <c r="J492" s="35"/>
    </row>
    <row r="493" spans="2:10" ht="12.75">
      <c r="B493" s="35"/>
      <c r="C493" s="35"/>
      <c r="D493" s="35"/>
      <c r="E493" s="35"/>
      <c r="F493" s="35"/>
      <c r="G493" s="35"/>
      <c r="H493" s="35"/>
      <c r="I493" s="35"/>
      <c r="J493" s="35"/>
    </row>
    <row r="494" spans="2:10" ht="12.75">
      <c r="B494" s="35"/>
      <c r="C494" s="35"/>
      <c r="D494" s="35"/>
      <c r="E494" s="35"/>
      <c r="F494" s="35"/>
      <c r="G494" s="35"/>
      <c r="H494" s="35"/>
      <c r="I494" s="35"/>
      <c r="J494" s="35"/>
    </row>
    <row r="495" spans="2:10" ht="12.75">
      <c r="B495" s="35"/>
      <c r="C495" s="35"/>
      <c r="D495" s="35"/>
      <c r="E495" s="35"/>
      <c r="F495" s="35"/>
      <c r="G495" s="35"/>
      <c r="H495" s="35"/>
      <c r="I495" s="35"/>
      <c r="J495" s="35"/>
    </row>
    <row r="496" spans="2:10" ht="12.75">
      <c r="B496" s="35"/>
      <c r="C496" s="35"/>
      <c r="D496" s="35"/>
      <c r="E496" s="35"/>
      <c r="F496" s="35"/>
      <c r="G496" s="35"/>
      <c r="H496" s="35"/>
      <c r="I496" s="35"/>
      <c r="J496" s="35"/>
    </row>
    <row r="497" spans="2:10" ht="12.75">
      <c r="B497" s="35"/>
      <c r="C497" s="35"/>
      <c r="D497" s="35"/>
      <c r="E497" s="35"/>
      <c r="F497" s="35"/>
      <c r="G497" s="35"/>
      <c r="H497" s="35"/>
      <c r="I497" s="35"/>
      <c r="J497" s="35"/>
    </row>
    <row r="498" spans="2:10" ht="12.75">
      <c r="B498" s="35"/>
      <c r="C498" s="35"/>
      <c r="D498" s="35"/>
      <c r="E498" s="35"/>
      <c r="F498" s="35"/>
      <c r="G498" s="35"/>
      <c r="H498" s="35"/>
      <c r="I498" s="35"/>
      <c r="J498" s="35"/>
    </row>
    <row r="499" spans="2:10" ht="12.75">
      <c r="B499" s="35"/>
      <c r="C499" s="35"/>
      <c r="D499" s="35"/>
      <c r="E499" s="35"/>
      <c r="F499" s="35"/>
      <c r="G499" s="35"/>
      <c r="H499" s="35"/>
      <c r="I499" s="35"/>
      <c r="J499" s="35"/>
    </row>
    <row r="500" spans="2:10" ht="12.75">
      <c r="B500" s="35"/>
      <c r="C500" s="35"/>
      <c r="D500" s="35"/>
      <c r="E500" s="35"/>
      <c r="F500" s="35"/>
      <c r="G500" s="35"/>
      <c r="H500" s="35"/>
      <c r="I500" s="35"/>
      <c r="J500" s="35"/>
    </row>
    <row r="501" spans="2:10" ht="12.75">
      <c r="B501" s="35"/>
      <c r="C501" s="35"/>
      <c r="D501" s="35"/>
      <c r="E501" s="35"/>
      <c r="F501" s="35"/>
      <c r="G501" s="35"/>
      <c r="H501" s="35"/>
      <c r="I501" s="35"/>
      <c r="J501" s="35"/>
    </row>
    <row r="502" spans="2:10" ht="12.75">
      <c r="B502" s="35"/>
      <c r="C502" s="35"/>
      <c r="D502" s="35"/>
      <c r="E502" s="35"/>
      <c r="F502" s="35"/>
      <c r="G502" s="35"/>
      <c r="H502" s="35"/>
      <c r="I502" s="35"/>
      <c r="J502" s="35"/>
    </row>
    <row r="503" spans="2:10" ht="12.75">
      <c r="B503" s="35"/>
      <c r="C503" s="35"/>
      <c r="D503" s="35"/>
      <c r="E503" s="35"/>
      <c r="F503" s="35"/>
      <c r="G503" s="35"/>
      <c r="H503" s="35"/>
      <c r="I503" s="35"/>
      <c r="J503" s="35"/>
    </row>
    <row r="504" spans="2:10" ht="12.75">
      <c r="B504" s="35"/>
      <c r="C504" s="35"/>
      <c r="D504" s="35"/>
      <c r="E504" s="35"/>
      <c r="F504" s="35"/>
      <c r="G504" s="35"/>
      <c r="H504" s="35"/>
      <c r="I504" s="35"/>
      <c r="J504" s="35"/>
    </row>
    <row r="505" spans="2:10" ht="12.75">
      <c r="B505" s="35"/>
      <c r="C505" s="35"/>
      <c r="D505" s="35"/>
      <c r="E505" s="35"/>
      <c r="F505" s="35"/>
      <c r="G505" s="35"/>
      <c r="H505" s="35"/>
      <c r="I505" s="35"/>
      <c r="J505" s="35"/>
    </row>
    <row r="506" spans="2:10" ht="12.75">
      <c r="B506" s="35"/>
      <c r="C506" s="35"/>
      <c r="D506" s="35"/>
      <c r="E506" s="35"/>
      <c r="F506" s="35"/>
      <c r="G506" s="35"/>
      <c r="H506" s="35"/>
      <c r="I506" s="35"/>
      <c r="J506" s="35"/>
    </row>
    <row r="507" spans="2:10" ht="12.75">
      <c r="B507" s="35"/>
      <c r="C507" s="35"/>
      <c r="D507" s="35"/>
      <c r="E507" s="35"/>
      <c r="F507" s="35"/>
      <c r="G507" s="35"/>
      <c r="H507" s="35"/>
      <c r="I507" s="35"/>
      <c r="J507" s="35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28125" style="31" customWidth="1"/>
    <col min="2" max="2" width="5.28125" style="31" bestFit="1" customWidth="1"/>
    <col min="3" max="3" width="7.00390625" style="31" bestFit="1" customWidth="1"/>
    <col min="4" max="4" width="5.421875" style="31" customWidth="1"/>
    <col min="5" max="5" width="71.140625" style="31" customWidth="1"/>
    <col min="6" max="6" width="17.28125" style="31" customWidth="1"/>
    <col min="7" max="7" width="14.7109375" style="31" customWidth="1"/>
    <col min="8" max="8" width="17.28125" style="31" customWidth="1"/>
    <col min="9" max="9" width="5.140625" style="31" customWidth="1"/>
    <col min="10" max="16384" width="9.140625" style="31" customWidth="1"/>
  </cols>
  <sheetData>
    <row r="1" spans="6:9" ht="12.75">
      <c r="F1" s="106" t="s">
        <v>384</v>
      </c>
      <c r="G1" s="163"/>
      <c r="H1" s="163"/>
      <c r="I1" s="163"/>
    </row>
    <row r="2" spans="3:9" ht="12.75">
      <c r="C2" s="178"/>
      <c r="F2" s="182" t="s">
        <v>445</v>
      </c>
      <c r="G2" s="163"/>
      <c r="H2" s="163"/>
      <c r="I2" s="163"/>
    </row>
    <row r="3" spans="6:9" ht="12.75">
      <c r="F3" s="182" t="s">
        <v>446</v>
      </c>
      <c r="G3" s="163"/>
      <c r="H3" s="163"/>
      <c r="I3" s="163"/>
    </row>
    <row r="4" ht="15" customHeight="1">
      <c r="E4" s="172"/>
    </row>
    <row r="5" spans="3:12" ht="32.25" customHeight="1">
      <c r="C5" s="675" t="s">
        <v>291</v>
      </c>
      <c r="D5" s="675"/>
      <c r="E5" s="675"/>
      <c r="F5" s="675"/>
      <c r="G5" s="675"/>
      <c r="H5" s="39"/>
      <c r="I5" s="39"/>
      <c r="J5" s="39"/>
      <c r="K5" s="39"/>
      <c r="L5" s="39"/>
    </row>
    <row r="6" spans="3:12" ht="9" customHeight="1"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3:12" ht="17.25" customHeight="1" thickBot="1">
      <c r="C7" s="674" t="s">
        <v>48</v>
      </c>
      <c r="D7" s="674"/>
      <c r="E7" s="674"/>
      <c r="F7" s="39"/>
      <c r="G7" s="39"/>
      <c r="H7" s="39"/>
      <c r="I7" s="39"/>
      <c r="J7" s="39"/>
      <c r="K7" s="39"/>
      <c r="L7" s="39"/>
    </row>
    <row r="8" spans="2:8" ht="26.25" customHeight="1" thickBot="1">
      <c r="B8" s="40" t="s">
        <v>0</v>
      </c>
      <c r="C8" s="41" t="s">
        <v>1</v>
      </c>
      <c r="D8" s="42" t="s">
        <v>2</v>
      </c>
      <c r="E8" s="43" t="s">
        <v>177</v>
      </c>
      <c r="F8" s="463" t="s">
        <v>292</v>
      </c>
      <c r="G8" s="43" t="s">
        <v>379</v>
      </c>
      <c r="H8" s="530" t="s">
        <v>380</v>
      </c>
    </row>
    <row r="9" spans="2:8" ht="18" customHeight="1" thickBot="1">
      <c r="B9" s="271" t="s">
        <v>49</v>
      </c>
      <c r="C9" s="272"/>
      <c r="D9" s="272"/>
      <c r="E9" s="273" t="s">
        <v>11</v>
      </c>
      <c r="F9" s="468">
        <f aca="true" t="shared" si="0" ref="F9:H10">F10</f>
        <v>73696</v>
      </c>
      <c r="G9" s="468">
        <f t="shared" si="0"/>
        <v>0</v>
      </c>
      <c r="H9" s="531">
        <f t="shared" si="0"/>
        <v>73696</v>
      </c>
    </row>
    <row r="10" spans="2:8" ht="16.5" customHeight="1">
      <c r="B10" s="292"/>
      <c r="C10" s="280" t="s">
        <v>50</v>
      </c>
      <c r="D10" s="280"/>
      <c r="E10" s="281" t="s">
        <v>216</v>
      </c>
      <c r="F10" s="469">
        <f t="shared" si="0"/>
        <v>73696</v>
      </c>
      <c r="G10" s="469">
        <f t="shared" si="0"/>
        <v>0</v>
      </c>
      <c r="H10" s="532">
        <f t="shared" si="0"/>
        <v>73696</v>
      </c>
    </row>
    <row r="11" spans="2:8" ht="24.75" thickBot="1">
      <c r="B11" s="293"/>
      <c r="C11" s="44"/>
      <c r="D11" s="44" t="s">
        <v>51</v>
      </c>
      <c r="E11" s="27" t="s">
        <v>52</v>
      </c>
      <c r="F11" s="370">
        <v>73696</v>
      </c>
      <c r="G11" s="472"/>
      <c r="H11" s="533">
        <f>F11+G11</f>
        <v>73696</v>
      </c>
    </row>
    <row r="12" spans="2:8" ht="30.75" thickBot="1">
      <c r="B12" s="274" t="s">
        <v>53</v>
      </c>
      <c r="C12" s="275"/>
      <c r="D12" s="275"/>
      <c r="E12" s="276" t="s">
        <v>235</v>
      </c>
      <c r="F12" s="470">
        <f aca="true" t="shared" si="1" ref="F12:H13">F13</f>
        <v>1718</v>
      </c>
      <c r="G12" s="470">
        <f t="shared" si="1"/>
        <v>4760</v>
      </c>
      <c r="H12" s="534">
        <f t="shared" si="1"/>
        <v>6478</v>
      </c>
    </row>
    <row r="13" spans="2:8" ht="18.75" customHeight="1">
      <c r="B13" s="292"/>
      <c r="C13" s="280" t="s">
        <v>54</v>
      </c>
      <c r="D13" s="280"/>
      <c r="E13" s="281" t="s">
        <v>17</v>
      </c>
      <c r="F13" s="469">
        <f t="shared" si="1"/>
        <v>1718</v>
      </c>
      <c r="G13" s="469">
        <f t="shared" si="1"/>
        <v>4760</v>
      </c>
      <c r="H13" s="532">
        <f t="shared" si="1"/>
        <v>6478</v>
      </c>
    </row>
    <row r="14" spans="2:8" ht="24.75" thickBot="1">
      <c r="B14" s="293"/>
      <c r="C14" s="44"/>
      <c r="D14" s="44" t="s">
        <v>51</v>
      </c>
      <c r="E14" s="27" t="s">
        <v>52</v>
      </c>
      <c r="F14" s="368">
        <v>1718</v>
      </c>
      <c r="G14" s="579">
        <v>4760</v>
      </c>
      <c r="H14" s="533">
        <f>F14+G14</f>
        <v>6478</v>
      </c>
    </row>
    <row r="15" spans="2:8" ht="16.5" thickBot="1">
      <c r="B15" s="274" t="s">
        <v>56</v>
      </c>
      <c r="C15" s="275"/>
      <c r="D15" s="275"/>
      <c r="E15" s="277" t="s">
        <v>39</v>
      </c>
      <c r="F15" s="470">
        <f>F16+F18+F20+F22</f>
        <v>2705915</v>
      </c>
      <c r="G15" s="437">
        <f>G16+G18+G20+G22</f>
        <v>2003087</v>
      </c>
      <c r="H15" s="534">
        <f>H16+H18+H20+H22</f>
        <v>4709002</v>
      </c>
    </row>
    <row r="16" spans="2:8" ht="28.5">
      <c r="B16" s="552"/>
      <c r="C16" s="553" t="s">
        <v>57</v>
      </c>
      <c r="D16" s="553"/>
      <c r="E16" s="554" t="s">
        <v>239</v>
      </c>
      <c r="F16" s="555">
        <f>F17</f>
        <v>2678685</v>
      </c>
      <c r="G16" s="555">
        <f>G17</f>
        <v>0</v>
      </c>
      <c r="H16" s="556">
        <f>H17</f>
        <v>2678685</v>
      </c>
    </row>
    <row r="17" spans="2:8" ht="24">
      <c r="B17" s="293"/>
      <c r="C17" s="44"/>
      <c r="D17" s="44" t="s">
        <v>51</v>
      </c>
      <c r="E17" s="27" t="s">
        <v>52</v>
      </c>
      <c r="F17" s="370">
        <v>2678685</v>
      </c>
      <c r="G17" s="472"/>
      <c r="H17" s="533">
        <f>F17+G17</f>
        <v>2678685</v>
      </c>
    </row>
    <row r="18" spans="2:8" ht="47.25" customHeight="1">
      <c r="B18" s="294"/>
      <c r="C18" s="282" t="s">
        <v>58</v>
      </c>
      <c r="D18" s="282"/>
      <c r="E18" s="283" t="s">
        <v>240</v>
      </c>
      <c r="F18" s="471">
        <f>F19</f>
        <v>7274</v>
      </c>
      <c r="G18" s="471">
        <f>G19</f>
        <v>-1674</v>
      </c>
      <c r="H18" s="535">
        <f>H19</f>
        <v>5600</v>
      </c>
    </row>
    <row r="19" spans="2:8" ht="24">
      <c r="B19" s="548"/>
      <c r="C19" s="44"/>
      <c r="D19" s="44" t="s">
        <v>51</v>
      </c>
      <c r="E19" s="27" t="s">
        <v>52</v>
      </c>
      <c r="F19" s="550">
        <v>7274</v>
      </c>
      <c r="G19" s="579">
        <v>-1674</v>
      </c>
      <c r="H19" s="533">
        <f>F19+G19</f>
        <v>5600</v>
      </c>
    </row>
    <row r="20" spans="2:8" ht="19.5" customHeight="1">
      <c r="B20" s="293"/>
      <c r="C20" s="280" t="s">
        <v>156</v>
      </c>
      <c r="D20" s="551"/>
      <c r="E20" s="281" t="s">
        <v>208</v>
      </c>
      <c r="F20" s="559">
        <f>F21</f>
        <v>2000</v>
      </c>
      <c r="G20" s="559">
        <f>G21</f>
        <v>0</v>
      </c>
      <c r="H20" s="560">
        <f>H21</f>
        <v>2000</v>
      </c>
    </row>
    <row r="21" spans="2:8" ht="24">
      <c r="B21" s="293"/>
      <c r="C21" s="44"/>
      <c r="D21" s="44" t="s">
        <v>51</v>
      </c>
      <c r="E21" s="27" t="s">
        <v>52</v>
      </c>
      <c r="F21" s="550">
        <v>2000</v>
      </c>
      <c r="G21" s="579"/>
      <c r="H21" s="533">
        <f>F21+G21</f>
        <v>2000</v>
      </c>
    </row>
    <row r="22" spans="2:8" ht="19.5" customHeight="1">
      <c r="B22" s="548"/>
      <c r="C22" s="280" t="s">
        <v>160</v>
      </c>
      <c r="D22" s="551"/>
      <c r="E22" s="281" t="s">
        <v>42</v>
      </c>
      <c r="F22" s="582">
        <f>F23+F24</f>
        <v>17956</v>
      </c>
      <c r="G22" s="595">
        <f>G23+G24</f>
        <v>2004761</v>
      </c>
      <c r="H22" s="585">
        <f>H23+H24</f>
        <v>2022717</v>
      </c>
    </row>
    <row r="23" spans="2:8" ht="24">
      <c r="B23" s="293"/>
      <c r="C23" s="44"/>
      <c r="D23" s="44" t="s">
        <v>51</v>
      </c>
      <c r="E23" s="27" t="s">
        <v>52</v>
      </c>
      <c r="F23" s="550">
        <v>17956</v>
      </c>
      <c r="G23" s="579">
        <v>1997294</v>
      </c>
      <c r="H23" s="533">
        <f>F23+G23</f>
        <v>2015250</v>
      </c>
    </row>
    <row r="24" spans="2:8" ht="24.75" thickBot="1">
      <c r="B24" s="295"/>
      <c r="C24" s="296"/>
      <c r="D24" s="580" t="s">
        <v>409</v>
      </c>
      <c r="E24" s="581" t="s">
        <v>410</v>
      </c>
      <c r="F24" s="557">
        <v>0</v>
      </c>
      <c r="G24" s="558">
        <v>7467</v>
      </c>
      <c r="H24" s="536">
        <f>F24+G24</f>
        <v>7467</v>
      </c>
    </row>
    <row r="25" spans="2:8" ht="13.5" thickBot="1">
      <c r="B25" s="46"/>
      <c r="C25" s="46"/>
      <c r="D25" s="46"/>
      <c r="E25" s="47"/>
      <c r="F25" s="48"/>
      <c r="G25" s="45"/>
      <c r="H25" s="45"/>
    </row>
    <row r="26" spans="2:8" ht="16.5" thickBot="1">
      <c r="B26" s="49"/>
      <c r="C26" s="49"/>
      <c r="D26" s="49"/>
      <c r="E26" s="278" t="s">
        <v>60</v>
      </c>
      <c r="F26" s="473">
        <f>F9+F12+F15</f>
        <v>2781329</v>
      </c>
      <c r="G26" s="596">
        <f>G9+G12+G15</f>
        <v>2007847</v>
      </c>
      <c r="H26" s="537">
        <f>H9+H12+H15</f>
        <v>4789176</v>
      </c>
    </row>
    <row r="27" spans="2:8" ht="15.75">
      <c r="B27" s="49"/>
      <c r="C27" s="49"/>
      <c r="D27" s="49"/>
      <c r="E27" s="51"/>
      <c r="F27" s="52"/>
      <c r="G27" s="50"/>
      <c r="H27" s="50"/>
    </row>
    <row r="28" spans="2:8" ht="15.75">
      <c r="B28" s="49"/>
      <c r="C28" s="49"/>
      <c r="D28" s="49"/>
      <c r="E28" s="51"/>
      <c r="F28" s="52"/>
      <c r="G28" s="50"/>
      <c r="H28" s="50"/>
    </row>
    <row r="29" spans="2:8" ht="11.25" customHeight="1">
      <c r="B29" s="49"/>
      <c r="C29" s="49"/>
      <c r="D29" s="49"/>
      <c r="E29" s="51"/>
      <c r="F29" s="52"/>
      <c r="G29" s="50"/>
      <c r="H29" s="50"/>
    </row>
    <row r="30" spans="2:8" ht="18.75" customHeight="1" thickBot="1">
      <c r="B30" s="46"/>
      <c r="C30" s="674" t="s">
        <v>61</v>
      </c>
      <c r="D30" s="674"/>
      <c r="E30" s="674"/>
      <c r="F30" s="48"/>
      <c r="G30" s="35"/>
      <c r="H30" s="124"/>
    </row>
    <row r="31" spans="2:8" ht="24" customHeight="1" thickBot="1">
      <c r="B31" s="40" t="s">
        <v>0</v>
      </c>
      <c r="C31" s="41" t="s">
        <v>1</v>
      </c>
      <c r="D31" s="42" t="s">
        <v>2</v>
      </c>
      <c r="E31" s="43" t="s">
        <v>177</v>
      </c>
      <c r="F31" s="474" t="s">
        <v>292</v>
      </c>
      <c r="G31" s="43" t="s">
        <v>379</v>
      </c>
      <c r="H31" s="529" t="s">
        <v>380</v>
      </c>
    </row>
    <row r="32" spans="2:8" ht="16.5" thickBot="1">
      <c r="B32" s="274" t="s">
        <v>49</v>
      </c>
      <c r="C32" s="275"/>
      <c r="D32" s="275"/>
      <c r="E32" s="277" t="s">
        <v>11</v>
      </c>
      <c r="F32" s="470">
        <f>F33</f>
        <v>73696</v>
      </c>
      <c r="G32" s="470">
        <f>G33</f>
        <v>0</v>
      </c>
      <c r="H32" s="534">
        <f>H33</f>
        <v>73696</v>
      </c>
    </row>
    <row r="33" spans="2:8" ht="14.25">
      <c r="B33" s="294"/>
      <c r="C33" s="282" t="s">
        <v>50</v>
      </c>
      <c r="D33" s="282"/>
      <c r="E33" s="284" t="s">
        <v>216</v>
      </c>
      <c r="F33" s="471">
        <f>SUM(F34:F36)</f>
        <v>73696</v>
      </c>
      <c r="G33" s="471">
        <f>SUM(G34:G36)</f>
        <v>0</v>
      </c>
      <c r="H33" s="535">
        <f>SUM(H34:H36)</f>
        <v>73696</v>
      </c>
    </row>
    <row r="34" spans="2:8" ht="14.25" customHeight="1">
      <c r="B34" s="298"/>
      <c r="C34" s="53"/>
      <c r="D34" s="53">
        <v>4010</v>
      </c>
      <c r="E34" s="27" t="s">
        <v>62</v>
      </c>
      <c r="F34" s="475">
        <v>60400</v>
      </c>
      <c r="G34" s="28"/>
      <c r="H34" s="533">
        <f>F34+G34</f>
        <v>60400</v>
      </c>
    </row>
    <row r="35" spans="2:8" ht="14.25" customHeight="1">
      <c r="B35" s="298"/>
      <c r="C35" s="53"/>
      <c r="D35" s="53">
        <v>4110</v>
      </c>
      <c r="E35" s="27" t="s">
        <v>63</v>
      </c>
      <c r="F35" s="475">
        <v>11816</v>
      </c>
      <c r="G35" s="28"/>
      <c r="H35" s="533">
        <f>F35+G35</f>
        <v>11816</v>
      </c>
    </row>
    <row r="36" spans="2:8" ht="14.25" customHeight="1" thickBot="1">
      <c r="B36" s="298"/>
      <c r="C36" s="53"/>
      <c r="D36" s="53">
        <v>4120</v>
      </c>
      <c r="E36" s="27" t="s">
        <v>64</v>
      </c>
      <c r="F36" s="475">
        <v>1480</v>
      </c>
      <c r="G36" s="28"/>
      <c r="H36" s="533">
        <f>F36+G36</f>
        <v>1480</v>
      </c>
    </row>
    <row r="37" spans="2:8" ht="29.25" customHeight="1" thickBot="1">
      <c r="B37" s="274" t="s">
        <v>53</v>
      </c>
      <c r="C37" s="275"/>
      <c r="D37" s="275"/>
      <c r="E37" s="276" t="s">
        <v>235</v>
      </c>
      <c r="F37" s="470">
        <f>F38</f>
        <v>1718</v>
      </c>
      <c r="G37" s="470">
        <f>G38</f>
        <v>4760</v>
      </c>
      <c r="H37" s="534">
        <f>H38</f>
        <v>6478</v>
      </c>
    </row>
    <row r="38" spans="2:8" ht="18" customHeight="1">
      <c r="B38" s="552"/>
      <c r="C38" s="553" t="s">
        <v>54</v>
      </c>
      <c r="D38" s="553"/>
      <c r="E38" s="593" t="s">
        <v>17</v>
      </c>
      <c r="F38" s="555">
        <f>SUM(F39:F40)</f>
        <v>1718</v>
      </c>
      <c r="G38" s="555">
        <f>SUM(G39:G40)</f>
        <v>4760</v>
      </c>
      <c r="H38" s="556">
        <f>SUM(H39:H40)</f>
        <v>6478</v>
      </c>
    </row>
    <row r="39" spans="2:8" ht="14.25" customHeight="1">
      <c r="B39" s="294"/>
      <c r="C39" s="282"/>
      <c r="D39" s="90" t="s">
        <v>101</v>
      </c>
      <c r="E39" s="27" t="s">
        <v>67</v>
      </c>
      <c r="F39" s="475">
        <v>0</v>
      </c>
      <c r="G39" s="475">
        <v>4760</v>
      </c>
      <c r="H39" s="533">
        <f>F39+G39</f>
        <v>4760</v>
      </c>
    </row>
    <row r="40" spans="2:8" ht="15.75" customHeight="1" thickBot="1">
      <c r="B40" s="299"/>
      <c r="C40" s="300"/>
      <c r="D40" s="300">
        <v>4300</v>
      </c>
      <c r="E40" s="297" t="s">
        <v>66</v>
      </c>
      <c r="F40" s="594">
        <v>1718</v>
      </c>
      <c r="G40" s="490"/>
      <c r="H40" s="536">
        <f>F40+G40</f>
        <v>1718</v>
      </c>
    </row>
    <row r="41" spans="2:8" ht="16.5" thickBot="1">
      <c r="B41" s="274" t="s">
        <v>56</v>
      </c>
      <c r="C41" s="275"/>
      <c r="D41" s="275"/>
      <c r="E41" s="277" t="s">
        <v>39</v>
      </c>
      <c r="F41" s="470">
        <f>F42+F59+F61+F64</f>
        <v>2705915</v>
      </c>
      <c r="G41" s="437">
        <f>G42+G59+G61+G64</f>
        <v>2003087</v>
      </c>
      <c r="H41" s="534">
        <f>H42+H59+H61+H64</f>
        <v>4709002</v>
      </c>
    </row>
    <row r="42" spans="2:8" ht="28.5">
      <c r="B42" s="552"/>
      <c r="C42" s="553" t="s">
        <v>57</v>
      </c>
      <c r="D42" s="553"/>
      <c r="E42" s="554" t="s">
        <v>239</v>
      </c>
      <c r="F42" s="555">
        <f>SUM(F43:F58)</f>
        <v>2678685</v>
      </c>
      <c r="G42" s="555">
        <f>SUM(G43:G58)</f>
        <v>0</v>
      </c>
      <c r="H42" s="556">
        <f>SUM(H43:H58)</f>
        <v>2678685</v>
      </c>
    </row>
    <row r="43" spans="2:8" ht="14.25" customHeight="1">
      <c r="B43" s="298"/>
      <c r="C43" s="53"/>
      <c r="D43" s="91" t="s">
        <v>68</v>
      </c>
      <c r="E43" s="27" t="s">
        <v>243</v>
      </c>
      <c r="F43" s="451">
        <v>460</v>
      </c>
      <c r="G43" s="28"/>
      <c r="H43" s="533">
        <f aca="true" t="shared" si="2" ref="H43:H58">F43+G43</f>
        <v>460</v>
      </c>
    </row>
    <row r="44" spans="2:8" ht="14.25" customHeight="1">
      <c r="B44" s="298"/>
      <c r="C44" s="53"/>
      <c r="D44" s="90" t="s">
        <v>153</v>
      </c>
      <c r="E44" s="27" t="s">
        <v>69</v>
      </c>
      <c r="F44" s="440">
        <v>2457325</v>
      </c>
      <c r="G44" s="547">
        <v>-7000</v>
      </c>
      <c r="H44" s="533">
        <f t="shared" si="2"/>
        <v>2450325</v>
      </c>
    </row>
    <row r="45" spans="2:8" ht="14.25" customHeight="1">
      <c r="B45" s="298"/>
      <c r="C45" s="53"/>
      <c r="D45" s="90" t="s">
        <v>114</v>
      </c>
      <c r="E45" s="27" t="s">
        <v>115</v>
      </c>
      <c r="F45" s="440">
        <v>65900</v>
      </c>
      <c r="G45" s="547"/>
      <c r="H45" s="533">
        <f t="shared" si="2"/>
        <v>65900</v>
      </c>
    </row>
    <row r="46" spans="2:8" ht="14.25" customHeight="1">
      <c r="B46" s="298"/>
      <c r="C46" s="53"/>
      <c r="D46" s="91" t="s">
        <v>124</v>
      </c>
      <c r="E46" s="27" t="s">
        <v>70</v>
      </c>
      <c r="F46" s="440">
        <v>3900</v>
      </c>
      <c r="G46" s="547"/>
      <c r="H46" s="533">
        <f t="shared" si="2"/>
        <v>3900</v>
      </c>
    </row>
    <row r="47" spans="2:8" ht="14.25" customHeight="1">
      <c r="B47" s="298"/>
      <c r="C47" s="53"/>
      <c r="D47" s="90" t="s">
        <v>116</v>
      </c>
      <c r="E47" s="27" t="s">
        <v>117</v>
      </c>
      <c r="F47" s="440">
        <v>130000</v>
      </c>
      <c r="G47" s="547"/>
      <c r="H47" s="533">
        <f t="shared" si="2"/>
        <v>130000</v>
      </c>
    </row>
    <row r="48" spans="2:8" ht="14.25" customHeight="1">
      <c r="B48" s="298"/>
      <c r="C48" s="53"/>
      <c r="D48" s="90">
        <v>4170</v>
      </c>
      <c r="E48" s="27" t="s">
        <v>71</v>
      </c>
      <c r="F48" s="440">
        <v>1000</v>
      </c>
      <c r="G48" s="547"/>
      <c r="H48" s="533">
        <f t="shared" si="2"/>
        <v>1000</v>
      </c>
    </row>
    <row r="49" spans="2:8" ht="14.25" customHeight="1">
      <c r="B49" s="298"/>
      <c r="C49" s="53"/>
      <c r="D49" s="90" t="s">
        <v>101</v>
      </c>
      <c r="E49" s="27" t="s">
        <v>67</v>
      </c>
      <c r="F49" s="440">
        <v>2200</v>
      </c>
      <c r="G49" s="547"/>
      <c r="H49" s="533">
        <f t="shared" si="2"/>
        <v>2200</v>
      </c>
    </row>
    <row r="50" spans="2:8" ht="14.25" customHeight="1">
      <c r="B50" s="298"/>
      <c r="C50" s="53"/>
      <c r="D50" s="91" t="s">
        <v>125</v>
      </c>
      <c r="E50" s="27" t="s">
        <v>72</v>
      </c>
      <c r="F50" s="440">
        <v>700</v>
      </c>
      <c r="G50" s="547"/>
      <c r="H50" s="533">
        <f t="shared" si="2"/>
        <v>700</v>
      </c>
    </row>
    <row r="51" spans="2:8" ht="14.25" customHeight="1">
      <c r="B51" s="298"/>
      <c r="C51" s="53"/>
      <c r="D51" s="91" t="s">
        <v>126</v>
      </c>
      <c r="E51" s="27" t="s">
        <v>73</v>
      </c>
      <c r="F51" s="440">
        <v>1000</v>
      </c>
      <c r="G51" s="547">
        <v>7000</v>
      </c>
      <c r="H51" s="533">
        <f t="shared" si="2"/>
        <v>8000</v>
      </c>
    </row>
    <row r="52" spans="2:8" ht="14.25" customHeight="1">
      <c r="B52" s="298"/>
      <c r="C52" s="53"/>
      <c r="D52" s="90" t="s">
        <v>154</v>
      </c>
      <c r="E52" s="27" t="s">
        <v>74</v>
      </c>
      <c r="F52" s="440">
        <v>200</v>
      </c>
      <c r="G52" s="547"/>
      <c r="H52" s="533">
        <f t="shared" si="2"/>
        <v>200</v>
      </c>
    </row>
    <row r="53" spans="2:8" ht="14.25" customHeight="1">
      <c r="B53" s="298"/>
      <c r="C53" s="53"/>
      <c r="D53" s="90" t="s">
        <v>65</v>
      </c>
      <c r="E53" s="27" t="s">
        <v>66</v>
      </c>
      <c r="F53" s="440">
        <v>10000</v>
      </c>
      <c r="G53" s="547"/>
      <c r="H53" s="533">
        <f t="shared" si="2"/>
        <v>10000</v>
      </c>
    </row>
    <row r="54" spans="2:8" ht="12.75">
      <c r="B54" s="298"/>
      <c r="C54" s="53"/>
      <c r="D54" s="99">
        <v>4400</v>
      </c>
      <c r="E54" s="135" t="s">
        <v>247</v>
      </c>
      <c r="F54" s="440">
        <v>1600</v>
      </c>
      <c r="G54" s="547"/>
      <c r="H54" s="533">
        <f t="shared" si="2"/>
        <v>1600</v>
      </c>
    </row>
    <row r="55" spans="2:8" ht="14.25" customHeight="1">
      <c r="B55" s="298"/>
      <c r="C55" s="53"/>
      <c r="D55" s="90" t="s">
        <v>121</v>
      </c>
      <c r="E55" s="27" t="s">
        <v>75</v>
      </c>
      <c r="F55" s="440">
        <v>500</v>
      </c>
      <c r="G55" s="547"/>
      <c r="H55" s="533">
        <f t="shared" si="2"/>
        <v>500</v>
      </c>
    </row>
    <row r="56" spans="2:8" ht="14.25" customHeight="1">
      <c r="B56" s="298"/>
      <c r="C56" s="53"/>
      <c r="D56" s="90">
        <v>4430</v>
      </c>
      <c r="E56" s="27" t="s">
        <v>76</v>
      </c>
      <c r="F56" s="440">
        <v>150</v>
      </c>
      <c r="G56" s="28"/>
      <c r="H56" s="533">
        <f t="shared" si="2"/>
        <v>150</v>
      </c>
    </row>
    <row r="57" spans="2:8" ht="14.25" customHeight="1">
      <c r="B57" s="298"/>
      <c r="C57" s="53"/>
      <c r="D57" s="90" t="s">
        <v>127</v>
      </c>
      <c r="E57" s="27" t="s">
        <v>128</v>
      </c>
      <c r="F57" s="440">
        <v>1250</v>
      </c>
      <c r="G57" s="28"/>
      <c r="H57" s="533">
        <f t="shared" si="2"/>
        <v>1250</v>
      </c>
    </row>
    <row r="58" spans="2:8" ht="14.25" customHeight="1">
      <c r="B58" s="298"/>
      <c r="C58" s="53"/>
      <c r="D58" s="99">
        <v>4700</v>
      </c>
      <c r="E58" s="27" t="s">
        <v>129</v>
      </c>
      <c r="F58" s="440">
        <v>2500</v>
      </c>
      <c r="G58" s="28"/>
      <c r="H58" s="533">
        <f t="shared" si="2"/>
        <v>2500</v>
      </c>
    </row>
    <row r="59" spans="2:8" ht="45" customHeight="1">
      <c r="B59" s="294"/>
      <c r="C59" s="282" t="s">
        <v>58</v>
      </c>
      <c r="D59" s="282"/>
      <c r="E59" s="283" t="s">
        <v>240</v>
      </c>
      <c r="F59" s="471">
        <f>F60</f>
        <v>7274</v>
      </c>
      <c r="G59" s="471">
        <f>G60</f>
        <v>-1674</v>
      </c>
      <c r="H59" s="535">
        <f>H60</f>
        <v>5600</v>
      </c>
    </row>
    <row r="60" spans="2:8" ht="14.25" customHeight="1">
      <c r="B60" s="561"/>
      <c r="C60" s="562"/>
      <c r="D60" s="562">
        <v>4130</v>
      </c>
      <c r="E60" s="19" t="s">
        <v>78</v>
      </c>
      <c r="F60" s="563">
        <v>7274</v>
      </c>
      <c r="G60" s="566">
        <v>-1674</v>
      </c>
      <c r="H60" s="549">
        <f>F60+G60</f>
        <v>5600</v>
      </c>
    </row>
    <row r="61" spans="2:8" ht="16.5" customHeight="1">
      <c r="B61" s="298"/>
      <c r="C61" s="282" t="s">
        <v>156</v>
      </c>
      <c r="D61" s="44"/>
      <c r="E61" s="284" t="s">
        <v>208</v>
      </c>
      <c r="F61" s="564">
        <f>F62+F63</f>
        <v>2000</v>
      </c>
      <c r="G61" s="564">
        <f>G62+G63</f>
        <v>0</v>
      </c>
      <c r="H61" s="535">
        <f>H62+H63</f>
        <v>2000</v>
      </c>
    </row>
    <row r="62" spans="2:8" ht="14.25" customHeight="1">
      <c r="B62" s="561"/>
      <c r="C62" s="562"/>
      <c r="D62" s="93" t="s">
        <v>153</v>
      </c>
      <c r="E62" s="19" t="s">
        <v>69</v>
      </c>
      <c r="F62" s="565">
        <v>1960</v>
      </c>
      <c r="G62" s="566"/>
      <c r="H62" s="549">
        <f>F62+G62</f>
        <v>1960</v>
      </c>
    </row>
    <row r="63" spans="2:8" ht="14.25" customHeight="1">
      <c r="B63" s="298"/>
      <c r="C63" s="53"/>
      <c r="D63" s="90" t="s">
        <v>101</v>
      </c>
      <c r="E63" s="27" t="s">
        <v>67</v>
      </c>
      <c r="F63" s="583">
        <v>40</v>
      </c>
      <c r="G63" s="547"/>
      <c r="H63" s="533">
        <f>F63+G63</f>
        <v>40</v>
      </c>
    </row>
    <row r="64" spans="2:8" ht="16.5" customHeight="1">
      <c r="B64" s="298"/>
      <c r="C64" s="282" t="s">
        <v>160</v>
      </c>
      <c r="D64" s="44"/>
      <c r="E64" s="284" t="s">
        <v>42</v>
      </c>
      <c r="F64" s="564">
        <f>F65+F66</f>
        <v>17956</v>
      </c>
      <c r="G64" s="597">
        <f>G65+G66</f>
        <v>2004761</v>
      </c>
      <c r="H64" s="535">
        <f>H65+H66</f>
        <v>2022717</v>
      </c>
    </row>
    <row r="65" spans="2:8" ht="14.25" customHeight="1">
      <c r="B65" s="298"/>
      <c r="C65" s="53"/>
      <c r="D65" s="91" t="s">
        <v>126</v>
      </c>
      <c r="E65" s="27" t="s">
        <v>73</v>
      </c>
      <c r="F65" s="583">
        <v>17956</v>
      </c>
      <c r="G65" s="547">
        <v>1997294</v>
      </c>
      <c r="H65" s="533">
        <f>F65+G65</f>
        <v>2015250</v>
      </c>
    </row>
    <row r="66" spans="2:8" ht="14.25" customHeight="1" thickBot="1">
      <c r="B66" s="299"/>
      <c r="C66" s="300"/>
      <c r="D66" s="584">
        <v>6060</v>
      </c>
      <c r="E66" s="513" t="s">
        <v>77</v>
      </c>
      <c r="F66" s="567">
        <v>0</v>
      </c>
      <c r="G66" s="568">
        <v>7467</v>
      </c>
      <c r="H66" s="536">
        <f>F66+G66</f>
        <v>7467</v>
      </c>
    </row>
    <row r="67" spans="2:6" ht="6" customHeight="1" thickBot="1">
      <c r="B67" s="54"/>
      <c r="C67" s="54"/>
      <c r="D67" s="54"/>
      <c r="E67" s="47"/>
      <c r="F67" s="48"/>
    </row>
    <row r="68" spans="2:8" ht="16.5" thickBot="1">
      <c r="B68" s="55"/>
      <c r="C68" s="55"/>
      <c r="D68" s="56"/>
      <c r="E68" s="279" t="s">
        <v>60</v>
      </c>
      <c r="F68" s="470">
        <f>F32+F37+F41</f>
        <v>2781329</v>
      </c>
      <c r="G68" s="437">
        <f>G32+G37+G41</f>
        <v>2007847</v>
      </c>
      <c r="H68" s="534">
        <f>H32+H37+H41</f>
        <v>4789176</v>
      </c>
    </row>
    <row r="69" spans="2:8" ht="15.75">
      <c r="B69" s="55"/>
      <c r="C69" s="55"/>
      <c r="D69" s="56"/>
      <c r="E69" s="545"/>
      <c r="F69" s="546"/>
      <c r="G69" s="546"/>
      <c r="H69" s="546"/>
    </row>
    <row r="70" spans="2:8" ht="15.75">
      <c r="B70" s="55"/>
      <c r="C70" s="55"/>
      <c r="D70" s="56"/>
      <c r="E70" s="545"/>
      <c r="F70" s="546"/>
      <c r="G70" s="546"/>
      <c r="H70" s="546"/>
    </row>
    <row r="71" spans="2:6" ht="15.75">
      <c r="B71" s="55"/>
      <c r="C71" s="55"/>
      <c r="D71" s="56"/>
      <c r="E71" s="51"/>
      <c r="F71" s="134"/>
    </row>
    <row r="72" spans="2:7" ht="32.25" customHeight="1">
      <c r="B72" s="188"/>
      <c r="C72" s="675" t="s">
        <v>293</v>
      </c>
      <c r="D72" s="675"/>
      <c r="E72" s="675"/>
      <c r="F72" s="675"/>
      <c r="G72" s="675"/>
    </row>
    <row r="73" spans="2:7" ht="6" customHeight="1" thickBot="1">
      <c r="B73" s="189"/>
      <c r="C73" s="189"/>
      <c r="D73" s="189"/>
      <c r="E73" s="190"/>
      <c r="F73" s="57"/>
      <c r="G73" s="35"/>
    </row>
    <row r="74" spans="2:8" ht="15.75">
      <c r="B74" s="191" t="s">
        <v>0</v>
      </c>
      <c r="C74" s="192" t="s">
        <v>1</v>
      </c>
      <c r="D74" s="193" t="s">
        <v>2</v>
      </c>
      <c r="E74" s="89" t="s">
        <v>177</v>
      </c>
      <c r="F74" s="474" t="s">
        <v>292</v>
      </c>
      <c r="G74" s="538" t="s">
        <v>379</v>
      </c>
      <c r="H74" s="529" t="s">
        <v>380</v>
      </c>
    </row>
    <row r="75" spans="2:8" ht="18" customHeight="1">
      <c r="B75" s="539" t="s">
        <v>56</v>
      </c>
      <c r="C75" s="194" t="s">
        <v>57</v>
      </c>
      <c r="D75" s="325" t="s">
        <v>16</v>
      </c>
      <c r="E75" s="344" t="s">
        <v>371</v>
      </c>
      <c r="F75" s="476">
        <v>32400</v>
      </c>
      <c r="G75" s="480"/>
      <c r="H75" s="533">
        <f>F75+G75</f>
        <v>32400</v>
      </c>
    </row>
    <row r="76" spans="2:8" ht="18" customHeight="1">
      <c r="B76" s="539" t="s">
        <v>56</v>
      </c>
      <c r="C76" s="194" t="s">
        <v>57</v>
      </c>
      <c r="D76" s="326" t="s">
        <v>260</v>
      </c>
      <c r="E76" s="135" t="s">
        <v>288</v>
      </c>
      <c r="F76" s="477">
        <v>2000</v>
      </c>
      <c r="G76" s="28"/>
      <c r="H76" s="533">
        <f>F76+G76</f>
        <v>2000</v>
      </c>
    </row>
    <row r="77" spans="2:8" ht="13.5" thickBot="1">
      <c r="B77" s="540" t="s">
        <v>56</v>
      </c>
      <c r="C77" s="541" t="s">
        <v>57</v>
      </c>
      <c r="D77" s="542" t="s">
        <v>296</v>
      </c>
      <c r="E77" s="543" t="s">
        <v>340</v>
      </c>
      <c r="F77" s="544">
        <v>4000</v>
      </c>
      <c r="G77" s="490"/>
      <c r="H77" s="536">
        <f>F77+G77</f>
        <v>4000</v>
      </c>
    </row>
  </sheetData>
  <sheetProtection/>
  <mergeCells count="4">
    <mergeCell ref="C30:E30"/>
    <mergeCell ref="C7:E7"/>
    <mergeCell ref="C5:G5"/>
    <mergeCell ref="C72:G72"/>
  </mergeCells>
  <printOptions/>
  <pageMargins left="0.1968503937007874" right="0" top="0.7874015748031497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40.57421875" style="0" customWidth="1"/>
    <col min="9" max="9" width="14.28125" style="0" customWidth="1"/>
    <col min="10" max="10" width="2.0039062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82" t="s">
        <v>47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78"/>
      <c r="C2" s="31"/>
      <c r="D2" s="173"/>
      <c r="E2" s="31"/>
      <c r="F2" s="31"/>
      <c r="G2" s="31"/>
      <c r="H2" s="317" t="s">
        <v>445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180"/>
      <c r="H3" s="182" t="s">
        <v>446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36"/>
      <c r="C4" s="183" t="s">
        <v>300</v>
      </c>
      <c r="D4" s="183"/>
      <c r="E4" s="183"/>
      <c r="F4" s="183"/>
      <c r="G4" s="183"/>
      <c r="H4" s="37"/>
      <c r="I4" s="36"/>
      <c r="J4" s="36"/>
      <c r="K4" s="36"/>
      <c r="L4" s="36"/>
      <c r="M4" s="36"/>
      <c r="N4" s="36"/>
      <c r="O4" s="36"/>
      <c r="P4" s="36"/>
      <c r="Q4" s="36"/>
    </row>
    <row r="5" spans="1:16" ht="12" customHeight="1" thickBot="1">
      <c r="A5" s="36"/>
      <c r="B5" s="36"/>
      <c r="C5" s="36"/>
      <c r="D5" s="36"/>
      <c r="E5" s="36"/>
      <c r="F5" s="36"/>
      <c r="G5" s="36"/>
      <c r="H5" s="36"/>
      <c r="I5" s="38" t="s">
        <v>45</v>
      </c>
      <c r="J5" s="36"/>
      <c r="K5" s="36"/>
      <c r="L5" s="36"/>
      <c r="M5" s="36"/>
      <c r="N5" s="36"/>
      <c r="O5" s="36"/>
      <c r="P5" s="36"/>
    </row>
    <row r="6" spans="1:9" ht="72" customHeight="1" thickBot="1">
      <c r="A6" s="58" t="s">
        <v>0</v>
      </c>
      <c r="B6" s="59" t="s">
        <v>1</v>
      </c>
      <c r="C6" s="60" t="s">
        <v>2</v>
      </c>
      <c r="D6" s="59" t="s">
        <v>46</v>
      </c>
      <c r="E6" s="61" t="s">
        <v>375</v>
      </c>
      <c r="F6" s="61" t="s">
        <v>379</v>
      </c>
      <c r="G6" s="61" t="s">
        <v>385</v>
      </c>
      <c r="H6" s="62" t="s">
        <v>79</v>
      </c>
      <c r="I6" s="63" t="s">
        <v>80</v>
      </c>
    </row>
    <row r="7" spans="1:9" ht="9.75" customHeight="1">
      <c r="A7" s="154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  <c r="G7" s="155">
        <v>7</v>
      </c>
      <c r="H7" s="156">
        <v>8</v>
      </c>
      <c r="I7" s="162">
        <v>9</v>
      </c>
    </row>
    <row r="8" spans="1:9" ht="15" customHeight="1">
      <c r="A8" s="259" t="s">
        <v>81</v>
      </c>
      <c r="B8" s="260"/>
      <c r="C8" s="260"/>
      <c r="D8" s="261" t="s">
        <v>82</v>
      </c>
      <c r="E8" s="262">
        <f>E9</f>
        <v>3077000</v>
      </c>
      <c r="F8" s="262">
        <f>F9</f>
        <v>0</v>
      </c>
      <c r="G8" s="262">
        <f>G9</f>
        <v>3077000</v>
      </c>
      <c r="H8" s="64"/>
      <c r="I8" s="157"/>
    </row>
    <row r="9" spans="1:9" ht="15" customHeight="1">
      <c r="A9" s="158"/>
      <c r="B9" s="254" t="s">
        <v>83</v>
      </c>
      <c r="C9" s="255"/>
      <c r="D9" s="256" t="s">
        <v>84</v>
      </c>
      <c r="E9" s="257">
        <f>SUM(E10:E15)</f>
        <v>3077000</v>
      </c>
      <c r="F9" s="257">
        <f>SUM(F10:F15)</f>
        <v>0</v>
      </c>
      <c r="G9" s="257">
        <f>SUM(G10:G15)</f>
        <v>3077000</v>
      </c>
      <c r="H9" s="67"/>
      <c r="I9" s="157"/>
    </row>
    <row r="10" spans="1:9" ht="24">
      <c r="A10" s="158"/>
      <c r="B10" s="65"/>
      <c r="C10" s="68">
        <v>6050</v>
      </c>
      <c r="D10" s="69" t="s">
        <v>85</v>
      </c>
      <c r="E10" s="136">
        <v>2800000</v>
      </c>
      <c r="F10" s="136"/>
      <c r="G10" s="136">
        <f aca="true" t="shared" si="0" ref="G10:G15">E10+F10</f>
        <v>2800000</v>
      </c>
      <c r="H10" s="70" t="s">
        <v>299</v>
      </c>
      <c r="I10" s="159" t="s">
        <v>86</v>
      </c>
    </row>
    <row r="11" spans="1:9" ht="24">
      <c r="A11" s="158"/>
      <c r="B11" s="65"/>
      <c r="C11" s="68">
        <v>6050</v>
      </c>
      <c r="D11" s="69" t="s">
        <v>85</v>
      </c>
      <c r="E11" s="136">
        <v>85000</v>
      </c>
      <c r="F11" s="136"/>
      <c r="G11" s="136">
        <f t="shared" si="0"/>
        <v>85000</v>
      </c>
      <c r="H11" s="70" t="s">
        <v>301</v>
      </c>
      <c r="I11" s="159" t="s">
        <v>86</v>
      </c>
    </row>
    <row r="12" spans="1:9" ht="24">
      <c r="A12" s="158"/>
      <c r="B12" s="65"/>
      <c r="C12" s="68">
        <v>6050</v>
      </c>
      <c r="D12" s="69" t="s">
        <v>85</v>
      </c>
      <c r="E12" s="136">
        <v>73000</v>
      </c>
      <c r="F12" s="136"/>
      <c r="G12" s="136">
        <f t="shared" si="0"/>
        <v>73000</v>
      </c>
      <c r="H12" s="70" t="s">
        <v>302</v>
      </c>
      <c r="I12" s="159" t="s">
        <v>86</v>
      </c>
    </row>
    <row r="13" spans="1:9" ht="24">
      <c r="A13" s="158"/>
      <c r="B13" s="65"/>
      <c r="C13" s="68">
        <v>6050</v>
      </c>
      <c r="D13" s="69" t="s">
        <v>85</v>
      </c>
      <c r="E13" s="136">
        <v>92000</v>
      </c>
      <c r="F13" s="136"/>
      <c r="G13" s="136">
        <f t="shared" si="0"/>
        <v>92000</v>
      </c>
      <c r="H13" s="70" t="s">
        <v>303</v>
      </c>
      <c r="I13" s="159" t="s">
        <v>86</v>
      </c>
    </row>
    <row r="14" spans="1:9" ht="24">
      <c r="A14" s="158"/>
      <c r="B14" s="65"/>
      <c r="C14" s="68">
        <v>6050</v>
      </c>
      <c r="D14" s="69" t="s">
        <v>85</v>
      </c>
      <c r="E14" s="136">
        <v>20000</v>
      </c>
      <c r="F14" s="136"/>
      <c r="G14" s="136">
        <f t="shared" si="0"/>
        <v>20000</v>
      </c>
      <c r="H14" s="137" t="s">
        <v>226</v>
      </c>
      <c r="I14" s="159" t="s">
        <v>86</v>
      </c>
    </row>
    <row r="15" spans="1:9" ht="20.25" customHeight="1">
      <c r="A15" s="158"/>
      <c r="B15" s="65"/>
      <c r="C15" s="68">
        <v>6050</v>
      </c>
      <c r="D15" s="69" t="s">
        <v>85</v>
      </c>
      <c r="E15" s="136">
        <v>7000</v>
      </c>
      <c r="F15" s="136"/>
      <c r="G15" s="136">
        <f t="shared" si="0"/>
        <v>7000</v>
      </c>
      <c r="H15" s="137" t="s">
        <v>407</v>
      </c>
      <c r="I15" s="159" t="s">
        <v>86</v>
      </c>
    </row>
    <row r="16" spans="1:9" ht="15" customHeight="1">
      <c r="A16" s="263">
        <v>600</v>
      </c>
      <c r="B16" s="264"/>
      <c r="C16" s="264"/>
      <c r="D16" s="261" t="s">
        <v>88</v>
      </c>
      <c r="E16" s="265">
        <f>E17+E19</f>
        <v>644000</v>
      </c>
      <c r="F16" s="265">
        <f>F17+F19</f>
        <v>-100000</v>
      </c>
      <c r="G16" s="265">
        <f>G17+G19</f>
        <v>544000</v>
      </c>
      <c r="H16" s="72"/>
      <c r="I16" s="157"/>
    </row>
    <row r="17" spans="1:9" ht="17.25" customHeight="1">
      <c r="A17" s="263"/>
      <c r="B17" s="255">
        <v>60014</v>
      </c>
      <c r="C17" s="255"/>
      <c r="D17" s="256" t="s">
        <v>89</v>
      </c>
      <c r="E17" s="257">
        <f>E18</f>
        <v>65000</v>
      </c>
      <c r="F17" s="257">
        <f>F18</f>
        <v>0</v>
      </c>
      <c r="G17" s="257">
        <f>G18</f>
        <v>65000</v>
      </c>
      <c r="H17" s="72"/>
      <c r="I17" s="157"/>
    </row>
    <row r="18" spans="1:9" ht="36.75" customHeight="1">
      <c r="A18" s="263"/>
      <c r="B18" s="264"/>
      <c r="C18" s="68">
        <v>6300</v>
      </c>
      <c r="D18" s="69" t="s">
        <v>290</v>
      </c>
      <c r="E18" s="327">
        <v>65000</v>
      </c>
      <c r="F18" s="327"/>
      <c r="G18" s="136">
        <f>E18+F18</f>
        <v>65000</v>
      </c>
      <c r="H18" s="70" t="s">
        <v>324</v>
      </c>
      <c r="I18" s="333" t="s">
        <v>325</v>
      </c>
    </row>
    <row r="19" spans="1:9" ht="16.5" customHeight="1">
      <c r="A19" s="158"/>
      <c r="B19" s="255">
        <v>60016</v>
      </c>
      <c r="C19" s="255"/>
      <c r="D19" s="256" t="s">
        <v>185</v>
      </c>
      <c r="E19" s="258">
        <f>SUM(E20:E24)</f>
        <v>579000</v>
      </c>
      <c r="F19" s="258">
        <f>SUM(F20:F24)</f>
        <v>-100000</v>
      </c>
      <c r="G19" s="258">
        <f>SUM(G20:G24)</f>
        <v>479000</v>
      </c>
      <c r="H19" s="73"/>
      <c r="I19" s="160"/>
    </row>
    <row r="20" spans="1:9" ht="15.75" customHeight="1">
      <c r="A20" s="161"/>
      <c r="B20" s="174"/>
      <c r="C20" s="175">
        <v>6050</v>
      </c>
      <c r="D20" s="69" t="s">
        <v>85</v>
      </c>
      <c r="E20" s="136">
        <v>400000</v>
      </c>
      <c r="F20" s="136">
        <v>-80000</v>
      </c>
      <c r="G20" s="136">
        <f>E20+F20</f>
        <v>320000</v>
      </c>
      <c r="H20" s="73" t="s">
        <v>322</v>
      </c>
      <c r="I20" s="159" t="s">
        <v>86</v>
      </c>
    </row>
    <row r="21" spans="1:9" ht="15.75" customHeight="1">
      <c r="A21" s="161"/>
      <c r="B21" s="174"/>
      <c r="C21" s="175">
        <v>6050</v>
      </c>
      <c r="D21" s="69" t="s">
        <v>85</v>
      </c>
      <c r="E21" s="136">
        <v>60000</v>
      </c>
      <c r="F21" s="136">
        <v>-20000</v>
      </c>
      <c r="G21" s="136">
        <f>E21+F21</f>
        <v>40000</v>
      </c>
      <c r="H21" s="73" t="s">
        <v>323</v>
      </c>
      <c r="I21" s="159" t="s">
        <v>86</v>
      </c>
    </row>
    <row r="22" spans="1:9" ht="24">
      <c r="A22" s="161"/>
      <c r="B22" s="174"/>
      <c r="C22" s="175">
        <v>6050</v>
      </c>
      <c r="D22" s="69" t="s">
        <v>85</v>
      </c>
      <c r="E22" s="136">
        <v>20000</v>
      </c>
      <c r="F22" s="136"/>
      <c r="G22" s="136">
        <f>E22+F22</f>
        <v>20000</v>
      </c>
      <c r="H22" s="137" t="s">
        <v>226</v>
      </c>
      <c r="I22" s="159" t="s">
        <v>86</v>
      </c>
    </row>
    <row r="23" spans="1:9" ht="24">
      <c r="A23" s="161"/>
      <c r="B23" s="174"/>
      <c r="C23" s="175">
        <v>6050</v>
      </c>
      <c r="D23" s="69" t="s">
        <v>269</v>
      </c>
      <c r="E23" s="136">
        <v>9000</v>
      </c>
      <c r="F23" s="136"/>
      <c r="G23" s="136">
        <f>E23+F23</f>
        <v>9000</v>
      </c>
      <c r="H23" s="137" t="s">
        <v>312</v>
      </c>
      <c r="I23" s="159" t="s">
        <v>86</v>
      </c>
    </row>
    <row r="24" spans="1:9" ht="24">
      <c r="A24" s="161"/>
      <c r="B24" s="174"/>
      <c r="C24" s="175">
        <v>6050</v>
      </c>
      <c r="D24" s="69" t="s">
        <v>85</v>
      </c>
      <c r="E24" s="136">
        <v>90000</v>
      </c>
      <c r="F24" s="136"/>
      <c r="G24" s="136">
        <f>E24+F24</f>
        <v>90000</v>
      </c>
      <c r="H24" s="73" t="s">
        <v>386</v>
      </c>
      <c r="I24" s="159" t="s">
        <v>86</v>
      </c>
    </row>
    <row r="25" spans="1:9" ht="15.75" customHeight="1">
      <c r="A25" s="263">
        <v>750</v>
      </c>
      <c r="B25" s="71"/>
      <c r="C25" s="71"/>
      <c r="D25" s="266" t="s">
        <v>11</v>
      </c>
      <c r="E25" s="265">
        <f>E26</f>
        <v>60000</v>
      </c>
      <c r="F25" s="265">
        <f>F26</f>
        <v>0</v>
      </c>
      <c r="G25" s="265">
        <f>G26</f>
        <v>60000</v>
      </c>
      <c r="H25" s="74"/>
      <c r="I25" s="157"/>
    </row>
    <row r="26" spans="1:9" ht="15.75" customHeight="1">
      <c r="A26" s="158"/>
      <c r="B26" s="255">
        <v>75023</v>
      </c>
      <c r="C26" s="255"/>
      <c r="D26" s="256" t="s">
        <v>90</v>
      </c>
      <c r="E26" s="257">
        <f>E27+E28</f>
        <v>60000</v>
      </c>
      <c r="F26" s="257">
        <f>F27+F28</f>
        <v>0</v>
      </c>
      <c r="G26" s="257">
        <f>G27+G28</f>
        <v>60000</v>
      </c>
      <c r="H26" s="67"/>
      <c r="I26" s="157"/>
    </row>
    <row r="27" spans="1:9" ht="15.75" customHeight="1">
      <c r="A27" s="158"/>
      <c r="B27" s="328"/>
      <c r="C27" s="175">
        <v>6050</v>
      </c>
      <c r="D27" s="69" t="s">
        <v>85</v>
      </c>
      <c r="E27" s="327">
        <v>40000</v>
      </c>
      <c r="F27" s="327"/>
      <c r="G27" s="136">
        <f>E27+F27</f>
        <v>40000</v>
      </c>
      <c r="H27" s="70" t="s">
        <v>304</v>
      </c>
      <c r="I27" s="159" t="s">
        <v>86</v>
      </c>
    </row>
    <row r="28" spans="1:9" ht="24">
      <c r="A28" s="158"/>
      <c r="B28" s="66"/>
      <c r="C28" s="68">
        <v>6060</v>
      </c>
      <c r="D28" s="69" t="s">
        <v>87</v>
      </c>
      <c r="E28" s="136">
        <v>20000</v>
      </c>
      <c r="F28" s="136"/>
      <c r="G28" s="136">
        <f>E28+F28</f>
        <v>20000</v>
      </c>
      <c r="H28" s="70" t="s">
        <v>224</v>
      </c>
      <c r="I28" s="159" t="s">
        <v>86</v>
      </c>
    </row>
    <row r="29" spans="1:9" ht="28.5" customHeight="1">
      <c r="A29" s="263">
        <v>754</v>
      </c>
      <c r="B29" s="66"/>
      <c r="C29" s="68"/>
      <c r="D29" s="253" t="s">
        <v>18</v>
      </c>
      <c r="E29" s="265">
        <f>E30</f>
        <v>195000</v>
      </c>
      <c r="F29" s="265">
        <f>F30</f>
        <v>0</v>
      </c>
      <c r="G29" s="265">
        <f>G30</f>
        <v>195000</v>
      </c>
      <c r="H29" s="70"/>
      <c r="I29" s="159"/>
    </row>
    <row r="30" spans="1:9" ht="15" customHeight="1">
      <c r="A30" s="161"/>
      <c r="B30" s="238" t="s">
        <v>131</v>
      </c>
      <c r="C30" s="239"/>
      <c r="D30" s="208" t="s">
        <v>198</v>
      </c>
      <c r="E30" s="257">
        <f>SUM(E31:E33)</f>
        <v>195000</v>
      </c>
      <c r="F30" s="257">
        <f>SUM(F31:F33)</f>
        <v>0</v>
      </c>
      <c r="G30" s="257">
        <f>SUM(G31:G33)</f>
        <v>195000</v>
      </c>
      <c r="H30" s="70"/>
      <c r="I30" s="159"/>
    </row>
    <row r="31" spans="1:9" ht="15" customHeight="1">
      <c r="A31" s="161"/>
      <c r="B31" s="174"/>
      <c r="C31" s="175">
        <v>6050</v>
      </c>
      <c r="D31" s="69" t="s">
        <v>85</v>
      </c>
      <c r="E31" s="136">
        <v>160000</v>
      </c>
      <c r="F31" s="136"/>
      <c r="G31" s="136">
        <f>E31+F31</f>
        <v>160000</v>
      </c>
      <c r="H31" s="70" t="s">
        <v>305</v>
      </c>
      <c r="I31" s="159" t="s">
        <v>86</v>
      </c>
    </row>
    <row r="32" spans="1:9" ht="15" customHeight="1">
      <c r="A32" s="158"/>
      <c r="B32" s="66"/>
      <c r="C32" s="175">
        <v>6050</v>
      </c>
      <c r="D32" s="69" t="s">
        <v>85</v>
      </c>
      <c r="E32" s="136">
        <v>30000</v>
      </c>
      <c r="F32" s="136"/>
      <c r="G32" s="136">
        <f>E32+F32</f>
        <v>30000</v>
      </c>
      <c r="H32" s="70" t="s">
        <v>414</v>
      </c>
      <c r="I32" s="159" t="s">
        <v>86</v>
      </c>
    </row>
    <row r="33" spans="1:9" ht="21.75">
      <c r="A33" s="158"/>
      <c r="B33" s="66"/>
      <c r="C33" s="175">
        <v>6050</v>
      </c>
      <c r="D33" s="69" t="s">
        <v>269</v>
      </c>
      <c r="E33" s="136">
        <v>5000</v>
      </c>
      <c r="F33" s="136"/>
      <c r="G33" s="136">
        <f>E33+F33</f>
        <v>5000</v>
      </c>
      <c r="H33" s="70" t="s">
        <v>313</v>
      </c>
      <c r="I33" s="159" t="s">
        <v>86</v>
      </c>
    </row>
    <row r="34" spans="1:9" ht="15.75" customHeight="1">
      <c r="A34" s="251" t="s">
        <v>139</v>
      </c>
      <c r="B34" s="252"/>
      <c r="C34" s="302"/>
      <c r="D34" s="266" t="s">
        <v>36</v>
      </c>
      <c r="E34" s="265">
        <f>E35+E37</f>
        <v>85000</v>
      </c>
      <c r="F34" s="265">
        <f>F35+F37</f>
        <v>140000</v>
      </c>
      <c r="G34" s="265">
        <f>G35+G37</f>
        <v>225000</v>
      </c>
      <c r="H34" s="70"/>
      <c r="I34" s="159"/>
    </row>
    <row r="35" spans="1:9" ht="15.75" customHeight="1">
      <c r="A35" s="365"/>
      <c r="B35" s="239" t="s">
        <v>140</v>
      </c>
      <c r="C35" s="238"/>
      <c r="D35" s="208" t="s">
        <v>37</v>
      </c>
      <c r="E35" s="257">
        <f>E36</f>
        <v>70000</v>
      </c>
      <c r="F35" s="257">
        <f>F36</f>
        <v>140000</v>
      </c>
      <c r="G35" s="257">
        <f>G36</f>
        <v>210000</v>
      </c>
      <c r="H35" s="70"/>
      <c r="I35" s="159"/>
    </row>
    <row r="36" spans="1:9" ht="24">
      <c r="A36" s="365"/>
      <c r="B36" s="252"/>
      <c r="C36" s="175">
        <v>6050</v>
      </c>
      <c r="D36" s="69" t="s">
        <v>85</v>
      </c>
      <c r="E36" s="327">
        <v>70000</v>
      </c>
      <c r="F36" s="327">
        <v>140000</v>
      </c>
      <c r="G36" s="136">
        <f>E36+F36</f>
        <v>210000</v>
      </c>
      <c r="H36" s="70" t="s">
        <v>376</v>
      </c>
      <c r="I36" s="159" t="s">
        <v>86</v>
      </c>
    </row>
    <row r="37" spans="1:9" ht="14.25" customHeight="1">
      <c r="A37" s="161"/>
      <c r="B37" s="239" t="s">
        <v>144</v>
      </c>
      <c r="C37" s="238"/>
      <c r="D37" s="208" t="s">
        <v>182</v>
      </c>
      <c r="E37" s="257">
        <f>E38</f>
        <v>15000</v>
      </c>
      <c r="F37" s="257">
        <f>F38</f>
        <v>0</v>
      </c>
      <c r="G37" s="257">
        <f>G38</f>
        <v>15000</v>
      </c>
      <c r="H37" s="70"/>
      <c r="I37" s="159"/>
    </row>
    <row r="38" spans="1:9" ht="24">
      <c r="A38" s="158"/>
      <c r="B38" s="66"/>
      <c r="C38" s="68">
        <v>6060</v>
      </c>
      <c r="D38" s="69" t="s">
        <v>87</v>
      </c>
      <c r="E38" s="136">
        <v>15000</v>
      </c>
      <c r="F38" s="136"/>
      <c r="G38" s="136">
        <f>E38+F38</f>
        <v>15000</v>
      </c>
      <c r="H38" s="70" t="s">
        <v>298</v>
      </c>
      <c r="I38" s="159" t="s">
        <v>261</v>
      </c>
    </row>
    <row r="39" spans="1:9" ht="15.75" customHeight="1">
      <c r="A39" s="251" t="s">
        <v>149</v>
      </c>
      <c r="B39" s="252"/>
      <c r="C39" s="302"/>
      <c r="D39" s="266" t="s">
        <v>150</v>
      </c>
      <c r="E39" s="265">
        <f aca="true" t="shared" si="1" ref="E39:G40">E40</f>
        <v>26000</v>
      </c>
      <c r="F39" s="265">
        <f t="shared" si="1"/>
        <v>0</v>
      </c>
      <c r="G39" s="265">
        <f t="shared" si="1"/>
        <v>26000</v>
      </c>
      <c r="H39" s="70"/>
      <c r="I39" s="159"/>
    </row>
    <row r="40" spans="1:9" ht="15.75" customHeight="1">
      <c r="A40" s="338"/>
      <c r="B40" s="239" t="s">
        <v>339</v>
      </c>
      <c r="C40" s="238"/>
      <c r="D40" s="342" t="s">
        <v>354</v>
      </c>
      <c r="E40" s="257">
        <f t="shared" si="1"/>
        <v>26000</v>
      </c>
      <c r="F40" s="257">
        <f t="shared" si="1"/>
        <v>0</v>
      </c>
      <c r="G40" s="257">
        <f t="shared" si="1"/>
        <v>26000</v>
      </c>
      <c r="H40" s="70"/>
      <c r="I40" s="159"/>
    </row>
    <row r="41" spans="1:9" ht="33.75" customHeight="1">
      <c r="A41" s="158"/>
      <c r="B41" s="66"/>
      <c r="C41" s="68">
        <v>6300</v>
      </c>
      <c r="D41" s="69" t="s">
        <v>290</v>
      </c>
      <c r="E41" s="136">
        <v>26000</v>
      </c>
      <c r="F41" s="136"/>
      <c r="G41" s="136">
        <f>E41+F41</f>
        <v>26000</v>
      </c>
      <c r="H41" s="70" t="s">
        <v>335</v>
      </c>
      <c r="I41" s="333" t="s">
        <v>325</v>
      </c>
    </row>
    <row r="42" spans="1:9" ht="15.75" customHeight="1">
      <c r="A42" s="251" t="s">
        <v>56</v>
      </c>
      <c r="B42" s="252"/>
      <c r="C42" s="252"/>
      <c r="D42" s="266" t="s">
        <v>39</v>
      </c>
      <c r="E42" s="265">
        <f aca="true" t="shared" si="2" ref="E42:G43">E43</f>
        <v>0</v>
      </c>
      <c r="F42" s="265">
        <f t="shared" si="2"/>
        <v>7467</v>
      </c>
      <c r="G42" s="265">
        <f t="shared" si="2"/>
        <v>7467</v>
      </c>
      <c r="H42" s="70"/>
      <c r="I42" s="333"/>
    </row>
    <row r="43" spans="1:9" ht="15.75" customHeight="1">
      <c r="A43" s="338"/>
      <c r="B43" s="239" t="s">
        <v>160</v>
      </c>
      <c r="C43" s="239"/>
      <c r="D43" s="208" t="s">
        <v>42</v>
      </c>
      <c r="E43" s="257">
        <f t="shared" si="2"/>
        <v>0</v>
      </c>
      <c r="F43" s="257">
        <f t="shared" si="2"/>
        <v>7467</v>
      </c>
      <c r="G43" s="257">
        <f t="shared" si="2"/>
        <v>7467</v>
      </c>
      <c r="H43" s="70"/>
      <c r="I43" s="333"/>
    </row>
    <row r="44" spans="1:9" ht="26.25" customHeight="1">
      <c r="A44" s="338"/>
      <c r="B44" s="339"/>
      <c r="C44" s="68">
        <v>6060</v>
      </c>
      <c r="D44" s="69" t="s">
        <v>87</v>
      </c>
      <c r="E44" s="136">
        <v>0</v>
      </c>
      <c r="F44" s="136">
        <v>7467</v>
      </c>
      <c r="G44" s="136">
        <f>E44+F44</f>
        <v>7467</v>
      </c>
      <c r="H44" s="70" t="s">
        <v>443</v>
      </c>
      <c r="I44" s="159" t="s">
        <v>442</v>
      </c>
    </row>
    <row r="45" spans="1:9" ht="25.5">
      <c r="A45" s="303" t="s">
        <v>167</v>
      </c>
      <c r="B45" s="304"/>
      <c r="C45" s="304"/>
      <c r="D45" s="305" t="s">
        <v>43</v>
      </c>
      <c r="E45" s="265">
        <f>E46</f>
        <v>159981</v>
      </c>
      <c r="F45" s="265">
        <f>F46</f>
        <v>0</v>
      </c>
      <c r="G45" s="265">
        <f>G46</f>
        <v>159981</v>
      </c>
      <c r="H45" s="70"/>
      <c r="I45" s="159"/>
    </row>
    <row r="46" spans="1:9" ht="17.25" customHeight="1">
      <c r="A46" s="161"/>
      <c r="B46" s="239" t="s">
        <v>170</v>
      </c>
      <c r="C46" s="238"/>
      <c r="D46" s="208" t="s">
        <v>188</v>
      </c>
      <c r="E46" s="257">
        <f>SUM(E47:E54)</f>
        <v>159981</v>
      </c>
      <c r="F46" s="257">
        <f>SUM(F47:F54)</f>
        <v>0</v>
      </c>
      <c r="G46" s="257">
        <f>SUM(G47:G54)</f>
        <v>159981</v>
      </c>
      <c r="H46" s="70"/>
      <c r="I46" s="159"/>
    </row>
    <row r="47" spans="1:9" ht="17.25" customHeight="1">
      <c r="A47" s="161"/>
      <c r="B47" s="332"/>
      <c r="C47" s="68">
        <v>6050</v>
      </c>
      <c r="D47" s="69" t="s">
        <v>85</v>
      </c>
      <c r="E47" s="327">
        <v>60000</v>
      </c>
      <c r="F47" s="327"/>
      <c r="G47" s="136">
        <f aca="true" t="shared" si="3" ref="G47:G54">E47+F47</f>
        <v>60000</v>
      </c>
      <c r="H47" s="70" t="s">
        <v>321</v>
      </c>
      <c r="I47" s="159" t="s">
        <v>86</v>
      </c>
    </row>
    <row r="48" spans="1:9" ht="24" customHeight="1">
      <c r="A48" s="161"/>
      <c r="B48" s="174"/>
      <c r="C48" s="68">
        <v>6050</v>
      </c>
      <c r="D48" s="69" t="s">
        <v>85</v>
      </c>
      <c r="E48" s="136">
        <v>20000</v>
      </c>
      <c r="F48" s="136"/>
      <c r="G48" s="136">
        <f t="shared" si="3"/>
        <v>20000</v>
      </c>
      <c r="H48" s="70" t="s">
        <v>377</v>
      </c>
      <c r="I48" s="159" t="s">
        <v>86</v>
      </c>
    </row>
    <row r="49" spans="1:9" ht="24" customHeight="1">
      <c r="A49" s="161"/>
      <c r="B49" s="174"/>
      <c r="C49" s="175">
        <v>6050</v>
      </c>
      <c r="D49" s="69" t="s">
        <v>269</v>
      </c>
      <c r="E49" s="136">
        <v>12217</v>
      </c>
      <c r="F49" s="136"/>
      <c r="G49" s="136">
        <f t="shared" si="3"/>
        <v>12217</v>
      </c>
      <c r="H49" s="70" t="s">
        <v>306</v>
      </c>
      <c r="I49" s="159" t="s">
        <v>86</v>
      </c>
    </row>
    <row r="50" spans="1:9" ht="24" customHeight="1">
      <c r="A50" s="161"/>
      <c r="B50" s="174"/>
      <c r="C50" s="175">
        <v>6050</v>
      </c>
      <c r="D50" s="69" t="s">
        <v>269</v>
      </c>
      <c r="E50" s="136">
        <v>8000</v>
      </c>
      <c r="F50" s="136"/>
      <c r="G50" s="136">
        <f t="shared" si="3"/>
        <v>8000</v>
      </c>
      <c r="H50" s="70" t="s">
        <v>307</v>
      </c>
      <c r="I50" s="159" t="s">
        <v>86</v>
      </c>
    </row>
    <row r="51" spans="1:9" ht="24" customHeight="1">
      <c r="A51" s="161"/>
      <c r="B51" s="174"/>
      <c r="C51" s="175">
        <v>6050</v>
      </c>
      <c r="D51" s="69" t="s">
        <v>269</v>
      </c>
      <c r="E51" s="136">
        <v>3000</v>
      </c>
      <c r="F51" s="136"/>
      <c r="G51" s="136">
        <f t="shared" si="3"/>
        <v>3000</v>
      </c>
      <c r="H51" s="70" t="s">
        <v>308</v>
      </c>
      <c r="I51" s="159" t="s">
        <v>86</v>
      </c>
    </row>
    <row r="52" spans="1:9" ht="24" customHeight="1">
      <c r="A52" s="161"/>
      <c r="B52" s="174"/>
      <c r="C52" s="175">
        <v>6050</v>
      </c>
      <c r="D52" s="69" t="s">
        <v>269</v>
      </c>
      <c r="E52" s="136">
        <v>24400</v>
      </c>
      <c r="F52" s="136"/>
      <c r="G52" s="136">
        <f t="shared" si="3"/>
        <v>24400</v>
      </c>
      <c r="H52" s="70" t="s">
        <v>309</v>
      </c>
      <c r="I52" s="159" t="s">
        <v>86</v>
      </c>
    </row>
    <row r="53" spans="1:9" ht="24" customHeight="1">
      <c r="A53" s="161"/>
      <c r="B53" s="174"/>
      <c r="C53" s="175">
        <v>6050</v>
      </c>
      <c r="D53" s="69" t="s">
        <v>269</v>
      </c>
      <c r="E53" s="136">
        <v>24364</v>
      </c>
      <c r="F53" s="136"/>
      <c r="G53" s="136">
        <f t="shared" si="3"/>
        <v>24364</v>
      </c>
      <c r="H53" s="70" t="s">
        <v>310</v>
      </c>
      <c r="I53" s="159" t="s">
        <v>86</v>
      </c>
    </row>
    <row r="54" spans="1:9" ht="24" customHeight="1">
      <c r="A54" s="158"/>
      <c r="B54" s="66"/>
      <c r="C54" s="68">
        <v>6050</v>
      </c>
      <c r="D54" s="69" t="s">
        <v>269</v>
      </c>
      <c r="E54" s="136">
        <v>8000</v>
      </c>
      <c r="F54" s="136"/>
      <c r="G54" s="136">
        <f t="shared" si="3"/>
        <v>8000</v>
      </c>
      <c r="H54" s="70" t="s">
        <v>311</v>
      </c>
      <c r="I54" s="159" t="s">
        <v>86</v>
      </c>
    </row>
    <row r="55" spans="1:9" ht="5.25" customHeight="1" thickBot="1">
      <c r="A55" s="147"/>
      <c r="B55" s="148"/>
      <c r="C55" s="149"/>
      <c r="D55" s="150"/>
      <c r="E55" s="151"/>
      <c r="F55" s="151"/>
      <c r="G55" s="151"/>
      <c r="H55" s="152"/>
      <c r="I55" s="153"/>
    </row>
    <row r="56" spans="1:9" ht="22.5" customHeight="1" thickBot="1">
      <c r="A56" s="75"/>
      <c r="B56" s="76"/>
      <c r="C56" s="76"/>
      <c r="D56" s="267" t="s">
        <v>96</v>
      </c>
      <c r="E56" s="268">
        <f>E8+E16+E25+E29+E34+E39+E42+E45</f>
        <v>4246981</v>
      </c>
      <c r="F56" s="268">
        <f>F8+F16+F25+F29+F34+F39+F42+F45</f>
        <v>47467</v>
      </c>
      <c r="G56" s="268">
        <f>G8+G16+G25+G29+G34+G39+G42+G45</f>
        <v>4294448</v>
      </c>
      <c r="H56" s="77"/>
      <c r="I56" s="20"/>
    </row>
    <row r="57" spans="1:8" ht="12.75">
      <c r="A57" s="78"/>
      <c r="B57" s="78"/>
      <c r="C57" s="78"/>
      <c r="D57" s="78"/>
      <c r="E57" s="79"/>
      <c r="F57" s="79"/>
      <c r="G57" s="79"/>
      <c r="H57" s="80"/>
    </row>
    <row r="58" spans="1:8" ht="15.75">
      <c r="A58" s="78"/>
      <c r="B58" s="78"/>
      <c r="C58" s="78"/>
      <c r="D58" s="81"/>
      <c r="E58" s="82"/>
      <c r="F58" s="82"/>
      <c r="G58" s="82"/>
      <c r="H58" s="80"/>
    </row>
    <row r="59" spans="1:8" ht="12.75">
      <c r="A59" s="78"/>
      <c r="B59" s="78"/>
      <c r="C59" s="83"/>
      <c r="D59" s="84"/>
      <c r="E59" s="78"/>
      <c r="F59" s="78"/>
      <c r="G59" s="78"/>
      <c r="H59" s="85"/>
    </row>
    <row r="60" spans="1:8" ht="12.75">
      <c r="A60" s="78"/>
      <c r="B60" s="78"/>
      <c r="C60" s="78"/>
      <c r="D60" s="139"/>
      <c r="E60" s="78"/>
      <c r="F60" s="78"/>
      <c r="G60" s="78"/>
      <c r="H60" s="85"/>
    </row>
    <row r="61" spans="4:8" ht="12.75">
      <c r="D61" s="140"/>
      <c r="E61" s="84"/>
      <c r="F61" s="84"/>
      <c r="G61" s="84"/>
      <c r="H61" s="85"/>
    </row>
    <row r="62" spans="4:8" ht="12.75">
      <c r="D62" s="140"/>
      <c r="E62" s="84"/>
      <c r="F62" s="84"/>
      <c r="G62" s="84"/>
      <c r="H62" s="85"/>
    </row>
    <row r="63" spans="4:8" ht="12.75">
      <c r="D63" s="140"/>
      <c r="E63" s="84"/>
      <c r="F63" s="84"/>
      <c r="G63" s="84"/>
      <c r="H63" s="85"/>
    </row>
    <row r="64" spans="4:8" ht="12.75">
      <c r="D64" s="140"/>
      <c r="E64" s="84"/>
      <c r="F64" s="84"/>
      <c r="G64" s="84"/>
      <c r="H64" s="85"/>
    </row>
    <row r="65" spans="4:8" ht="12.75">
      <c r="D65" s="143"/>
      <c r="E65" s="84"/>
      <c r="F65" s="84"/>
      <c r="G65" s="84"/>
      <c r="H65" s="85"/>
    </row>
    <row r="66" spans="4:8" ht="12.75">
      <c r="D66" s="143"/>
      <c r="E66" s="84"/>
      <c r="F66" s="84"/>
      <c r="G66" s="84"/>
      <c r="H66" s="85"/>
    </row>
    <row r="67" spans="4:8" ht="12.75">
      <c r="D67" s="143"/>
      <c r="E67" s="78"/>
      <c r="F67" s="78"/>
      <c r="G67" s="78"/>
      <c r="H67" s="85"/>
    </row>
    <row r="68" ht="12.75">
      <c r="D68" s="139"/>
    </row>
    <row r="69" ht="12.75">
      <c r="D69" s="139"/>
    </row>
    <row r="70" ht="29.25" customHeight="1">
      <c r="D70" s="139"/>
    </row>
    <row r="71" ht="12.75">
      <c r="D71" s="139"/>
    </row>
    <row r="72" ht="12.75">
      <c r="D72" s="139"/>
    </row>
    <row r="73" ht="12.75">
      <c r="D73" s="139"/>
    </row>
    <row r="74" ht="12.75">
      <c r="D74" s="139"/>
    </row>
    <row r="75" ht="12.75">
      <c r="D75" s="143"/>
    </row>
    <row r="76" ht="14.25">
      <c r="D76" s="144"/>
    </row>
    <row r="77" ht="12.75">
      <c r="D77" s="142"/>
    </row>
    <row r="78" ht="12.75">
      <c r="D78" s="139"/>
    </row>
    <row r="79" ht="14.25">
      <c r="D79" s="141"/>
    </row>
    <row r="80" ht="14.25">
      <c r="D80" s="141"/>
    </row>
    <row r="81" ht="14.25">
      <c r="D81" s="141"/>
    </row>
    <row r="82" ht="12.75">
      <c r="D82" s="142"/>
    </row>
    <row r="83" ht="12.75">
      <c r="D83" s="139"/>
    </row>
    <row r="84" ht="12.75">
      <c r="D84" s="142"/>
    </row>
    <row r="85" ht="12.75">
      <c r="D85" s="145"/>
    </row>
    <row r="86" ht="12.75">
      <c r="D86" s="107"/>
    </row>
    <row r="87" ht="12.75">
      <c r="D87" s="107"/>
    </row>
    <row r="88" ht="12.75">
      <c r="D88" s="107"/>
    </row>
  </sheetData>
  <sheetProtection/>
  <printOptions/>
  <pageMargins left="0.3937007874015748" right="0" top="0.5905511811023623" bottom="0.3937007874015748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9.8515625" style="0" customWidth="1"/>
    <col min="4" max="4" width="6.00390625" style="0" customWidth="1"/>
    <col min="5" max="5" width="27.7109375" style="0" customWidth="1"/>
    <col min="6" max="8" width="14.57421875" style="0" customWidth="1"/>
    <col min="9" max="9" width="1.8515625" style="0" customWidth="1"/>
  </cols>
  <sheetData>
    <row r="1" ht="12.75">
      <c r="F1" s="182" t="s">
        <v>416</v>
      </c>
    </row>
    <row r="2" spans="2:6" ht="18.75">
      <c r="B2" s="177"/>
      <c r="D2" s="615"/>
      <c r="F2" s="182" t="s">
        <v>445</v>
      </c>
    </row>
    <row r="3" ht="12.75">
      <c r="F3" s="182" t="s">
        <v>446</v>
      </c>
    </row>
    <row r="5" spans="2:8" ht="41.25" customHeight="1">
      <c r="B5" s="106"/>
      <c r="C5" s="675" t="s">
        <v>423</v>
      </c>
      <c r="D5" s="675"/>
      <c r="E5" s="675"/>
      <c r="F5" s="675"/>
      <c r="G5" s="675"/>
      <c r="H5" s="106"/>
    </row>
    <row r="6" spans="5:6" ht="7.5" customHeight="1">
      <c r="E6" s="37"/>
      <c r="F6" s="37"/>
    </row>
    <row r="7" spans="5:8" ht="16.5" customHeight="1" thickBot="1">
      <c r="E7" s="31"/>
      <c r="H7" s="38" t="s">
        <v>45</v>
      </c>
    </row>
    <row r="8" spans="2:8" ht="26.25" customHeight="1">
      <c r="B8" s="616" t="s">
        <v>0</v>
      </c>
      <c r="C8" s="617" t="s">
        <v>1</v>
      </c>
      <c r="D8" s="617" t="s">
        <v>2</v>
      </c>
      <c r="E8" s="617" t="s">
        <v>418</v>
      </c>
      <c r="F8" s="618" t="s">
        <v>419</v>
      </c>
      <c r="G8" s="619" t="s">
        <v>420</v>
      </c>
      <c r="H8" s="620" t="s">
        <v>421</v>
      </c>
    </row>
    <row r="9" spans="2:8" s="626" customFormat="1" ht="7.5" customHeight="1">
      <c r="B9" s="621">
        <v>1</v>
      </c>
      <c r="C9" s="622">
        <v>2</v>
      </c>
      <c r="D9" s="622">
        <v>3</v>
      </c>
      <c r="E9" s="622">
        <v>4</v>
      </c>
      <c r="F9" s="623">
        <v>5</v>
      </c>
      <c r="G9" s="622">
        <v>6</v>
      </c>
      <c r="H9" s="634">
        <v>7</v>
      </c>
    </row>
    <row r="10" spans="2:8" s="626" customFormat="1" ht="48">
      <c r="B10" s="630">
        <v>754</v>
      </c>
      <c r="C10" s="631">
        <v>75412</v>
      </c>
      <c r="D10" s="314" t="s">
        <v>265</v>
      </c>
      <c r="E10" s="133" t="s">
        <v>266</v>
      </c>
      <c r="F10" s="636">
        <v>12000</v>
      </c>
      <c r="G10" s="639"/>
      <c r="H10" s="635">
        <f>F10+G10</f>
        <v>12000</v>
      </c>
    </row>
    <row r="11" spans="2:8" s="626" customFormat="1" ht="84">
      <c r="B11" s="630">
        <v>851</v>
      </c>
      <c r="C11" s="631">
        <v>85154</v>
      </c>
      <c r="D11" s="169" t="s">
        <v>250</v>
      </c>
      <c r="E11" s="27" t="s">
        <v>251</v>
      </c>
      <c r="F11" s="636">
        <v>70000</v>
      </c>
      <c r="G11" s="639"/>
      <c r="H11" s="635">
        <f aca="true" t="shared" si="0" ref="H11:H16">F11+G11</f>
        <v>70000</v>
      </c>
    </row>
    <row r="12" spans="2:8" s="626" customFormat="1" ht="84">
      <c r="B12" s="630">
        <v>851</v>
      </c>
      <c r="C12" s="631">
        <v>85195</v>
      </c>
      <c r="D12" s="169" t="s">
        <v>250</v>
      </c>
      <c r="E12" s="27" t="s">
        <v>251</v>
      </c>
      <c r="F12" s="636">
        <v>2000</v>
      </c>
      <c r="G12" s="639">
        <v>-700</v>
      </c>
      <c r="H12" s="635">
        <f t="shared" si="0"/>
        <v>1300</v>
      </c>
    </row>
    <row r="13" spans="2:8" ht="84">
      <c r="B13" s="630">
        <v>853</v>
      </c>
      <c r="C13" s="631">
        <v>85395</v>
      </c>
      <c r="D13" s="169" t="s">
        <v>250</v>
      </c>
      <c r="E13" s="27" t="s">
        <v>251</v>
      </c>
      <c r="F13" s="636">
        <v>7000</v>
      </c>
      <c r="G13" s="640"/>
      <c r="H13" s="635">
        <f t="shared" si="0"/>
        <v>7000</v>
      </c>
    </row>
    <row r="14" spans="2:8" ht="84">
      <c r="B14" s="630">
        <v>921</v>
      </c>
      <c r="C14" s="631">
        <v>92105</v>
      </c>
      <c r="D14" s="169" t="s">
        <v>250</v>
      </c>
      <c r="E14" s="27" t="s">
        <v>251</v>
      </c>
      <c r="F14" s="636">
        <v>32000</v>
      </c>
      <c r="G14" s="640">
        <v>900</v>
      </c>
      <c r="H14" s="635">
        <f t="shared" si="0"/>
        <v>32900</v>
      </c>
    </row>
    <row r="15" spans="2:8" ht="84">
      <c r="B15" s="627">
        <v>921</v>
      </c>
      <c r="C15" s="628">
        <v>92195</v>
      </c>
      <c r="D15" s="169" t="s">
        <v>250</v>
      </c>
      <c r="E15" s="27" t="s">
        <v>251</v>
      </c>
      <c r="F15" s="637">
        <v>2000</v>
      </c>
      <c r="G15" s="640"/>
      <c r="H15" s="635">
        <f t="shared" si="0"/>
        <v>2000</v>
      </c>
    </row>
    <row r="16" spans="2:8" ht="84">
      <c r="B16" s="627">
        <v>926</v>
      </c>
      <c r="C16" s="628">
        <v>92605</v>
      </c>
      <c r="D16" s="169" t="s">
        <v>250</v>
      </c>
      <c r="E16" s="27" t="s">
        <v>251</v>
      </c>
      <c r="F16" s="637">
        <v>110000</v>
      </c>
      <c r="G16" s="640">
        <v>-200</v>
      </c>
      <c r="H16" s="635">
        <f t="shared" si="0"/>
        <v>109800</v>
      </c>
    </row>
    <row r="17" spans="2:8" ht="30" customHeight="1" thickBot="1">
      <c r="B17" s="676" t="s">
        <v>422</v>
      </c>
      <c r="C17" s="677"/>
      <c r="D17" s="677"/>
      <c r="E17" s="678"/>
      <c r="F17" s="632">
        <f>SUM(F10:F16)</f>
        <v>235000</v>
      </c>
      <c r="G17" s="632">
        <f>SUM(G10:G16)</f>
        <v>0</v>
      </c>
      <c r="H17" s="638">
        <f>F17+G17</f>
        <v>235000</v>
      </c>
    </row>
    <row r="31" ht="12.75">
      <c r="E31" s="106"/>
    </row>
  </sheetData>
  <sheetProtection/>
  <mergeCells count="2">
    <mergeCell ref="C5:G5"/>
    <mergeCell ref="B17:E17"/>
  </mergeCells>
  <printOptions/>
  <pageMargins left="0.31496062992125984" right="0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B6" sqref="B6:H6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9.140625" style="0" customWidth="1"/>
    <col min="4" max="4" width="6.28125" style="0" customWidth="1"/>
    <col min="5" max="5" width="24.28125" style="0" customWidth="1"/>
    <col min="6" max="6" width="13.421875" style="0" customWidth="1"/>
    <col min="7" max="7" width="12.00390625" style="0" customWidth="1"/>
    <col min="8" max="8" width="13.421875" style="0" customWidth="1"/>
    <col min="9" max="9" width="3.00390625" style="0" customWidth="1"/>
  </cols>
  <sheetData>
    <row r="1" ht="12.75">
      <c r="F1" s="182" t="s">
        <v>444</v>
      </c>
    </row>
    <row r="2" spans="2:6" ht="18.75">
      <c r="B2" s="177"/>
      <c r="D2" s="615"/>
      <c r="F2" s="182" t="s">
        <v>445</v>
      </c>
    </row>
    <row r="3" ht="12.75">
      <c r="F3" s="182" t="s">
        <v>446</v>
      </c>
    </row>
    <row r="5" ht="15">
      <c r="E5" s="179"/>
    </row>
    <row r="6" spans="2:8" ht="48.75" customHeight="1">
      <c r="B6" s="675" t="s">
        <v>417</v>
      </c>
      <c r="C6" s="675"/>
      <c r="D6" s="675"/>
      <c r="E6" s="675"/>
      <c r="F6" s="675"/>
      <c r="G6" s="675"/>
      <c r="H6" s="675"/>
    </row>
    <row r="7" spans="5:6" ht="16.5" customHeight="1">
      <c r="E7" s="37"/>
      <c r="F7" s="37"/>
    </row>
    <row r="8" spans="5:8" ht="16.5" customHeight="1" thickBot="1">
      <c r="E8" s="31"/>
      <c r="H8" s="38" t="s">
        <v>45</v>
      </c>
    </row>
    <row r="9" spans="2:8" ht="26.25" customHeight="1">
      <c r="B9" s="616" t="s">
        <v>0</v>
      </c>
      <c r="C9" s="617" t="s">
        <v>1</v>
      </c>
      <c r="D9" s="617" t="s">
        <v>2</v>
      </c>
      <c r="E9" s="617" t="s">
        <v>418</v>
      </c>
      <c r="F9" s="618" t="s">
        <v>419</v>
      </c>
      <c r="G9" s="619" t="s">
        <v>420</v>
      </c>
      <c r="H9" s="620" t="s">
        <v>421</v>
      </c>
    </row>
    <row r="10" spans="2:8" s="626" customFormat="1" ht="7.5" customHeight="1">
      <c r="B10" s="621">
        <v>1</v>
      </c>
      <c r="C10" s="622">
        <v>2</v>
      </c>
      <c r="D10" s="622">
        <v>3</v>
      </c>
      <c r="E10" s="622">
        <v>4</v>
      </c>
      <c r="F10" s="623">
        <v>5</v>
      </c>
      <c r="G10" s="624">
        <v>6</v>
      </c>
      <c r="H10" s="625">
        <v>7</v>
      </c>
    </row>
    <row r="11" spans="2:8" s="626" customFormat="1" ht="48">
      <c r="B11" s="627">
        <v>600</v>
      </c>
      <c r="C11" s="628">
        <v>60014</v>
      </c>
      <c r="D11" s="181">
        <v>2710</v>
      </c>
      <c r="E11" s="168" t="s">
        <v>441</v>
      </c>
      <c r="F11" s="649">
        <v>0</v>
      </c>
      <c r="G11" s="650">
        <v>123000</v>
      </c>
      <c r="H11" s="651">
        <f aca="true" t="shared" si="0" ref="H11:H17">F11+G11</f>
        <v>123000</v>
      </c>
    </row>
    <row r="12" spans="2:8" s="626" customFormat="1" ht="88.5" customHeight="1">
      <c r="B12" s="627">
        <v>600</v>
      </c>
      <c r="C12" s="628">
        <v>60014</v>
      </c>
      <c r="D12" s="169" t="s">
        <v>289</v>
      </c>
      <c r="E12" s="168" t="s">
        <v>290</v>
      </c>
      <c r="F12" s="652">
        <v>65000</v>
      </c>
      <c r="G12" s="653"/>
      <c r="H12" s="651">
        <f t="shared" si="0"/>
        <v>65000</v>
      </c>
    </row>
    <row r="13" spans="2:8" s="626" customFormat="1" ht="38.25" customHeight="1">
      <c r="B13" s="627">
        <v>600</v>
      </c>
      <c r="C13" s="628">
        <v>60016</v>
      </c>
      <c r="D13" s="169" t="s">
        <v>297</v>
      </c>
      <c r="E13" s="168" t="s">
        <v>331</v>
      </c>
      <c r="F13" s="652">
        <v>5000</v>
      </c>
      <c r="G13" s="653"/>
      <c r="H13" s="651">
        <f t="shared" si="0"/>
        <v>5000</v>
      </c>
    </row>
    <row r="14" spans="2:8" s="626" customFormat="1" ht="88.5" customHeight="1">
      <c r="B14" s="627">
        <v>851</v>
      </c>
      <c r="C14" s="629">
        <v>85141</v>
      </c>
      <c r="D14" s="169" t="s">
        <v>289</v>
      </c>
      <c r="E14" s="168" t="s">
        <v>290</v>
      </c>
      <c r="F14" s="652">
        <v>26000</v>
      </c>
      <c r="G14" s="653"/>
      <c r="H14" s="651">
        <f t="shared" si="0"/>
        <v>26000</v>
      </c>
    </row>
    <row r="15" spans="2:8" s="626" customFormat="1" ht="36">
      <c r="B15" s="627">
        <v>900</v>
      </c>
      <c r="C15" s="628">
        <v>90004</v>
      </c>
      <c r="D15" s="169" t="s">
        <v>297</v>
      </c>
      <c r="E15" s="168" t="s">
        <v>331</v>
      </c>
      <c r="F15" s="652">
        <v>15000</v>
      </c>
      <c r="G15" s="653"/>
      <c r="H15" s="651">
        <f t="shared" si="0"/>
        <v>15000</v>
      </c>
    </row>
    <row r="16" spans="2:8" s="626" customFormat="1" ht="39" customHeight="1">
      <c r="B16" s="630">
        <v>921</v>
      </c>
      <c r="C16" s="631">
        <v>92109</v>
      </c>
      <c r="D16" s="146">
        <v>2480</v>
      </c>
      <c r="E16" s="27" t="s">
        <v>172</v>
      </c>
      <c r="F16" s="652">
        <v>150000</v>
      </c>
      <c r="G16" s="653"/>
      <c r="H16" s="651">
        <f t="shared" si="0"/>
        <v>150000</v>
      </c>
    </row>
    <row r="17" spans="2:8" ht="39" customHeight="1">
      <c r="B17" s="630">
        <v>921</v>
      </c>
      <c r="C17" s="631">
        <v>92116</v>
      </c>
      <c r="D17" s="146">
        <v>2480</v>
      </c>
      <c r="E17" s="27" t="s">
        <v>172</v>
      </c>
      <c r="F17" s="652">
        <v>845000</v>
      </c>
      <c r="G17" s="654"/>
      <c r="H17" s="651">
        <f t="shared" si="0"/>
        <v>845000</v>
      </c>
    </row>
    <row r="18" spans="2:8" ht="30" customHeight="1" thickBot="1">
      <c r="B18" s="676" t="s">
        <v>422</v>
      </c>
      <c r="C18" s="677"/>
      <c r="D18" s="677"/>
      <c r="E18" s="678"/>
      <c r="F18" s="632">
        <f>SUM(F11:F17)</f>
        <v>1106000</v>
      </c>
      <c r="G18" s="632">
        <f>SUM(G11:G17)</f>
        <v>123000</v>
      </c>
      <c r="H18" s="633">
        <f>SUM(H11:H17)</f>
        <v>1229000</v>
      </c>
    </row>
    <row r="32" ht="12.75">
      <c r="E32" s="106"/>
    </row>
  </sheetData>
  <sheetProtection/>
  <mergeCells count="2">
    <mergeCell ref="B6:H6"/>
    <mergeCell ref="B18:E18"/>
  </mergeCells>
  <printOptions/>
  <pageMargins left="0.31496062992125984" right="0.11811023622047245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2016-04-27T06:39:26Z</cp:lastPrinted>
  <dcterms:created xsi:type="dcterms:W3CDTF">2007-11-06T07:50:06Z</dcterms:created>
  <dcterms:modified xsi:type="dcterms:W3CDTF">2016-04-29T10:30:02Z</dcterms:modified>
  <cp:category/>
  <cp:version/>
  <cp:contentType/>
  <cp:contentStatus/>
</cp:coreProperties>
</file>