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37" activeTab="0"/>
  </bookViews>
  <sheets>
    <sheet name="dochody" sheetId="1" r:id="rId1"/>
    <sheet name="wydatki" sheetId="2" r:id="rId2"/>
    <sheet name="doch.wyd.adm.rząd." sheetId="3" r:id="rId3"/>
    <sheet name="zad.inwest." sheetId="4" r:id="rId4"/>
    <sheet name="fundusz sołecki" sheetId="5" r:id="rId5"/>
  </sheets>
  <definedNames/>
  <calcPr fullCalcOnLoad="1"/>
</workbook>
</file>

<file path=xl/sharedStrings.xml><?xml version="1.0" encoding="utf-8"?>
<sst xmlns="http://schemas.openxmlformats.org/spreadsheetml/2006/main" count="1562" uniqueCount="529">
  <si>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</si>
  <si>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</si>
  <si>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</si>
  <si>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</si>
  <si>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</si>
  <si>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</si>
  <si>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</si>
  <si>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</si>
  <si>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</si>
  <si>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</si>
  <si>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</si>
  <si>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</si>
  <si>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</si>
  <si>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</si>
  <si>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</si>
  <si>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</si>
  <si>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</si>
  <si>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</si>
  <si>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</si>
  <si>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</si>
  <si>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</si>
  <si>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</si>
  <si>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</si>
  <si>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</si>
  <si>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</si>
  <si>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</si>
  <si>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</si>
  <si>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</si>
  <si>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</si>
  <si>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</si>
  <si>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</si>
  <si>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</si>
  <si>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</si>
  <si>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</si>
  <si>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</si>
  <si>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</si>
  <si>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</si>
  <si>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</si>
  <si>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</si>
  <si>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</si>
  <si>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</si>
  <si>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</si>
  <si>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</si>
  <si>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</si>
  <si>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</si>
  <si>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</si>
  <si>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</si>
  <si>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</si>
  <si>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</si>
  <si>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</si>
  <si>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</si>
  <si>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</si>
  <si>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</si>
  <si>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</si>
  <si>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</si>
  <si>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</si>
  <si>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</si>
  <si>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</si>
  <si>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</si>
  <si>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</si>
  <si>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</si>
  <si>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</si>
  <si>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</si>
  <si>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</si>
  <si>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</si>
  <si>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</si>
  <si>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</si>
  <si>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</si>
  <si>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</si>
  <si>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</si>
  <si>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</si>
  <si>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</si>
  <si>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</si>
  <si>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</si>
  <si>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</si>
  <si>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</si>
  <si>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</si>
  <si>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</si>
  <si>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</si>
  <si>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</si>
  <si>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</si>
  <si>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</si>
  <si>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</si>
  <si>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</si>
  <si>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</si>
  <si>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</si>
  <si>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</si>
  <si>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</si>
  <si>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</si>
  <si>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</si>
  <si>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</si>
  <si>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</si>
  <si>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</si>
  <si>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</si>
  <si>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</si>
  <si>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</si>
  <si>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</si>
  <si>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</si>
  <si>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</si>
  <si>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</si>
  <si>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</si>
  <si>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</si>
  <si>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</si>
  <si>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</si>
  <si>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</si>
  <si>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</si>
  <si>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</si>
  <si>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</si>
  <si>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</si>
  <si>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</si>
  <si>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</si>
  <si>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</si>
  <si>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</si>
  <si>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</si>
  <si>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</si>
  <si>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</si>
  <si>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</si>
  <si>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</si>
  <si>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</si>
  <si>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</si>
  <si>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</si>
  <si>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</si>
  <si>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</si>
  <si>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</si>
  <si>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</si>
  <si>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</si>
  <si>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</si>
  <si>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</si>
  <si>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</si>
  <si>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</si>
  <si>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</si>
  <si>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</si>
  <si>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</si>
  <si>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</si>
  <si>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</si>
  <si>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</si>
  <si>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</si>
  <si>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</si>
  <si>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</si>
  <si>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</si>
  <si>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</si>
  <si>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</si>
  <si>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</si>
  <si>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</si>
  <si>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</si>
  <si>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</si>
  <si>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</si>
  <si>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</si>
  <si>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</si>
  <si>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</si>
  <si>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</si>
  <si>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</si>
  <si>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</si>
  <si>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</si>
  <si>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</si>
  <si>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</si>
  <si>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</si>
  <si>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</si>
  <si>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</si>
  <si>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</si>
  <si>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</si>
  <si>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</si>
  <si>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</si>
  <si>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</si>
  <si>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</si>
  <si>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</si>
  <si>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</si>
  <si>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</si>
  <si>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</si>
  <si>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</si>
  <si>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</si>
  <si>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</si>
  <si>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</si>
  <si>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</si>
  <si>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</si>
  <si>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</si>
  <si>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</si>
  <si>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</si>
  <si>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</si>
  <si>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</si>
  <si>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</si>
  <si>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</si>
  <si>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</si>
  <si>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</si>
  <si>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9.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</si>
  <si>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</si>
  <si>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</si>
  <si>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</si>
  <si>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</si>
  <si>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</si>
  <si>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</si>
  <si>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</si>
  <si>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</si>
  <si>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</si>
  <si>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</si>
  <si>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</si>
  <si>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</si>
  <si>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</si>
  <si>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</si>
  <si>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</si>
  <si>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</si>
  <si>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</si>
  <si>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</si>
  <si>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</si>
  <si>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</si>
  <si>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</si>
  <si>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</si>
  <si>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</si>
  <si>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</si>
  <si>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</si>
  <si>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</si>
  <si>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</si>
  <si>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</si>
  <si>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</si>
  <si>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</si>
  <si>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</si>
  <si>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</si>
  <si>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</si>
  <si>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</si>
  <si>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</si>
  <si>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</si>
  <si>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</si>
  <si>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</si>
  <si>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</si>
  <si>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</si>
  <si>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</si>
  <si>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</si>
  <si>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</si>
  <si>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</si>
  <si>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</si>
  <si>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</si>
  <si>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</si>
  <si>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</si>
  <si>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</si>
  <si>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</si>
  <si>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</si>
  <si>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</si>
  <si>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</si>
  <si>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</si>
  <si>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</si>
  <si>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</si>
  <si>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</si>
  <si>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</si>
  <si>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</si>
  <si>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</si>
  <si>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</si>
  <si>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</si>
  <si>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</si>
  <si>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</si>
  <si>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</si>
  <si>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</si>
  <si>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</si>
  <si>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</si>
  <si>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</si>
  <si>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</si>
  <si>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</si>
  <si>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</si>
  <si>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</si>
  <si>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</si>
  <si>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</si>
  <si>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</si>
  <si>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</si>
  <si>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</si>
  <si>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</si>
  <si>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</si>
  <si>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</si>
  <si>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</si>
  <si>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</si>
  <si>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</si>
  <si>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</si>
  <si>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</si>
  <si>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</si>
  <si>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</si>
  <si>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</si>
  <si>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</si>
  <si>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</si>
  <si>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</si>
  <si>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</si>
  <si>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</si>
  <si>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</si>
  <si>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</si>
  <si>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</si>
  <si>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</si>
  <si>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</si>
  <si>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</si>
  <si>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</si>
  <si>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</si>
  <si>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</si>
  <si>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</si>
  <si>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</si>
  <si>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</si>
  <si>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</si>
  <si>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</si>
  <si>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</si>
  <si>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</si>
  <si>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</si>
  <si>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</si>
  <si>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</si>
  <si>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</si>
  <si>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</si>
  <si>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</si>
  <si>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</si>
  <si>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</si>
  <si>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</si>
  <si>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</si>
  <si>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</si>
  <si>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</si>
  <si>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</si>
  <si>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</si>
  <si>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</si>
  <si>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</si>
  <si>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</si>
  <si>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</si>
  <si>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Uchwały Rady Gminy Duszniki Nr …………………</t>
  </si>
  <si>
    <t>Razem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</si>
  <si>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</si>
  <si>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</si>
  <si>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</si>
  <si>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</si>
  <si>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</si>
  <si>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</si>
  <si>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</si>
  <si>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</si>
  <si>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</si>
  <si>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</si>
  <si>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</si>
  <si>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</si>
  <si>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</si>
  <si>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</si>
  <si>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</si>
  <si>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</si>
  <si>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</si>
  <si>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Uchwały Rady Gminy Duszniki Nr ………………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</si>
  <si>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</si>
  <si>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</si>
  <si>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</si>
  <si>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</si>
  <si>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</si>
  <si>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</si>
  <si>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</si>
  <si>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</si>
  <si>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</si>
  <si>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</si>
  <si>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</si>
  <si>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</si>
  <si>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</si>
  <si>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</si>
  <si>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</si>
  <si>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</si>
  <si>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</si>
  <si>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</si>
  <si>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</si>
  <si>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</si>
  <si>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</si>
  <si>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</si>
  <si>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</si>
  <si>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</si>
  <si>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</si>
  <si>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</si>
  <si>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</si>
  <si>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</si>
  <si>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</si>
  <si>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</si>
  <si>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</si>
  <si>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</si>
  <si>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</si>
  <si>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</si>
  <si>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</si>
  <si>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</si>
  <si>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</si>
  <si>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</si>
  <si>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</si>
  <si>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</si>
  <si>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</si>
  <si>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</si>
  <si>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</si>
  <si>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</si>
  <si>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</si>
  <si>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</si>
  <si>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</si>
  <si>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</si>
  <si>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</si>
  <si>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</si>
  <si>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</si>
  <si>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</si>
  <si>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</si>
  <si>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</si>
  <si>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</si>
  <si>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</si>
  <si>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</si>
  <si>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</si>
  <si>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</si>
  <si>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</si>
  <si>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Przebudowa ul. Kasztanowa w Grzebienisku</t>
  </si>
  <si>
    <t>Przebudowa dróg gminnych</t>
  </si>
  <si>
    <t xml:space="preserve">Budowa oświetlenia ulicznego Duszniki (Podrzewska) </t>
  </si>
  <si>
    <t xml:space="preserve">Budowa oświetlenia ulicznego Grzebienisko (Miodowa) </t>
  </si>
  <si>
    <t>Wilkowo - projekt oświetlenia ulicznego</t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</si>
  <si>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</si>
  <si>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t>wpłaty z tytułu odpłatnego nabycia prawa własności oraz prawa użytkowania wieczystego nieruchomości</t>
  </si>
  <si>
    <t>wpływy z podatku dochodowego od osób fizycznych</t>
  </si>
  <si>
    <t>Plan 2019r.</t>
  </si>
  <si>
    <t>I. Dochody i wydatki związane z realizacją zadań z zakresu administracji rządowej zleconych gminie i innych zadań zleconych odrębnymi ustawami w 2019r.</t>
  </si>
  <si>
    <t>II. Dochody budżetu państwa związane z realizacją zadań zleconych jednostkom samorządu terytorialnegoz w 2019r.</t>
  </si>
  <si>
    <t xml:space="preserve">                                       Zadania inwestycyjne w 2019r.</t>
  </si>
  <si>
    <t xml:space="preserve">              Wydatki jednostek pomocniczych na rok 2019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</si>
  <si>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</si>
  <si>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</si>
  <si>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</si>
  <si>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</si>
  <si>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</si>
  <si>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</si>
  <si>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</si>
  <si>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</si>
  <si>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</si>
  <si>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</si>
  <si>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</si>
  <si>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</si>
  <si>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</si>
  <si>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400</t>
  </si>
  <si>
    <t>WYTWARZANIE I ZAOPATRYWANIE W ENERGIĘ ELEKTRYCZNĄ, GAZ I WODĘ</t>
  </si>
  <si>
    <t>Dostarczanie energii elektrycznej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</si>
  <si>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</si>
  <si>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</si>
  <si>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</si>
  <si>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zakup materiałów i wyposażenia - UG</t>
  </si>
  <si>
    <r>
      <t xml:space="preserve">zakup materiałów i wyposażenia </t>
    </r>
    <r>
      <rPr>
        <b/>
        <sz val="8"/>
        <rFont val="Arial CE"/>
        <family val="0"/>
      </rPr>
      <t>(w tym fundusz sołecki 4.000,00 zł)</t>
    </r>
  </si>
  <si>
    <t>Realizacja zadań wymagających stosowania specjalnej organizacji nauki i metod pracy dla dzieci i młodzieży w szkołach podstawowych</t>
  </si>
  <si>
    <t>80152</t>
  </si>
  <si>
    <t>świadczenia społeczne (w tym dożywianie 25.000,00zł)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</si>
  <si>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</si>
  <si>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</si>
  <si>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</si>
  <si>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r>
      <t xml:space="preserve">zakup materiałów i wyposażenia </t>
    </r>
    <r>
      <rPr>
        <b/>
        <sz val="8"/>
        <rFont val="Arial CE"/>
        <family val="0"/>
      </rPr>
      <t>(w tym fundusz sołecki 2.542,59 zł)</t>
    </r>
  </si>
  <si>
    <r>
      <t xml:space="preserve">zakup usług pozostałych </t>
    </r>
    <r>
      <rPr>
        <b/>
        <sz val="8"/>
        <rFont val="Arial CE"/>
        <family val="0"/>
      </rPr>
      <t>(w tym fundusz sołecki 1.000,00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</si>
  <si>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12.244,08 zł)</t>
    </r>
    <r>
      <rPr>
        <sz val="8"/>
        <rFont val="Arial CE"/>
        <family val="0"/>
      </rPr>
      <t xml:space="preserve"> </t>
    </r>
  </si>
  <si>
    <t>90026</t>
  </si>
  <si>
    <t>Pozostałe działania związane z gospodarką odpadami</t>
  </si>
  <si>
    <r>
      <t xml:space="preserve">zakup usług remontowych </t>
    </r>
    <r>
      <rPr>
        <b/>
        <sz val="8"/>
        <rFont val="Arial CE"/>
        <family val="0"/>
      </rPr>
      <t>(w tym fundusz sołecki 2.500,00 zł)</t>
    </r>
  </si>
  <si>
    <r>
      <t xml:space="preserve">zakup usług pozostałych </t>
    </r>
    <r>
      <rPr>
        <b/>
        <sz val="8"/>
        <rFont val="Arial CE"/>
        <family val="0"/>
      </rPr>
      <t>(w tym fundusz sołecki 69.255,24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</si>
  <si>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89.662,15 zł)</t>
    </r>
  </si>
  <si>
    <r>
      <t xml:space="preserve">zakup usług remontowych </t>
    </r>
    <r>
      <rPr>
        <b/>
        <sz val="8"/>
        <rFont val="Arial CE"/>
        <family val="0"/>
      </rPr>
      <t>(w tym fundusz sołecki 4.500,00 zł)</t>
    </r>
  </si>
  <si>
    <t>Budowa przepompowni ścieków w Grzebienisku</t>
  </si>
  <si>
    <t>Budowa sieci wodociągowej w Dusznikach -ul.Broniewskiego-ul.Łąkowa</t>
  </si>
  <si>
    <t>Przebudowa ul.Św.Floriana w Dusznikach - II etap</t>
  </si>
  <si>
    <t>Przebudowa ul. Wąska, Krótka w Podrzewiu</t>
  </si>
  <si>
    <t>Przebudowa ul. Leśna w Grzebienisku</t>
  </si>
  <si>
    <t>Przebudowa ul. Leśna w Niewierzu</t>
  </si>
  <si>
    <t>Przebudowa drogi gminnej Zakrzewko</t>
  </si>
  <si>
    <t>Projekt przebudowy drogi gminnej Chełminko</t>
  </si>
  <si>
    <t>Projekt przebudowy drogi gminnej Zakrzewko</t>
  </si>
  <si>
    <t>Projekty drogowe</t>
  </si>
  <si>
    <t>Projekty drogowe Podrzewie</t>
  </si>
  <si>
    <t>Projekty drogowe Sędzinko-Zalesie</t>
  </si>
  <si>
    <t>Projekty drogowe Sędziny</t>
  </si>
  <si>
    <t>Projekty drogowe Zakrzewko</t>
  </si>
  <si>
    <t>Zakup kontenerów mieszkaniowych</t>
  </si>
  <si>
    <t>Budowa budynku socjalnego</t>
  </si>
  <si>
    <t>Wymiana dachu na Oddziale Przedszkola w Sękowie</t>
  </si>
  <si>
    <t xml:space="preserve">Budowa oświetlenia ulicznego Duszniki (Chełmińska)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</si>
  <si>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</si>
  <si>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</si>
  <si>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</si>
  <si>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t>Podrzewie - projekt oświetlenia ulicznego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</si>
  <si>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</si>
  <si>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</si>
  <si>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</si>
  <si>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</si>
  <si>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</si>
  <si>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</si>
  <si>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</si>
  <si>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</si>
  <si>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Zakup lampy hybrydowej Sędziny</t>
  </si>
  <si>
    <r>
      <t xml:space="preserve">wydatki inwestycyjne jednostek budżetowych </t>
    </r>
    <r>
      <rPr>
        <b/>
        <sz val="8"/>
        <rFont val="Arial CE"/>
        <family val="0"/>
      </rPr>
      <t>(w tym fundusz sołecki 31.500,00 zł)</t>
    </r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</si>
  <si>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</si>
  <si>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</si>
  <si>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</si>
  <si>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</si>
  <si>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</si>
  <si>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</si>
  <si>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</si>
  <si>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</si>
  <si>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Gospodarka odpadami komunalnymi</t>
  </si>
  <si>
    <t>Załącznik Nr 1 do</t>
  </si>
  <si>
    <t>Uchwały Rady Gminy Duszniki Nr ………</t>
  </si>
  <si>
    <t>Załącznik Nr 2 do</t>
  </si>
  <si>
    <t>Załącznik Nr 3 do</t>
  </si>
  <si>
    <t>Uchwały Rady Gminy Duszniki Nr ……………</t>
  </si>
  <si>
    <t>Zmiany</t>
  </si>
  <si>
    <t>Plan po zmianach</t>
  </si>
  <si>
    <t>Uzasadnienie</t>
  </si>
  <si>
    <t>Plan wydatków majątkowych po zmianach</t>
  </si>
  <si>
    <t>Zmiana</t>
  </si>
  <si>
    <t>Dotacja celowa na wypłatę zryczałtowanych dodatków energetycznych - pismo Woj. Wielkop. Nr FB-I.3111.19.2019.8 z dnia 22.01.2019r.</t>
  </si>
  <si>
    <t>Przebudowa kotłowni w Szkole Podstawowej w Grzebienisku z paliwa stalego na gazowe wraz z instalacją gazu</t>
  </si>
  <si>
    <r>
      <t xml:space="preserve">Budowa oświetlenia ulicznego Ceradz Dolny </t>
    </r>
    <r>
      <rPr>
        <i/>
        <sz val="8"/>
        <rFont val="Arial"/>
        <family val="2"/>
      </rPr>
      <t>(Okrężna-2 lampy)</t>
    </r>
  </si>
  <si>
    <t>wynagr.</t>
  </si>
  <si>
    <t>dotacje</t>
  </si>
  <si>
    <t>w.majątkowe</t>
  </si>
  <si>
    <t>Kwota po zmianie</t>
  </si>
  <si>
    <t xml:space="preserve">                         Uchwały Rady Gminy Duszniki Nr ……………</t>
  </si>
  <si>
    <t>Karta Dużej Rodziny</t>
  </si>
  <si>
    <t>Dotacja celowa na realizację zadań związanych z KDR  - pismo Woj.Wielkop. Nr FB-I.3111.29.2019.8 z dnia 7.03.2019r.</t>
  </si>
  <si>
    <t>85503</t>
  </si>
  <si>
    <t>0630</t>
  </si>
  <si>
    <t>wpływy z tytułu opłat i kosztów sądowych oraz innych opłat uiszczanych na rzecz Skarbu Państwa z tytułu postępowania sądowego i prokuratorskiego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</si>
  <si>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8.500,00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</si>
  <si>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35.000,00 zł)</t>
    </r>
  </si>
  <si>
    <t>85415</t>
  </si>
  <si>
    <t>Pomoc materialna dla uczniów o charakterze socjalnym</t>
  </si>
  <si>
    <t>Zakup kamery termowizyjnej dla OSP Duszniki</t>
  </si>
  <si>
    <t>Dochody z tytułu wyroku sądowego (przydowmowe oczyszczalnie ścieków)</t>
  </si>
  <si>
    <t>z dnia 23 kwietnia 2019r.</t>
  </si>
  <si>
    <t xml:space="preserve">                         z dnia 23 kwietnia 2019r.</t>
  </si>
  <si>
    <t>Dotacja celowa na realizację programu "Posiłek w szkole i w domu" - pismo Woj. Wielkop. Nr FB-I.3111.86.2019.7 z dnia 20.03.2019r.</t>
  </si>
  <si>
    <t>Dotacja celowa na dofinansowanie świadcvzeń pomocy materialnej dla uczniów - pismo Woj. Wielkop. Nr FB-I.3111.104.2019.8 z dnia 3.04.2019r.</t>
  </si>
  <si>
    <t>Plan dochodów budżetu gminy na 2019r. - IV zmiana</t>
  </si>
  <si>
    <t>Plan wydatków budżetu gminy na 2019r. - IV zmiana</t>
  </si>
  <si>
    <t>dotacje celowe otrzymane z bp na realizację zadań bieżących z zakresu administracji rządowej oraz innych zadań zleconych gminie ustawami</t>
  </si>
  <si>
    <t>Dotacja celowa na przygotowanie i przeprowadzenie wyborów - pism KBW Nr DPZ-803-1/19 z dn. 2.4.2019r.</t>
  </si>
  <si>
    <t>zwiększenie</t>
  </si>
  <si>
    <t>Wybory do Parlamentu Europejskiego</t>
  </si>
  <si>
    <t>przesunięcie</t>
  </si>
  <si>
    <r>
      <t xml:space="preserve">zakup usług remontowych </t>
    </r>
    <r>
      <rPr>
        <b/>
        <sz val="8"/>
        <rFont val="Arial CE"/>
        <family val="0"/>
      </rPr>
      <t>(w tym fundusz sołecki 51.533,47 zł)</t>
    </r>
  </si>
  <si>
    <r>
      <t xml:space="preserve">zakup usług pozostałych </t>
    </r>
    <r>
      <rPr>
        <b/>
        <sz val="8"/>
        <rFont val="Arial CE"/>
        <family val="0"/>
      </rPr>
      <t>(w tym fundusz sołecki 6.000,00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</si>
  <si>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51.085,99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</si>
  <si>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55.176,47 zł)</t>
    </r>
  </si>
  <si>
    <t>Zakup traktorka ogrodowego STIHL z osprzętem</t>
  </si>
  <si>
    <t xml:space="preserve">                         Załącznik Nr 5 do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</si>
</sst>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#,##0.00\ _z_ł"/>
  </numFmts>
  <fonts count="13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9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i/>
      <sz val="9"/>
      <color indexed="17"/>
      <name val="Arial"/>
      <family val="2"/>
    </font>
    <font>
      <b/>
      <sz val="9"/>
      <color indexed="62"/>
      <name val="Arial CE"/>
      <family val="0"/>
    </font>
    <font>
      <sz val="10"/>
      <color indexed="62"/>
      <name val="Arial"/>
      <family val="2"/>
    </font>
    <font>
      <b/>
      <sz val="10"/>
      <color indexed="6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sz val="9"/>
      <color theme="1"/>
      <name val="Arial"/>
      <family val="2"/>
    </font>
    <font>
      <i/>
      <sz val="10"/>
      <color rgb="FF00B050"/>
      <name val="Arial CE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i/>
      <sz val="9"/>
      <color rgb="FF00B050"/>
      <name val="Arial"/>
      <family val="2"/>
    </font>
    <font>
      <b/>
      <sz val="9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b/>
      <sz val="10"/>
      <color theme="3" tint="0.39998000860214233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0" fontId="102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3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7" fontId="19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7" fontId="24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right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 quotePrefix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4" fontId="32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left" vertical="center" wrapText="1"/>
    </xf>
    <xf numFmtId="0" fontId="34" fillId="0" borderId="11" xfId="0" applyFont="1" applyBorder="1" applyAlignment="1">
      <alignment vertical="center" wrapText="1"/>
    </xf>
    <xf numFmtId="4" fontId="35" fillId="0" borderId="11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7" fillId="0" borderId="0" xfId="0" applyNumberFormat="1" applyFont="1" applyAlignment="1">
      <alignment horizontal="right" vertical="center" wrapText="1"/>
    </xf>
    <xf numFmtId="4" fontId="38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40" fillId="0" borderId="0" xfId="0" applyNumberFormat="1" applyFont="1" applyAlignment="1">
      <alignment horizontal="center" vertical="center" wrapText="1"/>
    </xf>
    <xf numFmtId="4" fontId="37" fillId="0" borderId="0" xfId="0" applyNumberFormat="1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2" fillId="0" borderId="11" xfId="0" applyNumberFormat="1" applyFont="1" applyBorder="1" applyAlignment="1">
      <alignment horizontal="center" vertical="center"/>
    </xf>
    <xf numFmtId="8" fontId="25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2" fillId="0" borderId="0" xfId="0" applyFont="1" applyAlignment="1">
      <alignment vertical="center"/>
    </xf>
    <xf numFmtId="49" fontId="22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9" fillId="0" borderId="0" xfId="0" applyNumberFormat="1" applyFont="1" applyAlignment="1">
      <alignment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29" fillId="0" borderId="0" xfId="0" applyNumberFormat="1" applyFont="1" applyAlignment="1">
      <alignment horizontal="left" vertical="center" wrapText="1"/>
    </xf>
    <xf numFmtId="4" fontId="31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167" fontId="1" fillId="0" borderId="23" xfId="0" applyNumberFormat="1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0" fontId="108" fillId="0" borderId="23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/>
    </xf>
    <xf numFmtId="0" fontId="109" fillId="0" borderId="23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 wrapText="1"/>
    </xf>
    <xf numFmtId="0" fontId="109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left" vertical="center" wrapText="1"/>
    </xf>
    <xf numFmtId="0" fontId="109" fillId="0" borderId="11" xfId="0" applyFont="1" applyBorder="1" applyAlignment="1">
      <alignment vertical="center" wrapText="1"/>
    </xf>
    <xf numFmtId="0" fontId="109" fillId="0" borderId="25" xfId="0" applyFont="1" applyBorder="1" applyAlignment="1">
      <alignment horizontal="left" vertical="center" wrapText="1"/>
    </xf>
    <xf numFmtId="49" fontId="109" fillId="0" borderId="23" xfId="0" applyNumberFormat="1" applyFont="1" applyBorder="1" applyAlignment="1">
      <alignment horizontal="center" vertical="center"/>
    </xf>
    <xf numFmtId="8" fontId="109" fillId="0" borderId="23" xfId="0" applyNumberFormat="1" applyFont="1" applyBorder="1" applyAlignment="1">
      <alignment horizontal="center" vertical="center"/>
    </xf>
    <xf numFmtId="0" fontId="109" fillId="0" borderId="23" xfId="0" applyFont="1" applyBorder="1" applyAlignment="1">
      <alignment horizontal="left" vertical="center" wrapText="1"/>
    </xf>
    <xf numFmtId="0" fontId="112" fillId="0" borderId="14" xfId="0" applyFont="1" applyBorder="1" applyAlignment="1" quotePrefix="1">
      <alignment horizontal="center" vertical="center"/>
    </xf>
    <xf numFmtId="0" fontId="112" fillId="0" borderId="15" xfId="0" applyFont="1" applyBorder="1" applyAlignment="1">
      <alignment horizontal="center" vertical="center"/>
    </xf>
    <xf numFmtId="0" fontId="112" fillId="0" borderId="15" xfId="0" applyFont="1" applyBorder="1" applyAlignment="1">
      <alignment vertical="center"/>
    </xf>
    <xf numFmtId="0" fontId="112" fillId="0" borderId="14" xfId="0" applyFont="1" applyBorder="1" applyAlignment="1">
      <alignment horizontal="center" vertical="center"/>
    </xf>
    <xf numFmtId="0" fontId="112" fillId="0" borderId="15" xfId="0" applyFont="1" applyBorder="1" applyAlignment="1">
      <alignment vertical="center" wrapText="1"/>
    </xf>
    <xf numFmtId="49" fontId="112" fillId="0" borderId="14" xfId="0" applyNumberFormat="1" applyFont="1" applyBorder="1" applyAlignment="1">
      <alignment horizontal="center" vertical="center" wrapText="1"/>
    </xf>
    <xf numFmtId="49" fontId="112" fillId="0" borderId="15" xfId="0" applyNumberFormat="1" applyFont="1" applyBorder="1" applyAlignment="1">
      <alignment horizontal="center" vertical="center" wrapText="1"/>
    </xf>
    <xf numFmtId="49" fontId="112" fillId="0" borderId="28" xfId="0" applyNumberFormat="1" applyFont="1" applyBorder="1" applyAlignment="1">
      <alignment horizontal="center" vertical="center" wrapText="1"/>
    </xf>
    <xf numFmtId="49" fontId="112" fillId="0" borderId="15" xfId="0" applyNumberFormat="1" applyFont="1" applyBorder="1" applyAlignment="1">
      <alignment horizontal="center" vertical="center" wrapText="1"/>
    </xf>
    <xf numFmtId="7" fontId="112" fillId="0" borderId="15" xfId="0" applyNumberFormat="1" applyFont="1" applyBorder="1" applyAlignment="1">
      <alignment vertical="center" wrapText="1"/>
    </xf>
    <xf numFmtId="0" fontId="113" fillId="0" borderId="28" xfId="0" applyFont="1" applyBorder="1" applyAlignment="1">
      <alignment vertical="center"/>
    </xf>
    <xf numFmtId="0" fontId="114" fillId="0" borderId="29" xfId="0" applyFont="1" applyBorder="1" applyAlignment="1">
      <alignment vertical="center"/>
    </xf>
    <xf numFmtId="49" fontId="112" fillId="0" borderId="14" xfId="0" applyNumberFormat="1" applyFont="1" applyBorder="1" applyAlignment="1">
      <alignment horizontal="center" vertical="center" wrapText="1"/>
    </xf>
    <xf numFmtId="49" fontId="112" fillId="0" borderId="28" xfId="0" applyNumberFormat="1" applyFont="1" applyBorder="1" applyAlignment="1">
      <alignment horizontal="center" vertical="center" wrapText="1"/>
    </xf>
    <xf numFmtId="49" fontId="112" fillId="0" borderId="14" xfId="0" applyNumberFormat="1" applyFont="1" applyBorder="1" applyAlignment="1">
      <alignment horizontal="center" vertical="center"/>
    </xf>
    <xf numFmtId="49" fontId="115" fillId="0" borderId="15" xfId="0" applyNumberFormat="1" applyFont="1" applyBorder="1" applyAlignment="1">
      <alignment horizontal="center" vertical="center"/>
    </xf>
    <xf numFmtId="0" fontId="112" fillId="0" borderId="15" xfId="0" applyFont="1" applyBorder="1" applyAlignment="1">
      <alignment horizontal="left" vertical="center" wrapText="1"/>
    </xf>
    <xf numFmtId="0" fontId="116" fillId="0" borderId="29" xfId="0" applyFont="1" applyBorder="1" applyAlignment="1">
      <alignment horizontal="center" vertical="center" wrapText="1"/>
    </xf>
    <xf numFmtId="0" fontId="116" fillId="0" borderId="13" xfId="0" applyFont="1" applyBorder="1" applyAlignment="1">
      <alignment horizontal="center" vertical="center" wrapText="1"/>
    </xf>
    <xf numFmtId="7" fontId="116" fillId="0" borderId="13" xfId="0" applyNumberFormat="1" applyFont="1" applyBorder="1" applyAlignment="1">
      <alignment horizontal="center" vertical="center" wrapText="1"/>
    </xf>
    <xf numFmtId="0" fontId="116" fillId="0" borderId="28" xfId="0" applyFont="1" applyBorder="1" applyAlignment="1">
      <alignment horizontal="left" vertical="center" wrapText="1"/>
    </xf>
    <xf numFmtId="7" fontId="116" fillId="0" borderId="12" xfId="0" applyNumberFormat="1" applyFont="1" applyBorder="1" applyAlignment="1">
      <alignment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8" fontId="109" fillId="0" borderId="23" xfId="0" applyNumberFormat="1" applyFont="1" applyBorder="1" applyAlignment="1" quotePrefix="1">
      <alignment horizontal="center" vertical="center"/>
    </xf>
    <xf numFmtId="8" fontId="109" fillId="0" borderId="11" xfId="0" applyNumberFormat="1" applyFont="1" applyBorder="1" applyAlignment="1">
      <alignment horizontal="center" vertical="center"/>
    </xf>
    <xf numFmtId="49" fontId="109" fillId="0" borderId="11" xfId="0" applyNumberFormat="1" applyFont="1" applyBorder="1" applyAlignment="1">
      <alignment horizontal="center" vertical="center"/>
    </xf>
    <xf numFmtId="49" fontId="109" fillId="0" borderId="11" xfId="0" applyNumberFormat="1" applyFont="1" applyBorder="1" applyAlignment="1" quotePrefix="1">
      <alignment horizontal="center" vertical="center"/>
    </xf>
    <xf numFmtId="167" fontId="111" fillId="0" borderId="11" xfId="0" applyNumberFormat="1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8" fontId="111" fillId="0" borderId="11" xfId="0" applyNumberFormat="1" applyFont="1" applyBorder="1" applyAlignment="1">
      <alignment horizontal="center" vertical="center"/>
    </xf>
    <xf numFmtId="49" fontId="109" fillId="0" borderId="18" xfId="0" applyNumberFormat="1" applyFont="1" applyBorder="1" applyAlignment="1">
      <alignment horizontal="center" vertical="center"/>
    </xf>
    <xf numFmtId="8" fontId="109" fillId="0" borderId="18" xfId="0" applyNumberFormat="1" applyFont="1" applyBorder="1" applyAlignment="1">
      <alignment horizontal="center" vertical="center"/>
    </xf>
    <xf numFmtId="0" fontId="109" fillId="0" borderId="18" xfId="0" applyFont="1" applyBorder="1" applyAlignment="1">
      <alignment horizontal="left" vertical="center" wrapText="1"/>
    </xf>
    <xf numFmtId="8" fontId="117" fillId="0" borderId="23" xfId="0" applyNumberFormat="1" applyFont="1" applyBorder="1" applyAlignment="1">
      <alignment horizontal="center" vertical="center"/>
    </xf>
    <xf numFmtId="8" fontId="111" fillId="0" borderId="30" xfId="0" applyNumberFormat="1" applyFont="1" applyBorder="1" applyAlignment="1">
      <alignment horizontal="center" vertical="center"/>
    </xf>
    <xf numFmtId="8" fontId="109" fillId="0" borderId="11" xfId="0" applyNumberFormat="1" applyFont="1" applyBorder="1" applyAlignment="1">
      <alignment horizontal="center" vertical="center"/>
    </xf>
    <xf numFmtId="49" fontId="112" fillId="0" borderId="19" xfId="0" applyNumberFormat="1" applyFont="1" applyBorder="1" applyAlignment="1">
      <alignment horizontal="center" vertical="center" wrapText="1"/>
    </xf>
    <xf numFmtId="49" fontId="112" fillId="0" borderId="11" xfId="0" applyNumberFormat="1" applyFont="1" applyBorder="1" applyAlignment="1">
      <alignment horizontal="center" vertical="center" wrapText="1"/>
    </xf>
    <xf numFmtId="4" fontId="118" fillId="0" borderId="11" xfId="0" applyNumberFormat="1" applyFont="1" applyBorder="1" applyAlignment="1">
      <alignment horizontal="right" vertical="center" wrapText="1"/>
    </xf>
    <xf numFmtId="4" fontId="118" fillId="0" borderId="11" xfId="0" applyNumberFormat="1" applyFont="1" applyBorder="1" applyAlignment="1">
      <alignment horizontal="right" vertical="center" wrapText="1"/>
    </xf>
    <xf numFmtId="0" fontId="119" fillId="0" borderId="19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7" fontId="112" fillId="0" borderId="11" xfId="0" applyNumberFormat="1" applyFont="1" applyBorder="1" applyAlignment="1">
      <alignment vertical="center" wrapText="1"/>
    </xf>
    <xf numFmtId="4" fontId="119" fillId="0" borderId="11" xfId="0" applyNumberFormat="1" applyFont="1" applyBorder="1" applyAlignment="1">
      <alignment horizontal="right" vertical="center"/>
    </xf>
    <xf numFmtId="0" fontId="119" fillId="0" borderId="19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4" fontId="119" fillId="0" borderId="11" xfId="0" applyNumberFormat="1" applyFont="1" applyBorder="1" applyAlignment="1">
      <alignment horizontal="right" vertical="center" wrapText="1"/>
    </xf>
    <xf numFmtId="0" fontId="112" fillId="0" borderId="11" xfId="0" applyFont="1" applyBorder="1" applyAlignment="1">
      <alignment vertical="center"/>
    </xf>
    <xf numFmtId="0" fontId="120" fillId="0" borderId="15" xfId="0" applyFont="1" applyBorder="1" applyAlignment="1">
      <alignment horizontal="left" vertical="center" wrapText="1"/>
    </xf>
    <xf numFmtId="4" fontId="121" fillId="0" borderId="15" xfId="0" applyNumberFormat="1" applyFont="1" applyBorder="1" applyAlignment="1">
      <alignment horizontal="right" vertical="center" wrapText="1"/>
    </xf>
    <xf numFmtId="49" fontId="112" fillId="0" borderId="31" xfId="0" applyNumberFormat="1" applyFont="1" applyBorder="1" applyAlignment="1">
      <alignment horizontal="center" vertical="center" wrapText="1"/>
    </xf>
    <xf numFmtId="7" fontId="112" fillId="0" borderId="28" xfId="0" applyNumberFormat="1" applyFont="1" applyBorder="1" applyAlignment="1">
      <alignment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0" fontId="114" fillId="0" borderId="15" xfId="0" applyFont="1" applyBorder="1" applyAlignment="1">
      <alignment vertical="center" wrapText="1"/>
    </xf>
    <xf numFmtId="0" fontId="114" fillId="0" borderId="15" xfId="0" applyFont="1" applyBorder="1" applyAlignment="1">
      <alignment vertical="center"/>
    </xf>
    <xf numFmtId="0" fontId="116" fillId="0" borderId="29" xfId="0" applyFont="1" applyBorder="1" applyAlignment="1">
      <alignment horizontal="left" vertical="center" wrapText="1"/>
    </xf>
    <xf numFmtId="0" fontId="116" fillId="0" borderId="14" xfId="0" applyFont="1" applyBorder="1" applyAlignment="1">
      <alignment horizontal="left" vertical="center" wrapText="1"/>
    </xf>
    <xf numFmtId="49" fontId="122" fillId="0" borderId="23" xfId="0" applyNumberFormat="1" applyFont="1" applyBorder="1" applyAlignment="1">
      <alignment horizontal="center" vertical="center" wrapText="1"/>
    </xf>
    <xf numFmtId="0" fontId="122" fillId="0" borderId="23" xfId="0" applyFont="1" applyBorder="1" applyAlignment="1">
      <alignment vertical="center" wrapText="1"/>
    </xf>
    <xf numFmtId="49" fontId="122" fillId="0" borderId="11" xfId="0" applyNumberFormat="1" applyFont="1" applyBorder="1" applyAlignment="1">
      <alignment horizontal="center" vertical="center" wrapText="1"/>
    </xf>
    <xf numFmtId="0" fontId="3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9" fontId="117" fillId="0" borderId="23" xfId="0" applyNumberFormat="1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7" fontId="122" fillId="0" borderId="32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7" fontId="122" fillId="0" borderId="26" xfId="0" applyNumberFormat="1" applyFont="1" applyBorder="1" applyAlignment="1">
      <alignment horizontal="right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12" fillId="0" borderId="30" xfId="0" applyNumberFormat="1" applyFont="1" applyBorder="1" applyAlignment="1">
      <alignment horizontal="center" vertical="center" wrapText="1"/>
    </xf>
    <xf numFmtId="49" fontId="112" fillId="0" borderId="20" xfId="0" applyNumberFormat="1" applyFont="1" applyBorder="1" applyAlignment="1">
      <alignment horizontal="center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0" fontId="112" fillId="0" borderId="23" xfId="0" applyFont="1" applyBorder="1" applyAlignment="1">
      <alignment vertical="center" wrapText="1"/>
    </xf>
    <xf numFmtId="49" fontId="112" fillId="0" borderId="19" xfId="0" applyNumberFormat="1" applyFont="1" applyBorder="1" applyAlignment="1">
      <alignment horizontal="center" vertical="center"/>
    </xf>
    <xf numFmtId="49" fontId="115" fillId="0" borderId="11" xfId="0" applyNumberFormat="1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 wrapText="1"/>
    </xf>
    <xf numFmtId="0" fontId="123" fillId="0" borderId="23" xfId="0" applyFont="1" applyBorder="1" applyAlignment="1">
      <alignment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8" fontId="111" fillId="0" borderId="2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12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2" fillId="0" borderId="20" xfId="0" applyFont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31" fillId="0" borderId="11" xfId="0" applyFont="1" applyBorder="1" applyAlignment="1" quotePrefix="1">
      <alignment horizontal="center" vertical="center"/>
    </xf>
    <xf numFmtId="4" fontId="32" fillId="0" borderId="11" xfId="0" applyNumberFormat="1" applyFont="1" applyBorder="1" applyAlignment="1">
      <alignment horizontal="right" vertical="center" wrapText="1"/>
    </xf>
    <xf numFmtId="49" fontId="112" fillId="0" borderId="20" xfId="0" applyNumberFormat="1" applyFont="1" applyBorder="1" applyAlignment="1">
      <alignment horizontal="center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49" fontId="112" fillId="0" borderId="20" xfId="0" applyNumberFormat="1" applyFont="1" applyBorder="1" applyAlignment="1">
      <alignment horizontal="center" vertical="center"/>
    </xf>
    <xf numFmtId="49" fontId="109" fillId="0" borderId="10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17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7" fontId="112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2" fillId="0" borderId="15" xfId="0" applyFont="1" applyBorder="1" applyAlignment="1">
      <alignment vertical="center" wrapText="1"/>
    </xf>
    <xf numFmtId="0" fontId="109" fillId="0" borderId="23" xfId="0" applyFont="1" applyBorder="1" applyAlignment="1">
      <alignment horizontal="left" vertical="center" wrapText="1"/>
    </xf>
    <xf numFmtId="0" fontId="109" fillId="0" borderId="11" xfId="0" applyFont="1" applyBorder="1" applyAlignment="1">
      <alignment vertical="center" wrapText="1"/>
    </xf>
    <xf numFmtId="7" fontId="112" fillId="0" borderId="15" xfId="0" applyNumberFormat="1" applyFont="1" applyBorder="1" applyAlignment="1">
      <alignment vertical="center" wrapText="1"/>
    </xf>
    <xf numFmtId="0" fontId="109" fillId="0" borderId="23" xfId="0" applyFont="1" applyBorder="1" applyAlignment="1">
      <alignment horizontal="left" vertical="center" wrapText="1"/>
    </xf>
    <xf numFmtId="0" fontId="109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2" fillId="0" borderId="15" xfId="0" applyFont="1" applyBorder="1" applyAlignment="1">
      <alignment vertical="center"/>
    </xf>
    <xf numFmtId="0" fontId="109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09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9" fontId="112" fillId="0" borderId="21" xfId="0" applyNumberFormat="1" applyFont="1" applyBorder="1" applyAlignment="1">
      <alignment horizontal="center" vertical="center" wrapText="1"/>
    </xf>
    <xf numFmtId="166" fontId="114" fillId="0" borderId="12" xfId="0" applyNumberFormat="1" applyFont="1" applyBorder="1" applyAlignment="1">
      <alignment vertical="center"/>
    </xf>
    <xf numFmtId="7" fontId="122" fillId="0" borderId="2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8" fontId="117" fillId="0" borderId="11" xfId="0" applyNumberFormat="1" applyFont="1" applyBorder="1" applyAlignment="1">
      <alignment horizontal="center" vertical="center"/>
    </xf>
    <xf numFmtId="7" fontId="114" fillId="0" borderId="12" xfId="0" applyNumberFormat="1" applyFont="1" applyBorder="1" applyAlignment="1">
      <alignment horizontal="right" vertical="center"/>
    </xf>
    <xf numFmtId="7" fontId="114" fillId="0" borderId="12" xfId="0" applyNumberFormat="1" applyFont="1" applyBorder="1" applyAlignment="1">
      <alignment vertical="center" wrapText="1"/>
    </xf>
    <xf numFmtId="49" fontId="109" fillId="0" borderId="23" xfId="0" applyNumberFormat="1" applyFont="1" applyBorder="1" applyAlignment="1">
      <alignment horizontal="center" vertical="center"/>
    </xf>
    <xf numFmtId="49" fontId="109" fillId="0" borderId="23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8" fontId="125" fillId="0" borderId="23" xfId="0" applyNumberFormat="1" applyFont="1" applyBorder="1" applyAlignment="1">
      <alignment horizontal="center" vertical="center"/>
    </xf>
    <xf numFmtId="0" fontId="126" fillId="0" borderId="11" xfId="0" applyFont="1" applyBorder="1" applyAlignment="1" quotePrefix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1" xfId="0" applyFont="1" applyBorder="1" applyAlignment="1">
      <alignment vertical="center" wrapText="1"/>
    </xf>
    <xf numFmtId="0" fontId="0" fillId="0" borderId="0" xfId="0" applyFont="1" applyAlignment="1" quotePrefix="1">
      <alignment horizontal="right" vertical="center"/>
    </xf>
    <xf numFmtId="0" fontId="127" fillId="0" borderId="0" xfId="0" applyFont="1" applyAlignment="1">
      <alignment vertical="center"/>
    </xf>
    <xf numFmtId="7" fontId="50" fillId="0" borderId="0" xfId="0" applyNumberFormat="1" applyFont="1" applyAlignment="1">
      <alignment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23" fillId="0" borderId="23" xfId="0" applyFont="1" applyBorder="1" applyAlignment="1">
      <alignment horizontal="center" vertical="center" wrapText="1"/>
    </xf>
    <xf numFmtId="0" fontId="128" fillId="0" borderId="23" xfId="0" applyFont="1" applyBorder="1" applyAlignment="1">
      <alignment horizontal="center" vertical="center" wrapText="1"/>
    </xf>
    <xf numFmtId="49" fontId="122" fillId="0" borderId="25" xfId="0" applyNumberFormat="1" applyFont="1" applyBorder="1" applyAlignment="1">
      <alignment horizontal="center" vertical="center" wrapText="1"/>
    </xf>
    <xf numFmtId="7" fontId="122" fillId="0" borderId="27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2" fillId="0" borderId="11" xfId="0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08" fillId="0" borderId="11" xfId="0" applyFont="1" applyBorder="1" applyAlignment="1">
      <alignment horizontal="left" vertical="center" wrapText="1"/>
    </xf>
    <xf numFmtId="0" fontId="109" fillId="0" borderId="18" xfId="0" applyFont="1" applyBorder="1" applyAlignment="1">
      <alignment horizontal="center" vertical="center"/>
    </xf>
    <xf numFmtId="0" fontId="116" fillId="0" borderId="0" xfId="0" applyFont="1" applyAlignment="1">
      <alignment horizontal="left" vertical="center" wrapText="1"/>
    </xf>
    <xf numFmtId="7" fontId="114" fillId="0" borderId="0" xfId="0" applyNumberFormat="1" applyFont="1" applyAlignment="1">
      <alignment vertical="center" wrapText="1"/>
    </xf>
    <xf numFmtId="166" fontId="112" fillId="0" borderId="31" xfId="0" applyNumberFormat="1" applyFont="1" applyBorder="1" applyAlignment="1">
      <alignment vertical="center"/>
    </xf>
    <xf numFmtId="166" fontId="109" fillId="0" borderId="36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09" fillId="0" borderId="38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08" fillId="0" borderId="38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109" fillId="0" borderId="38" xfId="0" applyNumberFormat="1" applyFont="1" applyBorder="1" applyAlignment="1">
      <alignment vertical="center"/>
    </xf>
    <xf numFmtId="166" fontId="112" fillId="0" borderId="31" xfId="0" applyNumberFormat="1" applyFont="1" applyBorder="1" applyAlignment="1">
      <alignment vertical="center"/>
    </xf>
    <xf numFmtId="166" fontId="1" fillId="0" borderId="36" xfId="0" applyNumberFormat="1" applyFont="1" applyBorder="1" applyAlignment="1">
      <alignment vertical="center"/>
    </xf>
    <xf numFmtId="166" fontId="119" fillId="0" borderId="31" xfId="0" applyNumberFormat="1" applyFont="1" applyBorder="1" applyAlignment="1">
      <alignment vertical="center"/>
    </xf>
    <xf numFmtId="166" fontId="123" fillId="0" borderId="36" xfId="0" applyNumberFormat="1" applyFont="1" applyBorder="1" applyAlignment="1">
      <alignment vertical="center"/>
    </xf>
    <xf numFmtId="166" fontId="31" fillId="0" borderId="38" xfId="0" applyNumberFormat="1" applyFont="1" applyBorder="1" applyAlignment="1">
      <alignment vertical="center"/>
    </xf>
    <xf numFmtId="166" fontId="119" fillId="0" borderId="31" xfId="0" applyNumberFormat="1" applyFont="1" applyBorder="1" applyAlignment="1">
      <alignment vertical="center"/>
    </xf>
    <xf numFmtId="166" fontId="123" fillId="0" borderId="36" xfId="0" applyNumberFormat="1" applyFont="1" applyBorder="1" applyAlignment="1">
      <alignment vertical="center"/>
    </xf>
    <xf numFmtId="166" fontId="31" fillId="0" borderId="36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 quotePrefix="1">
      <alignment horizontal="right" vertical="center"/>
    </xf>
    <xf numFmtId="166" fontId="15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1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166" fontId="14" fillId="0" borderId="15" xfId="0" applyNumberFormat="1" applyFont="1" applyBorder="1" applyAlignment="1">
      <alignment vertical="center"/>
    </xf>
    <xf numFmtId="166" fontId="10" fillId="0" borderId="23" xfId="0" applyNumberFormat="1" applyFont="1" applyBorder="1" applyAlignment="1">
      <alignment/>
    </xf>
    <xf numFmtId="166" fontId="15" fillId="0" borderId="23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7" fontId="112" fillId="0" borderId="31" xfId="0" applyNumberFormat="1" applyFont="1" applyBorder="1" applyAlignment="1">
      <alignment vertical="center" wrapText="1"/>
    </xf>
    <xf numFmtId="7" fontId="109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09" fillId="0" borderId="38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12" fillId="0" borderId="31" xfId="0" applyNumberFormat="1" applyFont="1" applyBorder="1" applyAlignment="1">
      <alignment horizontal="right" vertical="center"/>
    </xf>
    <xf numFmtId="7" fontId="109" fillId="0" borderId="36" xfId="0" applyNumberFormat="1" applyFont="1" applyBorder="1" applyAlignment="1">
      <alignment horizontal="right" vertical="center"/>
    </xf>
    <xf numFmtId="7" fontId="112" fillId="0" borderId="31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horizontal="right" vertical="center"/>
    </xf>
    <xf numFmtId="7" fontId="1" fillId="0" borderId="36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7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/>
    </xf>
    <xf numFmtId="166" fontId="31" fillId="0" borderId="38" xfId="0" applyNumberFormat="1" applyFont="1" applyBorder="1" applyAlignment="1">
      <alignment vertical="center"/>
    </xf>
    <xf numFmtId="7" fontId="109" fillId="0" borderId="3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09" fillId="0" borderId="36" xfId="0" applyNumberFormat="1" applyFont="1" applyBorder="1" applyAlignment="1">
      <alignment vertical="center" wrapText="1"/>
    </xf>
    <xf numFmtId="7" fontId="1" fillId="0" borderId="39" xfId="0" applyNumberFormat="1" applyFont="1" applyBorder="1" applyAlignment="1">
      <alignment vertical="center" wrapText="1"/>
    </xf>
    <xf numFmtId="7" fontId="1" fillId="0" borderId="0" xfId="0" applyNumberFormat="1" applyFont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53" fillId="0" borderId="11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31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3" fillId="0" borderId="26" xfId="0" applyFont="1" applyBorder="1" applyAlignment="1">
      <alignment wrapText="1"/>
    </xf>
    <xf numFmtId="0" fontId="1" fillId="0" borderId="2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9" fillId="0" borderId="2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0" fillId="0" borderId="32" xfId="0" applyBorder="1" applyAlignment="1">
      <alignment/>
    </xf>
    <xf numFmtId="0" fontId="1" fillId="0" borderId="4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66" fontId="31" fillId="0" borderId="10" xfId="0" applyNumberFormat="1" applyFont="1" applyBorder="1" applyAlignment="1">
      <alignment vertical="center"/>
    </xf>
    <xf numFmtId="166" fontId="0" fillId="0" borderId="15" xfId="0" applyNumberForma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53" fillId="0" borderId="10" xfId="0" applyNumberFormat="1" applyFont="1" applyBorder="1" applyAlignment="1">
      <alignment vertical="center"/>
    </xf>
    <xf numFmtId="166" fontId="31" fillId="0" borderId="37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7" fillId="34" borderId="3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7" fontId="31" fillId="0" borderId="11" xfId="0" applyNumberFormat="1" applyFont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1" fillId="0" borderId="10" xfId="0" applyFont="1" applyBorder="1" applyAlignment="1">
      <alignment vertical="center"/>
    </xf>
    <xf numFmtId="7" fontId="31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center" vertical="center"/>
    </xf>
    <xf numFmtId="8" fontId="109" fillId="0" borderId="2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8" fontId="109" fillId="0" borderId="25" xfId="0" applyNumberFormat="1" applyFont="1" applyBorder="1" applyAlignment="1" quotePrefix="1">
      <alignment horizontal="center" vertical="center"/>
    </xf>
    <xf numFmtId="7" fontId="109" fillId="0" borderId="44" xfId="0" applyNumberFormat="1" applyFont="1" applyBorder="1" applyAlignment="1">
      <alignment horizontal="right" vertical="center"/>
    </xf>
    <xf numFmtId="0" fontId="31" fillId="0" borderId="25" xfId="0" applyFon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7" fontId="3" fillId="33" borderId="31" xfId="0" applyNumberFormat="1" applyFont="1" applyFill="1" applyBorder="1" applyAlignment="1">
      <alignment horizontal="center" vertical="center"/>
    </xf>
    <xf numFmtId="7" fontId="122" fillId="0" borderId="36" xfId="0" applyNumberFormat="1" applyFont="1" applyBorder="1" applyAlignment="1">
      <alignment horizontal="right" vertical="center" wrapText="1"/>
    </xf>
    <xf numFmtId="7" fontId="116" fillId="0" borderId="31" xfId="0" applyNumberFormat="1" applyFont="1" applyBorder="1" applyAlignment="1">
      <alignment vertical="center" wrapText="1"/>
    </xf>
    <xf numFmtId="166" fontId="114" fillId="0" borderId="31" xfId="0" applyNumberFormat="1" applyFont="1" applyBorder="1" applyAlignment="1">
      <alignment vertical="center"/>
    </xf>
    <xf numFmtId="7" fontId="122" fillId="0" borderId="44" xfId="0" applyNumberFormat="1" applyFont="1" applyBorder="1" applyAlignment="1">
      <alignment horizontal="right" vertical="center" wrapText="1"/>
    </xf>
    <xf numFmtId="7" fontId="122" fillId="0" borderId="38" xfId="0" applyNumberFormat="1" applyFont="1" applyBorder="1" applyAlignment="1">
      <alignment horizontal="right" vertical="center" wrapText="1"/>
    </xf>
    <xf numFmtId="166" fontId="1" fillId="0" borderId="45" xfId="0" applyNumberFormat="1" applyFont="1" applyBorder="1" applyAlignment="1">
      <alignment vertical="center"/>
    </xf>
    <xf numFmtId="7" fontId="23" fillId="0" borderId="11" xfId="0" applyNumberFormat="1" applyFont="1" applyBorder="1" applyAlignment="1">
      <alignment horizontal="right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7" fontId="114" fillId="0" borderId="31" xfId="0" applyNumberFormat="1" applyFont="1" applyBorder="1" applyAlignment="1">
      <alignment horizontal="right" vertical="center"/>
    </xf>
    <xf numFmtId="7" fontId="122" fillId="0" borderId="38" xfId="0" applyNumberFormat="1" applyFont="1" applyBorder="1" applyAlignment="1">
      <alignment horizontal="right" vertical="center"/>
    </xf>
    <xf numFmtId="7" fontId="1" fillId="0" borderId="46" xfId="0" applyNumberFormat="1" applyFont="1" applyBorder="1" applyAlignment="1">
      <alignment horizontal="right" vertical="center"/>
    </xf>
    <xf numFmtId="7" fontId="114" fillId="0" borderId="31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23" fillId="0" borderId="23" xfId="0" applyNumberFormat="1" applyFont="1" applyBorder="1" applyAlignment="1">
      <alignment horizontal="right" vertical="center" wrapText="1"/>
    </xf>
    <xf numFmtId="7" fontId="21" fillId="0" borderId="15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2" fillId="0" borderId="23" xfId="0" applyFont="1" applyBorder="1" applyAlignment="1">
      <alignment horizontal="left" vertical="center" wrapText="1"/>
    </xf>
    <xf numFmtId="7" fontId="13" fillId="0" borderId="23" xfId="0" applyNumberFormat="1" applyFont="1" applyBorder="1" applyAlignment="1">
      <alignment horizontal="right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122" fillId="0" borderId="25" xfId="0" applyFont="1" applyBorder="1" applyAlignment="1">
      <alignment horizontal="left" vertical="center" wrapText="1"/>
    </xf>
    <xf numFmtId="7" fontId="23" fillId="0" borderId="25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14" fillId="0" borderId="12" xfId="0" applyNumberFormat="1" applyFont="1" applyBorder="1" applyAlignment="1">
      <alignment horizontal="right" vertical="center" wrapText="1"/>
    </xf>
    <xf numFmtId="7" fontId="114" fillId="0" borderId="31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7" fontId="31" fillId="0" borderId="26" xfId="0" applyNumberFormat="1" applyFont="1" applyBorder="1" applyAlignment="1">
      <alignment vertical="center"/>
    </xf>
    <xf numFmtId="7" fontId="31" fillId="0" borderId="42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7" fontId="31" fillId="0" borderId="47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/>
    </xf>
    <xf numFmtId="7" fontId="1" fillId="0" borderId="36" xfId="0" applyNumberFormat="1" applyFont="1" applyBorder="1" applyAlignment="1">
      <alignment horizontal="right" vertical="center" wrapText="1"/>
    </xf>
    <xf numFmtId="7" fontId="31" fillId="0" borderId="23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7" fontId="31" fillId="0" borderId="38" xfId="0" applyNumberFormat="1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166" fontId="1" fillId="0" borderId="46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166" fontId="116" fillId="0" borderId="31" xfId="0" applyNumberFormat="1" applyFont="1" applyBorder="1" applyAlignment="1">
      <alignment vertical="center"/>
    </xf>
    <xf numFmtId="166" fontId="116" fillId="0" borderId="1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166" fontId="0" fillId="0" borderId="18" xfId="0" applyNumberForma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7" fontId="1" fillId="0" borderId="45" xfId="0" applyNumberFormat="1" applyFont="1" applyBorder="1" applyAlignment="1">
      <alignment horizontal="right" vertical="center"/>
    </xf>
    <xf numFmtId="0" fontId="31" fillId="0" borderId="34" xfId="0" applyFont="1" applyBorder="1" applyAlignment="1">
      <alignment vertical="center"/>
    </xf>
    <xf numFmtId="7" fontId="31" fillId="0" borderId="34" xfId="0" applyNumberFormat="1" applyFont="1" applyBorder="1" applyAlignment="1">
      <alignment vertical="center"/>
    </xf>
    <xf numFmtId="7" fontId="109" fillId="0" borderId="38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" fillId="0" borderId="11" xfId="52" applyNumberFormat="1" applyFont="1" applyBorder="1" applyAlignment="1">
      <alignment horizontal="right" vertical="center"/>
      <protection/>
    </xf>
    <xf numFmtId="8" fontId="1" fillId="0" borderId="11" xfId="52" applyNumberFormat="1" applyFont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31" fillId="0" borderId="11" xfId="0" applyNumberFormat="1" applyFont="1" applyBorder="1" applyAlignment="1">
      <alignment vertical="center"/>
    </xf>
    <xf numFmtId="0" fontId="129" fillId="0" borderId="25" xfId="0" applyFont="1" applyBorder="1" applyAlignment="1">
      <alignment vertical="center"/>
    </xf>
    <xf numFmtId="4" fontId="129" fillId="0" borderId="25" xfId="0" applyNumberFormat="1" applyFont="1" applyBorder="1" applyAlignment="1">
      <alignment horizontal="right" vertical="center"/>
    </xf>
    <xf numFmtId="0" fontId="130" fillId="0" borderId="25" xfId="0" applyFont="1" applyBorder="1" applyAlignment="1">
      <alignment vertical="center"/>
    </xf>
    <xf numFmtId="4" fontId="129" fillId="0" borderId="27" xfId="0" applyNumberFormat="1" applyFont="1" applyBorder="1" applyAlignment="1">
      <alignment horizontal="right" vertical="center"/>
    </xf>
    <xf numFmtId="4" fontId="31" fillId="0" borderId="26" xfId="0" applyNumberFormat="1" applyFont="1" applyBorder="1" applyAlignment="1">
      <alignment vertical="center"/>
    </xf>
    <xf numFmtId="0" fontId="31" fillId="0" borderId="34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left" vertical="center" wrapText="1"/>
      <protection/>
    </xf>
    <xf numFmtId="4" fontId="1" fillId="0" borderId="34" xfId="52" applyNumberFormat="1" applyFont="1" applyBorder="1" applyAlignment="1">
      <alignment horizontal="right" vertical="center"/>
      <protection/>
    </xf>
    <xf numFmtId="4" fontId="31" fillId="0" borderId="47" xfId="0" applyNumberFormat="1" applyFont="1" applyBorder="1" applyAlignment="1">
      <alignment vertical="center"/>
    </xf>
    <xf numFmtId="4" fontId="1" fillId="0" borderId="34" xfId="52" applyNumberFormat="1" applyFont="1" applyBorder="1" applyAlignment="1">
      <alignment vertical="center"/>
      <protection/>
    </xf>
    <xf numFmtId="4" fontId="129" fillId="0" borderId="25" xfId="52" applyNumberFormat="1" applyFont="1" applyBorder="1" applyAlignment="1">
      <alignment vertical="center"/>
      <protection/>
    </xf>
    <xf numFmtId="4" fontId="129" fillId="0" borderId="27" xfId="52" applyNumberFormat="1" applyFont="1" applyBorder="1" applyAlignment="1">
      <alignment vertical="center"/>
      <protection/>
    </xf>
    <xf numFmtId="0" fontId="124" fillId="0" borderId="34" xfId="0" applyFont="1" applyBorder="1" applyAlignment="1">
      <alignment horizontal="center" vertical="center"/>
    </xf>
    <xf numFmtId="4" fontId="1" fillId="0" borderId="34" xfId="52" applyNumberFormat="1" applyFont="1" applyBorder="1" applyAlignment="1">
      <alignment vertical="center"/>
      <protection/>
    </xf>
    <xf numFmtId="4" fontId="31" fillId="0" borderId="34" xfId="0" applyNumberFormat="1" applyFont="1" applyBorder="1" applyAlignment="1">
      <alignment vertical="center"/>
    </xf>
    <xf numFmtId="0" fontId="131" fillId="0" borderId="28" xfId="52" applyFont="1" applyBorder="1" applyAlignment="1">
      <alignment horizontal="center" vertical="center"/>
      <protection/>
    </xf>
    <xf numFmtId="4" fontId="129" fillId="0" borderId="50" xfId="52" applyNumberFormat="1" applyFont="1" applyBorder="1" applyAlignment="1">
      <alignment vertical="center"/>
      <protection/>
    </xf>
    <xf numFmtId="7" fontId="122" fillId="0" borderId="44" xfId="0" applyNumberFormat="1" applyFont="1" applyBorder="1" applyAlignment="1">
      <alignment horizontal="right" vertical="center"/>
    </xf>
    <xf numFmtId="7" fontId="122" fillId="0" borderId="27" xfId="0" applyNumberFormat="1" applyFont="1" applyBorder="1" applyAlignment="1">
      <alignment horizontal="right" vertical="center"/>
    </xf>
    <xf numFmtId="166" fontId="31" fillId="0" borderId="18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166" fontId="31" fillId="0" borderId="46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33" fillId="0" borderId="1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49" fontId="109" fillId="0" borderId="11" xfId="0" applyNumberFormat="1" applyFont="1" applyBorder="1" applyAlignment="1">
      <alignment horizontal="center" vertical="center" wrapText="1"/>
    </xf>
    <xf numFmtId="49" fontId="122" fillId="0" borderId="30" xfId="0" applyNumberFormat="1" applyFont="1" applyBorder="1" applyAlignment="1">
      <alignment horizontal="center" vertical="center" wrapText="1"/>
    </xf>
    <xf numFmtId="0" fontId="122" fillId="0" borderId="1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43" xfId="0" applyFont="1" applyBorder="1" applyAlignment="1">
      <alignment/>
    </xf>
    <xf numFmtId="0" fontId="0" fillId="0" borderId="24" xfId="0" applyBorder="1" applyAlignment="1">
      <alignment horizontal="center" vertical="center"/>
    </xf>
    <xf numFmtId="166" fontId="1" fillId="0" borderId="18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166" fontId="31" fillId="0" borderId="3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" fontId="1" fillId="0" borderId="23" xfId="52" applyNumberFormat="1" applyFont="1" applyBorder="1" applyAlignment="1">
      <alignment vertical="center"/>
      <protection/>
    </xf>
    <xf numFmtId="4" fontId="31" fillId="0" borderId="23" xfId="0" applyNumberFormat="1" applyFont="1" applyBorder="1" applyAlignment="1">
      <alignment vertical="center"/>
    </xf>
    <xf numFmtId="49" fontId="1" fillId="0" borderId="51" xfId="0" applyNumberFormat="1" applyFont="1" applyBorder="1" applyAlignment="1">
      <alignment horizontal="center" vertical="center"/>
    </xf>
    <xf numFmtId="7" fontId="1" fillId="0" borderId="3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 wrapText="1"/>
    </xf>
    <xf numFmtId="4" fontId="118" fillId="0" borderId="23" xfId="0" applyNumberFormat="1" applyFont="1" applyBorder="1" applyAlignment="1">
      <alignment horizontal="right"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0" fontId="26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9" xfId="0" applyFont="1" applyBorder="1" applyAlignment="1">
      <alignment vertical="center" wrapText="1"/>
    </xf>
    <xf numFmtId="4" fontId="31" fillId="0" borderId="49" xfId="0" applyNumberFormat="1" applyFont="1" applyBorder="1" applyAlignment="1">
      <alignment horizontal="right" vertical="center" wrapText="1"/>
    </xf>
    <xf numFmtId="4" fontId="31" fillId="0" borderId="49" xfId="0" applyNumberFormat="1" applyFont="1" applyBorder="1" applyAlignment="1">
      <alignment horizontal="left" vertical="center" wrapText="1"/>
    </xf>
    <xf numFmtId="0" fontId="0" fillId="0" borderId="52" xfId="0" applyBorder="1" applyAlignment="1">
      <alignment/>
    </xf>
    <xf numFmtId="166" fontId="31" fillId="0" borderId="11" xfId="0" applyNumberFormat="1" applyFont="1" applyFill="1" applyBorder="1" applyAlignment="1">
      <alignment vertical="center"/>
    </xf>
    <xf numFmtId="4" fontId="31" fillId="0" borderId="11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4" fontId="129" fillId="0" borderId="28" xfId="52" applyNumberFormat="1" applyFont="1" applyBorder="1" applyAlignment="1">
      <alignment vertical="center"/>
      <protection/>
    </xf>
    <xf numFmtId="4" fontId="129" fillId="0" borderId="15" xfId="52" applyNumberFormat="1" applyFont="1" applyBorder="1" applyAlignment="1">
      <alignment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6" fillId="0" borderId="0" xfId="0" applyNumberFormat="1" applyFont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4" fillId="0" borderId="24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/>
      <protection/>
    </xf>
    <xf numFmtId="49" fontId="4" fillId="0" borderId="11" xfId="52" applyNumberFormat="1" applyFont="1" applyBorder="1" applyAlignment="1">
      <alignment horizontal="left" vertical="center"/>
      <protection/>
    </xf>
    <xf numFmtId="49" fontId="4" fillId="0" borderId="34" xfId="52" applyNumberFormat="1" applyFont="1" applyBorder="1" applyAlignment="1">
      <alignment horizontal="left" vertical="center"/>
      <protection/>
    </xf>
    <xf numFmtId="49" fontId="4" fillId="0" borderId="25" xfId="52" applyNumberFormat="1" applyFont="1" applyBorder="1" applyAlignment="1">
      <alignment horizontal="left" vertical="center" wrapText="1"/>
      <protection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34" xfId="52" applyNumberFormat="1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vertical="center"/>
      <protection/>
    </xf>
    <xf numFmtId="49" fontId="4" fillId="0" borderId="11" xfId="52" applyNumberFormat="1" applyFont="1" applyBorder="1" applyAlignment="1">
      <alignment vertical="center"/>
      <protection/>
    </xf>
    <xf numFmtId="49" fontId="4" fillId="0" borderId="34" xfId="52" applyNumberFormat="1" applyFont="1" applyBorder="1" applyAlignment="1">
      <alignment vertical="center"/>
      <protection/>
    </xf>
    <xf numFmtId="0" fontId="131" fillId="0" borderId="29" xfId="52" applyFont="1" applyBorder="1" applyAlignment="1">
      <alignment horizontal="center" vertical="center"/>
      <protection/>
    </xf>
    <xf numFmtId="0" fontId="131" fillId="0" borderId="13" xfId="52" applyFont="1" applyBorder="1" applyAlignment="1">
      <alignment horizontal="center" vertical="center"/>
      <protection/>
    </xf>
    <xf numFmtId="49" fontId="4" fillId="0" borderId="23" xfId="52" applyNumberFormat="1" applyFont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3"/>
  <sheetViews>
    <sheetView tabSelected="1" zoomScalePageLayoutView="0" workbookViewId="0" topLeftCell="A121">
      <selection activeCell="B128" sqref="B128:I128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7.8515625" style="0" customWidth="1"/>
    <col min="10" max="10" width="1.8515625" style="0" customWidth="1"/>
  </cols>
  <sheetData>
    <row r="1" ht="12.75">
      <c r="H1" t="s">
        <v>483</v>
      </c>
    </row>
    <row r="2" ht="15.75" customHeight="1">
      <c r="H2" s="160" t="s">
        <v>484</v>
      </c>
    </row>
    <row r="3" ht="12.75">
      <c r="H3" s="160" t="s">
        <v>512</v>
      </c>
    </row>
    <row r="4" ht="18.75">
      <c r="E4" s="152"/>
    </row>
    <row r="5" spans="5:8" ht="8.25" customHeight="1">
      <c r="E5" s="157"/>
      <c r="H5" s="142"/>
    </row>
    <row r="6" spans="3:8" ht="18.75" customHeight="1">
      <c r="C6" s="2"/>
      <c r="D6" s="3"/>
      <c r="E6" s="641" t="s">
        <v>516</v>
      </c>
      <c r="F6" s="641"/>
      <c r="G6" s="641"/>
      <c r="H6" s="641"/>
    </row>
    <row r="7" spans="5:9" ht="12" customHeight="1" thickBot="1">
      <c r="E7" s="4"/>
      <c r="F7" s="107"/>
      <c r="I7" s="5"/>
    </row>
    <row r="8" spans="2:9" s="6" customFormat="1" ht="15" customHeight="1">
      <c r="B8" s="648" t="s">
        <v>0</v>
      </c>
      <c r="C8" s="650" t="s">
        <v>1</v>
      </c>
      <c r="D8" s="652" t="s">
        <v>2</v>
      </c>
      <c r="E8" s="654" t="s">
        <v>3</v>
      </c>
      <c r="F8" s="646" t="s">
        <v>401</v>
      </c>
      <c r="G8" s="656" t="s">
        <v>488</v>
      </c>
      <c r="H8" s="644" t="s">
        <v>489</v>
      </c>
      <c r="I8" s="642" t="s">
        <v>490</v>
      </c>
    </row>
    <row r="9" spans="2:9" s="6" customFormat="1" ht="15" customHeight="1" thickBot="1">
      <c r="B9" s="649"/>
      <c r="C9" s="651"/>
      <c r="D9" s="653"/>
      <c r="E9" s="655"/>
      <c r="F9" s="647"/>
      <c r="G9" s="657"/>
      <c r="H9" s="645"/>
      <c r="I9" s="643"/>
    </row>
    <row r="10" spans="2:9" s="7" customFormat="1" ht="9.75" customHeight="1" thickBot="1">
      <c r="B10" s="423">
        <v>1</v>
      </c>
      <c r="C10" s="424">
        <v>2</v>
      </c>
      <c r="D10" s="424">
        <v>3</v>
      </c>
      <c r="E10" s="424">
        <v>4</v>
      </c>
      <c r="F10" s="425">
        <v>5</v>
      </c>
      <c r="G10" s="424">
        <v>6</v>
      </c>
      <c r="H10" s="425">
        <v>7</v>
      </c>
      <c r="I10" s="426">
        <v>8</v>
      </c>
    </row>
    <row r="11" spans="2:9" s="7" customFormat="1" ht="15.75" customHeight="1" thickBot="1">
      <c r="B11" s="201" t="s">
        <v>88</v>
      </c>
      <c r="C11" s="197"/>
      <c r="D11" s="197"/>
      <c r="E11" s="300" t="s">
        <v>89</v>
      </c>
      <c r="F11" s="397">
        <f>F12</f>
        <v>32200</v>
      </c>
      <c r="G11" s="397">
        <f>G12</f>
        <v>0</v>
      </c>
      <c r="H11" s="397">
        <f>H12</f>
        <v>32200</v>
      </c>
      <c r="I11" s="470"/>
    </row>
    <row r="12" spans="2:9" s="7" customFormat="1" ht="15.75" customHeight="1">
      <c r="B12" s="588"/>
      <c r="C12" s="224" t="s">
        <v>90</v>
      </c>
      <c r="D12" s="214"/>
      <c r="E12" s="298" t="s">
        <v>223</v>
      </c>
      <c r="F12" s="392">
        <f>SUM(F13:F15)</f>
        <v>32200</v>
      </c>
      <c r="G12" s="392">
        <f>SUM(G13:G15)</f>
        <v>0</v>
      </c>
      <c r="H12" s="392">
        <f>SUM(H13:H15)</f>
        <v>32200</v>
      </c>
      <c r="I12" s="590"/>
    </row>
    <row r="13" spans="2:9" s="7" customFormat="1" ht="36">
      <c r="B13" s="588"/>
      <c r="C13" s="224"/>
      <c r="D13" s="593" t="s">
        <v>504</v>
      </c>
      <c r="E13" s="23" t="s">
        <v>505</v>
      </c>
      <c r="F13" s="391">
        <v>5000</v>
      </c>
      <c r="G13" s="391"/>
      <c r="H13" s="430">
        <f>F13+G13</f>
        <v>5000</v>
      </c>
      <c r="I13" s="606" t="s">
        <v>511</v>
      </c>
    </row>
    <row r="14" spans="2:9" s="7" customFormat="1" ht="21" customHeight="1">
      <c r="B14" s="588"/>
      <c r="C14" s="589"/>
      <c r="D14" s="11" t="s">
        <v>16</v>
      </c>
      <c r="E14" s="299" t="s">
        <v>349</v>
      </c>
      <c r="F14" s="417">
        <v>9000</v>
      </c>
      <c r="G14" s="591"/>
      <c r="H14" s="430">
        <f>F14+G14</f>
        <v>9000</v>
      </c>
      <c r="I14" s="606" t="s">
        <v>511</v>
      </c>
    </row>
    <row r="15" spans="2:9" s="7" customFormat="1" ht="21" customHeight="1" thickBot="1">
      <c r="B15" s="586"/>
      <c r="C15" s="587"/>
      <c r="D15" s="11" t="s">
        <v>284</v>
      </c>
      <c r="E15" s="23" t="s">
        <v>310</v>
      </c>
      <c r="F15" s="433">
        <v>18200</v>
      </c>
      <c r="G15" s="592"/>
      <c r="H15" s="430">
        <f>F15+G15</f>
        <v>18200</v>
      </c>
      <c r="I15" s="606" t="s">
        <v>511</v>
      </c>
    </row>
    <row r="16" spans="2:9" s="7" customFormat="1" ht="14.25" customHeight="1" thickBot="1">
      <c r="B16" s="189" t="s">
        <v>4</v>
      </c>
      <c r="C16" s="190"/>
      <c r="D16" s="190"/>
      <c r="E16" s="191" t="s">
        <v>5</v>
      </c>
      <c r="F16" s="351">
        <f>F17</f>
        <v>5000</v>
      </c>
      <c r="G16" s="381"/>
      <c r="H16" s="351">
        <f>H17</f>
        <v>5000</v>
      </c>
      <c r="I16" s="440"/>
    </row>
    <row r="17" spans="2:9" s="7" customFormat="1" ht="15" customHeight="1">
      <c r="B17" s="436"/>
      <c r="C17" s="437" t="s">
        <v>6</v>
      </c>
      <c r="D17" s="174"/>
      <c r="E17" s="175" t="s">
        <v>7</v>
      </c>
      <c r="F17" s="352">
        <f>F18</f>
        <v>5000</v>
      </c>
      <c r="G17" s="438"/>
      <c r="H17" s="352">
        <f>H18</f>
        <v>5000</v>
      </c>
      <c r="I17" s="439"/>
    </row>
    <row r="18" spans="2:11" s="7" customFormat="1" ht="24.75" customHeight="1" thickBot="1">
      <c r="B18" s="427"/>
      <c r="C18" s="428"/>
      <c r="D18" s="8" t="s">
        <v>8</v>
      </c>
      <c r="E18" s="315" t="s">
        <v>346</v>
      </c>
      <c r="F18" s="353">
        <v>5000</v>
      </c>
      <c r="G18" s="429"/>
      <c r="H18" s="430">
        <f>F18+G18</f>
        <v>5000</v>
      </c>
      <c r="I18" s="431"/>
      <c r="K18" s="9"/>
    </row>
    <row r="19" spans="2:9" s="7" customFormat="1" ht="15" customHeight="1" thickBot="1">
      <c r="B19" s="192">
        <v>700</v>
      </c>
      <c r="C19" s="190"/>
      <c r="D19" s="190"/>
      <c r="E19" s="309" t="s">
        <v>9</v>
      </c>
      <c r="F19" s="351">
        <f>F20</f>
        <v>205700</v>
      </c>
      <c r="G19" s="381"/>
      <c r="H19" s="351">
        <f>H20</f>
        <v>205700</v>
      </c>
      <c r="I19" s="440"/>
    </row>
    <row r="20" spans="2:9" s="7" customFormat="1" ht="15" customHeight="1">
      <c r="B20" s="436"/>
      <c r="C20" s="176">
        <v>70005</v>
      </c>
      <c r="D20" s="174"/>
      <c r="E20" s="314" t="s">
        <v>10</v>
      </c>
      <c r="F20" s="352">
        <f>F21+F22+F23</f>
        <v>205700</v>
      </c>
      <c r="G20" s="438"/>
      <c r="H20" s="352">
        <f>H21+H22+H23</f>
        <v>205700</v>
      </c>
      <c r="I20" s="439"/>
    </row>
    <row r="21" spans="2:9" s="7" customFormat="1" ht="16.5" customHeight="1">
      <c r="B21" s="99"/>
      <c r="C21" s="10"/>
      <c r="D21" s="11" t="s">
        <v>335</v>
      </c>
      <c r="E21" s="299" t="s">
        <v>336</v>
      </c>
      <c r="F21" s="354">
        <v>10700</v>
      </c>
      <c r="G21" s="411"/>
      <c r="H21" s="417">
        <f>F21+G21</f>
        <v>10700</v>
      </c>
      <c r="I21" s="418"/>
    </row>
    <row r="22" spans="2:9" s="7" customFormat="1" ht="27" customHeight="1">
      <c r="B22" s="99"/>
      <c r="C22" s="10"/>
      <c r="D22" s="11" t="s">
        <v>8</v>
      </c>
      <c r="E22" s="316" t="s">
        <v>347</v>
      </c>
      <c r="F22" s="354">
        <v>95000</v>
      </c>
      <c r="G22" s="411"/>
      <c r="H22" s="417">
        <f>F22+G22</f>
        <v>95000</v>
      </c>
      <c r="I22" s="418"/>
    </row>
    <row r="23" spans="2:9" s="7" customFormat="1" ht="27" customHeight="1" thickBot="1">
      <c r="B23" s="427"/>
      <c r="C23" s="432"/>
      <c r="D23" s="8" t="s">
        <v>280</v>
      </c>
      <c r="E23" s="315" t="s">
        <v>399</v>
      </c>
      <c r="F23" s="353">
        <v>100000</v>
      </c>
      <c r="G23" s="429"/>
      <c r="H23" s="433">
        <f>F23+G23</f>
        <v>100000</v>
      </c>
      <c r="I23" s="431"/>
    </row>
    <row r="24" spans="2:9" s="7" customFormat="1" ht="15" customHeight="1" thickBot="1">
      <c r="B24" s="192">
        <v>750</v>
      </c>
      <c r="C24" s="190"/>
      <c r="D24" s="190"/>
      <c r="E24" s="309" t="s">
        <v>11</v>
      </c>
      <c r="F24" s="351">
        <f>F25+F27+F31</f>
        <v>105189</v>
      </c>
      <c r="G24" s="381"/>
      <c r="H24" s="351">
        <f>H25+H27+H31</f>
        <v>105189</v>
      </c>
      <c r="I24" s="440"/>
    </row>
    <row r="25" spans="2:9" s="7" customFormat="1" ht="15" customHeight="1">
      <c r="B25" s="436"/>
      <c r="C25" s="176">
        <v>75011</v>
      </c>
      <c r="D25" s="174"/>
      <c r="E25" s="314" t="s">
        <v>12</v>
      </c>
      <c r="F25" s="352">
        <f>F26</f>
        <v>74689</v>
      </c>
      <c r="G25" s="438"/>
      <c r="H25" s="352">
        <f>H26</f>
        <v>74689</v>
      </c>
      <c r="I25" s="439"/>
    </row>
    <row r="26" spans="2:11" s="7" customFormat="1" ht="39.75" customHeight="1">
      <c r="B26" s="99"/>
      <c r="C26" s="10"/>
      <c r="D26" s="12">
        <v>2010</v>
      </c>
      <c r="E26" s="42" t="s">
        <v>294</v>
      </c>
      <c r="F26" s="354">
        <v>74689</v>
      </c>
      <c r="G26" s="411"/>
      <c r="H26" s="417">
        <f>F26+G26</f>
        <v>74689</v>
      </c>
      <c r="I26" s="418"/>
      <c r="K26" s="13"/>
    </row>
    <row r="27" spans="2:9" s="7" customFormat="1" ht="15" customHeight="1">
      <c r="B27" s="99"/>
      <c r="C27" s="177">
        <v>75023</v>
      </c>
      <c r="D27" s="178"/>
      <c r="E27" s="307" t="s">
        <v>13</v>
      </c>
      <c r="F27" s="355">
        <f>F28+F29+F30</f>
        <v>30000</v>
      </c>
      <c r="G27" s="370"/>
      <c r="H27" s="355">
        <f>H28+H29+H30</f>
        <v>30000</v>
      </c>
      <c r="I27" s="418"/>
    </row>
    <row r="28" spans="2:9" s="7" customFormat="1" ht="26.25" customHeight="1">
      <c r="B28" s="99"/>
      <c r="C28" s="10"/>
      <c r="D28" s="11" t="s">
        <v>14</v>
      </c>
      <c r="E28" s="299" t="s">
        <v>406</v>
      </c>
      <c r="F28" s="354">
        <v>6000</v>
      </c>
      <c r="G28" s="411"/>
      <c r="H28" s="417">
        <f>F28+G28</f>
        <v>6000</v>
      </c>
      <c r="I28" s="418"/>
    </row>
    <row r="29" spans="2:9" s="7" customFormat="1" ht="15.75" customHeight="1">
      <c r="B29" s="99"/>
      <c r="C29" s="10"/>
      <c r="D29" s="11" t="s">
        <v>16</v>
      </c>
      <c r="E29" s="299" t="s">
        <v>349</v>
      </c>
      <c r="F29" s="354">
        <v>22000</v>
      </c>
      <c r="G29" s="411"/>
      <c r="H29" s="417">
        <f>F29+G29</f>
        <v>22000</v>
      </c>
      <c r="I29" s="418"/>
    </row>
    <row r="30" spans="2:9" s="7" customFormat="1" ht="15.75" customHeight="1">
      <c r="B30" s="99"/>
      <c r="C30" s="10"/>
      <c r="D30" s="11" t="s">
        <v>284</v>
      </c>
      <c r="E30" s="23" t="s">
        <v>310</v>
      </c>
      <c r="F30" s="354">
        <v>2000</v>
      </c>
      <c r="G30" s="411"/>
      <c r="H30" s="417">
        <f>F30+G30</f>
        <v>2000</v>
      </c>
      <c r="I30" s="418"/>
    </row>
    <row r="31" spans="2:9" s="7" customFormat="1" ht="15" customHeight="1">
      <c r="B31" s="99"/>
      <c r="C31" s="177">
        <v>75085</v>
      </c>
      <c r="D31" s="178"/>
      <c r="E31" s="307" t="s">
        <v>381</v>
      </c>
      <c r="F31" s="355">
        <f>F32</f>
        <v>500</v>
      </c>
      <c r="G31" s="10"/>
      <c r="H31" s="355">
        <f>H32</f>
        <v>500</v>
      </c>
      <c r="I31" s="418"/>
    </row>
    <row r="32" spans="2:9" s="7" customFormat="1" ht="16.5" customHeight="1" thickBot="1">
      <c r="B32" s="434"/>
      <c r="C32" s="435"/>
      <c r="D32" s="8" t="s">
        <v>16</v>
      </c>
      <c r="E32" s="315" t="s">
        <v>349</v>
      </c>
      <c r="F32" s="353">
        <v>500</v>
      </c>
      <c r="G32" s="429"/>
      <c r="H32" s="430">
        <f>F32+G32</f>
        <v>500</v>
      </c>
      <c r="I32" s="431"/>
    </row>
    <row r="33" spans="2:9" s="7" customFormat="1" ht="42" customHeight="1" thickBot="1">
      <c r="B33" s="192">
        <v>751</v>
      </c>
      <c r="C33" s="190"/>
      <c r="D33" s="190"/>
      <c r="E33" s="302" t="s">
        <v>264</v>
      </c>
      <c r="F33" s="351">
        <f>F34+F36</f>
        <v>1774</v>
      </c>
      <c r="G33" s="351">
        <f>G34+G36</f>
        <v>10437</v>
      </c>
      <c r="H33" s="351">
        <f>H34+H36</f>
        <v>12211</v>
      </c>
      <c r="I33" s="440"/>
    </row>
    <row r="34" spans="2:9" s="7" customFormat="1" ht="25.5" customHeight="1">
      <c r="B34" s="436"/>
      <c r="C34" s="176">
        <v>75101</v>
      </c>
      <c r="D34" s="174"/>
      <c r="E34" s="310" t="s">
        <v>17</v>
      </c>
      <c r="F34" s="352">
        <f>F35</f>
        <v>1774</v>
      </c>
      <c r="G34" s="438"/>
      <c r="H34" s="352">
        <f>H35</f>
        <v>1774</v>
      </c>
      <c r="I34" s="439"/>
    </row>
    <row r="35" spans="2:11" s="7" customFormat="1" ht="38.25" customHeight="1">
      <c r="B35" s="99"/>
      <c r="C35" s="10"/>
      <c r="D35" s="12">
        <v>2010</v>
      </c>
      <c r="E35" s="23" t="s">
        <v>296</v>
      </c>
      <c r="F35" s="354">
        <v>1774</v>
      </c>
      <c r="G35" s="411"/>
      <c r="H35" s="417">
        <f>F35+G35</f>
        <v>1774</v>
      </c>
      <c r="I35" s="418"/>
      <c r="K35" s="9"/>
    </row>
    <row r="36" spans="2:11" s="7" customFormat="1" ht="19.5" customHeight="1">
      <c r="B36" s="99"/>
      <c r="C36" s="217">
        <v>75113</v>
      </c>
      <c r="D36" s="174"/>
      <c r="E36" s="310" t="s">
        <v>521</v>
      </c>
      <c r="F36" s="352">
        <f>F37</f>
        <v>0</v>
      </c>
      <c r="G36" s="352">
        <f>G37</f>
        <v>10437</v>
      </c>
      <c r="H36" s="352">
        <f>H37</f>
        <v>10437</v>
      </c>
      <c r="I36" s="418"/>
      <c r="K36" s="9"/>
    </row>
    <row r="37" spans="2:11" s="7" customFormat="1" ht="38.25" customHeight="1" thickBot="1">
      <c r="B37" s="434"/>
      <c r="C37" s="435"/>
      <c r="D37" s="12">
        <v>2010</v>
      </c>
      <c r="E37" s="23" t="s">
        <v>518</v>
      </c>
      <c r="F37" s="359">
        <v>0</v>
      </c>
      <c r="G37" s="609">
        <v>10437</v>
      </c>
      <c r="H37" s="417">
        <f>F37+G37</f>
        <v>10437</v>
      </c>
      <c r="I37" s="610" t="s">
        <v>519</v>
      </c>
      <c r="K37" s="9"/>
    </row>
    <row r="38" spans="2:9" ht="55.5" customHeight="1" thickBot="1">
      <c r="B38" s="192">
        <v>756</v>
      </c>
      <c r="C38" s="190"/>
      <c r="D38" s="190"/>
      <c r="E38" s="302" t="s">
        <v>269</v>
      </c>
      <c r="F38" s="351">
        <f>F39+F41+F48+F56+F66</f>
        <v>14698508</v>
      </c>
      <c r="G38" s="382"/>
      <c r="H38" s="351">
        <f>H39+H41+H48+H56+H66</f>
        <v>14698508</v>
      </c>
      <c r="I38" s="17"/>
    </row>
    <row r="39" spans="2:9" ht="16.5" customHeight="1">
      <c r="B39" s="441"/>
      <c r="C39" s="176">
        <v>75601</v>
      </c>
      <c r="D39" s="442"/>
      <c r="E39" s="310" t="s">
        <v>262</v>
      </c>
      <c r="F39" s="352">
        <f>F40</f>
        <v>12000</v>
      </c>
      <c r="G39" s="443"/>
      <c r="H39" s="352">
        <f>H40</f>
        <v>12000</v>
      </c>
      <c r="I39" s="444"/>
    </row>
    <row r="40" spans="2:9" ht="24">
      <c r="B40" s="164"/>
      <c r="C40" s="165"/>
      <c r="D40" s="11" t="s">
        <v>23</v>
      </c>
      <c r="E40" s="299" t="s">
        <v>342</v>
      </c>
      <c r="F40" s="356">
        <v>12000</v>
      </c>
      <c r="G40" s="412"/>
      <c r="H40" s="417">
        <f>F40+G40</f>
        <v>12000</v>
      </c>
      <c r="I40" s="136"/>
    </row>
    <row r="41" spans="2:9" s="18" customFormat="1" ht="41.25" customHeight="1">
      <c r="B41" s="100"/>
      <c r="C41" s="176">
        <v>75615</v>
      </c>
      <c r="D41" s="174"/>
      <c r="E41" s="310" t="s">
        <v>265</v>
      </c>
      <c r="F41" s="352">
        <f>F42+F43+F44+F45+F46+F47</f>
        <v>3282000</v>
      </c>
      <c r="G41" s="372"/>
      <c r="H41" s="352">
        <f>H42+H43+H44+H45+H46+H47</f>
        <v>3282000</v>
      </c>
      <c r="I41" s="419"/>
    </row>
    <row r="42" spans="2:9" s="18" customFormat="1" ht="15" customHeight="1">
      <c r="B42" s="101"/>
      <c r="C42" s="19"/>
      <c r="D42" s="11" t="s">
        <v>19</v>
      </c>
      <c r="E42" s="299" t="s">
        <v>338</v>
      </c>
      <c r="F42" s="354">
        <v>3000000</v>
      </c>
      <c r="G42" s="413"/>
      <c r="H42" s="417">
        <f aca="true" t="shared" si="0" ref="H42:H47">F42+G42</f>
        <v>3000000</v>
      </c>
      <c r="I42" s="419"/>
    </row>
    <row r="43" spans="2:9" ht="15" customHeight="1">
      <c r="B43" s="102"/>
      <c r="C43" s="20"/>
      <c r="D43" s="11" t="s">
        <v>20</v>
      </c>
      <c r="E43" s="311" t="s">
        <v>339</v>
      </c>
      <c r="F43" s="354">
        <v>120000</v>
      </c>
      <c r="G43" s="414"/>
      <c r="H43" s="417">
        <f t="shared" si="0"/>
        <v>120000</v>
      </c>
      <c r="I43" s="136"/>
    </row>
    <row r="44" spans="2:9" ht="15" customHeight="1">
      <c r="B44" s="102"/>
      <c r="C44" s="20"/>
      <c r="D44" s="11" t="s">
        <v>21</v>
      </c>
      <c r="E44" s="311" t="s">
        <v>340</v>
      </c>
      <c r="F44" s="354">
        <v>26000</v>
      </c>
      <c r="G44" s="414"/>
      <c r="H44" s="417">
        <f t="shared" si="0"/>
        <v>26000</v>
      </c>
      <c r="I44" s="136"/>
    </row>
    <row r="45" spans="2:9" ht="15" customHeight="1">
      <c r="B45" s="102"/>
      <c r="C45" s="20"/>
      <c r="D45" s="11" t="s">
        <v>22</v>
      </c>
      <c r="E45" s="311" t="s">
        <v>341</v>
      </c>
      <c r="F45" s="354">
        <v>130000</v>
      </c>
      <c r="G45" s="414"/>
      <c r="H45" s="417">
        <f t="shared" si="0"/>
        <v>130000</v>
      </c>
      <c r="I45" s="136"/>
    </row>
    <row r="46" spans="2:9" ht="15" customHeight="1">
      <c r="B46" s="102"/>
      <c r="C46" s="20"/>
      <c r="D46" s="11" t="s">
        <v>25</v>
      </c>
      <c r="E46" s="311" t="s">
        <v>345</v>
      </c>
      <c r="F46" s="354">
        <v>2000</v>
      </c>
      <c r="G46" s="414"/>
      <c r="H46" s="417">
        <f t="shared" si="0"/>
        <v>2000</v>
      </c>
      <c r="I46" s="136"/>
    </row>
    <row r="47" spans="2:9" ht="15" customHeight="1">
      <c r="B47" s="102"/>
      <c r="C47" s="20"/>
      <c r="D47" s="11" t="s">
        <v>256</v>
      </c>
      <c r="E47" s="311" t="s">
        <v>350</v>
      </c>
      <c r="F47" s="354">
        <v>4000</v>
      </c>
      <c r="G47" s="414"/>
      <c r="H47" s="417">
        <f t="shared" si="0"/>
        <v>4000</v>
      </c>
      <c r="I47" s="136"/>
    </row>
    <row r="48" spans="2:9" s="18" customFormat="1" ht="38.25">
      <c r="B48" s="103"/>
      <c r="C48" s="177">
        <v>75616</v>
      </c>
      <c r="D48" s="178"/>
      <c r="E48" s="304" t="s">
        <v>266</v>
      </c>
      <c r="F48" s="355">
        <f>F49+F50+F51+F52+F53+F54+F55</f>
        <v>3447000</v>
      </c>
      <c r="G48" s="372"/>
      <c r="H48" s="355">
        <f>H49+H50+H51+H52+H53+H54+H55</f>
        <v>3447000</v>
      </c>
      <c r="I48" s="419"/>
    </row>
    <row r="49" spans="2:9" s="18" customFormat="1" ht="16.5" customHeight="1">
      <c r="B49" s="101"/>
      <c r="C49" s="19"/>
      <c r="D49" s="11" t="s">
        <v>19</v>
      </c>
      <c r="E49" s="299" t="s">
        <v>338</v>
      </c>
      <c r="F49" s="354">
        <v>1600000</v>
      </c>
      <c r="G49" s="413"/>
      <c r="H49" s="417">
        <f aca="true" t="shared" si="1" ref="H49:H55">F49+G49</f>
        <v>1600000</v>
      </c>
      <c r="I49" s="419"/>
    </row>
    <row r="50" spans="2:9" ht="16.5" customHeight="1">
      <c r="B50" s="102"/>
      <c r="C50" s="20"/>
      <c r="D50" s="11" t="s">
        <v>20</v>
      </c>
      <c r="E50" s="311" t="s">
        <v>339</v>
      </c>
      <c r="F50" s="354">
        <v>1100000</v>
      </c>
      <c r="G50" s="414"/>
      <c r="H50" s="417">
        <f t="shared" si="1"/>
        <v>1100000</v>
      </c>
      <c r="I50" s="136"/>
    </row>
    <row r="51" spans="2:9" ht="16.5" customHeight="1">
      <c r="B51" s="102"/>
      <c r="C51" s="20"/>
      <c r="D51" s="11" t="s">
        <v>21</v>
      </c>
      <c r="E51" s="311" t="s">
        <v>340</v>
      </c>
      <c r="F51" s="354">
        <v>5000</v>
      </c>
      <c r="G51" s="414"/>
      <c r="H51" s="417">
        <f t="shared" si="1"/>
        <v>5000</v>
      </c>
      <c r="I51" s="136"/>
    </row>
    <row r="52" spans="2:9" s="18" customFormat="1" ht="16.5" customHeight="1">
      <c r="B52" s="103"/>
      <c r="C52" s="19"/>
      <c r="D52" s="11" t="s">
        <v>22</v>
      </c>
      <c r="E52" s="311" t="s">
        <v>341</v>
      </c>
      <c r="F52" s="354">
        <v>330000</v>
      </c>
      <c r="G52" s="413"/>
      <c r="H52" s="417">
        <f t="shared" si="1"/>
        <v>330000</v>
      </c>
      <c r="I52" s="419"/>
    </row>
    <row r="53" spans="2:9" ht="16.5" customHeight="1">
      <c r="B53" s="102"/>
      <c r="C53" s="20"/>
      <c r="D53" s="11" t="s">
        <v>24</v>
      </c>
      <c r="E53" s="311" t="s">
        <v>343</v>
      </c>
      <c r="F53" s="354">
        <v>16000</v>
      </c>
      <c r="G53" s="414"/>
      <c r="H53" s="417">
        <f t="shared" si="1"/>
        <v>16000</v>
      </c>
      <c r="I53" s="136"/>
    </row>
    <row r="54" spans="2:9" ht="16.5" customHeight="1">
      <c r="B54" s="102"/>
      <c r="C54" s="20"/>
      <c r="D54" s="11" t="s">
        <v>25</v>
      </c>
      <c r="E54" s="311" t="s">
        <v>345</v>
      </c>
      <c r="F54" s="354">
        <v>386000</v>
      </c>
      <c r="G54" s="414"/>
      <c r="H54" s="417">
        <f t="shared" si="1"/>
        <v>386000</v>
      </c>
      <c r="I54" s="136"/>
    </row>
    <row r="55" spans="2:9" ht="16.5" customHeight="1">
      <c r="B55" s="102"/>
      <c r="C55" s="20"/>
      <c r="D55" s="11" t="s">
        <v>256</v>
      </c>
      <c r="E55" s="311" t="s">
        <v>350</v>
      </c>
      <c r="F55" s="354">
        <v>10000</v>
      </c>
      <c r="G55" s="414"/>
      <c r="H55" s="417">
        <f t="shared" si="1"/>
        <v>10000</v>
      </c>
      <c r="I55" s="136"/>
    </row>
    <row r="56" spans="2:9" s="18" customFormat="1" ht="30.75" customHeight="1">
      <c r="B56" s="103"/>
      <c r="C56" s="177">
        <v>75618</v>
      </c>
      <c r="D56" s="178"/>
      <c r="E56" s="304" t="s">
        <v>267</v>
      </c>
      <c r="F56" s="355">
        <f>SUM(F57:F65)</f>
        <v>368000</v>
      </c>
      <c r="G56" s="372"/>
      <c r="H56" s="355">
        <f>SUM(H57:H65)</f>
        <v>368000</v>
      </c>
      <c r="I56" s="419"/>
    </row>
    <row r="57" spans="2:9" s="18" customFormat="1" ht="15.75" customHeight="1">
      <c r="B57" s="101"/>
      <c r="C57" s="19"/>
      <c r="D57" s="11" t="s">
        <v>26</v>
      </c>
      <c r="E57" s="311" t="s">
        <v>297</v>
      </c>
      <c r="F57" s="354">
        <v>25000</v>
      </c>
      <c r="G57" s="413"/>
      <c r="H57" s="417">
        <f aca="true" t="shared" si="2" ref="H57:H65">F57+G57</f>
        <v>25000</v>
      </c>
      <c r="I57" s="419"/>
    </row>
    <row r="58" spans="2:9" ht="15.75" customHeight="1">
      <c r="B58" s="102"/>
      <c r="C58" s="20"/>
      <c r="D58" s="11" t="s">
        <v>27</v>
      </c>
      <c r="E58" s="311" t="s">
        <v>344</v>
      </c>
      <c r="F58" s="354">
        <v>50000</v>
      </c>
      <c r="G58" s="414"/>
      <c r="H58" s="417">
        <f t="shared" si="2"/>
        <v>50000</v>
      </c>
      <c r="I58" s="136"/>
    </row>
    <row r="59" spans="2:9" s="18" customFormat="1" ht="18" customHeight="1">
      <c r="B59" s="103"/>
      <c r="C59" s="19"/>
      <c r="D59" s="11" t="s">
        <v>28</v>
      </c>
      <c r="E59" s="299" t="s">
        <v>298</v>
      </c>
      <c r="F59" s="354">
        <v>183000</v>
      </c>
      <c r="G59" s="413"/>
      <c r="H59" s="417">
        <f t="shared" si="2"/>
        <v>183000</v>
      </c>
      <c r="I59" s="420"/>
    </row>
    <row r="60" spans="2:9" s="18" customFormat="1" ht="24">
      <c r="B60" s="103"/>
      <c r="C60" s="19"/>
      <c r="D60" s="11" t="s">
        <v>29</v>
      </c>
      <c r="E60" s="299" t="s">
        <v>299</v>
      </c>
      <c r="F60" s="354">
        <v>5000</v>
      </c>
      <c r="G60" s="413"/>
      <c r="H60" s="417">
        <f t="shared" si="2"/>
        <v>5000</v>
      </c>
      <c r="I60" s="420"/>
    </row>
    <row r="61" spans="2:9" s="18" customFormat="1" ht="24">
      <c r="B61" s="103"/>
      <c r="C61" s="19"/>
      <c r="D61" s="11" t="s">
        <v>29</v>
      </c>
      <c r="E61" s="299" t="s">
        <v>300</v>
      </c>
      <c r="F61" s="354">
        <v>80000</v>
      </c>
      <c r="G61" s="413"/>
      <c r="H61" s="417">
        <f t="shared" si="2"/>
        <v>80000</v>
      </c>
      <c r="I61" s="420"/>
    </row>
    <row r="62" spans="2:9" s="18" customFormat="1" ht="34.5" customHeight="1">
      <c r="B62" s="103"/>
      <c r="C62" s="19"/>
      <c r="D62" s="11" t="s">
        <v>29</v>
      </c>
      <c r="E62" s="299" t="s">
        <v>301</v>
      </c>
      <c r="F62" s="354">
        <v>15000</v>
      </c>
      <c r="G62" s="413"/>
      <c r="H62" s="417">
        <f t="shared" si="2"/>
        <v>15000</v>
      </c>
      <c r="I62" s="420"/>
    </row>
    <row r="63" spans="2:9" s="18" customFormat="1" ht="27.75" customHeight="1">
      <c r="B63" s="103"/>
      <c r="C63" s="19"/>
      <c r="D63" s="11" t="s">
        <v>391</v>
      </c>
      <c r="E63" s="299" t="s">
        <v>392</v>
      </c>
      <c r="F63" s="354">
        <v>3000</v>
      </c>
      <c r="G63" s="413"/>
      <c r="H63" s="417">
        <f t="shared" si="2"/>
        <v>3000</v>
      </c>
      <c r="I63" s="420"/>
    </row>
    <row r="64" spans="2:9" s="18" customFormat="1" ht="24">
      <c r="B64" s="101"/>
      <c r="C64" s="19"/>
      <c r="D64" s="11" t="s">
        <v>15</v>
      </c>
      <c r="E64" s="299" t="s">
        <v>295</v>
      </c>
      <c r="F64" s="354">
        <v>6000</v>
      </c>
      <c r="G64" s="413"/>
      <c r="H64" s="417">
        <f t="shared" si="2"/>
        <v>6000</v>
      </c>
      <c r="I64" s="420"/>
    </row>
    <row r="65" spans="2:9" s="18" customFormat="1" ht="16.5" customHeight="1">
      <c r="B65" s="101"/>
      <c r="C65" s="19"/>
      <c r="D65" s="11" t="s">
        <v>256</v>
      </c>
      <c r="E65" s="311" t="s">
        <v>350</v>
      </c>
      <c r="F65" s="354">
        <v>1000</v>
      </c>
      <c r="G65" s="413"/>
      <c r="H65" s="417">
        <f t="shared" si="2"/>
        <v>1000</v>
      </c>
      <c r="I65" s="420"/>
    </row>
    <row r="66" spans="2:9" s="18" customFormat="1" ht="25.5" customHeight="1">
      <c r="B66" s="101"/>
      <c r="C66" s="177">
        <v>75621</v>
      </c>
      <c r="D66" s="178"/>
      <c r="E66" s="304" t="s">
        <v>30</v>
      </c>
      <c r="F66" s="355">
        <f>F67+F68</f>
        <v>7589508</v>
      </c>
      <c r="G66" s="371"/>
      <c r="H66" s="355">
        <f>H67+H68</f>
        <v>7589508</v>
      </c>
      <c r="I66" s="420"/>
    </row>
    <row r="67" spans="2:9" ht="17.25" customHeight="1">
      <c r="B67" s="102"/>
      <c r="C67" s="20"/>
      <c r="D67" s="11" t="s">
        <v>31</v>
      </c>
      <c r="E67" s="311" t="s">
        <v>400</v>
      </c>
      <c r="F67" s="354">
        <v>6589508</v>
      </c>
      <c r="G67" s="373"/>
      <c r="H67" s="417">
        <f>F67+G67</f>
        <v>6589508</v>
      </c>
      <c r="I67" s="421"/>
    </row>
    <row r="68" spans="2:9" ht="17.25" customHeight="1" thickBot="1">
      <c r="B68" s="104"/>
      <c r="C68" s="22"/>
      <c r="D68" s="8" t="s">
        <v>32</v>
      </c>
      <c r="E68" s="312" t="s">
        <v>337</v>
      </c>
      <c r="F68" s="353">
        <v>1000000</v>
      </c>
      <c r="G68" s="415"/>
      <c r="H68" s="430">
        <f>F68+G68</f>
        <v>1000000</v>
      </c>
      <c r="I68" s="445"/>
    </row>
    <row r="69" spans="2:9" ht="17.25" customHeight="1" thickBot="1">
      <c r="B69" s="192">
        <v>758</v>
      </c>
      <c r="C69" s="190"/>
      <c r="D69" s="190"/>
      <c r="E69" s="191" t="s">
        <v>33</v>
      </c>
      <c r="F69" s="351">
        <f>F70+F72+F74</f>
        <v>10727193</v>
      </c>
      <c r="G69" s="383"/>
      <c r="H69" s="351">
        <f>H70+H72+H74</f>
        <v>10727193</v>
      </c>
      <c r="I69" s="447"/>
    </row>
    <row r="70" spans="2:9" ht="17.25" customHeight="1">
      <c r="B70" s="105"/>
      <c r="C70" s="176">
        <v>75801</v>
      </c>
      <c r="D70" s="174"/>
      <c r="E70" s="175" t="s">
        <v>34</v>
      </c>
      <c r="F70" s="352">
        <f>F71</f>
        <v>8355282</v>
      </c>
      <c r="G70" s="380"/>
      <c r="H70" s="352">
        <f>H71</f>
        <v>8355282</v>
      </c>
      <c r="I70" s="446"/>
    </row>
    <row r="71" spans="2:9" s="18" customFormat="1" ht="17.25" customHeight="1">
      <c r="B71" s="103"/>
      <c r="C71" s="19"/>
      <c r="D71" s="12">
        <v>2920</v>
      </c>
      <c r="E71" s="311" t="s">
        <v>303</v>
      </c>
      <c r="F71" s="354">
        <v>8355282</v>
      </c>
      <c r="G71" s="374"/>
      <c r="H71" s="417">
        <f>F71+G71</f>
        <v>8355282</v>
      </c>
      <c r="I71" s="421"/>
    </row>
    <row r="72" spans="2:9" ht="17.25" customHeight="1">
      <c r="B72" s="102"/>
      <c r="C72" s="177">
        <v>75807</v>
      </c>
      <c r="D72" s="181"/>
      <c r="E72" s="307" t="s">
        <v>35</v>
      </c>
      <c r="F72" s="355">
        <f>F73</f>
        <v>2259911</v>
      </c>
      <c r="G72" s="375"/>
      <c r="H72" s="355">
        <f>H73</f>
        <v>2259911</v>
      </c>
      <c r="I72" s="422"/>
    </row>
    <row r="73" spans="2:9" ht="17.25" customHeight="1">
      <c r="B73" s="104"/>
      <c r="C73" s="22"/>
      <c r="D73" s="15">
        <v>2920</v>
      </c>
      <c r="E73" s="312" t="s">
        <v>304</v>
      </c>
      <c r="F73" s="353">
        <v>2259911</v>
      </c>
      <c r="G73" s="373"/>
      <c r="H73" s="417">
        <f>F73+G73</f>
        <v>2259911</v>
      </c>
      <c r="I73" s="422"/>
    </row>
    <row r="74" spans="2:9" ht="17.25" customHeight="1">
      <c r="B74" s="102"/>
      <c r="C74" s="177">
        <v>75814</v>
      </c>
      <c r="D74" s="182"/>
      <c r="E74" s="307" t="s">
        <v>263</v>
      </c>
      <c r="F74" s="357">
        <f>F75+F76</f>
        <v>112000</v>
      </c>
      <c r="G74" s="373"/>
      <c r="H74" s="357">
        <f>H75+H76</f>
        <v>112000</v>
      </c>
      <c r="I74" s="422"/>
    </row>
    <row r="75" spans="2:9" ht="24">
      <c r="B75" s="102"/>
      <c r="C75" s="20"/>
      <c r="D75" s="12">
        <v>2030</v>
      </c>
      <c r="E75" s="299" t="s">
        <v>305</v>
      </c>
      <c r="F75" s="354">
        <v>100000</v>
      </c>
      <c r="G75" s="373"/>
      <c r="H75" s="417">
        <f>F75+G75</f>
        <v>100000</v>
      </c>
      <c r="I75" s="422"/>
    </row>
    <row r="76" spans="2:9" ht="27" customHeight="1" thickBot="1">
      <c r="B76" s="104"/>
      <c r="C76" s="22"/>
      <c r="D76" s="301" t="s">
        <v>291</v>
      </c>
      <c r="E76" s="313" t="s">
        <v>292</v>
      </c>
      <c r="F76" s="353">
        <v>12000</v>
      </c>
      <c r="G76" s="415"/>
      <c r="H76" s="430">
        <f>F76+G76</f>
        <v>12000</v>
      </c>
      <c r="I76" s="445"/>
    </row>
    <row r="77" spans="2:9" ht="21" customHeight="1" thickBot="1">
      <c r="B77" s="192">
        <v>801</v>
      </c>
      <c r="C77" s="190"/>
      <c r="D77" s="190"/>
      <c r="E77" s="309" t="s">
        <v>36</v>
      </c>
      <c r="F77" s="351">
        <f>F78+F81+F84+F90</f>
        <v>597683</v>
      </c>
      <c r="G77" s="448"/>
      <c r="H77" s="351">
        <f>H78+H81+H84+H90</f>
        <v>597683</v>
      </c>
      <c r="I77" s="447"/>
    </row>
    <row r="78" spans="2:9" ht="18" customHeight="1">
      <c r="B78" s="105"/>
      <c r="C78" s="176">
        <v>80101</v>
      </c>
      <c r="D78" s="174"/>
      <c r="E78" s="314" t="s">
        <v>37</v>
      </c>
      <c r="F78" s="352">
        <f>F79+F80</f>
        <v>6300</v>
      </c>
      <c r="G78" s="385"/>
      <c r="H78" s="352">
        <f>H79+H80</f>
        <v>6300</v>
      </c>
      <c r="I78" s="446"/>
    </row>
    <row r="79" spans="2:9" ht="23.25" customHeight="1">
      <c r="B79" s="102"/>
      <c r="C79" s="20"/>
      <c r="D79" s="11" t="s">
        <v>8</v>
      </c>
      <c r="E79" s="299" t="s">
        <v>348</v>
      </c>
      <c r="F79" s="354">
        <v>4500</v>
      </c>
      <c r="G79" s="373"/>
      <c r="H79" s="417">
        <f>F79+G79</f>
        <v>4500</v>
      </c>
      <c r="I79" s="422"/>
    </row>
    <row r="80" spans="2:9" ht="16.5" customHeight="1">
      <c r="B80" s="102"/>
      <c r="C80" s="20"/>
      <c r="D80" s="11" t="s">
        <v>16</v>
      </c>
      <c r="E80" s="299" t="s">
        <v>349</v>
      </c>
      <c r="F80" s="354">
        <v>1800</v>
      </c>
      <c r="G80" s="373"/>
      <c r="H80" s="417">
        <f>F80+G80</f>
        <v>1800</v>
      </c>
      <c r="I80" s="422"/>
    </row>
    <row r="81" spans="2:9" ht="18" customHeight="1">
      <c r="B81" s="102"/>
      <c r="C81" s="214" t="s">
        <v>149</v>
      </c>
      <c r="D81" s="213"/>
      <c r="E81" s="298" t="s">
        <v>234</v>
      </c>
      <c r="F81" s="355">
        <f>F82+F83</f>
        <v>113628</v>
      </c>
      <c r="G81" s="376"/>
      <c r="H81" s="355">
        <f>H82+H83</f>
        <v>113628</v>
      </c>
      <c r="I81" s="422"/>
    </row>
    <row r="82" spans="2:9" ht="18" customHeight="1">
      <c r="B82" s="102"/>
      <c r="C82" s="214"/>
      <c r="D82" s="286" t="s">
        <v>185</v>
      </c>
      <c r="E82" s="308" t="s">
        <v>306</v>
      </c>
      <c r="F82" s="356">
        <v>7000</v>
      </c>
      <c r="G82" s="373"/>
      <c r="H82" s="417">
        <f>F82+G82</f>
        <v>7000</v>
      </c>
      <c r="I82" s="422"/>
    </row>
    <row r="83" spans="2:9" ht="24" customHeight="1">
      <c r="B83" s="102"/>
      <c r="C83" s="20"/>
      <c r="D83" s="12">
        <v>2030</v>
      </c>
      <c r="E83" s="299" t="s">
        <v>305</v>
      </c>
      <c r="F83" s="354">
        <v>106628</v>
      </c>
      <c r="G83" s="373"/>
      <c r="H83" s="417">
        <f>F83+G83</f>
        <v>106628</v>
      </c>
      <c r="I83" s="422"/>
    </row>
    <row r="84" spans="2:9" ht="18" customHeight="1">
      <c r="B84" s="102"/>
      <c r="C84" s="177">
        <v>80104</v>
      </c>
      <c r="D84" s="178"/>
      <c r="E84" s="307" t="s">
        <v>38</v>
      </c>
      <c r="F84" s="355">
        <f>SUM(F85:F89)</f>
        <v>347755</v>
      </c>
      <c r="G84" s="375"/>
      <c r="H84" s="355">
        <f>SUM(H85:H89)</f>
        <v>347755</v>
      </c>
      <c r="I84" s="422"/>
    </row>
    <row r="85" spans="2:9" ht="16.5" customHeight="1">
      <c r="B85" s="104"/>
      <c r="C85" s="285"/>
      <c r="D85" s="255" t="s">
        <v>315</v>
      </c>
      <c r="E85" s="295" t="s">
        <v>329</v>
      </c>
      <c r="F85" s="358">
        <v>30200</v>
      </c>
      <c r="G85" s="416"/>
      <c r="H85" s="417">
        <f>F85+G85</f>
        <v>30200</v>
      </c>
      <c r="I85" s="422"/>
    </row>
    <row r="86" spans="2:9" ht="20.25" customHeight="1">
      <c r="B86" s="102"/>
      <c r="C86" s="14"/>
      <c r="D86" s="11" t="s">
        <v>8</v>
      </c>
      <c r="E86" s="299" t="s">
        <v>348</v>
      </c>
      <c r="F86" s="356">
        <v>17000</v>
      </c>
      <c r="G86" s="416"/>
      <c r="H86" s="417">
        <f>F86+G86</f>
        <v>17000</v>
      </c>
      <c r="I86" s="422"/>
    </row>
    <row r="87" spans="2:9" ht="16.5" customHeight="1">
      <c r="B87" s="102"/>
      <c r="C87" s="20"/>
      <c r="D87" s="286" t="s">
        <v>185</v>
      </c>
      <c r="E87" s="308" t="s">
        <v>306</v>
      </c>
      <c r="F87" s="354">
        <v>40000</v>
      </c>
      <c r="G87" s="373"/>
      <c r="H87" s="417">
        <f>F87+G87</f>
        <v>40000</v>
      </c>
      <c r="I87" s="422"/>
    </row>
    <row r="88" spans="2:9" ht="16.5" customHeight="1">
      <c r="B88" s="104"/>
      <c r="C88" s="22"/>
      <c r="D88" s="11" t="s">
        <v>16</v>
      </c>
      <c r="E88" s="299" t="s">
        <v>349</v>
      </c>
      <c r="F88" s="353">
        <v>1000</v>
      </c>
      <c r="G88" s="373"/>
      <c r="H88" s="417">
        <f>F88+G88</f>
        <v>1000</v>
      </c>
      <c r="I88" s="422"/>
    </row>
    <row r="89" spans="2:9" ht="24">
      <c r="B89" s="104"/>
      <c r="C89" s="22"/>
      <c r="D89" s="12">
        <v>2030</v>
      </c>
      <c r="E89" s="299" t="s">
        <v>305</v>
      </c>
      <c r="F89" s="354">
        <v>259555</v>
      </c>
      <c r="G89" s="373"/>
      <c r="H89" s="417">
        <f>F89+G89</f>
        <v>259555</v>
      </c>
      <c r="I89" s="422"/>
    </row>
    <row r="90" spans="2:9" ht="18" customHeight="1">
      <c r="B90" s="102"/>
      <c r="C90" s="214" t="s">
        <v>319</v>
      </c>
      <c r="D90" s="213"/>
      <c r="E90" s="183" t="s">
        <v>327</v>
      </c>
      <c r="F90" s="352">
        <f>F91</f>
        <v>130000</v>
      </c>
      <c r="G90" s="376"/>
      <c r="H90" s="352">
        <f>H91</f>
        <v>130000</v>
      </c>
      <c r="I90" s="422"/>
    </row>
    <row r="91" spans="2:9" ht="24.75" thickBot="1">
      <c r="B91" s="115"/>
      <c r="C91" s="116"/>
      <c r="D91" s="449" t="s">
        <v>316</v>
      </c>
      <c r="E91" s="450" t="s">
        <v>330</v>
      </c>
      <c r="F91" s="359">
        <v>130000</v>
      </c>
      <c r="G91" s="415"/>
      <c r="H91" s="430">
        <f>F91+G91</f>
        <v>130000</v>
      </c>
      <c r="I91" s="445"/>
    </row>
    <row r="92" spans="2:9" s="18" customFormat="1" ht="18" customHeight="1" thickBot="1">
      <c r="B92" s="192">
        <v>852</v>
      </c>
      <c r="C92" s="190"/>
      <c r="D92" s="190"/>
      <c r="E92" s="309" t="s">
        <v>39</v>
      </c>
      <c r="F92" s="351">
        <f>F93+F95+F97+F99+F101+F104</f>
        <v>174260</v>
      </c>
      <c r="G92" s="351">
        <f>G93+G95+G97+G99+G101+G104</f>
        <v>0</v>
      </c>
      <c r="H92" s="351">
        <f>H93+H95+H97+H99+H101+H104</f>
        <v>174260</v>
      </c>
      <c r="I92" s="451"/>
    </row>
    <row r="93" spans="2:9" ht="54.75" customHeight="1">
      <c r="B93" s="105"/>
      <c r="C93" s="176">
        <v>85213</v>
      </c>
      <c r="D93" s="174"/>
      <c r="E93" s="310" t="s">
        <v>417</v>
      </c>
      <c r="F93" s="352">
        <f>F94</f>
        <v>13850</v>
      </c>
      <c r="G93" s="380"/>
      <c r="H93" s="352">
        <f>H94</f>
        <v>13850</v>
      </c>
      <c r="I93" s="446"/>
    </row>
    <row r="94" spans="2:9" ht="27" customHeight="1">
      <c r="B94" s="102"/>
      <c r="C94" s="20"/>
      <c r="D94" s="12">
        <v>2030</v>
      </c>
      <c r="E94" s="299" t="s">
        <v>305</v>
      </c>
      <c r="F94" s="354">
        <v>13850</v>
      </c>
      <c r="G94" s="373"/>
      <c r="H94" s="417">
        <f>F94+G94</f>
        <v>13850</v>
      </c>
      <c r="I94" s="421"/>
    </row>
    <row r="95" spans="2:9" ht="27" customHeight="1">
      <c r="B95" s="102"/>
      <c r="C95" s="177">
        <v>85214</v>
      </c>
      <c r="D95" s="178"/>
      <c r="E95" s="180" t="s">
        <v>384</v>
      </c>
      <c r="F95" s="355">
        <f>F96</f>
        <v>33684</v>
      </c>
      <c r="G95" s="371"/>
      <c r="H95" s="355">
        <f>H96</f>
        <v>33684</v>
      </c>
      <c r="I95" s="422"/>
    </row>
    <row r="96" spans="2:9" s="18" customFormat="1" ht="27" customHeight="1">
      <c r="B96" s="103"/>
      <c r="C96" s="19"/>
      <c r="D96" s="12">
        <v>2030</v>
      </c>
      <c r="E96" s="299" t="s">
        <v>305</v>
      </c>
      <c r="F96" s="354">
        <v>33684</v>
      </c>
      <c r="G96" s="373"/>
      <c r="H96" s="417">
        <f>F96+G96</f>
        <v>33684</v>
      </c>
      <c r="I96" s="421"/>
    </row>
    <row r="97" spans="2:9" s="18" customFormat="1" ht="18" customHeight="1">
      <c r="B97" s="103"/>
      <c r="C97" s="214" t="s">
        <v>162</v>
      </c>
      <c r="D97" s="213"/>
      <c r="E97" s="183" t="s">
        <v>240</v>
      </c>
      <c r="F97" s="355">
        <f>F98</f>
        <v>50</v>
      </c>
      <c r="G97" s="355"/>
      <c r="H97" s="355">
        <f>H98</f>
        <v>50</v>
      </c>
      <c r="I97" s="421"/>
    </row>
    <row r="98" spans="2:9" s="18" customFormat="1" ht="36">
      <c r="B98" s="103"/>
      <c r="C98" s="19"/>
      <c r="D98" s="15">
        <v>2010</v>
      </c>
      <c r="E98" s="16" t="s">
        <v>307</v>
      </c>
      <c r="F98" s="354">
        <v>50</v>
      </c>
      <c r="G98" s="373"/>
      <c r="H98" s="417">
        <f>F98+G98</f>
        <v>50</v>
      </c>
      <c r="I98" s="530" t="s">
        <v>493</v>
      </c>
    </row>
    <row r="99" spans="2:9" s="18" customFormat="1" ht="18" customHeight="1">
      <c r="B99" s="103"/>
      <c r="C99" s="177">
        <v>85216</v>
      </c>
      <c r="D99" s="182"/>
      <c r="E99" s="184" t="s">
        <v>219</v>
      </c>
      <c r="F99" s="360">
        <f>F100</f>
        <v>88298</v>
      </c>
      <c r="G99" s="373"/>
      <c r="H99" s="360">
        <f>H100</f>
        <v>88298</v>
      </c>
      <c r="I99" s="421"/>
    </row>
    <row r="100" spans="2:9" s="18" customFormat="1" ht="28.5" customHeight="1">
      <c r="B100" s="103"/>
      <c r="C100" s="19"/>
      <c r="D100" s="12">
        <v>2030</v>
      </c>
      <c r="E100" s="299" t="s">
        <v>305</v>
      </c>
      <c r="F100" s="354">
        <v>88298</v>
      </c>
      <c r="G100" s="373"/>
      <c r="H100" s="417">
        <f>F100+G100</f>
        <v>88298</v>
      </c>
      <c r="I100" s="421"/>
    </row>
    <row r="101" spans="2:9" ht="18" customHeight="1">
      <c r="B101" s="102"/>
      <c r="C101" s="177">
        <v>85219</v>
      </c>
      <c r="D101" s="178"/>
      <c r="E101" s="307" t="s">
        <v>40</v>
      </c>
      <c r="F101" s="355">
        <f>F102+F103</f>
        <v>19358</v>
      </c>
      <c r="G101" s="379"/>
      <c r="H101" s="355">
        <f>H102+H103</f>
        <v>19358</v>
      </c>
      <c r="I101" s="422"/>
    </row>
    <row r="102" spans="2:9" ht="17.25" customHeight="1">
      <c r="B102" s="102"/>
      <c r="C102" s="14"/>
      <c r="D102" s="11" t="s">
        <v>16</v>
      </c>
      <c r="E102" s="299" t="s">
        <v>349</v>
      </c>
      <c r="F102" s="354">
        <v>2000</v>
      </c>
      <c r="G102" s="416"/>
      <c r="H102" s="417">
        <f>F102+G102</f>
        <v>2000</v>
      </c>
      <c r="I102" s="422"/>
    </row>
    <row r="103" spans="2:9" ht="24" customHeight="1">
      <c r="B103" s="102"/>
      <c r="C103" s="20"/>
      <c r="D103" s="12">
        <v>2030</v>
      </c>
      <c r="E103" s="299" t="s">
        <v>305</v>
      </c>
      <c r="F103" s="354">
        <v>17358</v>
      </c>
      <c r="G103" s="414"/>
      <c r="H103" s="417">
        <f>F103+G103</f>
        <v>17358</v>
      </c>
      <c r="I103" s="422"/>
    </row>
    <row r="104" spans="2:9" ht="18.75" customHeight="1">
      <c r="B104" s="102"/>
      <c r="C104" s="214" t="s">
        <v>380</v>
      </c>
      <c r="D104" s="224"/>
      <c r="E104" s="298" t="s">
        <v>385</v>
      </c>
      <c r="F104" s="392">
        <f>F105</f>
        <v>19020</v>
      </c>
      <c r="G104" s="392">
        <f>G105</f>
        <v>0</v>
      </c>
      <c r="H104" s="392">
        <f>H105</f>
        <v>19020</v>
      </c>
      <c r="I104" s="422"/>
    </row>
    <row r="105" spans="2:9" ht="34.5" thickBot="1">
      <c r="B105" s="115"/>
      <c r="C105" s="116"/>
      <c r="D105" s="12">
        <v>2030</v>
      </c>
      <c r="E105" s="299" t="s">
        <v>305</v>
      </c>
      <c r="F105" s="359">
        <v>19020</v>
      </c>
      <c r="G105" s="581"/>
      <c r="H105" s="417">
        <f>F105+G105</f>
        <v>19020</v>
      </c>
      <c r="I105" s="530" t="s">
        <v>514</v>
      </c>
    </row>
    <row r="106" spans="2:9" ht="24" customHeight="1" thickBot="1">
      <c r="B106" s="203" t="s">
        <v>167</v>
      </c>
      <c r="C106" s="204"/>
      <c r="D106" s="204"/>
      <c r="E106" s="205" t="s">
        <v>168</v>
      </c>
      <c r="F106" s="351">
        <f>F107</f>
        <v>8000</v>
      </c>
      <c r="G106" s="453"/>
      <c r="H106" s="351">
        <f>H107</f>
        <v>8000</v>
      </c>
      <c r="I106" s="447"/>
    </row>
    <row r="107" spans="2:9" ht="24" customHeight="1">
      <c r="B107" s="291"/>
      <c r="C107" s="339">
        <v>85311</v>
      </c>
      <c r="D107" s="340"/>
      <c r="E107" s="273" t="s">
        <v>288</v>
      </c>
      <c r="F107" s="352">
        <f>F108</f>
        <v>8000</v>
      </c>
      <c r="G107" s="386"/>
      <c r="H107" s="352">
        <f>H108</f>
        <v>8000</v>
      </c>
      <c r="I107" s="446"/>
    </row>
    <row r="108" spans="2:9" ht="24" customHeight="1" thickBot="1">
      <c r="B108" s="104"/>
      <c r="C108" s="22"/>
      <c r="D108" s="449" t="s">
        <v>283</v>
      </c>
      <c r="E108" s="16" t="s">
        <v>351</v>
      </c>
      <c r="F108" s="353">
        <v>8000</v>
      </c>
      <c r="G108" s="452"/>
      <c r="H108" s="430">
        <f>F108+G108</f>
        <v>8000</v>
      </c>
      <c r="I108" s="445"/>
    </row>
    <row r="109" spans="2:9" ht="20.25" customHeight="1" thickBot="1">
      <c r="B109" s="201" t="s">
        <v>170</v>
      </c>
      <c r="C109" s="197"/>
      <c r="D109" s="197"/>
      <c r="E109" s="300" t="s">
        <v>171</v>
      </c>
      <c r="F109" s="397">
        <f aca="true" t="shared" si="3" ref="F109:H110">F110</f>
        <v>16187</v>
      </c>
      <c r="G109" s="397">
        <f t="shared" si="3"/>
        <v>0</v>
      </c>
      <c r="H109" s="397">
        <f t="shared" si="3"/>
        <v>16187</v>
      </c>
      <c r="I109" s="447"/>
    </row>
    <row r="110" spans="2:9" ht="24" customHeight="1">
      <c r="B110" s="608"/>
      <c r="C110" s="324" t="s">
        <v>508</v>
      </c>
      <c r="D110" s="475"/>
      <c r="E110" s="303" t="s">
        <v>509</v>
      </c>
      <c r="F110" s="392">
        <f t="shared" si="3"/>
        <v>16187</v>
      </c>
      <c r="G110" s="392">
        <f t="shared" si="3"/>
        <v>0</v>
      </c>
      <c r="H110" s="392">
        <f t="shared" si="3"/>
        <v>16187</v>
      </c>
      <c r="I110" s="607"/>
    </row>
    <row r="111" spans="2:9" ht="34.5" thickBot="1">
      <c r="B111" s="115"/>
      <c r="C111" s="116"/>
      <c r="D111" s="12">
        <v>2030</v>
      </c>
      <c r="E111" s="299" t="s">
        <v>305</v>
      </c>
      <c r="F111" s="359">
        <v>16187</v>
      </c>
      <c r="G111" s="581"/>
      <c r="H111" s="417">
        <f>F111+G111</f>
        <v>16187</v>
      </c>
      <c r="I111" s="530" t="s">
        <v>515</v>
      </c>
    </row>
    <row r="112" spans="2:9" ht="18" customHeight="1" thickBot="1">
      <c r="B112" s="192">
        <v>855</v>
      </c>
      <c r="C112" s="190"/>
      <c r="D112" s="190"/>
      <c r="E112" s="309" t="s">
        <v>354</v>
      </c>
      <c r="F112" s="351">
        <f>F113+F116+F120+F122</f>
        <v>9534963</v>
      </c>
      <c r="G112" s="351">
        <f>G113+G116+G120+G122</f>
        <v>0</v>
      </c>
      <c r="H112" s="351">
        <f>H113+H116+H120+H122</f>
        <v>9534963</v>
      </c>
      <c r="I112" s="447"/>
    </row>
    <row r="113" spans="2:9" ht="18" customHeight="1">
      <c r="B113" s="283"/>
      <c r="C113" s="176">
        <v>85501</v>
      </c>
      <c r="D113" s="284"/>
      <c r="E113" s="303" t="s">
        <v>355</v>
      </c>
      <c r="F113" s="352">
        <f>F114+F115</f>
        <v>5890169</v>
      </c>
      <c r="G113" s="386"/>
      <c r="H113" s="352">
        <f>H114+H115</f>
        <v>5890169</v>
      </c>
      <c r="I113" s="446"/>
    </row>
    <row r="114" spans="2:9" ht="18" customHeight="1">
      <c r="B114" s="283"/>
      <c r="C114" s="176"/>
      <c r="D114" s="255" t="s">
        <v>390</v>
      </c>
      <c r="E114" s="296" t="s">
        <v>407</v>
      </c>
      <c r="F114" s="356">
        <v>12000</v>
      </c>
      <c r="G114" s="414"/>
      <c r="H114" s="417">
        <f>F114+G114</f>
        <v>12000</v>
      </c>
      <c r="I114" s="422"/>
    </row>
    <row r="115" spans="2:9" ht="48">
      <c r="B115" s="102"/>
      <c r="C115" s="284"/>
      <c r="D115" s="12">
        <v>2060</v>
      </c>
      <c r="E115" s="23" t="s">
        <v>356</v>
      </c>
      <c r="F115" s="354">
        <v>5878169</v>
      </c>
      <c r="G115" s="414"/>
      <c r="H115" s="417">
        <f>F115+G115</f>
        <v>5878169</v>
      </c>
      <c r="I115" s="422"/>
    </row>
    <row r="116" spans="2:9" ht="38.25">
      <c r="B116" s="102"/>
      <c r="C116" s="177">
        <v>85502</v>
      </c>
      <c r="D116" s="178"/>
      <c r="E116" s="304" t="s">
        <v>268</v>
      </c>
      <c r="F116" s="355">
        <f>F117+F118+F119</f>
        <v>3618106</v>
      </c>
      <c r="G116" s="377"/>
      <c r="H116" s="355">
        <f>H117+H118+H119</f>
        <v>3618106</v>
      </c>
      <c r="I116" s="422"/>
    </row>
    <row r="117" spans="2:9" ht="18" customHeight="1">
      <c r="B117" s="102"/>
      <c r="C117" s="177"/>
      <c r="D117" s="255" t="s">
        <v>390</v>
      </c>
      <c r="E117" s="296" t="s">
        <v>407</v>
      </c>
      <c r="F117" s="356">
        <v>12000</v>
      </c>
      <c r="G117" s="414"/>
      <c r="H117" s="417">
        <f>F117+G117</f>
        <v>12000</v>
      </c>
      <c r="I117" s="422"/>
    </row>
    <row r="118" spans="2:9" ht="36">
      <c r="B118" s="102"/>
      <c r="C118" s="177"/>
      <c r="D118" s="12">
        <v>2010</v>
      </c>
      <c r="E118" s="23" t="s">
        <v>307</v>
      </c>
      <c r="F118" s="354">
        <v>3598106</v>
      </c>
      <c r="G118" s="414"/>
      <c r="H118" s="417">
        <f>F118+G118</f>
        <v>3598106</v>
      </c>
      <c r="I118" s="422"/>
    </row>
    <row r="119" spans="2:9" ht="36">
      <c r="B119" s="102"/>
      <c r="C119" s="20"/>
      <c r="D119" s="12">
        <v>2360</v>
      </c>
      <c r="E119" s="23" t="s">
        <v>308</v>
      </c>
      <c r="F119" s="354">
        <v>8000</v>
      </c>
      <c r="G119" s="414"/>
      <c r="H119" s="417">
        <f>F119+G119</f>
        <v>8000</v>
      </c>
      <c r="I119" s="422"/>
    </row>
    <row r="120" spans="2:9" ht="18" customHeight="1">
      <c r="B120" s="102"/>
      <c r="C120" s="177">
        <v>85503</v>
      </c>
      <c r="D120" s="328"/>
      <c r="E120" s="298" t="s">
        <v>501</v>
      </c>
      <c r="F120" s="355">
        <f>F121</f>
        <v>150</v>
      </c>
      <c r="G120" s="355">
        <f>G121</f>
        <v>0</v>
      </c>
      <c r="H120" s="355">
        <f>H121</f>
        <v>150</v>
      </c>
      <c r="I120" s="422"/>
    </row>
    <row r="121" spans="2:9" ht="36">
      <c r="B121" s="102"/>
      <c r="C121" s="20"/>
      <c r="D121" s="12">
        <v>2010</v>
      </c>
      <c r="E121" s="23" t="s">
        <v>307</v>
      </c>
      <c r="F121" s="354">
        <v>150</v>
      </c>
      <c r="G121" s="414"/>
      <c r="H121" s="417">
        <f>F121+G121</f>
        <v>150</v>
      </c>
      <c r="I121" s="530" t="s">
        <v>502</v>
      </c>
    </row>
    <row r="122" spans="2:9" ht="57" customHeight="1">
      <c r="B122" s="102"/>
      <c r="C122" s="177">
        <v>85513</v>
      </c>
      <c r="D122" s="12"/>
      <c r="E122" s="304" t="s">
        <v>418</v>
      </c>
      <c r="F122" s="355">
        <f>F123</f>
        <v>26538</v>
      </c>
      <c r="G122" s="377"/>
      <c r="H122" s="355">
        <f>H123</f>
        <v>26538</v>
      </c>
      <c r="I122" s="422"/>
    </row>
    <row r="123" spans="2:9" ht="36.75" thickBot="1">
      <c r="B123" s="104"/>
      <c r="C123" s="22"/>
      <c r="D123" s="15">
        <v>2010</v>
      </c>
      <c r="E123" s="16" t="s">
        <v>307</v>
      </c>
      <c r="F123" s="353">
        <v>26538</v>
      </c>
      <c r="G123" s="452"/>
      <c r="H123" s="430">
        <f>F123+G123</f>
        <v>26538</v>
      </c>
      <c r="I123" s="445"/>
    </row>
    <row r="124" spans="2:9" ht="27" customHeight="1" thickBot="1">
      <c r="B124" s="192">
        <v>900</v>
      </c>
      <c r="C124" s="190"/>
      <c r="D124" s="190"/>
      <c r="E124" s="302" t="s">
        <v>42</v>
      </c>
      <c r="F124" s="361">
        <f>F125+F129</f>
        <v>822000</v>
      </c>
      <c r="G124" s="448"/>
      <c r="H124" s="361">
        <f>H125+H129</f>
        <v>822000</v>
      </c>
      <c r="I124" s="447"/>
    </row>
    <row r="125" spans="2:9" ht="15.75" customHeight="1">
      <c r="B125" s="283"/>
      <c r="C125" s="186" t="s">
        <v>188</v>
      </c>
      <c r="D125" s="187"/>
      <c r="E125" s="303" t="s">
        <v>482</v>
      </c>
      <c r="F125" s="352">
        <f>F126+F127+F128</f>
        <v>780000</v>
      </c>
      <c r="G125" s="384"/>
      <c r="H125" s="352">
        <f>H126+H127+H128</f>
        <v>780000</v>
      </c>
      <c r="I125" s="446"/>
    </row>
    <row r="126" spans="2:9" ht="27" customHeight="1">
      <c r="B126" s="327"/>
      <c r="C126" s="328"/>
      <c r="D126" s="11" t="s">
        <v>29</v>
      </c>
      <c r="E126" s="299" t="s">
        <v>302</v>
      </c>
      <c r="F126" s="356">
        <v>774000</v>
      </c>
      <c r="G126" s="412"/>
      <c r="H126" s="417">
        <f>F126+G126</f>
        <v>774000</v>
      </c>
      <c r="I126" s="422"/>
    </row>
    <row r="127" spans="2:9" ht="24">
      <c r="B127" s="283"/>
      <c r="C127" s="284"/>
      <c r="D127" s="11" t="s">
        <v>391</v>
      </c>
      <c r="E127" s="299" t="s">
        <v>392</v>
      </c>
      <c r="F127" s="362">
        <v>5000</v>
      </c>
      <c r="G127" s="412"/>
      <c r="H127" s="417">
        <f>F127+G127</f>
        <v>5000</v>
      </c>
      <c r="I127" s="422"/>
    </row>
    <row r="128" spans="2:9" ht="15.75" customHeight="1">
      <c r="B128" s="327"/>
      <c r="C128" s="328"/>
      <c r="D128" s="11" t="s">
        <v>256</v>
      </c>
      <c r="E128" s="311" t="s">
        <v>350</v>
      </c>
      <c r="F128" s="356">
        <v>1000</v>
      </c>
      <c r="G128" s="412"/>
      <c r="H128" s="417">
        <f>F128+G128</f>
        <v>1000</v>
      </c>
      <c r="I128" s="422"/>
    </row>
    <row r="129" spans="2:9" ht="28.5" customHeight="1">
      <c r="B129" s="164"/>
      <c r="C129" s="177">
        <v>90019</v>
      </c>
      <c r="D129" s="297"/>
      <c r="E129" s="304" t="s">
        <v>248</v>
      </c>
      <c r="F129" s="355">
        <f>F130</f>
        <v>42000</v>
      </c>
      <c r="G129" s="378"/>
      <c r="H129" s="355">
        <f>H130</f>
        <v>42000</v>
      </c>
      <c r="I129" s="422"/>
    </row>
    <row r="130" spans="2:9" ht="17.25" customHeight="1" thickBot="1">
      <c r="B130" s="454"/>
      <c r="C130" s="455"/>
      <c r="D130" s="8" t="s">
        <v>15</v>
      </c>
      <c r="E130" s="315" t="s">
        <v>309</v>
      </c>
      <c r="F130" s="358">
        <v>42000</v>
      </c>
      <c r="G130" s="456"/>
      <c r="H130" s="430">
        <f>F130+G130</f>
        <v>42000</v>
      </c>
      <c r="I130" s="445"/>
    </row>
    <row r="131" spans="2:9" ht="20.25" customHeight="1" thickBot="1">
      <c r="B131" s="194" t="s">
        <v>98</v>
      </c>
      <c r="C131" s="195"/>
      <c r="D131" s="196"/>
      <c r="E131" s="305" t="s">
        <v>99</v>
      </c>
      <c r="F131" s="363">
        <f>F132</f>
        <v>20000</v>
      </c>
      <c r="G131" s="453"/>
      <c r="H131" s="363">
        <f>H132</f>
        <v>20000</v>
      </c>
      <c r="I131" s="447"/>
    </row>
    <row r="132" spans="2:9" ht="16.5" customHeight="1">
      <c r="B132" s="105"/>
      <c r="C132" s="186" t="s">
        <v>180</v>
      </c>
      <c r="D132" s="187"/>
      <c r="E132" s="306" t="s">
        <v>41</v>
      </c>
      <c r="F132" s="364">
        <f>F133+F134</f>
        <v>20000</v>
      </c>
      <c r="G132" s="386"/>
      <c r="H132" s="364">
        <f>H133+H134</f>
        <v>20000</v>
      </c>
      <c r="I132" s="446"/>
    </row>
    <row r="133" spans="2:9" ht="16.5" customHeight="1">
      <c r="B133" s="102"/>
      <c r="C133" s="214"/>
      <c r="D133" s="11" t="s">
        <v>15</v>
      </c>
      <c r="E133" s="299" t="s">
        <v>309</v>
      </c>
      <c r="F133" s="365">
        <v>5000</v>
      </c>
      <c r="G133" s="414"/>
      <c r="H133" s="417">
        <f>F133+G133</f>
        <v>5000</v>
      </c>
      <c r="I133" s="422"/>
    </row>
    <row r="134" spans="2:9" ht="20.25" customHeight="1" thickBot="1">
      <c r="B134" s="104"/>
      <c r="C134" s="292"/>
      <c r="D134" s="8" t="s">
        <v>8</v>
      </c>
      <c r="E134" s="315" t="s">
        <v>348</v>
      </c>
      <c r="F134" s="457">
        <v>15000</v>
      </c>
      <c r="G134" s="452"/>
      <c r="H134" s="430">
        <f>F134+G134</f>
        <v>15000</v>
      </c>
      <c r="I134" s="445"/>
    </row>
    <row r="135" spans="2:9" ht="18" customHeight="1" thickBot="1">
      <c r="B135" s="194" t="s">
        <v>102</v>
      </c>
      <c r="C135" s="197"/>
      <c r="D135" s="197"/>
      <c r="E135" s="300" t="s">
        <v>258</v>
      </c>
      <c r="F135" s="366">
        <f>F136</f>
        <v>26000</v>
      </c>
      <c r="G135" s="453"/>
      <c r="H135" s="366">
        <f>H136</f>
        <v>26000</v>
      </c>
      <c r="I135" s="447"/>
    </row>
    <row r="136" spans="2:9" ht="15.75" customHeight="1">
      <c r="B136" s="105"/>
      <c r="C136" s="324" t="s">
        <v>382</v>
      </c>
      <c r="D136" s="253"/>
      <c r="E136" s="306" t="s">
        <v>41</v>
      </c>
      <c r="F136" s="367">
        <f>F137</f>
        <v>26000</v>
      </c>
      <c r="G136" s="386"/>
      <c r="H136" s="367">
        <f>H137</f>
        <v>26000</v>
      </c>
      <c r="I136" s="446"/>
    </row>
    <row r="137" spans="2:9" ht="20.25" customHeight="1">
      <c r="B137" s="105"/>
      <c r="C137" s="186"/>
      <c r="D137" s="11" t="s">
        <v>8</v>
      </c>
      <c r="E137" s="299" t="s">
        <v>348</v>
      </c>
      <c r="F137" s="368">
        <v>26000</v>
      </c>
      <c r="G137" s="414"/>
      <c r="H137" s="417">
        <f>F137+G137</f>
        <v>26000</v>
      </c>
      <c r="I137" s="422"/>
    </row>
    <row r="138" spans="2:9" s="18" customFormat="1" ht="4.5" customHeight="1" thickBot="1">
      <c r="B138" s="106"/>
      <c r="C138" s="21"/>
      <c r="D138" s="21"/>
      <c r="E138" s="21"/>
      <c r="F138" s="369"/>
      <c r="G138" s="458"/>
      <c r="H138" s="369"/>
      <c r="I138" s="459"/>
    </row>
    <row r="139" spans="2:9" s="18" customFormat="1" ht="19.5" customHeight="1" thickBot="1">
      <c r="B139" s="200" t="s">
        <v>43</v>
      </c>
      <c r="C139" s="25"/>
      <c r="D139" s="26"/>
      <c r="E139" s="199"/>
      <c r="F139" s="351">
        <f>F11+F16+F19+F24+F33+F38+F69+F77+F92+F106+F109+F112+F124+F131+F135</f>
        <v>36974657</v>
      </c>
      <c r="G139" s="351">
        <f>G11+G16+G19+G24+G33+G38+G69+G77+G92+G106+G109+G112+G124+G131+G135</f>
        <v>10437</v>
      </c>
      <c r="H139" s="351">
        <f>H11+H16+H19+H24+H33+H38+H69+H77+H92+H106+H109+H112+H124+H131+H135</f>
        <v>36985094</v>
      </c>
      <c r="I139" s="451"/>
    </row>
    <row r="140" spans="3:6" ht="12.75">
      <c r="C140" s="27"/>
      <c r="D140" s="28"/>
      <c r="E140" s="27"/>
      <c r="F140" s="27"/>
    </row>
    <row r="141" spans="2:6" ht="12.75">
      <c r="B141" s="29"/>
      <c r="C141" s="27"/>
      <c r="D141" s="28"/>
      <c r="E141" s="27"/>
      <c r="F141" s="27"/>
    </row>
    <row r="142" spans="3:6" ht="12.75">
      <c r="C142" s="9"/>
      <c r="D142" s="28"/>
      <c r="E142" s="27"/>
      <c r="F142" s="27"/>
    </row>
    <row r="143" spans="3:6" ht="12.75">
      <c r="C143" s="27"/>
      <c r="D143" s="28"/>
      <c r="E143" s="27"/>
      <c r="F143" s="27"/>
    </row>
    <row r="144" spans="3:6" ht="12.75">
      <c r="C144" s="27"/>
      <c r="D144" s="28"/>
      <c r="E144" s="27"/>
      <c r="F144" s="27"/>
    </row>
    <row r="145" spans="3:6" ht="12.75">
      <c r="C145" s="27"/>
      <c r="D145" s="28"/>
      <c r="E145" s="27"/>
      <c r="F145" s="27"/>
    </row>
    <row r="146" spans="3:6" ht="12.75">
      <c r="C146" s="27"/>
      <c r="D146" s="28"/>
      <c r="E146" s="27"/>
      <c r="F146" s="27"/>
    </row>
    <row r="147" spans="3:6" ht="12.75">
      <c r="C147" s="27"/>
      <c r="D147" s="28"/>
      <c r="E147" s="27"/>
      <c r="F147" s="27"/>
    </row>
    <row r="148" spans="3:6" ht="12.75">
      <c r="C148" s="27"/>
      <c r="D148" s="28"/>
      <c r="E148" s="27"/>
      <c r="F148" s="27"/>
    </row>
    <row r="149" spans="3:6" ht="12.75">
      <c r="C149" s="27"/>
      <c r="D149" s="28"/>
      <c r="E149" s="27"/>
      <c r="F149" s="27"/>
    </row>
    <row r="150" spans="3:6" ht="12.75">
      <c r="C150" s="27"/>
      <c r="D150" s="28"/>
      <c r="E150" s="27"/>
      <c r="F150" s="27"/>
    </row>
    <row r="151" spans="3:6" ht="12.75">
      <c r="C151" s="27"/>
      <c r="D151" s="28"/>
      <c r="E151" s="27"/>
      <c r="F151" s="27"/>
    </row>
    <row r="152" spans="3:6" ht="12.75">
      <c r="C152" s="27"/>
      <c r="D152" s="28"/>
      <c r="E152" s="27"/>
      <c r="F152" s="27"/>
    </row>
    <row r="153" spans="3:6" ht="12.75">
      <c r="C153" s="27"/>
      <c r="D153" s="28"/>
      <c r="E153" s="27"/>
      <c r="F153" s="27"/>
    </row>
    <row r="154" spans="3:6" ht="12.75">
      <c r="C154" s="27"/>
      <c r="D154" s="28"/>
      <c r="E154" s="27"/>
      <c r="F154" s="27"/>
    </row>
    <row r="155" spans="3:6" ht="12.75">
      <c r="C155" s="27"/>
      <c r="D155" s="28"/>
      <c r="E155" s="27"/>
      <c r="F155" s="27"/>
    </row>
    <row r="156" spans="3:6" ht="12.75">
      <c r="C156" s="27"/>
      <c r="D156" s="28"/>
      <c r="E156" s="27"/>
      <c r="F156" s="27"/>
    </row>
    <row r="157" spans="3:6" ht="12.75">
      <c r="C157" s="27"/>
      <c r="D157" s="28"/>
      <c r="E157" s="27"/>
      <c r="F157" s="27"/>
    </row>
    <row r="158" spans="3:6" ht="12.75">
      <c r="C158" s="27"/>
      <c r="D158" s="28"/>
      <c r="E158" s="27"/>
      <c r="F158" s="27"/>
    </row>
    <row r="159" spans="3:6" ht="12.75">
      <c r="C159" s="27"/>
      <c r="D159" s="28"/>
      <c r="E159" s="27"/>
      <c r="F159" s="27"/>
    </row>
    <row r="160" spans="3:6" ht="12.75">
      <c r="C160" s="27"/>
      <c r="D160" s="28"/>
      <c r="E160" s="27"/>
      <c r="F160" s="27"/>
    </row>
    <row r="161" spans="3:6" ht="12.75">
      <c r="C161" s="27"/>
      <c r="D161" s="28"/>
      <c r="E161" s="27"/>
      <c r="F161" s="27"/>
    </row>
    <row r="162" spans="3:6" ht="12.75">
      <c r="C162" s="27"/>
      <c r="D162" s="28"/>
      <c r="E162" s="27"/>
      <c r="F162" s="27"/>
    </row>
    <row r="163" spans="3:6" ht="12.75">
      <c r="C163" s="27"/>
      <c r="D163" s="28"/>
      <c r="E163" s="27"/>
      <c r="F163" s="27"/>
    </row>
    <row r="164" spans="3:6" ht="12.75">
      <c r="C164" s="27"/>
      <c r="D164" s="28"/>
      <c r="E164" s="27"/>
      <c r="F164" s="27"/>
    </row>
    <row r="165" spans="3:6" ht="12.75">
      <c r="C165" s="27"/>
      <c r="D165" s="28"/>
      <c r="E165" s="27"/>
      <c r="F165" s="27"/>
    </row>
    <row r="166" spans="3:6" ht="12.75">
      <c r="C166" s="27"/>
      <c r="D166" s="28"/>
      <c r="E166" s="27"/>
      <c r="F166" s="27"/>
    </row>
    <row r="167" spans="3:6" ht="12.75">
      <c r="C167" s="27"/>
      <c r="D167" s="28"/>
      <c r="E167" s="27"/>
      <c r="F167" s="27"/>
    </row>
    <row r="168" spans="3:6" ht="12.75">
      <c r="C168" s="27"/>
      <c r="D168" s="28"/>
      <c r="E168" s="27"/>
      <c r="F168" s="27"/>
    </row>
    <row r="169" spans="3:6" ht="12.75">
      <c r="C169" s="27"/>
      <c r="D169" s="28"/>
      <c r="E169" s="27"/>
      <c r="F169" s="27"/>
    </row>
    <row r="170" spans="3:6" ht="12.75">
      <c r="C170" s="27"/>
      <c r="D170" s="28"/>
      <c r="E170" s="27"/>
      <c r="F170" s="27"/>
    </row>
    <row r="171" spans="3:6" ht="12.75">
      <c r="C171" s="27"/>
      <c r="D171" s="28"/>
      <c r="E171" s="27"/>
      <c r="F171" s="27"/>
    </row>
    <row r="172" spans="3:6" ht="12.75">
      <c r="C172" s="27"/>
      <c r="D172" s="28"/>
      <c r="E172" s="27"/>
      <c r="F172" s="27"/>
    </row>
    <row r="173" spans="3:6" ht="12.75">
      <c r="C173" s="27"/>
      <c r="D173" s="28"/>
      <c r="E173" s="27"/>
      <c r="F173" s="27"/>
    </row>
  </sheetData>
  <sheetProtection/>
  <mergeCells count="9">
    <mergeCell ref="E6:H6"/>
    <mergeCell ref="I8:I9"/>
    <mergeCell ref="H8:H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3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.00390625" style="27" customWidth="1"/>
    <col min="2" max="2" width="5.7109375" style="27" customWidth="1"/>
    <col min="3" max="3" width="7.140625" style="27" customWidth="1"/>
    <col min="4" max="4" width="6.140625" style="27" customWidth="1"/>
    <col min="5" max="5" width="52.8515625" style="27" customWidth="1"/>
    <col min="6" max="6" width="16.57421875" style="27" customWidth="1"/>
    <col min="7" max="7" width="14.28125" style="27" customWidth="1"/>
    <col min="8" max="8" width="16.8515625" style="27" customWidth="1"/>
    <col min="9" max="9" width="27.57421875" style="27" customWidth="1"/>
    <col min="10" max="10" width="2.421875" style="27" customWidth="1"/>
    <col min="11" max="16384" width="9.140625" style="27" customWidth="1"/>
  </cols>
  <sheetData>
    <row r="1" ht="12.75">
      <c r="G1" t="s">
        <v>485</v>
      </c>
    </row>
    <row r="2" ht="12.75">
      <c r="G2" s="160" t="s">
        <v>332</v>
      </c>
    </row>
    <row r="3" ht="12.75">
      <c r="G3" s="160" t="s">
        <v>512</v>
      </c>
    </row>
    <row r="4" ht="18.75">
      <c r="E4" s="152"/>
    </row>
    <row r="5" ht="13.5" customHeight="1">
      <c r="E5" s="157"/>
    </row>
    <row r="6" spans="5:8" ht="18">
      <c r="E6" s="658" t="s">
        <v>517</v>
      </c>
      <c r="F6" s="658"/>
      <c r="G6" s="658"/>
      <c r="H6" s="658"/>
    </row>
    <row r="7" spans="5:8" ht="18">
      <c r="E7" s="602"/>
      <c r="F7" s="602"/>
      <c r="G7" s="602"/>
      <c r="H7" s="602"/>
    </row>
    <row r="8" ht="10.5" customHeight="1" thickBot="1">
      <c r="F8" s="107"/>
    </row>
    <row r="9" spans="2:9" ht="25.5" customHeight="1" thickBot="1">
      <c r="B9" s="80" t="s">
        <v>0</v>
      </c>
      <c r="C9" s="81" t="s">
        <v>1</v>
      </c>
      <c r="D9" s="82" t="s">
        <v>2</v>
      </c>
      <c r="E9" s="83" t="s">
        <v>46</v>
      </c>
      <c r="F9" s="387" t="s">
        <v>401</v>
      </c>
      <c r="G9" s="465" t="s">
        <v>488</v>
      </c>
      <c r="H9" s="460" t="s">
        <v>489</v>
      </c>
      <c r="I9" s="461" t="s">
        <v>490</v>
      </c>
    </row>
    <row r="10" spans="2:9" ht="8.25" customHeight="1" thickBot="1">
      <c r="B10" s="143">
        <v>1</v>
      </c>
      <c r="C10" s="144">
        <v>2</v>
      </c>
      <c r="D10" s="145">
        <v>3</v>
      </c>
      <c r="E10" s="146">
        <v>4</v>
      </c>
      <c r="F10" s="388">
        <v>5</v>
      </c>
      <c r="G10" s="466">
        <v>6</v>
      </c>
      <c r="H10" s="467">
        <v>7</v>
      </c>
      <c r="I10" s="462">
        <v>8</v>
      </c>
    </row>
    <row r="11" spans="2:9" ht="18" customHeight="1" thickBot="1">
      <c r="B11" s="201" t="s">
        <v>88</v>
      </c>
      <c r="C11" s="197"/>
      <c r="D11" s="197"/>
      <c r="E11" s="198" t="s">
        <v>89</v>
      </c>
      <c r="F11" s="389">
        <f>F12+F15+F17+F19</f>
        <v>473000</v>
      </c>
      <c r="G11" s="469"/>
      <c r="H11" s="389">
        <f>H12+H15+H17+H19</f>
        <v>473000</v>
      </c>
      <c r="I11" s="597"/>
    </row>
    <row r="12" spans="2:9" ht="15" customHeight="1">
      <c r="B12" s="346"/>
      <c r="C12" s="477" t="s">
        <v>186</v>
      </c>
      <c r="D12" s="254"/>
      <c r="E12" s="185" t="s">
        <v>270</v>
      </c>
      <c r="F12" s="478">
        <f>F13+F14</f>
        <v>55000</v>
      </c>
      <c r="G12" s="479"/>
      <c r="H12" s="478">
        <f>H13+H14</f>
        <v>55000</v>
      </c>
      <c r="I12" s="598"/>
    </row>
    <row r="13" spans="2:9" ht="15" customHeight="1">
      <c r="B13" s="117"/>
      <c r="C13" s="212"/>
      <c r="D13" s="85" t="s">
        <v>108</v>
      </c>
      <c r="E13" s="23" t="s">
        <v>334</v>
      </c>
      <c r="F13" s="391">
        <v>10000</v>
      </c>
      <c r="G13" s="463"/>
      <c r="H13" s="464">
        <f>F13+G13</f>
        <v>10000</v>
      </c>
      <c r="I13" s="532"/>
    </row>
    <row r="14" spans="2:9" ht="15" customHeight="1">
      <c r="B14" s="118"/>
      <c r="C14" s="119"/>
      <c r="D14" s="85" t="s">
        <v>73</v>
      </c>
      <c r="E14" s="23" t="s">
        <v>416</v>
      </c>
      <c r="F14" s="391">
        <v>45000</v>
      </c>
      <c r="G14" s="463"/>
      <c r="H14" s="464">
        <f>F14+G14</f>
        <v>45000</v>
      </c>
      <c r="I14" s="532"/>
    </row>
    <row r="15" spans="2:9" ht="15" customHeight="1">
      <c r="B15" s="111"/>
      <c r="C15" s="213" t="s">
        <v>90</v>
      </c>
      <c r="D15" s="214"/>
      <c r="E15" s="183" t="s">
        <v>223</v>
      </c>
      <c r="F15" s="390">
        <f>F16</f>
        <v>385000</v>
      </c>
      <c r="G15" s="463"/>
      <c r="H15" s="390">
        <f>H16</f>
        <v>385000</v>
      </c>
      <c r="I15" s="532"/>
    </row>
    <row r="16" spans="2:9" ht="15" customHeight="1">
      <c r="B16" s="110"/>
      <c r="C16" s="84"/>
      <c r="D16" s="85" t="s">
        <v>104</v>
      </c>
      <c r="E16" s="23" t="s">
        <v>105</v>
      </c>
      <c r="F16" s="391">
        <v>385000</v>
      </c>
      <c r="G16" s="463"/>
      <c r="H16" s="464">
        <f>F16+G16</f>
        <v>385000</v>
      </c>
      <c r="I16" s="532"/>
    </row>
    <row r="17" spans="2:9" ht="17.25" customHeight="1">
      <c r="B17" s="111"/>
      <c r="C17" s="214" t="s">
        <v>106</v>
      </c>
      <c r="D17" s="214"/>
      <c r="E17" s="183" t="s">
        <v>224</v>
      </c>
      <c r="F17" s="392">
        <f>F18</f>
        <v>25000</v>
      </c>
      <c r="G17" s="463"/>
      <c r="H17" s="392">
        <f>H18</f>
        <v>25000</v>
      </c>
      <c r="I17" s="532"/>
    </row>
    <row r="18" spans="2:9" ht="24.75" customHeight="1">
      <c r="B18" s="112"/>
      <c r="C18" s="87"/>
      <c r="D18" s="87">
        <v>2850</v>
      </c>
      <c r="E18" s="16" t="s">
        <v>107</v>
      </c>
      <c r="F18" s="393">
        <v>25000</v>
      </c>
      <c r="G18" s="463"/>
      <c r="H18" s="464">
        <f>F18+G18</f>
        <v>25000</v>
      </c>
      <c r="I18" s="532"/>
    </row>
    <row r="19" spans="2:9" ht="15" customHeight="1">
      <c r="B19" s="110"/>
      <c r="C19" s="215" t="s">
        <v>259</v>
      </c>
      <c r="D19" s="214"/>
      <c r="E19" s="183" t="s">
        <v>41</v>
      </c>
      <c r="F19" s="392">
        <f>F20</f>
        <v>8000</v>
      </c>
      <c r="G19" s="463"/>
      <c r="H19" s="392">
        <f>H20</f>
        <v>8000</v>
      </c>
      <c r="I19" s="532"/>
    </row>
    <row r="20" spans="2:9" ht="15" customHeight="1" thickBot="1">
      <c r="B20" s="113"/>
      <c r="C20" s="89"/>
      <c r="D20" s="173" t="s">
        <v>113</v>
      </c>
      <c r="E20" s="90" t="s">
        <v>83</v>
      </c>
      <c r="F20" s="394">
        <v>8000</v>
      </c>
      <c r="G20" s="471"/>
      <c r="H20" s="472">
        <f>F20+G20</f>
        <v>8000</v>
      </c>
      <c r="I20" s="599"/>
    </row>
    <row r="21" spans="2:9" ht="26.25" thickBot="1">
      <c r="B21" s="201" t="s">
        <v>419</v>
      </c>
      <c r="C21" s="197"/>
      <c r="D21" s="197"/>
      <c r="E21" s="198" t="s">
        <v>420</v>
      </c>
      <c r="F21" s="395">
        <f aca="true" t="shared" si="0" ref="F21:H22">F22</f>
        <v>3000</v>
      </c>
      <c r="G21" s="395">
        <f t="shared" si="0"/>
        <v>3000</v>
      </c>
      <c r="H21" s="395">
        <f t="shared" si="0"/>
        <v>6000</v>
      </c>
      <c r="I21" s="597"/>
    </row>
    <row r="22" spans="2:9" ht="15" customHeight="1">
      <c r="B22" s="109"/>
      <c r="C22" s="217">
        <v>40003</v>
      </c>
      <c r="D22" s="186"/>
      <c r="E22" s="188" t="s">
        <v>421</v>
      </c>
      <c r="F22" s="396">
        <f t="shared" si="0"/>
        <v>3000</v>
      </c>
      <c r="G22" s="396">
        <f t="shared" si="0"/>
        <v>3000</v>
      </c>
      <c r="H22" s="396">
        <f t="shared" si="0"/>
        <v>6000</v>
      </c>
      <c r="I22" s="600"/>
    </row>
    <row r="23" spans="2:9" ht="15" customHeight="1" thickBot="1">
      <c r="B23" s="113"/>
      <c r="C23" s="89"/>
      <c r="D23" s="88" t="s">
        <v>73</v>
      </c>
      <c r="E23" s="16" t="s">
        <v>524</v>
      </c>
      <c r="F23" s="394">
        <v>3000</v>
      </c>
      <c r="G23" s="452">
        <v>3000</v>
      </c>
      <c r="H23" s="472">
        <f>F23+G23</f>
        <v>6000</v>
      </c>
      <c r="I23" s="599" t="s">
        <v>522</v>
      </c>
    </row>
    <row r="24" spans="2:9" ht="18" customHeight="1" thickBot="1">
      <c r="B24" s="201" t="s">
        <v>109</v>
      </c>
      <c r="C24" s="197"/>
      <c r="D24" s="197"/>
      <c r="E24" s="198" t="s">
        <v>95</v>
      </c>
      <c r="F24" s="397">
        <f>F25+F27+F29</f>
        <v>3261533</v>
      </c>
      <c r="G24" s="397">
        <f>G25+G27+G29</f>
        <v>9500</v>
      </c>
      <c r="H24" s="397">
        <f>H25+H27+H29</f>
        <v>3271033</v>
      </c>
      <c r="I24" s="597"/>
    </row>
    <row r="25" spans="2:9" ht="15" customHeight="1">
      <c r="B25" s="109"/>
      <c r="C25" s="187" t="s">
        <v>110</v>
      </c>
      <c r="D25" s="186"/>
      <c r="E25" s="188" t="s">
        <v>225</v>
      </c>
      <c r="F25" s="396">
        <f>F26</f>
        <v>205000</v>
      </c>
      <c r="G25" s="468"/>
      <c r="H25" s="396">
        <f>H26</f>
        <v>205000</v>
      </c>
      <c r="I25" s="600"/>
    </row>
    <row r="26" spans="2:9" ht="36">
      <c r="B26" s="111"/>
      <c r="C26" s="84"/>
      <c r="D26" s="156" t="s">
        <v>422</v>
      </c>
      <c r="E26" s="148" t="s">
        <v>423</v>
      </c>
      <c r="F26" s="391">
        <v>205000</v>
      </c>
      <c r="G26" s="463"/>
      <c r="H26" s="464">
        <f>F26+G26</f>
        <v>205000</v>
      </c>
      <c r="I26" s="532"/>
    </row>
    <row r="27" spans="2:9" ht="15" customHeight="1">
      <c r="B27" s="111"/>
      <c r="C27" s="214" t="s">
        <v>111</v>
      </c>
      <c r="D27" s="213"/>
      <c r="E27" s="183" t="s">
        <v>96</v>
      </c>
      <c r="F27" s="392">
        <f>F28</f>
        <v>300000</v>
      </c>
      <c r="G27" s="463"/>
      <c r="H27" s="392">
        <f>H28</f>
        <v>300000</v>
      </c>
      <c r="I27" s="532"/>
    </row>
    <row r="28" spans="2:9" ht="37.5" customHeight="1">
      <c r="B28" s="111"/>
      <c r="C28" s="84"/>
      <c r="D28" s="84" t="s">
        <v>311</v>
      </c>
      <c r="E28" s="148" t="s">
        <v>312</v>
      </c>
      <c r="F28" s="391">
        <v>300000</v>
      </c>
      <c r="G28" s="463"/>
      <c r="H28" s="464">
        <f>F28+G28</f>
        <v>300000</v>
      </c>
      <c r="I28" s="532"/>
    </row>
    <row r="29" spans="2:9" ht="17.25" customHeight="1">
      <c r="B29" s="111"/>
      <c r="C29" s="213" t="s">
        <v>112</v>
      </c>
      <c r="D29" s="214"/>
      <c r="E29" s="183" t="s">
        <v>192</v>
      </c>
      <c r="F29" s="392">
        <f>SUM(F30:F34)</f>
        <v>2756533</v>
      </c>
      <c r="G29" s="392">
        <f>SUM(G30:G34)</f>
        <v>9500</v>
      </c>
      <c r="H29" s="392">
        <f>SUM(H30:H34)</f>
        <v>2766033</v>
      </c>
      <c r="I29" s="532"/>
    </row>
    <row r="30" spans="2:9" ht="16.5" customHeight="1">
      <c r="B30" s="111"/>
      <c r="C30" s="91"/>
      <c r="D30" s="85" t="s">
        <v>108</v>
      </c>
      <c r="E30" s="23" t="s">
        <v>334</v>
      </c>
      <c r="F30" s="398">
        <v>60000</v>
      </c>
      <c r="G30" s="463"/>
      <c r="H30" s="464">
        <f>F30+G30</f>
        <v>60000</v>
      </c>
      <c r="I30" s="532"/>
    </row>
    <row r="31" spans="2:9" ht="16.5" customHeight="1">
      <c r="B31" s="111"/>
      <c r="C31" s="91"/>
      <c r="D31" s="85" t="s">
        <v>133</v>
      </c>
      <c r="E31" s="640" t="s">
        <v>523</v>
      </c>
      <c r="F31" s="398">
        <v>507033</v>
      </c>
      <c r="G31" s="635">
        <v>9500</v>
      </c>
      <c r="H31" s="464">
        <f>F31+G31</f>
        <v>516533</v>
      </c>
      <c r="I31" s="532" t="s">
        <v>522</v>
      </c>
    </row>
    <row r="32" spans="2:9" ht="16.5" customHeight="1">
      <c r="B32" s="111"/>
      <c r="C32" s="91"/>
      <c r="D32" s="85" t="s">
        <v>73</v>
      </c>
      <c r="E32" s="23" t="s">
        <v>74</v>
      </c>
      <c r="F32" s="398">
        <v>123000</v>
      </c>
      <c r="G32" s="463"/>
      <c r="H32" s="464">
        <f>F32+G32</f>
        <v>123000</v>
      </c>
      <c r="I32" s="532"/>
    </row>
    <row r="33" spans="2:9" ht="16.5" customHeight="1">
      <c r="B33" s="110"/>
      <c r="C33" s="84"/>
      <c r="D33" s="85" t="s">
        <v>113</v>
      </c>
      <c r="E33" s="23" t="s">
        <v>83</v>
      </c>
      <c r="F33" s="391">
        <v>50000</v>
      </c>
      <c r="G33" s="463"/>
      <c r="H33" s="464">
        <f>F33+G33</f>
        <v>50000</v>
      </c>
      <c r="I33" s="532"/>
    </row>
    <row r="34" spans="2:9" ht="24" thickBot="1">
      <c r="B34" s="544"/>
      <c r="C34" s="545"/>
      <c r="D34" s="546" t="s">
        <v>104</v>
      </c>
      <c r="E34" s="263" t="s">
        <v>473</v>
      </c>
      <c r="F34" s="547">
        <v>2016500</v>
      </c>
      <c r="G34" s="548"/>
      <c r="H34" s="549">
        <f>F34+G34</f>
        <v>2016500</v>
      </c>
      <c r="I34" s="601"/>
    </row>
    <row r="35" spans="2:9" ht="17.25" customHeight="1" thickBot="1">
      <c r="B35" s="201" t="s">
        <v>114</v>
      </c>
      <c r="C35" s="197"/>
      <c r="D35" s="197"/>
      <c r="E35" s="191" t="s">
        <v>9</v>
      </c>
      <c r="F35" s="397">
        <f>F36+F40</f>
        <v>2043000</v>
      </c>
      <c r="G35" s="469"/>
      <c r="H35" s="397">
        <f>H36+H40</f>
        <v>2043000</v>
      </c>
      <c r="I35" s="597"/>
    </row>
    <row r="36" spans="2:9" ht="17.25" customHeight="1">
      <c r="B36" s="289"/>
      <c r="C36" s="217">
        <v>70001</v>
      </c>
      <c r="D36" s="186"/>
      <c r="E36" s="188" t="s">
        <v>424</v>
      </c>
      <c r="F36" s="408">
        <f>SUM(F37:F39)</f>
        <v>1916000</v>
      </c>
      <c r="G36" s="468"/>
      <c r="H36" s="408">
        <f>SUM(H37:H39)</f>
        <v>1916000</v>
      </c>
      <c r="I36" s="600"/>
    </row>
    <row r="37" spans="2:9" ht="24">
      <c r="B37" s="289"/>
      <c r="C37" s="290"/>
      <c r="D37" s="93">
        <v>4400</v>
      </c>
      <c r="E37" s="23" t="s">
        <v>275</v>
      </c>
      <c r="F37" s="399">
        <v>16000</v>
      </c>
      <c r="G37" s="463"/>
      <c r="H37" s="464">
        <f>F37+G37</f>
        <v>16000</v>
      </c>
      <c r="I37" s="532"/>
    </row>
    <row r="38" spans="2:9" ht="17.25" customHeight="1">
      <c r="B38" s="225"/>
      <c r="C38" s="226"/>
      <c r="D38" s="85" t="s">
        <v>104</v>
      </c>
      <c r="E38" s="23" t="s">
        <v>105</v>
      </c>
      <c r="F38" s="400">
        <v>1800000</v>
      </c>
      <c r="G38" s="463"/>
      <c r="H38" s="464">
        <f>F38+G38</f>
        <v>1800000</v>
      </c>
      <c r="I38" s="532"/>
    </row>
    <row r="39" spans="2:9" ht="17.25" customHeight="1">
      <c r="B39" s="225"/>
      <c r="C39" s="226"/>
      <c r="D39" s="93">
        <v>6060</v>
      </c>
      <c r="E39" s="23" t="s">
        <v>84</v>
      </c>
      <c r="F39" s="400">
        <v>100000</v>
      </c>
      <c r="G39" s="463"/>
      <c r="H39" s="464">
        <f>F39+G39</f>
        <v>100000</v>
      </c>
      <c r="I39" s="532"/>
    </row>
    <row r="40" spans="2:9" ht="14.25" customHeight="1">
      <c r="B40" s="109"/>
      <c r="C40" s="187" t="s">
        <v>115</v>
      </c>
      <c r="D40" s="186"/>
      <c r="E40" s="188" t="s">
        <v>10</v>
      </c>
      <c r="F40" s="396">
        <f>SUM(F41:F43)</f>
        <v>127000</v>
      </c>
      <c r="G40" s="463"/>
      <c r="H40" s="396">
        <f>SUM(H41:H43)</f>
        <v>127000</v>
      </c>
      <c r="I40" s="532"/>
    </row>
    <row r="41" spans="2:9" ht="15" customHeight="1">
      <c r="B41" s="111"/>
      <c r="C41" s="92"/>
      <c r="D41" s="85" t="s">
        <v>116</v>
      </c>
      <c r="E41" s="23" t="s">
        <v>117</v>
      </c>
      <c r="F41" s="398">
        <v>30000</v>
      </c>
      <c r="G41" s="463"/>
      <c r="H41" s="464">
        <f>F41+G41</f>
        <v>30000</v>
      </c>
      <c r="I41" s="532"/>
    </row>
    <row r="42" spans="2:9" ht="15" customHeight="1">
      <c r="B42" s="294"/>
      <c r="C42" s="92"/>
      <c r="D42" s="85" t="s">
        <v>132</v>
      </c>
      <c r="E42" s="23" t="s">
        <v>79</v>
      </c>
      <c r="F42" s="401">
        <v>7000</v>
      </c>
      <c r="G42" s="463"/>
      <c r="H42" s="464">
        <f>F42+G42</f>
        <v>7000</v>
      </c>
      <c r="I42" s="532"/>
    </row>
    <row r="43" spans="2:9" ht="15" customHeight="1" thickBot="1">
      <c r="B43" s="112"/>
      <c r="C43" s="87"/>
      <c r="D43" s="88" t="s">
        <v>73</v>
      </c>
      <c r="E43" s="16" t="s">
        <v>74</v>
      </c>
      <c r="F43" s="401">
        <v>90000</v>
      </c>
      <c r="G43" s="471"/>
      <c r="H43" s="472">
        <f>F43+G43</f>
        <v>90000</v>
      </c>
      <c r="I43" s="599"/>
    </row>
    <row r="44" spans="2:9" ht="18" customHeight="1" thickBot="1">
      <c r="B44" s="201" t="s">
        <v>118</v>
      </c>
      <c r="C44" s="239"/>
      <c r="D44" s="197"/>
      <c r="E44" s="240" t="s">
        <v>119</v>
      </c>
      <c r="F44" s="397">
        <f>F45</f>
        <v>86000</v>
      </c>
      <c r="G44" s="469"/>
      <c r="H44" s="397">
        <f>H45</f>
        <v>86000</v>
      </c>
      <c r="I44" s="597"/>
    </row>
    <row r="45" spans="2:9" ht="15" customHeight="1">
      <c r="B45" s="109"/>
      <c r="C45" s="187" t="s">
        <v>120</v>
      </c>
      <c r="D45" s="186"/>
      <c r="E45" s="188" t="s">
        <v>226</v>
      </c>
      <c r="F45" s="396">
        <f>F46</f>
        <v>86000</v>
      </c>
      <c r="G45" s="468"/>
      <c r="H45" s="396">
        <f>H46</f>
        <v>86000</v>
      </c>
      <c r="I45" s="600"/>
    </row>
    <row r="46" spans="2:9" ht="15" customHeight="1" thickBot="1">
      <c r="B46" s="112"/>
      <c r="C46" s="87"/>
      <c r="D46" s="88" t="s">
        <v>73</v>
      </c>
      <c r="E46" s="16" t="s">
        <v>74</v>
      </c>
      <c r="F46" s="393">
        <v>86000</v>
      </c>
      <c r="G46" s="471"/>
      <c r="H46" s="472">
        <f>F46+G46</f>
        <v>86000</v>
      </c>
      <c r="I46" s="599"/>
    </row>
    <row r="47" spans="2:9" ht="17.25" customHeight="1" thickBot="1">
      <c r="B47" s="201" t="s">
        <v>58</v>
      </c>
      <c r="C47" s="197"/>
      <c r="D47" s="197"/>
      <c r="E47" s="191" t="s">
        <v>11</v>
      </c>
      <c r="F47" s="397">
        <f>F48+F52+F59+F82+F86+F101</f>
        <v>3859741</v>
      </c>
      <c r="G47" s="397">
        <f>G48+G52+G59+G82+G86+G101</f>
        <v>0</v>
      </c>
      <c r="H47" s="397">
        <f>H48+H52+H59+H82+H86+H101</f>
        <v>3859741</v>
      </c>
      <c r="I47" s="597"/>
    </row>
    <row r="48" spans="2:9" ht="15" customHeight="1">
      <c r="B48" s="109"/>
      <c r="C48" s="187" t="s">
        <v>59</v>
      </c>
      <c r="D48" s="186"/>
      <c r="E48" s="188" t="s">
        <v>227</v>
      </c>
      <c r="F48" s="396">
        <f>F49+F50+F51</f>
        <v>74689</v>
      </c>
      <c r="G48" s="468"/>
      <c r="H48" s="396">
        <f>H49+H50+H51</f>
        <v>74689</v>
      </c>
      <c r="I48" s="600"/>
    </row>
    <row r="49" spans="2:9" ht="15" customHeight="1">
      <c r="B49" s="110"/>
      <c r="C49" s="84"/>
      <c r="D49" s="85" t="s">
        <v>121</v>
      </c>
      <c r="E49" s="23" t="s">
        <v>122</v>
      </c>
      <c r="F49" s="402">
        <v>62000</v>
      </c>
      <c r="G49" s="463"/>
      <c r="H49" s="464">
        <f>F49+G49</f>
        <v>62000</v>
      </c>
      <c r="I49" s="532"/>
    </row>
    <row r="50" spans="2:9" ht="15" customHeight="1">
      <c r="B50" s="110"/>
      <c r="C50" s="84"/>
      <c r="D50" s="85" t="s">
        <v>123</v>
      </c>
      <c r="E50" s="23" t="s">
        <v>124</v>
      </c>
      <c r="F50" s="402">
        <v>11000</v>
      </c>
      <c r="G50" s="463"/>
      <c r="H50" s="464">
        <f>F50+G50</f>
        <v>11000</v>
      </c>
      <c r="I50" s="532"/>
    </row>
    <row r="51" spans="2:9" ht="15" customHeight="1">
      <c r="B51" s="110"/>
      <c r="C51" s="84"/>
      <c r="D51" s="85" t="s">
        <v>125</v>
      </c>
      <c r="E51" s="23" t="s">
        <v>126</v>
      </c>
      <c r="F51" s="402">
        <v>1689</v>
      </c>
      <c r="G51" s="463"/>
      <c r="H51" s="464">
        <f>F51+G51</f>
        <v>1689</v>
      </c>
      <c r="I51" s="532"/>
    </row>
    <row r="52" spans="2:9" ht="15" customHeight="1">
      <c r="B52" s="111"/>
      <c r="C52" s="213" t="s">
        <v>127</v>
      </c>
      <c r="D52" s="214"/>
      <c r="E52" s="183" t="s">
        <v>228</v>
      </c>
      <c r="F52" s="392">
        <f>SUM(F53:F58)</f>
        <v>143800</v>
      </c>
      <c r="G52" s="463"/>
      <c r="H52" s="392">
        <f>SUM(H53:H58)</f>
        <v>143800</v>
      </c>
      <c r="I52" s="532"/>
    </row>
    <row r="53" spans="2:9" ht="15" customHeight="1">
      <c r="B53" s="110"/>
      <c r="C53" s="84"/>
      <c r="D53" s="85" t="s">
        <v>116</v>
      </c>
      <c r="E53" s="23" t="s">
        <v>117</v>
      </c>
      <c r="F53" s="391">
        <v>115000</v>
      </c>
      <c r="G53" s="463"/>
      <c r="H53" s="464">
        <f aca="true" t="shared" si="1" ref="H53:H58">F53+G53</f>
        <v>115000</v>
      </c>
      <c r="I53" s="532"/>
    </row>
    <row r="54" spans="2:9" ht="15" customHeight="1">
      <c r="B54" s="110"/>
      <c r="C54" s="84"/>
      <c r="D54" s="85" t="s">
        <v>108</v>
      </c>
      <c r="E54" s="23" t="s">
        <v>75</v>
      </c>
      <c r="F54" s="391">
        <v>8500</v>
      </c>
      <c r="G54" s="463"/>
      <c r="H54" s="464">
        <f t="shared" si="1"/>
        <v>8500</v>
      </c>
      <c r="I54" s="532"/>
    </row>
    <row r="55" spans="2:9" ht="15" customHeight="1">
      <c r="B55" s="110"/>
      <c r="C55" s="84"/>
      <c r="D55" s="93">
        <v>4220</v>
      </c>
      <c r="E55" s="23" t="s">
        <v>158</v>
      </c>
      <c r="F55" s="391">
        <v>2000</v>
      </c>
      <c r="G55" s="463"/>
      <c r="H55" s="464">
        <f t="shared" si="1"/>
        <v>2000</v>
      </c>
      <c r="I55" s="532"/>
    </row>
    <row r="56" spans="2:9" ht="15" customHeight="1">
      <c r="B56" s="110"/>
      <c r="C56" s="84"/>
      <c r="D56" s="85" t="s">
        <v>73</v>
      </c>
      <c r="E56" s="23" t="s">
        <v>74</v>
      </c>
      <c r="F56" s="391">
        <v>13400</v>
      </c>
      <c r="G56" s="463"/>
      <c r="H56" s="464">
        <f t="shared" si="1"/>
        <v>13400</v>
      </c>
      <c r="I56" s="532"/>
    </row>
    <row r="57" spans="2:9" ht="15" customHeight="1">
      <c r="B57" s="110"/>
      <c r="C57" s="84"/>
      <c r="D57" s="85" t="s">
        <v>128</v>
      </c>
      <c r="E57" s="23" t="s">
        <v>82</v>
      </c>
      <c r="F57" s="391">
        <v>800</v>
      </c>
      <c r="G57" s="463"/>
      <c r="H57" s="464">
        <f t="shared" si="1"/>
        <v>800</v>
      </c>
      <c r="I57" s="532"/>
    </row>
    <row r="58" spans="2:9" ht="15" customHeight="1">
      <c r="B58" s="110"/>
      <c r="C58" s="84"/>
      <c r="D58" s="93">
        <v>4420</v>
      </c>
      <c r="E58" s="23" t="s">
        <v>129</v>
      </c>
      <c r="F58" s="391">
        <v>4100</v>
      </c>
      <c r="G58" s="463"/>
      <c r="H58" s="464">
        <f t="shared" si="1"/>
        <v>4100</v>
      </c>
      <c r="I58" s="532"/>
    </row>
    <row r="59" spans="2:9" ht="15" customHeight="1">
      <c r="B59" s="111"/>
      <c r="C59" s="213" t="s">
        <v>130</v>
      </c>
      <c r="D59" s="214"/>
      <c r="E59" s="183" t="s">
        <v>97</v>
      </c>
      <c r="F59" s="392">
        <f>SUM(F60:F81)</f>
        <v>3007450</v>
      </c>
      <c r="G59" s="392">
        <f>SUM(G60:G81)</f>
        <v>0</v>
      </c>
      <c r="H59" s="392">
        <f>SUM(H60:H81)</f>
        <v>3007450</v>
      </c>
      <c r="I59" s="532"/>
    </row>
    <row r="60" spans="2:9" ht="14.25" customHeight="1">
      <c r="B60" s="110"/>
      <c r="C60" s="84"/>
      <c r="D60" s="84">
        <v>3020</v>
      </c>
      <c r="E60" s="23" t="s">
        <v>271</v>
      </c>
      <c r="F60" s="391">
        <v>4000</v>
      </c>
      <c r="G60" s="463"/>
      <c r="H60" s="464">
        <f aca="true" t="shared" si="2" ref="H60:H81">F60+G60</f>
        <v>4000</v>
      </c>
      <c r="I60" s="532"/>
    </row>
    <row r="61" spans="2:9" ht="14.25" customHeight="1">
      <c r="B61" s="110"/>
      <c r="C61" s="84"/>
      <c r="D61" s="85" t="s">
        <v>121</v>
      </c>
      <c r="E61" s="23" t="s">
        <v>122</v>
      </c>
      <c r="F61" s="391">
        <v>1766000</v>
      </c>
      <c r="G61" s="463"/>
      <c r="H61" s="464">
        <f t="shared" si="2"/>
        <v>1766000</v>
      </c>
      <c r="I61" s="532"/>
    </row>
    <row r="62" spans="2:9" ht="14.25" customHeight="1">
      <c r="B62" s="110"/>
      <c r="C62" s="84"/>
      <c r="D62" s="85" t="s">
        <v>131</v>
      </c>
      <c r="E62" s="23" t="s">
        <v>77</v>
      </c>
      <c r="F62" s="391">
        <v>120000</v>
      </c>
      <c r="G62" s="463"/>
      <c r="H62" s="464">
        <f t="shared" si="2"/>
        <v>120000</v>
      </c>
      <c r="I62" s="532"/>
    </row>
    <row r="63" spans="2:9" ht="14.25" customHeight="1">
      <c r="B63" s="110"/>
      <c r="C63" s="84"/>
      <c r="D63" s="85" t="s">
        <v>123</v>
      </c>
      <c r="E63" s="23" t="s">
        <v>124</v>
      </c>
      <c r="F63" s="391">
        <v>290000</v>
      </c>
      <c r="G63" s="463"/>
      <c r="H63" s="464">
        <f t="shared" si="2"/>
        <v>290000</v>
      </c>
      <c r="I63" s="532"/>
    </row>
    <row r="64" spans="2:9" ht="14.25" customHeight="1">
      <c r="B64" s="110"/>
      <c r="C64" s="84"/>
      <c r="D64" s="85" t="s">
        <v>125</v>
      </c>
      <c r="E64" s="23" t="s">
        <v>126</v>
      </c>
      <c r="F64" s="391">
        <v>30000</v>
      </c>
      <c r="G64" s="463"/>
      <c r="H64" s="464">
        <f t="shared" si="2"/>
        <v>30000</v>
      </c>
      <c r="I64" s="532"/>
    </row>
    <row r="65" spans="2:9" ht="18.75" customHeight="1">
      <c r="B65" s="110"/>
      <c r="C65" s="84"/>
      <c r="D65" s="159">
        <v>4140</v>
      </c>
      <c r="E65" s="23" t="s">
        <v>383</v>
      </c>
      <c r="F65" s="391">
        <v>20400</v>
      </c>
      <c r="G65" s="463"/>
      <c r="H65" s="464">
        <f t="shared" si="2"/>
        <v>20400</v>
      </c>
      <c r="I65" s="532"/>
    </row>
    <row r="66" spans="2:9" ht="14.25" customHeight="1">
      <c r="B66" s="110"/>
      <c r="C66" s="84"/>
      <c r="D66" s="84">
        <v>4170</v>
      </c>
      <c r="E66" s="23" t="s">
        <v>78</v>
      </c>
      <c r="F66" s="391">
        <v>12000</v>
      </c>
      <c r="G66" s="463"/>
      <c r="H66" s="464">
        <f t="shared" si="2"/>
        <v>12000</v>
      </c>
      <c r="I66" s="532"/>
    </row>
    <row r="67" spans="2:9" ht="14.25" customHeight="1">
      <c r="B67" s="110"/>
      <c r="C67" s="84"/>
      <c r="D67" s="85" t="s">
        <v>108</v>
      </c>
      <c r="E67" s="23" t="s">
        <v>75</v>
      </c>
      <c r="F67" s="391">
        <v>153550</v>
      </c>
      <c r="G67" s="463"/>
      <c r="H67" s="464">
        <f t="shared" si="2"/>
        <v>153550</v>
      </c>
      <c r="I67" s="532"/>
    </row>
    <row r="68" spans="2:9" ht="14.25" customHeight="1">
      <c r="B68" s="110"/>
      <c r="C68" s="84"/>
      <c r="D68" s="93">
        <v>4220</v>
      </c>
      <c r="E68" s="23" t="s">
        <v>158</v>
      </c>
      <c r="F68" s="391">
        <v>5000</v>
      </c>
      <c r="G68" s="463"/>
      <c r="H68" s="464">
        <f t="shared" si="2"/>
        <v>5000</v>
      </c>
      <c r="I68" s="532"/>
    </row>
    <row r="69" spans="2:9" ht="14.25" customHeight="1">
      <c r="B69" s="110"/>
      <c r="C69" s="84"/>
      <c r="D69" s="85" t="s">
        <v>132</v>
      </c>
      <c r="E69" s="23" t="s">
        <v>79</v>
      </c>
      <c r="F69" s="391">
        <v>38000</v>
      </c>
      <c r="G69" s="463"/>
      <c r="H69" s="464">
        <f t="shared" si="2"/>
        <v>38000</v>
      </c>
      <c r="I69" s="532"/>
    </row>
    <row r="70" spans="2:9" ht="14.25" customHeight="1">
      <c r="B70" s="110"/>
      <c r="C70" s="84"/>
      <c r="D70" s="85" t="s">
        <v>133</v>
      </c>
      <c r="E70" s="23" t="s">
        <v>80</v>
      </c>
      <c r="F70" s="391">
        <v>8000</v>
      </c>
      <c r="G70" s="463"/>
      <c r="H70" s="464">
        <f t="shared" si="2"/>
        <v>8000</v>
      </c>
      <c r="I70" s="532"/>
    </row>
    <row r="71" spans="2:9" ht="14.25" customHeight="1">
      <c r="B71" s="110"/>
      <c r="C71" s="84"/>
      <c r="D71" s="84" t="s">
        <v>160</v>
      </c>
      <c r="E71" s="23" t="s">
        <v>81</v>
      </c>
      <c r="F71" s="391">
        <v>2000</v>
      </c>
      <c r="G71" s="463"/>
      <c r="H71" s="464">
        <f t="shared" si="2"/>
        <v>2000</v>
      </c>
      <c r="I71" s="532"/>
    </row>
    <row r="72" spans="2:9" ht="14.25" customHeight="1">
      <c r="B72" s="110"/>
      <c r="C72" s="84"/>
      <c r="D72" s="85" t="s">
        <v>73</v>
      </c>
      <c r="E72" s="23" t="s">
        <v>74</v>
      </c>
      <c r="F72" s="391">
        <v>333400</v>
      </c>
      <c r="G72" s="463"/>
      <c r="H72" s="464">
        <f t="shared" si="2"/>
        <v>333400</v>
      </c>
      <c r="I72" s="532"/>
    </row>
    <row r="73" spans="2:9" ht="14.25" customHeight="1">
      <c r="B73" s="110"/>
      <c r="C73" s="84"/>
      <c r="D73" s="93">
        <v>4360</v>
      </c>
      <c r="E73" s="23" t="s">
        <v>326</v>
      </c>
      <c r="F73" s="391">
        <v>28200</v>
      </c>
      <c r="G73" s="463"/>
      <c r="H73" s="464">
        <f t="shared" si="2"/>
        <v>28200</v>
      </c>
      <c r="I73" s="532"/>
    </row>
    <row r="74" spans="2:9" ht="14.25" customHeight="1">
      <c r="B74" s="110"/>
      <c r="C74" s="84"/>
      <c r="D74" s="93">
        <v>4390</v>
      </c>
      <c r="E74" s="23" t="s">
        <v>272</v>
      </c>
      <c r="F74" s="391">
        <v>10000</v>
      </c>
      <c r="G74" s="463"/>
      <c r="H74" s="464">
        <f t="shared" si="2"/>
        <v>10000</v>
      </c>
      <c r="I74" s="532"/>
    </row>
    <row r="75" spans="2:9" ht="14.25" customHeight="1">
      <c r="B75" s="110"/>
      <c r="C75" s="84"/>
      <c r="D75" s="85" t="s">
        <v>128</v>
      </c>
      <c r="E75" s="23" t="s">
        <v>82</v>
      </c>
      <c r="F75" s="391">
        <v>11000</v>
      </c>
      <c r="G75" s="463"/>
      <c r="H75" s="464">
        <f t="shared" si="2"/>
        <v>11000</v>
      </c>
      <c r="I75" s="532"/>
    </row>
    <row r="76" spans="2:9" ht="14.25" customHeight="1">
      <c r="B76" s="110"/>
      <c r="C76" s="84"/>
      <c r="D76" s="93">
        <v>4420</v>
      </c>
      <c r="E76" s="23" t="s">
        <v>129</v>
      </c>
      <c r="F76" s="391">
        <v>4000</v>
      </c>
      <c r="G76" s="463"/>
      <c r="H76" s="464">
        <f t="shared" si="2"/>
        <v>4000</v>
      </c>
      <c r="I76" s="532"/>
    </row>
    <row r="77" spans="2:9" ht="14.25" customHeight="1">
      <c r="B77" s="110"/>
      <c r="C77" s="84"/>
      <c r="D77" s="85" t="s">
        <v>113</v>
      </c>
      <c r="E77" s="23" t="s">
        <v>83</v>
      </c>
      <c r="F77" s="391">
        <v>50000</v>
      </c>
      <c r="G77" s="463"/>
      <c r="H77" s="464">
        <f t="shared" si="2"/>
        <v>50000</v>
      </c>
      <c r="I77" s="532"/>
    </row>
    <row r="78" spans="2:9" ht="14.25" customHeight="1">
      <c r="B78" s="120"/>
      <c r="C78" s="84"/>
      <c r="D78" s="85" t="s">
        <v>134</v>
      </c>
      <c r="E78" s="23" t="s">
        <v>135</v>
      </c>
      <c r="F78" s="391">
        <v>38900</v>
      </c>
      <c r="G78" s="463"/>
      <c r="H78" s="464">
        <f t="shared" si="2"/>
        <v>38900</v>
      </c>
      <c r="I78" s="532"/>
    </row>
    <row r="79" spans="2:9" ht="14.25" customHeight="1">
      <c r="B79" s="110"/>
      <c r="C79" s="84"/>
      <c r="D79" s="93">
        <v>4610</v>
      </c>
      <c r="E79" s="23" t="s">
        <v>273</v>
      </c>
      <c r="F79" s="391">
        <v>3000</v>
      </c>
      <c r="G79" s="463"/>
      <c r="H79" s="464">
        <f t="shared" si="2"/>
        <v>3000</v>
      </c>
      <c r="I79" s="532"/>
    </row>
    <row r="80" spans="2:9" ht="14.25" customHeight="1">
      <c r="B80" s="110"/>
      <c r="C80" s="84"/>
      <c r="D80" s="93">
        <v>4700</v>
      </c>
      <c r="E80" s="23" t="s">
        <v>136</v>
      </c>
      <c r="F80" s="391">
        <v>25000</v>
      </c>
      <c r="G80" s="463"/>
      <c r="H80" s="464">
        <f t="shared" si="2"/>
        <v>25000</v>
      </c>
      <c r="I80" s="532"/>
    </row>
    <row r="81" spans="2:9" ht="14.25" customHeight="1">
      <c r="B81" s="110"/>
      <c r="C81" s="84"/>
      <c r="D81" s="93">
        <v>6060</v>
      </c>
      <c r="E81" s="23" t="s">
        <v>84</v>
      </c>
      <c r="F81" s="391">
        <v>55000</v>
      </c>
      <c r="G81" s="414"/>
      <c r="H81" s="464">
        <f t="shared" si="2"/>
        <v>55000</v>
      </c>
      <c r="I81" s="532"/>
    </row>
    <row r="82" spans="2:9" ht="15" customHeight="1">
      <c r="B82" s="110"/>
      <c r="C82" s="214" t="s">
        <v>137</v>
      </c>
      <c r="D82" s="213"/>
      <c r="E82" s="183" t="s">
        <v>229</v>
      </c>
      <c r="F82" s="392">
        <f>SUM(F83:F85)</f>
        <v>121000</v>
      </c>
      <c r="G82" s="463"/>
      <c r="H82" s="392">
        <f>SUM(H83:H85)</f>
        <v>121000</v>
      </c>
      <c r="I82" s="532"/>
    </row>
    <row r="83" spans="2:9" ht="15" customHeight="1">
      <c r="B83" s="110"/>
      <c r="C83" s="84"/>
      <c r="D83" s="93">
        <v>4210</v>
      </c>
      <c r="E83" s="23" t="s">
        <v>75</v>
      </c>
      <c r="F83" s="391">
        <v>47000</v>
      </c>
      <c r="G83" s="463"/>
      <c r="H83" s="464">
        <f>F83+G83</f>
        <v>47000</v>
      </c>
      <c r="I83" s="532"/>
    </row>
    <row r="84" spans="2:9" ht="15" customHeight="1">
      <c r="B84" s="110"/>
      <c r="C84" s="84"/>
      <c r="D84" s="93">
        <v>4220</v>
      </c>
      <c r="E84" s="23" t="s">
        <v>158</v>
      </c>
      <c r="F84" s="391">
        <v>9000</v>
      </c>
      <c r="G84" s="463"/>
      <c r="H84" s="464">
        <f>F84+G84</f>
        <v>9000</v>
      </c>
      <c r="I84" s="532"/>
    </row>
    <row r="85" spans="2:9" ht="15" customHeight="1">
      <c r="B85" s="110"/>
      <c r="C85" s="84"/>
      <c r="D85" s="93">
        <v>4300</v>
      </c>
      <c r="E85" s="23" t="s">
        <v>74</v>
      </c>
      <c r="F85" s="391">
        <v>65000</v>
      </c>
      <c r="G85" s="463"/>
      <c r="H85" s="464">
        <f>F85+G85</f>
        <v>65000</v>
      </c>
      <c r="I85" s="532"/>
    </row>
    <row r="86" spans="2:9" ht="15" customHeight="1">
      <c r="B86" s="111"/>
      <c r="C86" s="214" t="s">
        <v>379</v>
      </c>
      <c r="D86" s="213"/>
      <c r="E86" s="307" t="s">
        <v>381</v>
      </c>
      <c r="F86" s="392">
        <f>SUM(F87:F100)</f>
        <v>437802</v>
      </c>
      <c r="G86" s="392">
        <f>SUM(G87:G100)</f>
        <v>0</v>
      </c>
      <c r="H86" s="392">
        <f>SUM(H87:H100)</f>
        <v>437802</v>
      </c>
      <c r="I86" s="532"/>
    </row>
    <row r="87" spans="2:9" ht="15" customHeight="1">
      <c r="B87" s="110"/>
      <c r="C87" s="84"/>
      <c r="D87" s="85" t="s">
        <v>76</v>
      </c>
      <c r="E87" s="23" t="s">
        <v>271</v>
      </c>
      <c r="F87" s="391">
        <v>2000</v>
      </c>
      <c r="G87" s="414"/>
      <c r="H87" s="464">
        <f aca="true" t="shared" si="3" ref="H87:H100">F87+G87</f>
        <v>2000</v>
      </c>
      <c r="I87" s="532"/>
    </row>
    <row r="88" spans="2:9" ht="15" customHeight="1">
      <c r="B88" s="110"/>
      <c r="C88" s="84"/>
      <c r="D88" s="85" t="s">
        <v>121</v>
      </c>
      <c r="E88" s="23" t="s">
        <v>122</v>
      </c>
      <c r="F88" s="391">
        <v>315200</v>
      </c>
      <c r="G88" s="414"/>
      <c r="H88" s="464">
        <f t="shared" si="3"/>
        <v>315200</v>
      </c>
      <c r="I88" s="532"/>
    </row>
    <row r="89" spans="2:9" ht="15" customHeight="1">
      <c r="B89" s="110"/>
      <c r="C89" s="84"/>
      <c r="D89" s="85" t="s">
        <v>131</v>
      </c>
      <c r="E89" s="23" t="s">
        <v>77</v>
      </c>
      <c r="F89" s="391">
        <v>21942</v>
      </c>
      <c r="G89" s="414"/>
      <c r="H89" s="464">
        <f t="shared" si="3"/>
        <v>21942</v>
      </c>
      <c r="I89" s="532"/>
    </row>
    <row r="90" spans="2:9" ht="15" customHeight="1">
      <c r="B90" s="110"/>
      <c r="C90" s="84"/>
      <c r="D90" s="85" t="s">
        <v>123</v>
      </c>
      <c r="E90" s="23" t="s">
        <v>124</v>
      </c>
      <c r="F90" s="391">
        <v>53000</v>
      </c>
      <c r="G90" s="414"/>
      <c r="H90" s="464">
        <f t="shared" si="3"/>
        <v>53000</v>
      </c>
      <c r="I90" s="532"/>
    </row>
    <row r="91" spans="2:9" ht="15" customHeight="1">
      <c r="B91" s="110"/>
      <c r="C91" s="84"/>
      <c r="D91" s="85" t="s">
        <v>125</v>
      </c>
      <c r="E91" s="23" t="s">
        <v>126</v>
      </c>
      <c r="F91" s="391">
        <v>3700</v>
      </c>
      <c r="G91" s="414"/>
      <c r="H91" s="464">
        <f t="shared" si="3"/>
        <v>3700</v>
      </c>
      <c r="I91" s="532"/>
    </row>
    <row r="92" spans="2:9" ht="15" customHeight="1">
      <c r="B92" s="110"/>
      <c r="C92" s="84"/>
      <c r="D92" s="84">
        <v>4170</v>
      </c>
      <c r="E92" s="23" t="s">
        <v>78</v>
      </c>
      <c r="F92" s="391">
        <v>4000</v>
      </c>
      <c r="G92" s="414"/>
      <c r="H92" s="464">
        <f t="shared" si="3"/>
        <v>4000</v>
      </c>
      <c r="I92" s="532"/>
    </row>
    <row r="93" spans="2:9" ht="15" customHeight="1">
      <c r="B93" s="110"/>
      <c r="C93" s="84"/>
      <c r="D93" s="85" t="s">
        <v>108</v>
      </c>
      <c r="E93" s="23" t="s">
        <v>75</v>
      </c>
      <c r="F93" s="391">
        <v>6500</v>
      </c>
      <c r="G93" s="414"/>
      <c r="H93" s="464">
        <f t="shared" si="3"/>
        <v>6500</v>
      </c>
      <c r="I93" s="532"/>
    </row>
    <row r="94" spans="2:9" ht="15" customHeight="1">
      <c r="B94" s="110"/>
      <c r="C94" s="84"/>
      <c r="D94" s="84" t="s">
        <v>160</v>
      </c>
      <c r="E94" s="23" t="s">
        <v>81</v>
      </c>
      <c r="F94" s="391">
        <v>400</v>
      </c>
      <c r="G94" s="414"/>
      <c r="H94" s="464">
        <f t="shared" si="3"/>
        <v>400</v>
      </c>
      <c r="I94" s="532"/>
    </row>
    <row r="95" spans="2:9" ht="15" customHeight="1">
      <c r="B95" s="110"/>
      <c r="C95" s="84"/>
      <c r="D95" s="85" t="s">
        <v>73</v>
      </c>
      <c r="E95" s="23" t="s">
        <v>74</v>
      </c>
      <c r="F95" s="391">
        <v>11000</v>
      </c>
      <c r="G95" s="414"/>
      <c r="H95" s="464">
        <f t="shared" si="3"/>
        <v>11000</v>
      </c>
      <c r="I95" s="532"/>
    </row>
    <row r="96" spans="2:9" ht="15" customHeight="1">
      <c r="B96" s="110"/>
      <c r="C96" s="84"/>
      <c r="D96" s="93">
        <v>4360</v>
      </c>
      <c r="E96" s="23" t="s">
        <v>326</v>
      </c>
      <c r="F96" s="391">
        <v>2800</v>
      </c>
      <c r="G96" s="414"/>
      <c r="H96" s="464">
        <f t="shared" si="3"/>
        <v>2800</v>
      </c>
      <c r="I96" s="532"/>
    </row>
    <row r="97" spans="2:9" ht="15" customHeight="1">
      <c r="B97" s="110"/>
      <c r="C97" s="84"/>
      <c r="D97" s="85" t="s">
        <v>128</v>
      </c>
      <c r="E97" s="23" t="s">
        <v>82</v>
      </c>
      <c r="F97" s="391">
        <v>4000</v>
      </c>
      <c r="G97" s="414"/>
      <c r="H97" s="464">
        <f t="shared" si="3"/>
        <v>4000</v>
      </c>
      <c r="I97" s="532"/>
    </row>
    <row r="98" spans="2:9" ht="15" customHeight="1">
      <c r="B98" s="110"/>
      <c r="C98" s="84"/>
      <c r="D98" s="84">
        <v>4430</v>
      </c>
      <c r="E98" s="23" t="s">
        <v>83</v>
      </c>
      <c r="F98" s="391">
        <v>500</v>
      </c>
      <c r="G98" s="414"/>
      <c r="H98" s="464">
        <f t="shared" si="3"/>
        <v>500</v>
      </c>
      <c r="I98" s="532"/>
    </row>
    <row r="99" spans="2:9" ht="15" customHeight="1">
      <c r="B99" s="110"/>
      <c r="C99" s="84"/>
      <c r="D99" s="85" t="s">
        <v>134</v>
      </c>
      <c r="E99" s="23" t="s">
        <v>135</v>
      </c>
      <c r="F99" s="391">
        <v>6760</v>
      </c>
      <c r="G99" s="414"/>
      <c r="H99" s="464">
        <f t="shared" si="3"/>
        <v>6760</v>
      </c>
      <c r="I99" s="532"/>
    </row>
    <row r="100" spans="2:9" ht="15" customHeight="1">
      <c r="B100" s="110"/>
      <c r="C100" s="84"/>
      <c r="D100" s="93">
        <v>4700</v>
      </c>
      <c r="E100" s="23" t="s">
        <v>136</v>
      </c>
      <c r="F100" s="391">
        <v>6000</v>
      </c>
      <c r="G100" s="414"/>
      <c r="H100" s="464">
        <f t="shared" si="3"/>
        <v>6000</v>
      </c>
      <c r="I100" s="532"/>
    </row>
    <row r="101" spans="2:9" ht="15" customHeight="1">
      <c r="B101" s="110"/>
      <c r="C101" s="214" t="s">
        <v>260</v>
      </c>
      <c r="D101" s="216"/>
      <c r="E101" s="183" t="s">
        <v>41</v>
      </c>
      <c r="F101" s="392">
        <f>F102+F103</f>
        <v>75000</v>
      </c>
      <c r="G101" s="392">
        <f>G102+G103</f>
        <v>0</v>
      </c>
      <c r="H101" s="392">
        <f>H102+H103</f>
        <v>75000</v>
      </c>
      <c r="I101" s="532"/>
    </row>
    <row r="102" spans="2:9" ht="15" customHeight="1">
      <c r="B102" s="110"/>
      <c r="C102" s="151"/>
      <c r="D102" s="85" t="s">
        <v>116</v>
      </c>
      <c r="E102" s="23" t="s">
        <v>117</v>
      </c>
      <c r="F102" s="391">
        <v>63000</v>
      </c>
      <c r="G102" s="414"/>
      <c r="H102" s="464">
        <f>F102+G102</f>
        <v>63000</v>
      </c>
      <c r="I102" s="532"/>
    </row>
    <row r="103" spans="2:9" ht="15" customHeight="1" thickBot="1">
      <c r="B103" s="113"/>
      <c r="C103" s="329"/>
      <c r="D103" s="88" t="s">
        <v>73</v>
      </c>
      <c r="E103" s="16" t="s">
        <v>74</v>
      </c>
      <c r="F103" s="394">
        <v>12000</v>
      </c>
      <c r="G103" s="452"/>
      <c r="H103" s="472">
        <f>F103+G103</f>
        <v>12000</v>
      </c>
      <c r="I103" s="599"/>
    </row>
    <row r="104" spans="2:9" ht="41.25" customHeight="1" thickBot="1">
      <c r="B104" s="201" t="s">
        <v>62</v>
      </c>
      <c r="C104" s="197"/>
      <c r="D104" s="197"/>
      <c r="E104" s="193" t="s">
        <v>264</v>
      </c>
      <c r="F104" s="397">
        <f>F105+F109</f>
        <v>1774</v>
      </c>
      <c r="G104" s="397">
        <f>G105+G109</f>
        <v>10437</v>
      </c>
      <c r="H104" s="397">
        <f>H105+H109</f>
        <v>12211</v>
      </c>
      <c r="I104" s="597"/>
    </row>
    <row r="105" spans="2:9" ht="26.25" customHeight="1">
      <c r="B105" s="109"/>
      <c r="C105" s="187" t="s">
        <v>63</v>
      </c>
      <c r="D105" s="186"/>
      <c r="E105" s="188" t="s">
        <v>230</v>
      </c>
      <c r="F105" s="396">
        <f>SUM(F106:F108)</f>
        <v>1774</v>
      </c>
      <c r="G105" s="396">
        <f>SUM(G106:G108)</f>
        <v>0</v>
      </c>
      <c r="H105" s="396">
        <f>SUM(H106:H108)</f>
        <v>1774</v>
      </c>
      <c r="I105" s="600"/>
    </row>
    <row r="106" spans="2:9" ht="16.5" customHeight="1">
      <c r="B106" s="110"/>
      <c r="C106" s="84"/>
      <c r="D106" s="85" t="s">
        <v>121</v>
      </c>
      <c r="E106" s="23" t="s">
        <v>122</v>
      </c>
      <c r="F106" s="402">
        <v>1500</v>
      </c>
      <c r="G106" s="414"/>
      <c r="H106" s="464">
        <f>F106+G106</f>
        <v>1500</v>
      </c>
      <c r="I106" s="532"/>
    </row>
    <row r="107" spans="2:9" ht="16.5" customHeight="1">
      <c r="B107" s="110"/>
      <c r="C107" s="84"/>
      <c r="D107" s="85" t="s">
        <v>123</v>
      </c>
      <c r="E107" s="23" t="s">
        <v>124</v>
      </c>
      <c r="F107" s="402">
        <v>240</v>
      </c>
      <c r="G107" s="414"/>
      <c r="H107" s="464">
        <f>F107+G107</f>
        <v>240</v>
      </c>
      <c r="I107" s="532"/>
    </row>
    <row r="108" spans="2:9" ht="16.5" customHeight="1">
      <c r="B108" s="110"/>
      <c r="C108" s="84"/>
      <c r="D108" s="85" t="s">
        <v>125</v>
      </c>
      <c r="E108" s="23" t="s">
        <v>126</v>
      </c>
      <c r="F108" s="402">
        <v>34</v>
      </c>
      <c r="G108" s="414"/>
      <c r="H108" s="464">
        <f>F108+G108</f>
        <v>34</v>
      </c>
      <c r="I108" s="532"/>
    </row>
    <row r="109" spans="2:9" ht="16.5" customHeight="1">
      <c r="B109" s="110"/>
      <c r="C109" s="217">
        <v>75113</v>
      </c>
      <c r="D109" s="174"/>
      <c r="E109" s="310" t="s">
        <v>521</v>
      </c>
      <c r="F109" s="352">
        <f>SUM(F110:F115)</f>
        <v>0</v>
      </c>
      <c r="G109" s="352">
        <f>SUM(G110:G115)</f>
        <v>10437</v>
      </c>
      <c r="H109" s="352">
        <f>SUM(H110:H115)</f>
        <v>10437</v>
      </c>
      <c r="I109" s="532"/>
    </row>
    <row r="110" spans="2:9" ht="16.5" customHeight="1">
      <c r="B110" s="110"/>
      <c r="C110" s="84"/>
      <c r="D110" s="85" t="s">
        <v>123</v>
      </c>
      <c r="E110" s="23" t="s">
        <v>124</v>
      </c>
      <c r="F110" s="402">
        <v>0</v>
      </c>
      <c r="G110" s="405">
        <v>800</v>
      </c>
      <c r="H110" s="464">
        <f aca="true" t="shared" si="4" ref="H110:H115">F110+G110</f>
        <v>800</v>
      </c>
      <c r="I110" s="532" t="s">
        <v>520</v>
      </c>
    </row>
    <row r="111" spans="2:9" ht="16.5" customHeight="1">
      <c r="B111" s="110"/>
      <c r="C111" s="84"/>
      <c r="D111" s="85" t="s">
        <v>125</v>
      </c>
      <c r="E111" s="23" t="s">
        <v>126</v>
      </c>
      <c r="F111" s="402">
        <v>0</v>
      </c>
      <c r="G111" s="405">
        <v>100</v>
      </c>
      <c r="H111" s="464">
        <f t="shared" si="4"/>
        <v>100</v>
      </c>
      <c r="I111" s="532" t="s">
        <v>520</v>
      </c>
    </row>
    <row r="112" spans="2:9" ht="16.5" customHeight="1">
      <c r="B112" s="110"/>
      <c r="C112" s="84"/>
      <c r="D112" s="84">
        <v>4170</v>
      </c>
      <c r="E112" s="23" t="s">
        <v>78</v>
      </c>
      <c r="F112" s="402">
        <v>0</v>
      </c>
      <c r="G112" s="405">
        <v>4310</v>
      </c>
      <c r="H112" s="464">
        <f t="shared" si="4"/>
        <v>4310</v>
      </c>
      <c r="I112" s="532" t="s">
        <v>520</v>
      </c>
    </row>
    <row r="113" spans="2:9" ht="16.5" customHeight="1">
      <c r="B113" s="110"/>
      <c r="C113" s="84"/>
      <c r="D113" s="85" t="s">
        <v>108</v>
      </c>
      <c r="E113" s="23" t="s">
        <v>75</v>
      </c>
      <c r="F113" s="402">
        <v>0</v>
      </c>
      <c r="G113" s="405">
        <v>3027</v>
      </c>
      <c r="H113" s="464">
        <f t="shared" si="4"/>
        <v>3027</v>
      </c>
      <c r="I113" s="532" t="s">
        <v>520</v>
      </c>
    </row>
    <row r="114" spans="2:9" ht="16.5" customHeight="1">
      <c r="B114" s="110"/>
      <c r="C114" s="84"/>
      <c r="D114" s="85" t="s">
        <v>73</v>
      </c>
      <c r="E114" s="23" t="s">
        <v>74</v>
      </c>
      <c r="F114" s="402">
        <v>0</v>
      </c>
      <c r="G114" s="405">
        <v>1400</v>
      </c>
      <c r="H114" s="464">
        <f t="shared" si="4"/>
        <v>1400</v>
      </c>
      <c r="I114" s="532" t="s">
        <v>520</v>
      </c>
    </row>
    <row r="115" spans="2:9" ht="16.5" customHeight="1" thickBot="1">
      <c r="B115" s="113"/>
      <c r="C115" s="89"/>
      <c r="D115" s="85" t="s">
        <v>128</v>
      </c>
      <c r="E115" s="23" t="s">
        <v>82</v>
      </c>
      <c r="F115" s="542">
        <v>0</v>
      </c>
      <c r="G115" s="611">
        <v>800</v>
      </c>
      <c r="H115" s="464">
        <f t="shared" si="4"/>
        <v>800</v>
      </c>
      <c r="I115" s="532" t="s">
        <v>520</v>
      </c>
    </row>
    <row r="116" spans="2:9" ht="26.25" customHeight="1" thickBot="1">
      <c r="B116" s="201" t="s">
        <v>64</v>
      </c>
      <c r="C116" s="197"/>
      <c r="D116" s="197"/>
      <c r="E116" s="193" t="s">
        <v>18</v>
      </c>
      <c r="F116" s="397">
        <f>F117+F127</f>
        <v>515500</v>
      </c>
      <c r="G116" s="397">
        <f>G117+G127</f>
        <v>0</v>
      </c>
      <c r="H116" s="397">
        <f>H117+H127</f>
        <v>515500</v>
      </c>
      <c r="I116" s="597"/>
    </row>
    <row r="117" spans="2:9" ht="15" customHeight="1">
      <c r="B117" s="109"/>
      <c r="C117" s="187" t="s">
        <v>138</v>
      </c>
      <c r="D117" s="186"/>
      <c r="E117" s="188" t="s">
        <v>231</v>
      </c>
      <c r="F117" s="396">
        <f>SUM(F118:F126)</f>
        <v>410500</v>
      </c>
      <c r="G117" s="396">
        <f>SUM(G118:G126)</f>
        <v>0</v>
      </c>
      <c r="H117" s="396">
        <f>SUM(H118:H126)</f>
        <v>410500</v>
      </c>
      <c r="I117" s="600"/>
    </row>
    <row r="118" spans="2:9" ht="24">
      <c r="B118" s="109"/>
      <c r="C118" s="187"/>
      <c r="D118" s="156" t="s">
        <v>289</v>
      </c>
      <c r="E118" s="123" t="s">
        <v>290</v>
      </c>
      <c r="F118" s="404">
        <v>22000</v>
      </c>
      <c r="G118" s="414"/>
      <c r="H118" s="464">
        <f aca="true" t="shared" si="5" ref="H118:H126">F118+G118</f>
        <v>22000</v>
      </c>
      <c r="I118" s="532"/>
    </row>
    <row r="119" spans="2:9" ht="17.25" customHeight="1">
      <c r="B119" s="109"/>
      <c r="C119" s="150"/>
      <c r="D119" s="85" t="s">
        <v>116</v>
      </c>
      <c r="E119" s="23" t="s">
        <v>117</v>
      </c>
      <c r="F119" s="404">
        <v>50000</v>
      </c>
      <c r="G119" s="414"/>
      <c r="H119" s="464">
        <f t="shared" si="5"/>
        <v>50000</v>
      </c>
      <c r="I119" s="532"/>
    </row>
    <row r="120" spans="2:9" ht="17.25" customHeight="1">
      <c r="B120" s="109"/>
      <c r="C120" s="150"/>
      <c r="D120" s="85" t="s">
        <v>108</v>
      </c>
      <c r="E120" s="23" t="s">
        <v>507</v>
      </c>
      <c r="F120" s="404">
        <v>120000</v>
      </c>
      <c r="G120" s="414"/>
      <c r="H120" s="464">
        <f t="shared" si="5"/>
        <v>120000</v>
      </c>
      <c r="I120" s="532"/>
    </row>
    <row r="121" spans="2:9" ht="17.25" customHeight="1">
      <c r="B121" s="109"/>
      <c r="C121" s="150"/>
      <c r="D121" s="85" t="s">
        <v>132</v>
      </c>
      <c r="E121" s="23" t="s">
        <v>79</v>
      </c>
      <c r="F121" s="404">
        <v>30000</v>
      </c>
      <c r="G121" s="414"/>
      <c r="H121" s="464">
        <f t="shared" si="5"/>
        <v>30000</v>
      </c>
      <c r="I121" s="532"/>
    </row>
    <row r="122" spans="2:9" ht="17.25" customHeight="1">
      <c r="B122" s="109"/>
      <c r="C122" s="150"/>
      <c r="D122" s="85" t="s">
        <v>133</v>
      </c>
      <c r="E122" s="23" t="s">
        <v>414</v>
      </c>
      <c r="F122" s="404">
        <v>85000</v>
      </c>
      <c r="G122" s="414"/>
      <c r="H122" s="464">
        <f t="shared" si="5"/>
        <v>85000</v>
      </c>
      <c r="I122" s="532"/>
    </row>
    <row r="123" spans="2:9" ht="17.25" customHeight="1">
      <c r="B123" s="109"/>
      <c r="C123" s="150"/>
      <c r="D123" s="84" t="s">
        <v>160</v>
      </c>
      <c r="E123" s="23" t="s">
        <v>81</v>
      </c>
      <c r="F123" s="404">
        <v>15000</v>
      </c>
      <c r="G123" s="414"/>
      <c r="H123" s="464">
        <f t="shared" si="5"/>
        <v>15000</v>
      </c>
      <c r="I123" s="532"/>
    </row>
    <row r="124" spans="2:9" ht="17.25" customHeight="1">
      <c r="B124" s="110"/>
      <c r="C124" s="84"/>
      <c r="D124" s="85" t="s">
        <v>73</v>
      </c>
      <c r="E124" s="23" t="s">
        <v>74</v>
      </c>
      <c r="F124" s="391">
        <v>35000</v>
      </c>
      <c r="G124" s="414"/>
      <c r="H124" s="464">
        <f t="shared" si="5"/>
        <v>35000</v>
      </c>
      <c r="I124" s="532"/>
    </row>
    <row r="125" spans="2:9" ht="17.25" customHeight="1">
      <c r="B125" s="110"/>
      <c r="C125" s="84"/>
      <c r="D125" s="85" t="s">
        <v>113</v>
      </c>
      <c r="E125" s="23" t="s">
        <v>83</v>
      </c>
      <c r="F125" s="391">
        <v>45000</v>
      </c>
      <c r="G125" s="414"/>
      <c r="H125" s="464">
        <f t="shared" si="5"/>
        <v>45000</v>
      </c>
      <c r="I125" s="532"/>
    </row>
    <row r="126" spans="2:9" ht="23.25">
      <c r="B126" s="110"/>
      <c r="C126" s="156"/>
      <c r="D126" s="93">
        <v>6060</v>
      </c>
      <c r="E126" s="23" t="s">
        <v>506</v>
      </c>
      <c r="F126" s="391">
        <v>8500</v>
      </c>
      <c r="G126" s="414"/>
      <c r="H126" s="531">
        <f t="shared" si="5"/>
        <v>8500</v>
      </c>
      <c r="I126" s="532"/>
    </row>
    <row r="127" spans="2:9" ht="15.75" customHeight="1">
      <c r="B127" s="110"/>
      <c r="C127" s="217">
        <v>75421</v>
      </c>
      <c r="D127" s="276"/>
      <c r="E127" s="188" t="s">
        <v>274</v>
      </c>
      <c r="F127" s="392">
        <f>F128</f>
        <v>105000</v>
      </c>
      <c r="G127" s="463"/>
      <c r="H127" s="392">
        <f>H128</f>
        <v>105000</v>
      </c>
      <c r="I127" s="532"/>
    </row>
    <row r="128" spans="2:9" ht="15.75" customHeight="1" thickBot="1">
      <c r="B128" s="112"/>
      <c r="C128" s="87"/>
      <c r="D128" s="88" t="s">
        <v>144</v>
      </c>
      <c r="E128" s="16" t="s">
        <v>145</v>
      </c>
      <c r="F128" s="393">
        <v>105000</v>
      </c>
      <c r="G128" s="471"/>
      <c r="H128" s="472">
        <f>F128+G128</f>
        <v>105000</v>
      </c>
      <c r="I128" s="599"/>
    </row>
    <row r="129" spans="2:9" ht="50.25" customHeight="1" thickBot="1">
      <c r="B129" s="192">
        <v>756</v>
      </c>
      <c r="C129" s="190"/>
      <c r="D129" s="190"/>
      <c r="E129" s="193" t="s">
        <v>269</v>
      </c>
      <c r="F129" s="397">
        <f>F130+F132+F134</f>
        <v>8000</v>
      </c>
      <c r="G129" s="469"/>
      <c r="H129" s="397">
        <f>H130+H132+H134</f>
        <v>8000</v>
      </c>
      <c r="I129" s="597"/>
    </row>
    <row r="130" spans="2:9" ht="38.25" customHeight="1">
      <c r="B130" s="171"/>
      <c r="C130" s="176">
        <v>75615</v>
      </c>
      <c r="D130" s="174"/>
      <c r="E130" s="179" t="s">
        <v>265</v>
      </c>
      <c r="F130" s="396">
        <f>F131</f>
        <v>2000</v>
      </c>
      <c r="G130" s="468"/>
      <c r="H130" s="396">
        <f>H131</f>
        <v>2000</v>
      </c>
      <c r="I130" s="600"/>
    </row>
    <row r="131" spans="2:9" ht="17.25" customHeight="1">
      <c r="B131" s="110"/>
      <c r="C131" s="84"/>
      <c r="D131" s="93">
        <v>4610</v>
      </c>
      <c r="E131" s="23" t="s">
        <v>273</v>
      </c>
      <c r="F131" s="391">
        <v>2000</v>
      </c>
      <c r="G131" s="463"/>
      <c r="H131" s="464">
        <f>F131+G131</f>
        <v>2000</v>
      </c>
      <c r="I131" s="532"/>
    </row>
    <row r="132" spans="2:9" ht="38.25" customHeight="1">
      <c r="B132" s="110"/>
      <c r="C132" s="177">
        <v>75616</v>
      </c>
      <c r="D132" s="178"/>
      <c r="E132" s="180" t="s">
        <v>266</v>
      </c>
      <c r="F132" s="392">
        <f>F133</f>
        <v>5000</v>
      </c>
      <c r="G132" s="463"/>
      <c r="H132" s="392">
        <f>H133</f>
        <v>5000</v>
      </c>
      <c r="I132" s="532"/>
    </row>
    <row r="133" spans="2:9" ht="17.25" customHeight="1">
      <c r="B133" s="110"/>
      <c r="C133" s="84"/>
      <c r="D133" s="93">
        <v>4610</v>
      </c>
      <c r="E133" s="23" t="s">
        <v>273</v>
      </c>
      <c r="F133" s="391">
        <v>5000</v>
      </c>
      <c r="G133" s="463"/>
      <c r="H133" s="464">
        <f>F133+G133</f>
        <v>5000</v>
      </c>
      <c r="I133" s="532"/>
    </row>
    <row r="134" spans="2:9" ht="25.5">
      <c r="B134" s="110"/>
      <c r="C134" s="177">
        <v>75618</v>
      </c>
      <c r="D134" s="178"/>
      <c r="E134" s="304" t="s">
        <v>267</v>
      </c>
      <c r="F134" s="392">
        <f>F135</f>
        <v>1000</v>
      </c>
      <c r="G134" s="463"/>
      <c r="H134" s="392">
        <f>H135</f>
        <v>1000</v>
      </c>
      <c r="I134" s="532"/>
    </row>
    <row r="135" spans="2:9" ht="17.25" customHeight="1" thickBot="1">
      <c r="B135" s="113"/>
      <c r="C135" s="89"/>
      <c r="D135" s="473">
        <v>4610</v>
      </c>
      <c r="E135" s="16" t="s">
        <v>273</v>
      </c>
      <c r="F135" s="394">
        <v>1000</v>
      </c>
      <c r="G135" s="471"/>
      <c r="H135" s="472">
        <f>F135+G135</f>
        <v>1000</v>
      </c>
      <c r="I135" s="599"/>
    </row>
    <row r="136" spans="2:9" ht="20.25" customHeight="1" thickBot="1">
      <c r="B136" s="201" t="s">
        <v>139</v>
      </c>
      <c r="C136" s="197"/>
      <c r="D136" s="197"/>
      <c r="E136" s="198" t="s">
        <v>140</v>
      </c>
      <c r="F136" s="397">
        <f>F137</f>
        <v>300000</v>
      </c>
      <c r="G136" s="469"/>
      <c r="H136" s="397">
        <f>H137</f>
        <v>300000</v>
      </c>
      <c r="I136" s="597"/>
    </row>
    <row r="137" spans="2:9" ht="27" customHeight="1">
      <c r="B137" s="109"/>
      <c r="C137" s="187" t="s">
        <v>141</v>
      </c>
      <c r="D137" s="186"/>
      <c r="E137" s="188" t="s">
        <v>232</v>
      </c>
      <c r="F137" s="396">
        <f>F138</f>
        <v>300000</v>
      </c>
      <c r="G137" s="468"/>
      <c r="H137" s="396">
        <f>H138</f>
        <v>300000</v>
      </c>
      <c r="I137" s="600"/>
    </row>
    <row r="138" spans="2:9" ht="25.5" customHeight="1" thickBot="1">
      <c r="B138" s="112"/>
      <c r="C138" s="87"/>
      <c r="D138" s="87" t="s">
        <v>249</v>
      </c>
      <c r="E138" s="90" t="s">
        <v>250</v>
      </c>
      <c r="F138" s="393">
        <v>300000</v>
      </c>
      <c r="G138" s="471"/>
      <c r="H138" s="472">
        <f>F138+G138</f>
        <v>300000</v>
      </c>
      <c r="I138" s="599"/>
    </row>
    <row r="139" spans="2:9" ht="15.75" customHeight="1" thickBot="1">
      <c r="B139" s="201" t="s">
        <v>142</v>
      </c>
      <c r="C139" s="197"/>
      <c r="D139" s="197"/>
      <c r="E139" s="191" t="s">
        <v>33</v>
      </c>
      <c r="F139" s="397">
        <f>F140</f>
        <v>40000</v>
      </c>
      <c r="G139" s="469"/>
      <c r="H139" s="397">
        <f>H140</f>
        <v>40000</v>
      </c>
      <c r="I139" s="597"/>
    </row>
    <row r="140" spans="2:9" ht="14.25" customHeight="1">
      <c r="B140" s="109"/>
      <c r="C140" s="187" t="s">
        <v>143</v>
      </c>
      <c r="D140" s="186"/>
      <c r="E140" s="188" t="s">
        <v>233</v>
      </c>
      <c r="F140" s="396">
        <f>F141</f>
        <v>40000</v>
      </c>
      <c r="G140" s="468"/>
      <c r="H140" s="396">
        <f>H141</f>
        <v>40000</v>
      </c>
      <c r="I140" s="600"/>
    </row>
    <row r="141" spans="2:9" ht="13.5" thickBot="1">
      <c r="B141" s="113"/>
      <c r="C141" s="219"/>
      <c r="D141" s="88" t="s">
        <v>144</v>
      </c>
      <c r="E141" s="16" t="s">
        <v>145</v>
      </c>
      <c r="F141" s="394">
        <v>40000</v>
      </c>
      <c r="G141" s="471"/>
      <c r="H141" s="472">
        <f>F141+G141</f>
        <v>40000</v>
      </c>
      <c r="I141" s="599"/>
    </row>
    <row r="142" spans="2:9" ht="15.75" customHeight="1" thickBot="1">
      <c r="B142" s="201" t="s">
        <v>146</v>
      </c>
      <c r="C142" s="197"/>
      <c r="D142" s="202"/>
      <c r="E142" s="191" t="s">
        <v>36</v>
      </c>
      <c r="F142" s="397">
        <f>F143+F165+F184+F205+F212+F225+F227+F239+F245+F252+F259</f>
        <v>12009736</v>
      </c>
      <c r="G142" s="397">
        <f>G143+G165+G184+G205+G212+G225+G227+G239+G245+G252+G259</f>
        <v>0</v>
      </c>
      <c r="H142" s="397">
        <f>H143+H165+H184+H205+H212+H225+H227+H239+H245+H252+H259</f>
        <v>12009736</v>
      </c>
      <c r="I142" s="597"/>
    </row>
    <row r="143" spans="2:9" ht="16.5" customHeight="1">
      <c r="B143" s="109"/>
      <c r="C143" s="186" t="s">
        <v>147</v>
      </c>
      <c r="D143" s="330"/>
      <c r="E143" s="188" t="s">
        <v>37</v>
      </c>
      <c r="F143" s="396">
        <f>SUM(F144:F164)</f>
        <v>7072905</v>
      </c>
      <c r="G143" s="396">
        <f>SUM(G144:G164)</f>
        <v>0</v>
      </c>
      <c r="H143" s="396">
        <f>SUM(H144:H164)</f>
        <v>7072905</v>
      </c>
      <c r="I143" s="600"/>
    </row>
    <row r="144" spans="2:9" ht="15" customHeight="1">
      <c r="B144" s="110"/>
      <c r="C144" s="84"/>
      <c r="D144" s="85" t="s">
        <v>76</v>
      </c>
      <c r="E144" s="23" t="s">
        <v>271</v>
      </c>
      <c r="F144" s="405">
        <v>273000</v>
      </c>
      <c r="G144" s="414"/>
      <c r="H144" s="464">
        <f aca="true" t="shared" si="6" ref="H144:H164">F144+G144</f>
        <v>273000</v>
      </c>
      <c r="I144" s="532"/>
    </row>
    <row r="145" spans="2:9" ht="15" customHeight="1">
      <c r="B145" s="110"/>
      <c r="C145" s="84"/>
      <c r="D145" s="85" t="s">
        <v>121</v>
      </c>
      <c r="E145" s="23" t="s">
        <v>122</v>
      </c>
      <c r="F145" s="405">
        <v>4238000</v>
      </c>
      <c r="G145" s="414"/>
      <c r="H145" s="464">
        <f t="shared" si="6"/>
        <v>4238000</v>
      </c>
      <c r="I145" s="532"/>
    </row>
    <row r="146" spans="2:9" ht="15" customHeight="1">
      <c r="B146" s="110"/>
      <c r="C146" s="84"/>
      <c r="D146" s="85" t="s">
        <v>131</v>
      </c>
      <c r="E146" s="23" t="s">
        <v>77</v>
      </c>
      <c r="F146" s="405">
        <v>373005</v>
      </c>
      <c r="G146" s="414"/>
      <c r="H146" s="464">
        <f t="shared" si="6"/>
        <v>373005</v>
      </c>
      <c r="I146" s="532"/>
    </row>
    <row r="147" spans="2:9" ht="15" customHeight="1">
      <c r="B147" s="110"/>
      <c r="C147" s="84"/>
      <c r="D147" s="85" t="s">
        <v>123</v>
      </c>
      <c r="E147" s="23" t="s">
        <v>124</v>
      </c>
      <c r="F147" s="405">
        <v>824200</v>
      </c>
      <c r="G147" s="414"/>
      <c r="H147" s="464">
        <f t="shared" si="6"/>
        <v>824200</v>
      </c>
      <c r="I147" s="532"/>
    </row>
    <row r="148" spans="2:9" ht="15" customHeight="1">
      <c r="B148" s="110"/>
      <c r="C148" s="84"/>
      <c r="D148" s="85" t="s">
        <v>125</v>
      </c>
      <c r="E148" s="23" t="s">
        <v>126</v>
      </c>
      <c r="F148" s="405">
        <v>117300</v>
      </c>
      <c r="G148" s="414"/>
      <c r="H148" s="464">
        <f t="shared" si="6"/>
        <v>117300</v>
      </c>
      <c r="I148" s="532"/>
    </row>
    <row r="149" spans="2:9" ht="15" customHeight="1">
      <c r="B149" s="110"/>
      <c r="C149" s="84"/>
      <c r="D149" s="84">
        <v>4170</v>
      </c>
      <c r="E149" s="23" t="s">
        <v>78</v>
      </c>
      <c r="F149" s="405">
        <v>29000</v>
      </c>
      <c r="G149" s="414"/>
      <c r="H149" s="464">
        <f t="shared" si="6"/>
        <v>29000</v>
      </c>
      <c r="I149" s="532"/>
    </row>
    <row r="150" spans="2:9" ht="15" customHeight="1">
      <c r="B150" s="110"/>
      <c r="C150" s="84"/>
      <c r="D150" s="85" t="s">
        <v>108</v>
      </c>
      <c r="E150" s="23" t="s">
        <v>75</v>
      </c>
      <c r="F150" s="405">
        <v>165000</v>
      </c>
      <c r="G150" s="414"/>
      <c r="H150" s="464">
        <f t="shared" si="6"/>
        <v>165000</v>
      </c>
      <c r="I150" s="532"/>
    </row>
    <row r="151" spans="2:9" ht="15" customHeight="1">
      <c r="B151" s="110"/>
      <c r="C151" s="84"/>
      <c r="D151" s="85" t="s">
        <v>108</v>
      </c>
      <c r="E151" s="23" t="s">
        <v>425</v>
      </c>
      <c r="F151" s="405">
        <v>10000</v>
      </c>
      <c r="G151" s="414"/>
      <c r="H151" s="464">
        <f t="shared" si="6"/>
        <v>10000</v>
      </c>
      <c r="I151" s="532"/>
    </row>
    <row r="152" spans="2:9" ht="15" customHeight="1">
      <c r="B152" s="110"/>
      <c r="C152" s="84"/>
      <c r="D152" s="85" t="s">
        <v>148</v>
      </c>
      <c r="E152" s="23" t="s">
        <v>352</v>
      </c>
      <c r="F152" s="405">
        <v>21000</v>
      </c>
      <c r="G152" s="414"/>
      <c r="H152" s="464">
        <f t="shared" si="6"/>
        <v>21000</v>
      </c>
      <c r="I152" s="532"/>
    </row>
    <row r="153" spans="2:9" ht="15" customHeight="1">
      <c r="B153" s="110"/>
      <c r="C153" s="84"/>
      <c r="D153" s="85" t="s">
        <v>132</v>
      </c>
      <c r="E153" s="23" t="s">
        <v>79</v>
      </c>
      <c r="F153" s="405">
        <v>237000</v>
      </c>
      <c r="G153" s="414"/>
      <c r="H153" s="464">
        <f t="shared" si="6"/>
        <v>237000</v>
      </c>
      <c r="I153" s="532"/>
    </row>
    <row r="154" spans="2:9" ht="15" customHeight="1">
      <c r="B154" s="110"/>
      <c r="C154" s="84"/>
      <c r="D154" s="85" t="s">
        <v>133</v>
      </c>
      <c r="E154" s="23" t="s">
        <v>80</v>
      </c>
      <c r="F154" s="405">
        <v>85000</v>
      </c>
      <c r="G154" s="414"/>
      <c r="H154" s="464">
        <f t="shared" si="6"/>
        <v>85000</v>
      </c>
      <c r="I154" s="532"/>
    </row>
    <row r="155" spans="2:9" ht="15" customHeight="1">
      <c r="B155" s="110"/>
      <c r="C155" s="84"/>
      <c r="D155" s="84" t="s">
        <v>160</v>
      </c>
      <c r="E155" s="23" t="s">
        <v>81</v>
      </c>
      <c r="F155" s="405">
        <v>5900</v>
      </c>
      <c r="G155" s="414"/>
      <c r="H155" s="464">
        <f t="shared" si="6"/>
        <v>5900</v>
      </c>
      <c r="I155" s="532"/>
    </row>
    <row r="156" spans="2:9" ht="15" customHeight="1">
      <c r="B156" s="110"/>
      <c r="C156" s="84"/>
      <c r="D156" s="85" t="s">
        <v>73</v>
      </c>
      <c r="E156" s="23" t="s">
        <v>74</v>
      </c>
      <c r="F156" s="405">
        <v>100000</v>
      </c>
      <c r="G156" s="414"/>
      <c r="H156" s="464">
        <f t="shared" si="6"/>
        <v>100000</v>
      </c>
      <c r="I156" s="532"/>
    </row>
    <row r="157" spans="2:9" ht="15" customHeight="1">
      <c r="B157" s="110"/>
      <c r="C157" s="84"/>
      <c r="D157" s="93">
        <v>4360</v>
      </c>
      <c r="E157" s="23" t="s">
        <v>326</v>
      </c>
      <c r="F157" s="405">
        <v>12000</v>
      </c>
      <c r="G157" s="414"/>
      <c r="H157" s="464">
        <f t="shared" si="6"/>
        <v>12000</v>
      </c>
      <c r="I157" s="532"/>
    </row>
    <row r="158" spans="2:9" ht="15" customHeight="1">
      <c r="B158" s="110"/>
      <c r="C158" s="84"/>
      <c r="D158" s="85" t="s">
        <v>128</v>
      </c>
      <c r="E158" s="23" t="s">
        <v>82</v>
      </c>
      <c r="F158" s="405">
        <v>5000</v>
      </c>
      <c r="G158" s="414"/>
      <c r="H158" s="464">
        <f t="shared" si="6"/>
        <v>5000</v>
      </c>
      <c r="I158" s="532"/>
    </row>
    <row r="159" spans="2:9" ht="15" customHeight="1">
      <c r="B159" s="110"/>
      <c r="C159" s="84"/>
      <c r="D159" s="85" t="s">
        <v>113</v>
      </c>
      <c r="E159" s="23" t="s">
        <v>83</v>
      </c>
      <c r="F159" s="405">
        <v>7900</v>
      </c>
      <c r="G159" s="414"/>
      <c r="H159" s="464">
        <f t="shared" si="6"/>
        <v>7900</v>
      </c>
      <c r="I159" s="532"/>
    </row>
    <row r="160" spans="2:9" ht="15" customHeight="1">
      <c r="B160" s="110"/>
      <c r="C160" s="84"/>
      <c r="D160" s="85" t="s">
        <v>134</v>
      </c>
      <c r="E160" s="23" t="s">
        <v>135</v>
      </c>
      <c r="F160" s="405">
        <v>253200</v>
      </c>
      <c r="G160" s="414"/>
      <c r="H160" s="464">
        <f t="shared" si="6"/>
        <v>253200</v>
      </c>
      <c r="I160" s="532"/>
    </row>
    <row r="161" spans="2:9" ht="15" customHeight="1">
      <c r="B161" s="110"/>
      <c r="C161" s="84"/>
      <c r="D161" s="93">
        <v>4480</v>
      </c>
      <c r="E161" s="23" t="s">
        <v>261</v>
      </c>
      <c r="F161" s="405">
        <v>100</v>
      </c>
      <c r="G161" s="414"/>
      <c r="H161" s="464">
        <f t="shared" si="6"/>
        <v>100</v>
      </c>
      <c r="I161" s="532"/>
    </row>
    <row r="162" spans="2:9" ht="15" customHeight="1">
      <c r="B162" s="110"/>
      <c r="C162" s="84"/>
      <c r="D162" s="93">
        <v>4610</v>
      </c>
      <c r="E162" s="23" t="s">
        <v>273</v>
      </c>
      <c r="F162" s="405">
        <v>100</v>
      </c>
      <c r="G162" s="414"/>
      <c r="H162" s="464">
        <f t="shared" si="6"/>
        <v>100</v>
      </c>
      <c r="I162" s="532"/>
    </row>
    <row r="163" spans="2:9" ht="15" customHeight="1">
      <c r="B163" s="110"/>
      <c r="C163" s="84"/>
      <c r="D163" s="93">
        <v>4700</v>
      </c>
      <c r="E163" s="23" t="s">
        <v>136</v>
      </c>
      <c r="F163" s="405">
        <v>2200</v>
      </c>
      <c r="G163" s="414"/>
      <c r="H163" s="464">
        <f t="shared" si="6"/>
        <v>2200</v>
      </c>
      <c r="I163" s="532"/>
    </row>
    <row r="164" spans="2:9" ht="15" customHeight="1">
      <c r="B164" s="110"/>
      <c r="C164" s="84"/>
      <c r="D164" s="85" t="s">
        <v>104</v>
      </c>
      <c r="E164" s="23" t="s">
        <v>105</v>
      </c>
      <c r="F164" s="405">
        <v>314000</v>
      </c>
      <c r="G164" s="414"/>
      <c r="H164" s="531">
        <f t="shared" si="6"/>
        <v>314000</v>
      </c>
      <c r="I164" s="532"/>
    </row>
    <row r="165" spans="2:9" ht="16.5" customHeight="1">
      <c r="B165" s="110"/>
      <c r="C165" s="214" t="s">
        <v>149</v>
      </c>
      <c r="D165" s="213"/>
      <c r="E165" s="183" t="s">
        <v>234</v>
      </c>
      <c r="F165" s="392">
        <f>SUM(F166:F183)</f>
        <v>838900</v>
      </c>
      <c r="G165" s="392">
        <f>SUM(G166:G183)</f>
        <v>0</v>
      </c>
      <c r="H165" s="392">
        <f>SUM(H166:H183)</f>
        <v>838900</v>
      </c>
      <c r="I165" s="532"/>
    </row>
    <row r="166" spans="2:9" ht="15" customHeight="1">
      <c r="B166" s="110"/>
      <c r="C166" s="84"/>
      <c r="D166" s="85" t="s">
        <v>76</v>
      </c>
      <c r="E166" s="23" t="s">
        <v>271</v>
      </c>
      <c r="F166" s="405">
        <v>22500</v>
      </c>
      <c r="G166" s="414"/>
      <c r="H166" s="464">
        <f aca="true" t="shared" si="7" ref="H166:H183">F166+G166</f>
        <v>22500</v>
      </c>
      <c r="I166" s="532"/>
    </row>
    <row r="167" spans="2:9" ht="15" customHeight="1">
      <c r="B167" s="110"/>
      <c r="C167" s="84"/>
      <c r="D167" s="85" t="s">
        <v>121</v>
      </c>
      <c r="E167" s="23" t="s">
        <v>122</v>
      </c>
      <c r="F167" s="405">
        <v>376770</v>
      </c>
      <c r="G167" s="414"/>
      <c r="H167" s="464">
        <f t="shared" si="7"/>
        <v>376770</v>
      </c>
      <c r="I167" s="532"/>
    </row>
    <row r="168" spans="2:9" ht="15" customHeight="1">
      <c r="B168" s="110"/>
      <c r="C168" s="84"/>
      <c r="D168" s="85" t="s">
        <v>131</v>
      </c>
      <c r="E168" s="23" t="s">
        <v>77</v>
      </c>
      <c r="F168" s="405">
        <v>31320</v>
      </c>
      <c r="G168" s="414"/>
      <c r="H168" s="464">
        <f t="shared" si="7"/>
        <v>31320</v>
      </c>
      <c r="I168" s="532"/>
    </row>
    <row r="169" spans="2:9" ht="15" customHeight="1">
      <c r="B169" s="110"/>
      <c r="C169" s="84"/>
      <c r="D169" s="85" t="s">
        <v>123</v>
      </c>
      <c r="E169" s="23" t="s">
        <v>124</v>
      </c>
      <c r="F169" s="405">
        <v>73300</v>
      </c>
      <c r="G169" s="414"/>
      <c r="H169" s="464">
        <f t="shared" si="7"/>
        <v>73300</v>
      </c>
      <c r="I169" s="532"/>
    </row>
    <row r="170" spans="2:9" ht="15" customHeight="1">
      <c r="B170" s="110"/>
      <c r="C170" s="84"/>
      <c r="D170" s="85" t="s">
        <v>125</v>
      </c>
      <c r="E170" s="23" t="s">
        <v>126</v>
      </c>
      <c r="F170" s="405">
        <v>10500</v>
      </c>
      <c r="G170" s="414"/>
      <c r="H170" s="464">
        <f t="shared" si="7"/>
        <v>10500</v>
      </c>
      <c r="I170" s="532"/>
    </row>
    <row r="171" spans="2:9" ht="15" customHeight="1">
      <c r="B171" s="110"/>
      <c r="C171" s="84"/>
      <c r="D171" s="84">
        <v>4170</v>
      </c>
      <c r="E171" s="23" t="s">
        <v>78</v>
      </c>
      <c r="F171" s="405">
        <v>5000</v>
      </c>
      <c r="G171" s="414"/>
      <c r="H171" s="464">
        <f t="shared" si="7"/>
        <v>5000</v>
      </c>
      <c r="I171" s="532"/>
    </row>
    <row r="172" spans="2:9" ht="15" customHeight="1">
      <c r="B172" s="110"/>
      <c r="C172" s="84"/>
      <c r="D172" s="85" t="s">
        <v>108</v>
      </c>
      <c r="E172" s="23" t="s">
        <v>75</v>
      </c>
      <c r="F172" s="405">
        <v>11600</v>
      </c>
      <c r="G172" s="414"/>
      <c r="H172" s="464">
        <f t="shared" si="7"/>
        <v>11600</v>
      </c>
      <c r="I172" s="532"/>
    </row>
    <row r="173" spans="2:9" ht="15" customHeight="1">
      <c r="B173" s="110"/>
      <c r="C173" s="84"/>
      <c r="D173" s="85" t="s">
        <v>108</v>
      </c>
      <c r="E173" s="23" t="s">
        <v>426</v>
      </c>
      <c r="F173" s="405">
        <v>4000</v>
      </c>
      <c r="G173" s="414"/>
      <c r="H173" s="464">
        <f t="shared" si="7"/>
        <v>4000</v>
      </c>
      <c r="I173" s="532"/>
    </row>
    <row r="174" spans="2:9" ht="15" customHeight="1">
      <c r="B174" s="110"/>
      <c r="C174" s="84"/>
      <c r="D174" s="85" t="s">
        <v>148</v>
      </c>
      <c r="E174" s="23" t="s">
        <v>352</v>
      </c>
      <c r="F174" s="405">
        <v>3000</v>
      </c>
      <c r="G174" s="414"/>
      <c r="H174" s="464">
        <f t="shared" si="7"/>
        <v>3000</v>
      </c>
      <c r="I174" s="532"/>
    </row>
    <row r="175" spans="2:9" ht="15" customHeight="1">
      <c r="B175" s="110"/>
      <c r="C175" s="84"/>
      <c r="D175" s="85" t="s">
        <v>132</v>
      </c>
      <c r="E175" s="23" t="s">
        <v>79</v>
      </c>
      <c r="F175" s="405">
        <v>24000</v>
      </c>
      <c r="G175" s="414"/>
      <c r="H175" s="464">
        <f t="shared" si="7"/>
        <v>24000</v>
      </c>
      <c r="I175" s="532"/>
    </row>
    <row r="176" spans="2:9" ht="15" customHeight="1">
      <c r="B176" s="110"/>
      <c r="C176" s="84"/>
      <c r="D176" s="85" t="s">
        <v>133</v>
      </c>
      <c r="E176" s="23" t="s">
        <v>80</v>
      </c>
      <c r="F176" s="405">
        <v>10000</v>
      </c>
      <c r="G176" s="414"/>
      <c r="H176" s="464">
        <f t="shared" si="7"/>
        <v>10000</v>
      </c>
      <c r="I176" s="532"/>
    </row>
    <row r="177" spans="2:9" ht="15" customHeight="1">
      <c r="B177" s="110"/>
      <c r="C177" s="84"/>
      <c r="D177" s="84" t="s">
        <v>160</v>
      </c>
      <c r="E177" s="23" t="s">
        <v>81</v>
      </c>
      <c r="F177" s="405">
        <v>600</v>
      </c>
      <c r="G177" s="414"/>
      <c r="H177" s="464">
        <f t="shared" si="7"/>
        <v>600</v>
      </c>
      <c r="I177" s="532"/>
    </row>
    <row r="178" spans="2:9" ht="15" customHeight="1">
      <c r="B178" s="110"/>
      <c r="C178" s="84"/>
      <c r="D178" s="85" t="s">
        <v>73</v>
      </c>
      <c r="E178" s="23" t="s">
        <v>74</v>
      </c>
      <c r="F178" s="405">
        <v>8000</v>
      </c>
      <c r="G178" s="414"/>
      <c r="H178" s="464">
        <f t="shared" si="7"/>
        <v>8000</v>
      </c>
      <c r="I178" s="532"/>
    </row>
    <row r="179" spans="2:9" ht="24">
      <c r="B179" s="110"/>
      <c r="C179" s="84"/>
      <c r="D179" s="93">
        <v>4330</v>
      </c>
      <c r="E179" s="23" t="s">
        <v>161</v>
      </c>
      <c r="F179" s="405">
        <v>230000</v>
      </c>
      <c r="G179" s="414"/>
      <c r="H179" s="464">
        <f t="shared" si="7"/>
        <v>230000</v>
      </c>
      <c r="I179" s="532"/>
    </row>
    <row r="180" spans="2:9" ht="15" customHeight="1">
      <c r="B180" s="110"/>
      <c r="C180" s="84"/>
      <c r="D180" s="93">
        <v>4360</v>
      </c>
      <c r="E180" s="23" t="s">
        <v>326</v>
      </c>
      <c r="F180" s="405">
        <v>1500</v>
      </c>
      <c r="G180" s="414"/>
      <c r="H180" s="464">
        <f t="shared" si="7"/>
        <v>1500</v>
      </c>
      <c r="I180" s="532"/>
    </row>
    <row r="181" spans="2:9" ht="15" customHeight="1">
      <c r="B181" s="110"/>
      <c r="C181" s="84"/>
      <c r="D181" s="85" t="s">
        <v>113</v>
      </c>
      <c r="E181" s="23" t="s">
        <v>83</v>
      </c>
      <c r="F181" s="405">
        <v>900</v>
      </c>
      <c r="G181" s="414"/>
      <c r="H181" s="464">
        <f t="shared" si="7"/>
        <v>900</v>
      </c>
      <c r="I181" s="532"/>
    </row>
    <row r="182" spans="2:9" ht="15" customHeight="1">
      <c r="B182" s="110"/>
      <c r="C182" s="84"/>
      <c r="D182" s="85" t="s">
        <v>134</v>
      </c>
      <c r="E182" s="23" t="s">
        <v>135</v>
      </c>
      <c r="F182" s="405">
        <v>25810</v>
      </c>
      <c r="G182" s="414"/>
      <c r="H182" s="464">
        <f t="shared" si="7"/>
        <v>25810</v>
      </c>
      <c r="I182" s="532"/>
    </row>
    <row r="183" spans="2:9" ht="15" customHeight="1">
      <c r="B183" s="110"/>
      <c r="C183" s="84"/>
      <c r="D183" s="93">
        <v>4480</v>
      </c>
      <c r="E183" s="23" t="s">
        <v>261</v>
      </c>
      <c r="F183" s="405">
        <v>100</v>
      </c>
      <c r="G183" s="414"/>
      <c r="H183" s="464">
        <f t="shared" si="7"/>
        <v>100</v>
      </c>
      <c r="I183" s="532"/>
    </row>
    <row r="184" spans="2:9" ht="15" customHeight="1">
      <c r="B184" s="111"/>
      <c r="C184" s="214" t="s">
        <v>150</v>
      </c>
      <c r="D184" s="213"/>
      <c r="E184" s="183" t="s">
        <v>235</v>
      </c>
      <c r="F184" s="392">
        <f>SUM(F185:F204)</f>
        <v>2180780</v>
      </c>
      <c r="G184" s="392">
        <f>SUM(G185:G204)</f>
        <v>0</v>
      </c>
      <c r="H184" s="392">
        <f>SUM(H185:H204)</f>
        <v>2180780</v>
      </c>
      <c r="I184" s="532"/>
    </row>
    <row r="185" spans="2:9" ht="15" customHeight="1">
      <c r="B185" s="110"/>
      <c r="C185" s="84"/>
      <c r="D185" s="85" t="s">
        <v>76</v>
      </c>
      <c r="E185" s="23" t="s">
        <v>271</v>
      </c>
      <c r="F185" s="405">
        <v>53000</v>
      </c>
      <c r="G185" s="414"/>
      <c r="H185" s="464">
        <f aca="true" t="shared" si="8" ref="H185:H204">F185+G185</f>
        <v>53000</v>
      </c>
      <c r="I185" s="532"/>
    </row>
    <row r="186" spans="2:9" ht="15" customHeight="1">
      <c r="B186" s="110"/>
      <c r="C186" s="84"/>
      <c r="D186" s="85" t="s">
        <v>121</v>
      </c>
      <c r="E186" s="23" t="s">
        <v>122</v>
      </c>
      <c r="F186" s="405">
        <v>1060300</v>
      </c>
      <c r="G186" s="414"/>
      <c r="H186" s="464">
        <f t="shared" si="8"/>
        <v>1060300</v>
      </c>
      <c r="I186" s="532"/>
    </row>
    <row r="187" spans="2:9" ht="15" customHeight="1">
      <c r="B187" s="110"/>
      <c r="C187" s="84"/>
      <c r="D187" s="85" t="s">
        <v>131</v>
      </c>
      <c r="E187" s="23" t="s">
        <v>77</v>
      </c>
      <c r="F187" s="405">
        <v>84040</v>
      </c>
      <c r="G187" s="414"/>
      <c r="H187" s="464">
        <f t="shared" si="8"/>
        <v>84040</v>
      </c>
      <c r="I187" s="532"/>
    </row>
    <row r="188" spans="2:9" ht="15" customHeight="1">
      <c r="B188" s="110"/>
      <c r="C188" s="84"/>
      <c r="D188" s="85" t="s">
        <v>123</v>
      </c>
      <c r="E188" s="23" t="s">
        <v>124</v>
      </c>
      <c r="F188" s="405">
        <v>205200</v>
      </c>
      <c r="G188" s="414"/>
      <c r="H188" s="464">
        <f t="shared" si="8"/>
        <v>205200</v>
      </c>
      <c r="I188" s="532"/>
    </row>
    <row r="189" spans="2:9" ht="15" customHeight="1">
      <c r="B189" s="110"/>
      <c r="C189" s="84"/>
      <c r="D189" s="85" t="s">
        <v>125</v>
      </c>
      <c r="E189" s="23" t="s">
        <v>126</v>
      </c>
      <c r="F189" s="405">
        <v>29200</v>
      </c>
      <c r="G189" s="414"/>
      <c r="H189" s="464">
        <f t="shared" si="8"/>
        <v>29200</v>
      </c>
      <c r="I189" s="532"/>
    </row>
    <row r="190" spans="2:9" ht="15" customHeight="1">
      <c r="B190" s="110"/>
      <c r="C190" s="84"/>
      <c r="D190" s="84">
        <v>4170</v>
      </c>
      <c r="E190" s="23" t="s">
        <v>78</v>
      </c>
      <c r="F190" s="405">
        <v>9000</v>
      </c>
      <c r="G190" s="414"/>
      <c r="H190" s="464">
        <f t="shared" si="8"/>
        <v>9000</v>
      </c>
      <c r="I190" s="532"/>
    </row>
    <row r="191" spans="2:9" ht="15" customHeight="1">
      <c r="B191" s="110"/>
      <c r="C191" s="84"/>
      <c r="D191" s="85" t="s">
        <v>108</v>
      </c>
      <c r="E191" s="23" t="s">
        <v>75</v>
      </c>
      <c r="F191" s="405">
        <v>50000</v>
      </c>
      <c r="G191" s="414"/>
      <c r="H191" s="464">
        <f t="shared" si="8"/>
        <v>50000</v>
      </c>
      <c r="I191" s="532"/>
    </row>
    <row r="192" spans="2:9" ht="15" customHeight="1">
      <c r="B192" s="110"/>
      <c r="C192" s="84"/>
      <c r="D192" s="85" t="s">
        <v>148</v>
      </c>
      <c r="E192" s="23" t="s">
        <v>352</v>
      </c>
      <c r="F192" s="405">
        <v>8000</v>
      </c>
      <c r="G192" s="414"/>
      <c r="H192" s="464">
        <f t="shared" si="8"/>
        <v>8000</v>
      </c>
      <c r="I192" s="532"/>
    </row>
    <row r="193" spans="2:9" ht="15" customHeight="1">
      <c r="B193" s="110"/>
      <c r="C193" s="84"/>
      <c r="D193" s="85" t="s">
        <v>132</v>
      </c>
      <c r="E193" s="23" t="s">
        <v>79</v>
      </c>
      <c r="F193" s="405">
        <v>95000</v>
      </c>
      <c r="G193" s="414"/>
      <c r="H193" s="464">
        <f t="shared" si="8"/>
        <v>95000</v>
      </c>
      <c r="I193" s="532"/>
    </row>
    <row r="194" spans="2:9" ht="15" customHeight="1">
      <c r="B194" s="110"/>
      <c r="C194" s="84"/>
      <c r="D194" s="85" t="s">
        <v>133</v>
      </c>
      <c r="E194" s="23" t="s">
        <v>80</v>
      </c>
      <c r="F194" s="405">
        <v>35000</v>
      </c>
      <c r="G194" s="414"/>
      <c r="H194" s="464">
        <f t="shared" si="8"/>
        <v>35000</v>
      </c>
      <c r="I194" s="532"/>
    </row>
    <row r="195" spans="2:9" ht="15" customHeight="1">
      <c r="B195" s="110"/>
      <c r="C195" s="84"/>
      <c r="D195" s="84" t="s">
        <v>160</v>
      </c>
      <c r="E195" s="23" t="s">
        <v>81</v>
      </c>
      <c r="F195" s="405">
        <v>1200</v>
      </c>
      <c r="G195" s="414"/>
      <c r="H195" s="464">
        <f t="shared" si="8"/>
        <v>1200</v>
      </c>
      <c r="I195" s="532"/>
    </row>
    <row r="196" spans="2:9" ht="15" customHeight="1">
      <c r="B196" s="110"/>
      <c r="C196" s="84"/>
      <c r="D196" s="85" t="s">
        <v>73</v>
      </c>
      <c r="E196" s="23" t="s">
        <v>74</v>
      </c>
      <c r="F196" s="405">
        <v>43000</v>
      </c>
      <c r="G196" s="414"/>
      <c r="H196" s="464">
        <f t="shared" si="8"/>
        <v>43000</v>
      </c>
      <c r="I196" s="532"/>
    </row>
    <row r="197" spans="2:9" ht="24">
      <c r="B197" s="110"/>
      <c r="C197" s="84"/>
      <c r="D197" s="93">
        <v>4330</v>
      </c>
      <c r="E197" s="23" t="s">
        <v>161</v>
      </c>
      <c r="F197" s="405">
        <v>230000</v>
      </c>
      <c r="G197" s="414"/>
      <c r="H197" s="464">
        <f t="shared" si="8"/>
        <v>230000</v>
      </c>
      <c r="I197" s="532"/>
    </row>
    <row r="198" spans="2:9" ht="15" customHeight="1">
      <c r="B198" s="110"/>
      <c r="C198" s="84"/>
      <c r="D198" s="93">
        <v>4360</v>
      </c>
      <c r="E198" s="23" t="s">
        <v>326</v>
      </c>
      <c r="F198" s="405">
        <v>5000</v>
      </c>
      <c r="G198" s="414"/>
      <c r="H198" s="464">
        <f t="shared" si="8"/>
        <v>5000</v>
      </c>
      <c r="I198" s="532"/>
    </row>
    <row r="199" spans="2:9" ht="15" customHeight="1">
      <c r="B199" s="110"/>
      <c r="C199" s="84"/>
      <c r="D199" s="85" t="s">
        <v>128</v>
      </c>
      <c r="E199" s="23" t="s">
        <v>82</v>
      </c>
      <c r="F199" s="405">
        <v>3000</v>
      </c>
      <c r="G199" s="414"/>
      <c r="H199" s="464">
        <f t="shared" si="8"/>
        <v>3000</v>
      </c>
      <c r="I199" s="532"/>
    </row>
    <row r="200" spans="2:9" ht="15" customHeight="1">
      <c r="B200" s="110"/>
      <c r="C200" s="84"/>
      <c r="D200" s="84">
        <v>4430</v>
      </c>
      <c r="E200" s="23" t="s">
        <v>83</v>
      </c>
      <c r="F200" s="405">
        <v>3500</v>
      </c>
      <c r="G200" s="414"/>
      <c r="H200" s="464">
        <f t="shared" si="8"/>
        <v>3500</v>
      </c>
      <c r="I200" s="532"/>
    </row>
    <row r="201" spans="2:9" ht="15" customHeight="1">
      <c r="B201" s="110"/>
      <c r="C201" s="84"/>
      <c r="D201" s="85" t="s">
        <v>134</v>
      </c>
      <c r="E201" s="23" t="s">
        <v>135</v>
      </c>
      <c r="F201" s="405">
        <v>65440</v>
      </c>
      <c r="G201" s="414"/>
      <c r="H201" s="464">
        <f t="shared" si="8"/>
        <v>65440</v>
      </c>
      <c r="I201" s="532"/>
    </row>
    <row r="202" spans="2:9" ht="15" customHeight="1">
      <c r="B202" s="110"/>
      <c r="C202" s="84"/>
      <c r="D202" s="93">
        <v>4480</v>
      </c>
      <c r="E202" s="23" t="s">
        <v>261</v>
      </c>
      <c r="F202" s="405">
        <v>100</v>
      </c>
      <c r="G202" s="414"/>
      <c r="H202" s="464">
        <f t="shared" si="8"/>
        <v>100</v>
      </c>
      <c r="I202" s="532"/>
    </row>
    <row r="203" spans="2:9" ht="15" customHeight="1">
      <c r="B203" s="110"/>
      <c r="C203" s="84"/>
      <c r="D203" s="93">
        <v>4700</v>
      </c>
      <c r="E203" s="23" t="s">
        <v>136</v>
      </c>
      <c r="F203" s="405">
        <v>800</v>
      </c>
      <c r="G203" s="414"/>
      <c r="H203" s="464">
        <f t="shared" si="8"/>
        <v>800</v>
      </c>
      <c r="I203" s="532"/>
    </row>
    <row r="204" spans="2:9" ht="15" customHeight="1">
      <c r="B204" s="110"/>
      <c r="C204" s="84"/>
      <c r="D204" s="85" t="s">
        <v>104</v>
      </c>
      <c r="E204" s="23" t="s">
        <v>105</v>
      </c>
      <c r="F204" s="405">
        <v>200000</v>
      </c>
      <c r="G204" s="414"/>
      <c r="H204" s="464">
        <f t="shared" si="8"/>
        <v>200000</v>
      </c>
      <c r="I204" s="532"/>
    </row>
    <row r="205" spans="2:9" ht="15" customHeight="1">
      <c r="B205" s="111"/>
      <c r="C205" s="214" t="s">
        <v>151</v>
      </c>
      <c r="D205" s="213"/>
      <c r="E205" s="183" t="s">
        <v>189</v>
      </c>
      <c r="F205" s="392">
        <f>SUM(F206:F211)</f>
        <v>450866</v>
      </c>
      <c r="G205" s="392">
        <f>SUM(G206:G211)</f>
        <v>0</v>
      </c>
      <c r="H205" s="392">
        <f>SUM(H206:H211)</f>
        <v>450866</v>
      </c>
      <c r="I205" s="532"/>
    </row>
    <row r="206" spans="2:9" ht="15" customHeight="1">
      <c r="B206" s="110"/>
      <c r="C206" s="84"/>
      <c r="D206" s="85" t="s">
        <v>76</v>
      </c>
      <c r="E206" s="23" t="s">
        <v>271</v>
      </c>
      <c r="F206" s="405">
        <v>20300</v>
      </c>
      <c r="G206" s="414"/>
      <c r="H206" s="464">
        <f aca="true" t="shared" si="9" ref="H206:H211">F206+G206</f>
        <v>20300</v>
      </c>
      <c r="I206" s="532"/>
    </row>
    <row r="207" spans="2:9" ht="15" customHeight="1">
      <c r="B207" s="110"/>
      <c r="C207" s="84"/>
      <c r="D207" s="85" t="s">
        <v>121</v>
      </c>
      <c r="E207" s="23" t="s">
        <v>122</v>
      </c>
      <c r="F207" s="405">
        <v>316076</v>
      </c>
      <c r="G207" s="414"/>
      <c r="H207" s="464">
        <f t="shared" si="9"/>
        <v>316076</v>
      </c>
      <c r="I207" s="532"/>
    </row>
    <row r="208" spans="2:9" ht="15" customHeight="1">
      <c r="B208" s="110"/>
      <c r="C208" s="84"/>
      <c r="D208" s="85" t="s">
        <v>131</v>
      </c>
      <c r="E208" s="23" t="s">
        <v>77</v>
      </c>
      <c r="F208" s="405">
        <v>27840</v>
      </c>
      <c r="G208" s="414"/>
      <c r="H208" s="464">
        <f t="shared" si="9"/>
        <v>27840</v>
      </c>
      <c r="I208" s="532"/>
    </row>
    <row r="209" spans="2:9" ht="15" customHeight="1">
      <c r="B209" s="110"/>
      <c r="C209" s="84"/>
      <c r="D209" s="85" t="s">
        <v>123</v>
      </c>
      <c r="E209" s="23" t="s">
        <v>124</v>
      </c>
      <c r="F209" s="405">
        <v>62800</v>
      </c>
      <c r="G209" s="414"/>
      <c r="H209" s="464">
        <f t="shared" si="9"/>
        <v>62800</v>
      </c>
      <c r="I209" s="532"/>
    </row>
    <row r="210" spans="2:9" ht="15" customHeight="1">
      <c r="B210" s="110"/>
      <c r="C210" s="84"/>
      <c r="D210" s="85" t="s">
        <v>125</v>
      </c>
      <c r="E210" s="23" t="s">
        <v>126</v>
      </c>
      <c r="F210" s="405">
        <v>8900</v>
      </c>
      <c r="G210" s="414"/>
      <c r="H210" s="464">
        <f t="shared" si="9"/>
        <v>8900</v>
      </c>
      <c r="I210" s="532"/>
    </row>
    <row r="211" spans="2:9" ht="15" customHeight="1">
      <c r="B211" s="110"/>
      <c r="C211" s="84"/>
      <c r="D211" s="85" t="s">
        <v>134</v>
      </c>
      <c r="E211" s="23" t="s">
        <v>135</v>
      </c>
      <c r="F211" s="405">
        <v>14950</v>
      </c>
      <c r="G211" s="414"/>
      <c r="H211" s="464">
        <f t="shared" si="9"/>
        <v>14950</v>
      </c>
      <c r="I211" s="532"/>
    </row>
    <row r="212" spans="2:9" ht="15" customHeight="1">
      <c r="B212" s="111"/>
      <c r="C212" s="214" t="s">
        <v>152</v>
      </c>
      <c r="D212" s="213"/>
      <c r="E212" s="183" t="s">
        <v>236</v>
      </c>
      <c r="F212" s="392">
        <f>SUM(F213:F224)</f>
        <v>551735</v>
      </c>
      <c r="G212" s="392">
        <f>SUM(G213:G224)</f>
        <v>0</v>
      </c>
      <c r="H212" s="392">
        <f>SUM(H213:H224)</f>
        <v>551735</v>
      </c>
      <c r="I212" s="532"/>
    </row>
    <row r="213" spans="2:9" ht="15" customHeight="1">
      <c r="B213" s="111"/>
      <c r="C213" s="86"/>
      <c r="D213" s="85" t="s">
        <v>76</v>
      </c>
      <c r="E213" s="23" t="s">
        <v>271</v>
      </c>
      <c r="F213" s="405">
        <v>250</v>
      </c>
      <c r="G213" s="414"/>
      <c r="H213" s="464">
        <f aca="true" t="shared" si="10" ref="H213:H224">F213+G213</f>
        <v>250</v>
      </c>
      <c r="I213" s="532"/>
    </row>
    <row r="214" spans="2:9" ht="15" customHeight="1">
      <c r="B214" s="111"/>
      <c r="C214" s="86"/>
      <c r="D214" s="85" t="s">
        <v>121</v>
      </c>
      <c r="E214" s="23" t="s">
        <v>122</v>
      </c>
      <c r="F214" s="405">
        <v>54400</v>
      </c>
      <c r="G214" s="414"/>
      <c r="H214" s="464">
        <f t="shared" si="10"/>
        <v>54400</v>
      </c>
      <c r="I214" s="532"/>
    </row>
    <row r="215" spans="2:9" ht="15" customHeight="1">
      <c r="B215" s="111"/>
      <c r="C215" s="86"/>
      <c r="D215" s="85" t="s">
        <v>131</v>
      </c>
      <c r="E215" s="23" t="s">
        <v>77</v>
      </c>
      <c r="F215" s="405">
        <v>3405</v>
      </c>
      <c r="G215" s="414"/>
      <c r="H215" s="464">
        <f t="shared" si="10"/>
        <v>3405</v>
      </c>
      <c r="I215" s="532"/>
    </row>
    <row r="216" spans="2:9" ht="15" customHeight="1">
      <c r="B216" s="110"/>
      <c r="C216" s="84"/>
      <c r="D216" s="85" t="s">
        <v>123</v>
      </c>
      <c r="E216" s="23" t="s">
        <v>124</v>
      </c>
      <c r="F216" s="405">
        <v>8550</v>
      </c>
      <c r="G216" s="414"/>
      <c r="H216" s="464">
        <f t="shared" si="10"/>
        <v>8550</v>
      </c>
      <c r="I216" s="532"/>
    </row>
    <row r="217" spans="2:9" ht="15" customHeight="1">
      <c r="B217" s="110"/>
      <c r="C217" s="84"/>
      <c r="D217" s="85" t="s">
        <v>125</v>
      </c>
      <c r="E217" s="23" t="s">
        <v>126</v>
      </c>
      <c r="F217" s="405">
        <v>1400</v>
      </c>
      <c r="G217" s="414"/>
      <c r="H217" s="464">
        <f t="shared" si="10"/>
        <v>1400</v>
      </c>
      <c r="I217" s="532"/>
    </row>
    <row r="218" spans="2:9" ht="15" customHeight="1">
      <c r="B218" s="110"/>
      <c r="C218" s="84"/>
      <c r="D218" s="84">
        <v>4170</v>
      </c>
      <c r="E218" s="23" t="s">
        <v>78</v>
      </c>
      <c r="F218" s="405">
        <v>10000</v>
      </c>
      <c r="G218" s="414"/>
      <c r="H218" s="464">
        <f t="shared" si="10"/>
        <v>10000</v>
      </c>
      <c r="I218" s="532"/>
    </row>
    <row r="219" spans="2:9" ht="15" customHeight="1">
      <c r="B219" s="110"/>
      <c r="C219" s="84"/>
      <c r="D219" s="84" t="s">
        <v>108</v>
      </c>
      <c r="E219" s="23" t="s">
        <v>75</v>
      </c>
      <c r="F219" s="405">
        <v>10000</v>
      </c>
      <c r="G219" s="414"/>
      <c r="H219" s="464">
        <f t="shared" si="10"/>
        <v>10000</v>
      </c>
      <c r="I219" s="532"/>
    </row>
    <row r="220" spans="2:9" ht="15" customHeight="1">
      <c r="B220" s="110"/>
      <c r="C220" s="84"/>
      <c r="D220" s="85" t="s">
        <v>133</v>
      </c>
      <c r="E220" s="23" t="s">
        <v>80</v>
      </c>
      <c r="F220" s="405">
        <v>10000</v>
      </c>
      <c r="G220" s="414"/>
      <c r="H220" s="464">
        <f t="shared" si="10"/>
        <v>10000</v>
      </c>
      <c r="I220" s="532"/>
    </row>
    <row r="221" spans="2:9" ht="15" customHeight="1">
      <c r="B221" s="110"/>
      <c r="C221" s="84"/>
      <c r="D221" s="84" t="s">
        <v>160</v>
      </c>
      <c r="E221" s="23" t="s">
        <v>81</v>
      </c>
      <c r="F221" s="405">
        <v>500</v>
      </c>
      <c r="G221" s="414"/>
      <c r="H221" s="464">
        <f t="shared" si="10"/>
        <v>500</v>
      </c>
      <c r="I221" s="532"/>
    </row>
    <row r="222" spans="2:9" ht="15" customHeight="1">
      <c r="B222" s="110"/>
      <c r="C222" s="84"/>
      <c r="D222" s="85" t="s">
        <v>73</v>
      </c>
      <c r="E222" s="23" t="s">
        <v>74</v>
      </c>
      <c r="F222" s="405">
        <v>450000</v>
      </c>
      <c r="G222" s="414"/>
      <c r="H222" s="464">
        <f t="shared" si="10"/>
        <v>450000</v>
      </c>
      <c r="I222" s="532"/>
    </row>
    <row r="223" spans="2:9" ht="15" customHeight="1">
      <c r="B223" s="110"/>
      <c r="C223" s="84"/>
      <c r="D223" s="85" t="s">
        <v>113</v>
      </c>
      <c r="E223" s="23" t="s">
        <v>83</v>
      </c>
      <c r="F223" s="405">
        <v>2000</v>
      </c>
      <c r="G223" s="414"/>
      <c r="H223" s="464">
        <f t="shared" si="10"/>
        <v>2000</v>
      </c>
      <c r="I223" s="532"/>
    </row>
    <row r="224" spans="2:9" ht="15" customHeight="1">
      <c r="B224" s="110"/>
      <c r="C224" s="84"/>
      <c r="D224" s="85" t="s">
        <v>134</v>
      </c>
      <c r="E224" s="23" t="s">
        <v>135</v>
      </c>
      <c r="F224" s="405">
        <v>1230</v>
      </c>
      <c r="G224" s="414"/>
      <c r="H224" s="464">
        <f t="shared" si="10"/>
        <v>1230</v>
      </c>
      <c r="I224" s="532"/>
    </row>
    <row r="225" spans="2:9" ht="15" customHeight="1">
      <c r="B225" s="111"/>
      <c r="C225" s="214" t="s">
        <v>153</v>
      </c>
      <c r="D225" s="213"/>
      <c r="E225" s="183" t="s">
        <v>237</v>
      </c>
      <c r="F225" s="392">
        <f>SUM(F226:F226)</f>
        <v>42900</v>
      </c>
      <c r="G225" s="392"/>
      <c r="H225" s="392">
        <f>SUM(H226:H226)</f>
        <v>42900</v>
      </c>
      <c r="I225" s="532"/>
    </row>
    <row r="226" spans="2:9" ht="15" customHeight="1">
      <c r="B226" s="110"/>
      <c r="C226" s="84"/>
      <c r="D226" s="93">
        <v>4700</v>
      </c>
      <c r="E226" s="23" t="s">
        <v>136</v>
      </c>
      <c r="F226" s="391">
        <v>42900</v>
      </c>
      <c r="G226" s="414"/>
      <c r="H226" s="464">
        <f>F226+G226</f>
        <v>42900</v>
      </c>
      <c r="I226" s="532"/>
    </row>
    <row r="227" spans="2:9" ht="15" customHeight="1">
      <c r="B227" s="110"/>
      <c r="C227" s="214" t="s">
        <v>319</v>
      </c>
      <c r="D227" s="213"/>
      <c r="E227" s="183" t="s">
        <v>327</v>
      </c>
      <c r="F227" s="392">
        <f>SUM(F228:F238)</f>
        <v>285320</v>
      </c>
      <c r="G227" s="392">
        <f>SUM(G228:G238)</f>
        <v>0</v>
      </c>
      <c r="H227" s="392">
        <f>SUM(H228:H238)</f>
        <v>285320</v>
      </c>
      <c r="I227" s="532"/>
    </row>
    <row r="228" spans="2:9" ht="15" customHeight="1">
      <c r="B228" s="110"/>
      <c r="C228" s="84"/>
      <c r="D228" s="85" t="s">
        <v>76</v>
      </c>
      <c r="E228" s="23" t="s">
        <v>271</v>
      </c>
      <c r="F228" s="391">
        <v>1000</v>
      </c>
      <c r="G228" s="414"/>
      <c r="H228" s="464">
        <f aca="true" t="shared" si="11" ref="H228:H238">F228+G228</f>
        <v>1000</v>
      </c>
      <c r="I228" s="532"/>
    </row>
    <row r="229" spans="2:9" ht="15" customHeight="1">
      <c r="B229" s="110"/>
      <c r="C229" s="84"/>
      <c r="D229" s="85" t="s">
        <v>121</v>
      </c>
      <c r="E229" s="23" t="s">
        <v>122</v>
      </c>
      <c r="F229" s="391">
        <v>106200</v>
      </c>
      <c r="G229" s="414"/>
      <c r="H229" s="464">
        <f t="shared" si="11"/>
        <v>106200</v>
      </c>
      <c r="I229" s="532"/>
    </row>
    <row r="230" spans="2:9" ht="15" customHeight="1">
      <c r="B230" s="110"/>
      <c r="C230" s="84"/>
      <c r="D230" s="85" t="s">
        <v>131</v>
      </c>
      <c r="E230" s="23" t="s">
        <v>77</v>
      </c>
      <c r="F230" s="391">
        <v>8600</v>
      </c>
      <c r="G230" s="414"/>
      <c r="H230" s="464">
        <f t="shared" si="11"/>
        <v>8600</v>
      </c>
      <c r="I230" s="532"/>
    </row>
    <row r="231" spans="2:9" ht="15" customHeight="1">
      <c r="B231" s="110"/>
      <c r="C231" s="84"/>
      <c r="D231" s="85" t="s">
        <v>123</v>
      </c>
      <c r="E231" s="23" t="s">
        <v>124</v>
      </c>
      <c r="F231" s="391">
        <v>19700</v>
      </c>
      <c r="G231" s="414"/>
      <c r="H231" s="464">
        <f t="shared" si="11"/>
        <v>19700</v>
      </c>
      <c r="I231" s="532"/>
    </row>
    <row r="232" spans="2:9" ht="15" customHeight="1">
      <c r="B232" s="110"/>
      <c r="C232" s="84"/>
      <c r="D232" s="85" t="s">
        <v>125</v>
      </c>
      <c r="E232" s="23" t="s">
        <v>126</v>
      </c>
      <c r="F232" s="391">
        <v>2800</v>
      </c>
      <c r="G232" s="414"/>
      <c r="H232" s="464">
        <f t="shared" si="11"/>
        <v>2800</v>
      </c>
      <c r="I232" s="532"/>
    </row>
    <row r="233" spans="2:9" ht="15" customHeight="1">
      <c r="B233" s="110"/>
      <c r="C233" s="84"/>
      <c r="D233" s="84">
        <v>4170</v>
      </c>
      <c r="E233" s="23" t="s">
        <v>78</v>
      </c>
      <c r="F233" s="391">
        <v>1000</v>
      </c>
      <c r="G233" s="414"/>
      <c r="H233" s="464">
        <f t="shared" si="11"/>
        <v>1000</v>
      </c>
      <c r="I233" s="532"/>
    </row>
    <row r="234" spans="2:9" ht="15" customHeight="1">
      <c r="B234" s="110"/>
      <c r="C234" s="84"/>
      <c r="D234" s="85" t="s">
        <v>108</v>
      </c>
      <c r="E234" s="23" t="s">
        <v>75</v>
      </c>
      <c r="F234" s="391">
        <v>10000</v>
      </c>
      <c r="G234" s="414"/>
      <c r="H234" s="464">
        <f t="shared" si="11"/>
        <v>10000</v>
      </c>
      <c r="I234" s="532"/>
    </row>
    <row r="235" spans="2:9" ht="15" customHeight="1">
      <c r="B235" s="110"/>
      <c r="C235" s="84"/>
      <c r="D235" s="93">
        <v>4220</v>
      </c>
      <c r="E235" s="23" t="s">
        <v>158</v>
      </c>
      <c r="F235" s="391">
        <v>130000</v>
      </c>
      <c r="G235" s="414"/>
      <c r="H235" s="464">
        <f t="shared" si="11"/>
        <v>130000</v>
      </c>
      <c r="I235" s="532"/>
    </row>
    <row r="236" spans="2:9" ht="15" customHeight="1">
      <c r="B236" s="110"/>
      <c r="C236" s="84"/>
      <c r="D236" s="84" t="s">
        <v>160</v>
      </c>
      <c r="E236" s="23" t="s">
        <v>81</v>
      </c>
      <c r="F236" s="391">
        <v>300</v>
      </c>
      <c r="G236" s="414"/>
      <c r="H236" s="464">
        <f t="shared" si="11"/>
        <v>300</v>
      </c>
      <c r="I236" s="532"/>
    </row>
    <row r="237" spans="2:9" ht="15" customHeight="1">
      <c r="B237" s="110"/>
      <c r="C237" s="84"/>
      <c r="D237" s="85" t="s">
        <v>134</v>
      </c>
      <c r="E237" s="23" t="s">
        <v>135</v>
      </c>
      <c r="F237" s="391">
        <v>4920</v>
      </c>
      <c r="G237" s="414"/>
      <c r="H237" s="464">
        <f t="shared" si="11"/>
        <v>4920</v>
      </c>
      <c r="I237" s="532"/>
    </row>
    <row r="238" spans="2:9" ht="15" customHeight="1">
      <c r="B238" s="110"/>
      <c r="C238" s="84"/>
      <c r="D238" s="93">
        <v>4700</v>
      </c>
      <c r="E238" s="23" t="s">
        <v>136</v>
      </c>
      <c r="F238" s="391">
        <v>800</v>
      </c>
      <c r="G238" s="414"/>
      <c r="H238" s="464">
        <f t="shared" si="11"/>
        <v>800</v>
      </c>
      <c r="I238" s="532"/>
    </row>
    <row r="239" spans="2:9" ht="55.5" customHeight="1">
      <c r="B239" s="110"/>
      <c r="C239" s="214" t="s">
        <v>320</v>
      </c>
      <c r="D239" s="93"/>
      <c r="E239" s="183" t="s">
        <v>328</v>
      </c>
      <c r="F239" s="392">
        <f>SUM(F240:F244)</f>
        <v>42000</v>
      </c>
      <c r="G239" s="392"/>
      <c r="H239" s="392">
        <f>SUM(H240:H244)</f>
        <v>42000</v>
      </c>
      <c r="I239" s="532"/>
    </row>
    <row r="240" spans="2:9" ht="15" customHeight="1">
      <c r="B240" s="110"/>
      <c r="C240" s="84"/>
      <c r="D240" s="85" t="s">
        <v>121</v>
      </c>
      <c r="E240" s="23" t="s">
        <v>122</v>
      </c>
      <c r="F240" s="391">
        <v>31100</v>
      </c>
      <c r="G240" s="414"/>
      <c r="H240" s="464">
        <f>F240+G240</f>
        <v>31100</v>
      </c>
      <c r="I240" s="532"/>
    </row>
    <row r="241" spans="2:9" ht="15" customHeight="1">
      <c r="B241" s="110"/>
      <c r="C241" s="84"/>
      <c r="D241" s="85" t="s">
        <v>131</v>
      </c>
      <c r="E241" s="23" t="s">
        <v>77</v>
      </c>
      <c r="F241" s="391">
        <v>1100</v>
      </c>
      <c r="G241" s="414"/>
      <c r="H241" s="464">
        <f>F241+G241</f>
        <v>1100</v>
      </c>
      <c r="I241" s="532"/>
    </row>
    <row r="242" spans="2:9" ht="15" customHeight="1">
      <c r="B242" s="110"/>
      <c r="C242" s="84"/>
      <c r="D242" s="85" t="s">
        <v>123</v>
      </c>
      <c r="E242" s="23" t="s">
        <v>124</v>
      </c>
      <c r="F242" s="391">
        <v>5300</v>
      </c>
      <c r="G242" s="414"/>
      <c r="H242" s="464">
        <f>F242+G242</f>
        <v>5300</v>
      </c>
      <c r="I242" s="532"/>
    </row>
    <row r="243" spans="2:9" ht="15" customHeight="1">
      <c r="B243" s="110"/>
      <c r="C243" s="84"/>
      <c r="D243" s="85" t="s">
        <v>125</v>
      </c>
      <c r="E243" s="23" t="s">
        <v>126</v>
      </c>
      <c r="F243" s="391">
        <v>800</v>
      </c>
      <c r="G243" s="414"/>
      <c r="H243" s="464">
        <f>F243+G243</f>
        <v>800</v>
      </c>
      <c r="I243" s="532"/>
    </row>
    <row r="244" spans="2:9" ht="15" customHeight="1">
      <c r="B244" s="110"/>
      <c r="C244" s="84"/>
      <c r="D244" s="85" t="s">
        <v>148</v>
      </c>
      <c r="E244" s="23" t="s">
        <v>352</v>
      </c>
      <c r="F244" s="391">
        <v>3700</v>
      </c>
      <c r="G244" s="414"/>
      <c r="H244" s="464">
        <f>F244+G244</f>
        <v>3700</v>
      </c>
      <c r="I244" s="532"/>
    </row>
    <row r="245" spans="2:9" ht="38.25">
      <c r="B245" s="110"/>
      <c r="C245" s="214" t="s">
        <v>321</v>
      </c>
      <c r="D245" s="93"/>
      <c r="E245" s="183" t="s">
        <v>427</v>
      </c>
      <c r="F245" s="392">
        <f>SUM(F246:F251)</f>
        <v>395660</v>
      </c>
      <c r="G245" s="392">
        <f>SUM(G246:G251)</f>
        <v>0</v>
      </c>
      <c r="H245" s="392">
        <f>SUM(H246:H251)</f>
        <v>395660</v>
      </c>
      <c r="I245" s="532"/>
    </row>
    <row r="246" spans="2:9" ht="15" customHeight="1">
      <c r="B246" s="110"/>
      <c r="C246" s="84"/>
      <c r="D246" s="85" t="s">
        <v>121</v>
      </c>
      <c r="E246" s="23" t="s">
        <v>122</v>
      </c>
      <c r="F246" s="391">
        <v>292560</v>
      </c>
      <c r="G246" s="414"/>
      <c r="H246" s="464">
        <f aca="true" t="shared" si="12" ref="H246:H251">F246+G246</f>
        <v>292560</v>
      </c>
      <c r="I246" s="532"/>
    </row>
    <row r="247" spans="2:9" ht="15" customHeight="1">
      <c r="B247" s="110"/>
      <c r="C247" s="214"/>
      <c r="D247" s="85" t="s">
        <v>131</v>
      </c>
      <c r="E247" s="23" t="s">
        <v>77</v>
      </c>
      <c r="F247" s="391">
        <v>19800</v>
      </c>
      <c r="G247" s="414"/>
      <c r="H247" s="464">
        <f t="shared" si="12"/>
        <v>19800</v>
      </c>
      <c r="I247" s="532"/>
    </row>
    <row r="248" spans="2:9" ht="15" customHeight="1">
      <c r="B248" s="110"/>
      <c r="C248" s="84"/>
      <c r="D248" s="85" t="s">
        <v>123</v>
      </c>
      <c r="E248" s="23" t="s">
        <v>124</v>
      </c>
      <c r="F248" s="391">
        <v>50900</v>
      </c>
      <c r="G248" s="414"/>
      <c r="H248" s="464">
        <f t="shared" si="12"/>
        <v>50900</v>
      </c>
      <c r="I248" s="532"/>
    </row>
    <row r="249" spans="2:9" ht="15" customHeight="1">
      <c r="B249" s="110"/>
      <c r="C249" s="84"/>
      <c r="D249" s="85" t="s">
        <v>125</v>
      </c>
      <c r="E249" s="23" t="s">
        <v>126</v>
      </c>
      <c r="F249" s="391">
        <v>7600</v>
      </c>
      <c r="G249" s="414"/>
      <c r="H249" s="464">
        <f t="shared" si="12"/>
        <v>7600</v>
      </c>
      <c r="I249" s="532"/>
    </row>
    <row r="250" spans="2:9" ht="15" customHeight="1">
      <c r="B250" s="110"/>
      <c r="C250" s="84"/>
      <c r="D250" s="85" t="s">
        <v>148</v>
      </c>
      <c r="E250" s="23" t="s">
        <v>352</v>
      </c>
      <c r="F250" s="391">
        <v>21500</v>
      </c>
      <c r="G250" s="414"/>
      <c r="H250" s="464">
        <f t="shared" si="12"/>
        <v>21500</v>
      </c>
      <c r="I250" s="532"/>
    </row>
    <row r="251" spans="2:9" ht="15" customHeight="1">
      <c r="B251" s="110"/>
      <c r="C251" s="84"/>
      <c r="D251" s="85" t="s">
        <v>128</v>
      </c>
      <c r="E251" s="23" t="s">
        <v>82</v>
      </c>
      <c r="F251" s="391">
        <v>3300</v>
      </c>
      <c r="G251" s="414"/>
      <c r="H251" s="464">
        <f t="shared" si="12"/>
        <v>3300</v>
      </c>
      <c r="I251" s="532"/>
    </row>
    <row r="252" spans="2:9" ht="93">
      <c r="B252" s="110"/>
      <c r="C252" s="214" t="s">
        <v>428</v>
      </c>
      <c r="D252" s="93"/>
      <c r="E252" s="347" t="s">
        <v>481</v>
      </c>
      <c r="F252" s="392">
        <f>SUM(F253:F258)</f>
        <v>68440</v>
      </c>
      <c r="G252" s="392">
        <f>SUM(G253:G258)</f>
        <v>0</v>
      </c>
      <c r="H252" s="392">
        <f>SUM(H253:H258)</f>
        <v>68440</v>
      </c>
      <c r="I252" s="532"/>
    </row>
    <row r="253" spans="2:9" ht="15" customHeight="1">
      <c r="B253" s="110"/>
      <c r="C253" s="214"/>
      <c r="D253" s="85" t="s">
        <v>121</v>
      </c>
      <c r="E253" s="23" t="s">
        <v>122</v>
      </c>
      <c r="F253" s="391">
        <v>49640</v>
      </c>
      <c r="G253" s="414"/>
      <c r="H253" s="464">
        <f aca="true" t="shared" si="13" ref="H253:H258">F253+G253</f>
        <v>49640</v>
      </c>
      <c r="I253" s="532"/>
    </row>
    <row r="254" spans="2:9" ht="15" customHeight="1">
      <c r="B254" s="110"/>
      <c r="C254" s="214"/>
      <c r="D254" s="85" t="s">
        <v>131</v>
      </c>
      <c r="E254" s="23" t="s">
        <v>77</v>
      </c>
      <c r="F254" s="391">
        <v>3700</v>
      </c>
      <c r="G254" s="414"/>
      <c r="H254" s="464">
        <f t="shared" si="13"/>
        <v>3700</v>
      </c>
      <c r="I254" s="532"/>
    </row>
    <row r="255" spans="2:9" ht="15" customHeight="1">
      <c r="B255" s="110"/>
      <c r="C255" s="214"/>
      <c r="D255" s="85" t="s">
        <v>123</v>
      </c>
      <c r="E255" s="23" t="s">
        <v>124</v>
      </c>
      <c r="F255" s="391">
        <v>8700</v>
      </c>
      <c r="G255" s="414"/>
      <c r="H255" s="464">
        <f t="shared" si="13"/>
        <v>8700</v>
      </c>
      <c r="I255" s="532"/>
    </row>
    <row r="256" spans="2:9" ht="15" customHeight="1">
      <c r="B256" s="110"/>
      <c r="C256" s="214"/>
      <c r="D256" s="85" t="s">
        <v>125</v>
      </c>
      <c r="E256" s="23" t="s">
        <v>126</v>
      </c>
      <c r="F256" s="391">
        <v>1400</v>
      </c>
      <c r="G256" s="414"/>
      <c r="H256" s="464">
        <f t="shared" si="13"/>
        <v>1400</v>
      </c>
      <c r="I256" s="532"/>
    </row>
    <row r="257" spans="2:9" ht="15" customHeight="1">
      <c r="B257" s="110"/>
      <c r="C257" s="214"/>
      <c r="D257" s="85" t="s">
        <v>148</v>
      </c>
      <c r="E257" s="23" t="s">
        <v>352</v>
      </c>
      <c r="F257" s="391">
        <v>4300</v>
      </c>
      <c r="G257" s="414"/>
      <c r="H257" s="464">
        <f t="shared" si="13"/>
        <v>4300</v>
      </c>
      <c r="I257" s="532"/>
    </row>
    <row r="258" spans="2:9" ht="15" customHeight="1">
      <c r="B258" s="110"/>
      <c r="C258" s="214"/>
      <c r="D258" s="85" t="s">
        <v>128</v>
      </c>
      <c r="E258" s="23" t="s">
        <v>82</v>
      </c>
      <c r="F258" s="391">
        <v>700</v>
      </c>
      <c r="G258" s="414"/>
      <c r="H258" s="464">
        <f t="shared" si="13"/>
        <v>700</v>
      </c>
      <c r="I258" s="532"/>
    </row>
    <row r="259" spans="2:9" ht="15" customHeight="1">
      <c r="B259" s="111"/>
      <c r="C259" s="214" t="s">
        <v>154</v>
      </c>
      <c r="D259" s="213"/>
      <c r="E259" s="183" t="s">
        <v>41</v>
      </c>
      <c r="F259" s="392">
        <f>SUM(F260:F261)</f>
        <v>80230</v>
      </c>
      <c r="G259" s="392">
        <f>SUM(G260:G261)</f>
        <v>0</v>
      </c>
      <c r="H259" s="392">
        <f>SUM(H260:H261)</f>
        <v>80230</v>
      </c>
      <c r="I259" s="532"/>
    </row>
    <row r="260" spans="2:9" ht="15" customHeight="1">
      <c r="B260" s="110"/>
      <c r="C260" s="84"/>
      <c r="D260" s="85" t="s">
        <v>76</v>
      </c>
      <c r="E260" s="23" t="s">
        <v>271</v>
      </c>
      <c r="F260" s="391">
        <v>5400</v>
      </c>
      <c r="G260" s="414"/>
      <c r="H260" s="464">
        <f>F260+G260</f>
        <v>5400</v>
      </c>
      <c r="I260" s="532"/>
    </row>
    <row r="261" spans="2:9" ht="15" customHeight="1" thickBot="1">
      <c r="B261" s="112"/>
      <c r="C261" s="87"/>
      <c r="D261" s="88" t="s">
        <v>134</v>
      </c>
      <c r="E261" s="16" t="s">
        <v>135</v>
      </c>
      <c r="F261" s="393">
        <v>74830</v>
      </c>
      <c r="G261" s="452"/>
      <c r="H261" s="472">
        <f>F261+G261</f>
        <v>74830</v>
      </c>
      <c r="I261" s="599"/>
    </row>
    <row r="262" spans="2:9" ht="15.75" customHeight="1" thickBot="1">
      <c r="B262" s="201" t="s">
        <v>155</v>
      </c>
      <c r="C262" s="197"/>
      <c r="D262" s="197"/>
      <c r="E262" s="198" t="s">
        <v>156</v>
      </c>
      <c r="F262" s="397">
        <f>F263+F266+F277</f>
        <v>184000</v>
      </c>
      <c r="G262" s="469"/>
      <c r="H262" s="397">
        <f>H263+H266+H277</f>
        <v>184000</v>
      </c>
      <c r="I262" s="597"/>
    </row>
    <row r="263" spans="2:9" ht="15.75" customHeight="1">
      <c r="B263" s="117"/>
      <c r="C263" s="219" t="s">
        <v>187</v>
      </c>
      <c r="D263" s="220"/>
      <c r="E263" s="221" t="s">
        <v>238</v>
      </c>
      <c r="F263" s="406">
        <f>F264+F265</f>
        <v>6000</v>
      </c>
      <c r="G263" s="468"/>
      <c r="H263" s="406">
        <f>H264+H265</f>
        <v>6000</v>
      </c>
      <c r="I263" s="600"/>
    </row>
    <row r="264" spans="2:9" ht="15.75" customHeight="1">
      <c r="B264" s="118"/>
      <c r="C264" s="119"/>
      <c r="D264" s="85" t="s">
        <v>108</v>
      </c>
      <c r="E264" s="23" t="s">
        <v>75</v>
      </c>
      <c r="F264" s="407">
        <v>3000</v>
      </c>
      <c r="G264" s="463"/>
      <c r="H264" s="464">
        <f>F264+G264</f>
        <v>3000</v>
      </c>
      <c r="I264" s="532"/>
    </row>
    <row r="265" spans="2:9" ht="15.75" customHeight="1">
      <c r="B265" s="118"/>
      <c r="C265" s="119"/>
      <c r="D265" s="85" t="s">
        <v>73</v>
      </c>
      <c r="E265" s="23" t="s">
        <v>74</v>
      </c>
      <c r="F265" s="407">
        <v>3000</v>
      </c>
      <c r="G265" s="463"/>
      <c r="H265" s="464">
        <f>F265+G265</f>
        <v>3000</v>
      </c>
      <c r="I265" s="532"/>
    </row>
    <row r="266" spans="2:9" ht="15.75" customHeight="1">
      <c r="B266" s="109"/>
      <c r="C266" s="186" t="s">
        <v>157</v>
      </c>
      <c r="D266" s="187"/>
      <c r="E266" s="188" t="s">
        <v>239</v>
      </c>
      <c r="F266" s="396">
        <f>SUM(F267:F276)</f>
        <v>177000</v>
      </c>
      <c r="G266" s="463"/>
      <c r="H266" s="396">
        <f>SUM(H267:H276)</f>
        <v>177000</v>
      </c>
      <c r="I266" s="532"/>
    </row>
    <row r="267" spans="2:9" ht="48">
      <c r="B267" s="109"/>
      <c r="C267" s="186"/>
      <c r="D267" s="87" t="s">
        <v>278</v>
      </c>
      <c r="E267" s="23" t="s">
        <v>279</v>
      </c>
      <c r="F267" s="404">
        <v>10000</v>
      </c>
      <c r="G267" s="463"/>
      <c r="H267" s="464">
        <f aca="true" t="shared" si="14" ref="H267:H276">F267+G267</f>
        <v>10000</v>
      </c>
      <c r="I267" s="532"/>
    </row>
    <row r="268" spans="2:9" ht="15.75" customHeight="1">
      <c r="B268" s="111"/>
      <c r="C268" s="94"/>
      <c r="D268" s="85" t="s">
        <v>116</v>
      </c>
      <c r="E268" s="23" t="s">
        <v>117</v>
      </c>
      <c r="F268" s="398">
        <v>33000</v>
      </c>
      <c r="G268" s="463"/>
      <c r="H268" s="464">
        <f t="shared" si="14"/>
        <v>33000</v>
      </c>
      <c r="I268" s="532"/>
    </row>
    <row r="269" spans="2:9" ht="15.75" customHeight="1">
      <c r="B269" s="111"/>
      <c r="C269" s="94"/>
      <c r="D269" s="85" t="s">
        <v>123</v>
      </c>
      <c r="E269" s="23" t="s">
        <v>124</v>
      </c>
      <c r="F269" s="398">
        <v>2900</v>
      </c>
      <c r="G269" s="463"/>
      <c r="H269" s="464">
        <f t="shared" si="14"/>
        <v>2900</v>
      </c>
      <c r="I269" s="532"/>
    </row>
    <row r="270" spans="2:9" ht="15.75" customHeight="1">
      <c r="B270" s="111"/>
      <c r="C270" s="94"/>
      <c r="D270" s="85" t="s">
        <v>125</v>
      </c>
      <c r="E270" s="23" t="s">
        <v>126</v>
      </c>
      <c r="F270" s="398">
        <v>100</v>
      </c>
      <c r="G270" s="463"/>
      <c r="H270" s="464">
        <f t="shared" si="14"/>
        <v>100</v>
      </c>
      <c r="I270" s="532"/>
    </row>
    <row r="271" spans="2:9" ht="15.75" customHeight="1">
      <c r="B271" s="110"/>
      <c r="C271" s="84"/>
      <c r="D271" s="84">
        <v>4170</v>
      </c>
      <c r="E271" s="23" t="s">
        <v>78</v>
      </c>
      <c r="F271" s="391">
        <v>64000</v>
      </c>
      <c r="G271" s="463"/>
      <c r="H271" s="464">
        <f t="shared" si="14"/>
        <v>64000</v>
      </c>
      <c r="I271" s="532"/>
    </row>
    <row r="272" spans="2:9" ht="15.75" customHeight="1">
      <c r="B272" s="110"/>
      <c r="C272" s="84"/>
      <c r="D272" s="85" t="s">
        <v>108</v>
      </c>
      <c r="E272" s="23" t="s">
        <v>75</v>
      </c>
      <c r="F272" s="391">
        <v>15000</v>
      </c>
      <c r="G272" s="463"/>
      <c r="H272" s="464">
        <f t="shared" si="14"/>
        <v>15000</v>
      </c>
      <c r="I272" s="532"/>
    </row>
    <row r="273" spans="2:9" ht="15.75" customHeight="1">
      <c r="B273" s="110"/>
      <c r="C273" s="84"/>
      <c r="D273" s="93">
        <v>4220</v>
      </c>
      <c r="E273" s="23" t="s">
        <v>158</v>
      </c>
      <c r="F273" s="391">
        <v>3000</v>
      </c>
      <c r="G273" s="463"/>
      <c r="H273" s="464">
        <f t="shared" si="14"/>
        <v>3000</v>
      </c>
      <c r="I273" s="532"/>
    </row>
    <row r="274" spans="2:9" ht="15.75" customHeight="1">
      <c r="B274" s="110"/>
      <c r="C274" s="84"/>
      <c r="D274" s="85" t="s">
        <v>73</v>
      </c>
      <c r="E274" s="23" t="s">
        <v>74</v>
      </c>
      <c r="F274" s="391">
        <v>44000</v>
      </c>
      <c r="G274" s="463"/>
      <c r="H274" s="464">
        <f t="shared" si="14"/>
        <v>44000</v>
      </c>
      <c r="I274" s="532"/>
    </row>
    <row r="275" spans="2:9" ht="15.75" customHeight="1">
      <c r="B275" s="110"/>
      <c r="C275" s="84"/>
      <c r="D275" s="93">
        <v>4610</v>
      </c>
      <c r="E275" s="23" t="s">
        <v>273</v>
      </c>
      <c r="F275" s="391">
        <v>4000</v>
      </c>
      <c r="G275" s="463"/>
      <c r="H275" s="464">
        <f t="shared" si="14"/>
        <v>4000</v>
      </c>
      <c r="I275" s="532"/>
    </row>
    <row r="276" spans="2:9" ht="15.75" customHeight="1">
      <c r="B276" s="112"/>
      <c r="C276" s="87"/>
      <c r="D276" s="85" t="s">
        <v>128</v>
      </c>
      <c r="E276" s="23" t="s">
        <v>82</v>
      </c>
      <c r="F276" s="393">
        <v>1000</v>
      </c>
      <c r="G276" s="463"/>
      <c r="H276" s="464">
        <f t="shared" si="14"/>
        <v>1000</v>
      </c>
      <c r="I276" s="532"/>
    </row>
    <row r="277" spans="2:9" ht="15.75" customHeight="1">
      <c r="B277" s="110"/>
      <c r="C277" s="214" t="s">
        <v>253</v>
      </c>
      <c r="D277" s="213"/>
      <c r="E277" s="183" t="s">
        <v>41</v>
      </c>
      <c r="F277" s="392">
        <f>F278</f>
        <v>1000</v>
      </c>
      <c r="G277" s="463"/>
      <c r="H277" s="392">
        <f>H278</f>
        <v>1000</v>
      </c>
      <c r="I277" s="532"/>
    </row>
    <row r="278" spans="2:9" ht="42" customHeight="1" thickBot="1">
      <c r="B278" s="113"/>
      <c r="C278" s="89"/>
      <c r="D278" s="87" t="s">
        <v>278</v>
      </c>
      <c r="E278" s="16" t="s">
        <v>279</v>
      </c>
      <c r="F278" s="394">
        <v>1000</v>
      </c>
      <c r="G278" s="471"/>
      <c r="H278" s="472">
        <f>F278+G278</f>
        <v>1000</v>
      </c>
      <c r="I278" s="599"/>
    </row>
    <row r="279" spans="2:9" ht="15.75" customHeight="1" thickBot="1">
      <c r="B279" s="201" t="s">
        <v>65</v>
      </c>
      <c r="C279" s="197"/>
      <c r="D279" s="197"/>
      <c r="E279" s="191" t="s">
        <v>39</v>
      </c>
      <c r="F279" s="397">
        <f>F280+F282+F286+F288+F292+F295+F297+F315+F318+F320</f>
        <v>1503851</v>
      </c>
      <c r="G279" s="397">
        <f>G280+G282+G286+G288+G292+G295+G297+G315+G318+G320</f>
        <v>-3500</v>
      </c>
      <c r="H279" s="397">
        <f>H280+H282+H286+H288+H292+H295+H297+H315+H318+H320</f>
        <v>1500351</v>
      </c>
      <c r="I279" s="597"/>
    </row>
    <row r="280" spans="2:9" ht="15.75" customHeight="1">
      <c r="B280" s="289"/>
      <c r="C280" s="325" t="s">
        <v>286</v>
      </c>
      <c r="D280" s="290"/>
      <c r="E280" s="175" t="s">
        <v>287</v>
      </c>
      <c r="F280" s="408">
        <f>F281</f>
        <v>70200</v>
      </c>
      <c r="G280" s="468"/>
      <c r="H280" s="408">
        <f>H281</f>
        <v>70200</v>
      </c>
      <c r="I280" s="600"/>
    </row>
    <row r="281" spans="2:9" ht="24">
      <c r="B281" s="225"/>
      <c r="C281" s="226"/>
      <c r="D281" s="93">
        <v>4330</v>
      </c>
      <c r="E281" s="23" t="s">
        <v>161</v>
      </c>
      <c r="F281" s="400">
        <v>70200</v>
      </c>
      <c r="G281" s="463"/>
      <c r="H281" s="464">
        <f>F281+G281</f>
        <v>70200</v>
      </c>
      <c r="I281" s="532"/>
    </row>
    <row r="282" spans="2:9" ht="17.25" customHeight="1">
      <c r="B282" s="166"/>
      <c r="C282" s="186" t="s">
        <v>251</v>
      </c>
      <c r="D282" s="222"/>
      <c r="E282" s="188" t="s">
        <v>252</v>
      </c>
      <c r="F282" s="408">
        <f>SUM(F283:F285)</f>
        <v>1020</v>
      </c>
      <c r="G282" s="463"/>
      <c r="H282" s="408">
        <f>SUM(H283:H285)</f>
        <v>1020</v>
      </c>
      <c r="I282" s="532"/>
    </row>
    <row r="283" spans="2:9" ht="15.75" customHeight="1">
      <c r="B283" s="166"/>
      <c r="C283" s="167"/>
      <c r="D283" s="85" t="s">
        <v>108</v>
      </c>
      <c r="E283" s="23" t="s">
        <v>75</v>
      </c>
      <c r="F283" s="399">
        <v>510</v>
      </c>
      <c r="G283" s="463"/>
      <c r="H283" s="464">
        <f>F283+G283</f>
        <v>510</v>
      </c>
      <c r="I283" s="532"/>
    </row>
    <row r="284" spans="2:9" ht="15.75" customHeight="1">
      <c r="B284" s="277"/>
      <c r="C284" s="265"/>
      <c r="D284" s="85" t="s">
        <v>128</v>
      </c>
      <c r="E284" s="23" t="s">
        <v>82</v>
      </c>
      <c r="F284" s="400">
        <v>102</v>
      </c>
      <c r="G284" s="463"/>
      <c r="H284" s="464">
        <f>F284+G284</f>
        <v>102</v>
      </c>
      <c r="I284" s="532"/>
    </row>
    <row r="285" spans="2:9" ht="15.75" customHeight="1">
      <c r="B285" s="277"/>
      <c r="C285" s="265"/>
      <c r="D285" s="93">
        <v>4700</v>
      </c>
      <c r="E285" s="23" t="s">
        <v>136</v>
      </c>
      <c r="F285" s="400">
        <v>408</v>
      </c>
      <c r="G285" s="463"/>
      <c r="H285" s="464">
        <f>F285+G285</f>
        <v>408</v>
      </c>
      <c r="I285" s="532"/>
    </row>
    <row r="286" spans="2:9" ht="57" customHeight="1">
      <c r="B286" s="111"/>
      <c r="C286" s="214" t="s">
        <v>66</v>
      </c>
      <c r="D286" s="213"/>
      <c r="E286" s="304" t="s">
        <v>417</v>
      </c>
      <c r="F286" s="392">
        <f>F287</f>
        <v>15850</v>
      </c>
      <c r="G286" s="463"/>
      <c r="H286" s="392">
        <f>H287</f>
        <v>15850</v>
      </c>
      <c r="I286" s="532"/>
    </row>
    <row r="287" spans="2:9" ht="15" customHeight="1">
      <c r="B287" s="110"/>
      <c r="C287" s="84"/>
      <c r="D287" s="84">
        <v>4130</v>
      </c>
      <c r="E287" s="23" t="s">
        <v>221</v>
      </c>
      <c r="F287" s="391">
        <v>15850</v>
      </c>
      <c r="G287" s="463"/>
      <c r="H287" s="464">
        <f>F287+G287</f>
        <v>15850</v>
      </c>
      <c r="I287" s="532"/>
    </row>
    <row r="288" spans="2:9" ht="29.25" customHeight="1">
      <c r="B288" s="111"/>
      <c r="C288" s="214" t="s">
        <v>67</v>
      </c>
      <c r="D288" s="213"/>
      <c r="E288" s="180" t="s">
        <v>384</v>
      </c>
      <c r="F288" s="392">
        <f>SUM(F289:F291)</f>
        <v>257684</v>
      </c>
      <c r="G288" s="392">
        <f>SUM(G289:G291)</f>
        <v>-3500</v>
      </c>
      <c r="H288" s="392">
        <f>SUM(H289:H291)</f>
        <v>254184</v>
      </c>
      <c r="I288" s="532"/>
    </row>
    <row r="289" spans="2:9" ht="16.5" customHeight="1">
      <c r="B289" s="110"/>
      <c r="C289" s="84"/>
      <c r="D289" s="85" t="s">
        <v>159</v>
      </c>
      <c r="E289" s="23" t="s">
        <v>163</v>
      </c>
      <c r="F289" s="391">
        <v>254684</v>
      </c>
      <c r="G289" s="414">
        <v>-3500</v>
      </c>
      <c r="H289" s="464">
        <f>F289+G289</f>
        <v>251184</v>
      </c>
      <c r="I289" s="532" t="s">
        <v>522</v>
      </c>
    </row>
    <row r="290" spans="2:9" ht="15" customHeight="1">
      <c r="B290" s="110"/>
      <c r="C290" s="84"/>
      <c r="D290" s="84" t="s">
        <v>123</v>
      </c>
      <c r="E290" s="23" t="s">
        <v>124</v>
      </c>
      <c r="F290" s="391">
        <v>1000</v>
      </c>
      <c r="G290" s="463"/>
      <c r="H290" s="464">
        <f>F290+G290</f>
        <v>1000</v>
      </c>
      <c r="I290" s="532"/>
    </row>
    <row r="291" spans="2:9" ht="24">
      <c r="B291" s="110"/>
      <c r="C291" s="84"/>
      <c r="D291" s="93">
        <v>4330</v>
      </c>
      <c r="E291" s="23" t="s">
        <v>161</v>
      </c>
      <c r="F291" s="391">
        <v>2000</v>
      </c>
      <c r="G291" s="463"/>
      <c r="H291" s="464">
        <f>F291+G291</f>
        <v>2000</v>
      </c>
      <c r="I291" s="532"/>
    </row>
    <row r="292" spans="2:9" ht="15.75" customHeight="1">
      <c r="B292" s="111"/>
      <c r="C292" s="214" t="s">
        <v>162</v>
      </c>
      <c r="D292" s="213"/>
      <c r="E292" s="183" t="s">
        <v>240</v>
      </c>
      <c r="F292" s="392">
        <f>F293+F294</f>
        <v>10050</v>
      </c>
      <c r="G292" s="392"/>
      <c r="H292" s="392">
        <f>H293+H294</f>
        <v>10050</v>
      </c>
      <c r="I292" s="532"/>
    </row>
    <row r="293" spans="2:9" ht="15.75" customHeight="1">
      <c r="B293" s="110"/>
      <c r="C293" s="84"/>
      <c r="D293" s="85" t="s">
        <v>159</v>
      </c>
      <c r="E293" s="23" t="s">
        <v>163</v>
      </c>
      <c r="F293" s="391">
        <v>10000</v>
      </c>
      <c r="G293" s="414"/>
      <c r="H293" s="464">
        <f>F293+G293</f>
        <v>10000</v>
      </c>
      <c r="I293" s="532"/>
    </row>
    <row r="294" spans="2:9" ht="15.75" customHeight="1">
      <c r="B294" s="110"/>
      <c r="C294" s="84"/>
      <c r="D294" s="84" t="s">
        <v>159</v>
      </c>
      <c r="E294" s="23" t="s">
        <v>361</v>
      </c>
      <c r="F294" s="391">
        <v>50</v>
      </c>
      <c r="G294" s="414"/>
      <c r="H294" s="531">
        <f>F294+G294</f>
        <v>50</v>
      </c>
      <c r="I294" s="532"/>
    </row>
    <row r="295" spans="2:9" ht="15.75" customHeight="1">
      <c r="B295" s="110"/>
      <c r="C295" s="214" t="s">
        <v>200</v>
      </c>
      <c r="D295" s="218"/>
      <c r="E295" s="183" t="s">
        <v>219</v>
      </c>
      <c r="F295" s="392">
        <f>F296</f>
        <v>128298</v>
      </c>
      <c r="G295" s="463"/>
      <c r="H295" s="392">
        <f>H296</f>
        <v>128298</v>
      </c>
      <c r="I295" s="532"/>
    </row>
    <row r="296" spans="2:9" ht="15.75" customHeight="1">
      <c r="B296" s="110"/>
      <c r="C296" s="84"/>
      <c r="D296" s="85" t="s">
        <v>159</v>
      </c>
      <c r="E296" s="23" t="s">
        <v>163</v>
      </c>
      <c r="F296" s="391">
        <v>128298</v>
      </c>
      <c r="G296" s="463"/>
      <c r="H296" s="464">
        <f>F296+G296</f>
        <v>128298</v>
      </c>
      <c r="I296" s="532"/>
    </row>
    <row r="297" spans="2:9" ht="15.75" customHeight="1">
      <c r="B297" s="111"/>
      <c r="C297" s="214" t="s">
        <v>164</v>
      </c>
      <c r="D297" s="213"/>
      <c r="E297" s="183" t="s">
        <v>40</v>
      </c>
      <c r="F297" s="392">
        <f>SUM(F298:F314)</f>
        <v>886859</v>
      </c>
      <c r="G297" s="392"/>
      <c r="H297" s="392">
        <f>SUM(H298:H314)</f>
        <v>886859</v>
      </c>
      <c r="I297" s="532"/>
    </row>
    <row r="298" spans="2:9" ht="15.75" customHeight="1">
      <c r="B298" s="111"/>
      <c r="C298" s="214"/>
      <c r="D298" s="85" t="s">
        <v>76</v>
      </c>
      <c r="E298" s="23" t="s">
        <v>271</v>
      </c>
      <c r="F298" s="391">
        <v>1630</v>
      </c>
      <c r="G298" s="414"/>
      <c r="H298" s="464">
        <f aca="true" t="shared" si="15" ref="H298:H313">F298+G298</f>
        <v>1630</v>
      </c>
      <c r="I298" s="532"/>
    </row>
    <row r="299" spans="2:9" ht="15.75" customHeight="1">
      <c r="B299" s="110"/>
      <c r="C299" s="84"/>
      <c r="D299" s="85" t="s">
        <v>121</v>
      </c>
      <c r="E299" s="23" t="s">
        <v>122</v>
      </c>
      <c r="F299" s="391">
        <v>545579</v>
      </c>
      <c r="G299" s="414"/>
      <c r="H299" s="464">
        <f t="shared" si="15"/>
        <v>545579</v>
      </c>
      <c r="I299" s="532"/>
    </row>
    <row r="300" spans="2:9" ht="15.75" customHeight="1">
      <c r="B300" s="110"/>
      <c r="C300" s="84"/>
      <c r="D300" s="85" t="s">
        <v>131</v>
      </c>
      <c r="E300" s="23" t="s">
        <v>77</v>
      </c>
      <c r="F300" s="391">
        <v>38034</v>
      </c>
      <c r="G300" s="414"/>
      <c r="H300" s="464">
        <f t="shared" si="15"/>
        <v>38034</v>
      </c>
      <c r="I300" s="532"/>
    </row>
    <row r="301" spans="2:9" ht="15.75" customHeight="1">
      <c r="B301" s="110"/>
      <c r="C301" s="84"/>
      <c r="D301" s="85" t="s">
        <v>123</v>
      </c>
      <c r="E301" s="23" t="s">
        <v>124</v>
      </c>
      <c r="F301" s="391">
        <v>99281</v>
      </c>
      <c r="G301" s="414"/>
      <c r="H301" s="464">
        <f t="shared" si="15"/>
        <v>99281</v>
      </c>
      <c r="I301" s="532"/>
    </row>
    <row r="302" spans="2:9" ht="15.75" customHeight="1">
      <c r="B302" s="110"/>
      <c r="C302" s="84"/>
      <c r="D302" s="85" t="s">
        <v>125</v>
      </c>
      <c r="E302" s="23" t="s">
        <v>126</v>
      </c>
      <c r="F302" s="391">
        <v>14126</v>
      </c>
      <c r="G302" s="414"/>
      <c r="H302" s="464">
        <f t="shared" si="15"/>
        <v>14126</v>
      </c>
      <c r="I302" s="532"/>
    </row>
    <row r="303" spans="2:9" ht="15.75" customHeight="1">
      <c r="B303" s="110"/>
      <c r="C303" s="84"/>
      <c r="D303" s="84">
        <v>4170</v>
      </c>
      <c r="E303" s="23" t="s">
        <v>78</v>
      </c>
      <c r="F303" s="391">
        <v>6500</v>
      </c>
      <c r="G303" s="414"/>
      <c r="H303" s="464">
        <f t="shared" si="15"/>
        <v>6500</v>
      </c>
      <c r="I303" s="532"/>
    </row>
    <row r="304" spans="2:9" ht="15.75" customHeight="1">
      <c r="B304" s="110"/>
      <c r="C304" s="84"/>
      <c r="D304" s="85" t="s">
        <v>108</v>
      </c>
      <c r="E304" s="23" t="s">
        <v>75</v>
      </c>
      <c r="F304" s="391">
        <v>40700</v>
      </c>
      <c r="G304" s="414"/>
      <c r="H304" s="464">
        <f t="shared" si="15"/>
        <v>40700</v>
      </c>
      <c r="I304" s="532"/>
    </row>
    <row r="305" spans="2:9" ht="15.75" customHeight="1">
      <c r="B305" s="110"/>
      <c r="C305" s="84"/>
      <c r="D305" s="85" t="s">
        <v>132</v>
      </c>
      <c r="E305" s="23" t="s">
        <v>79</v>
      </c>
      <c r="F305" s="391">
        <v>11500</v>
      </c>
      <c r="G305" s="414"/>
      <c r="H305" s="464">
        <f t="shared" si="15"/>
        <v>11500</v>
      </c>
      <c r="I305" s="532"/>
    </row>
    <row r="306" spans="2:9" ht="15.75" customHeight="1">
      <c r="B306" s="110"/>
      <c r="C306" s="84"/>
      <c r="D306" s="85" t="s">
        <v>133</v>
      </c>
      <c r="E306" s="23" t="s">
        <v>80</v>
      </c>
      <c r="F306" s="391">
        <v>48000</v>
      </c>
      <c r="G306" s="414"/>
      <c r="H306" s="464">
        <f t="shared" si="15"/>
        <v>48000</v>
      </c>
      <c r="I306" s="532"/>
    </row>
    <row r="307" spans="2:9" ht="15.75" customHeight="1">
      <c r="B307" s="110"/>
      <c r="C307" s="84"/>
      <c r="D307" s="84" t="s">
        <v>160</v>
      </c>
      <c r="E307" s="23" t="s">
        <v>81</v>
      </c>
      <c r="F307" s="391">
        <v>2300</v>
      </c>
      <c r="G307" s="414"/>
      <c r="H307" s="464">
        <f t="shared" si="15"/>
        <v>2300</v>
      </c>
      <c r="I307" s="532"/>
    </row>
    <row r="308" spans="2:9" ht="15.75" customHeight="1">
      <c r="B308" s="110"/>
      <c r="C308" s="84"/>
      <c r="D308" s="85" t="s">
        <v>73</v>
      </c>
      <c r="E308" s="23" t="s">
        <v>74</v>
      </c>
      <c r="F308" s="391">
        <v>28660</v>
      </c>
      <c r="G308" s="414"/>
      <c r="H308" s="464">
        <f t="shared" si="15"/>
        <v>28660</v>
      </c>
      <c r="I308" s="532"/>
    </row>
    <row r="309" spans="2:9" ht="15.75" customHeight="1">
      <c r="B309" s="110"/>
      <c r="C309" s="84"/>
      <c r="D309" s="93">
        <v>4360</v>
      </c>
      <c r="E309" s="23" t="s">
        <v>326</v>
      </c>
      <c r="F309" s="391">
        <v>6100</v>
      </c>
      <c r="G309" s="414"/>
      <c r="H309" s="464">
        <f t="shared" si="15"/>
        <v>6100</v>
      </c>
      <c r="I309" s="532"/>
    </row>
    <row r="310" spans="2:9" ht="24">
      <c r="B310" s="110"/>
      <c r="C310" s="84"/>
      <c r="D310" s="93">
        <v>4400</v>
      </c>
      <c r="E310" s="23" t="s">
        <v>275</v>
      </c>
      <c r="F310" s="391">
        <v>27800</v>
      </c>
      <c r="G310" s="414"/>
      <c r="H310" s="464">
        <f t="shared" si="15"/>
        <v>27800</v>
      </c>
      <c r="I310" s="532"/>
    </row>
    <row r="311" spans="2:9" ht="15.75" customHeight="1">
      <c r="B311" s="110"/>
      <c r="C311" s="84"/>
      <c r="D311" s="85" t="s">
        <v>128</v>
      </c>
      <c r="E311" s="23" t="s">
        <v>82</v>
      </c>
      <c r="F311" s="391">
        <v>1000</v>
      </c>
      <c r="G311" s="414"/>
      <c r="H311" s="464">
        <f t="shared" si="15"/>
        <v>1000</v>
      </c>
      <c r="I311" s="532"/>
    </row>
    <row r="312" spans="2:9" ht="15.75" customHeight="1">
      <c r="B312" s="110"/>
      <c r="C312" s="84"/>
      <c r="D312" s="85" t="s">
        <v>113</v>
      </c>
      <c r="E312" s="23" t="s">
        <v>83</v>
      </c>
      <c r="F312" s="391">
        <v>1220</v>
      </c>
      <c r="G312" s="414"/>
      <c r="H312" s="464">
        <f t="shared" si="15"/>
        <v>1220</v>
      </c>
      <c r="I312" s="532"/>
    </row>
    <row r="313" spans="2:9" ht="15.75" customHeight="1">
      <c r="B313" s="110"/>
      <c r="C313" s="84"/>
      <c r="D313" s="85" t="s">
        <v>134</v>
      </c>
      <c r="E313" s="23" t="s">
        <v>135</v>
      </c>
      <c r="F313" s="391">
        <v>10859</v>
      </c>
      <c r="G313" s="414"/>
      <c r="H313" s="464">
        <f t="shared" si="15"/>
        <v>10859</v>
      </c>
      <c r="I313" s="532"/>
    </row>
    <row r="314" spans="2:9" ht="15.75" customHeight="1">
      <c r="B314" s="110"/>
      <c r="C314" s="84"/>
      <c r="D314" s="93">
        <v>4700</v>
      </c>
      <c r="E314" s="23" t="s">
        <v>136</v>
      </c>
      <c r="F314" s="391">
        <v>3570</v>
      </c>
      <c r="G314" s="414"/>
      <c r="H314" s="464">
        <f>F314+G314</f>
        <v>3570</v>
      </c>
      <c r="I314" s="532"/>
    </row>
    <row r="315" spans="2:9" ht="19.5" customHeight="1">
      <c r="B315" s="111"/>
      <c r="C315" s="214" t="s">
        <v>165</v>
      </c>
      <c r="D315" s="213"/>
      <c r="E315" s="183" t="s">
        <v>241</v>
      </c>
      <c r="F315" s="392">
        <f>SUM(F316:F317)</f>
        <v>80000</v>
      </c>
      <c r="G315" s="463"/>
      <c r="H315" s="392">
        <f>SUM(H316:H317)</f>
        <v>80000</v>
      </c>
      <c r="I315" s="532"/>
    </row>
    <row r="316" spans="2:9" ht="17.25" customHeight="1">
      <c r="B316" s="110"/>
      <c r="C316" s="84"/>
      <c r="D316" s="85" t="s">
        <v>123</v>
      </c>
      <c r="E316" s="23" t="s">
        <v>124</v>
      </c>
      <c r="F316" s="391">
        <v>12000</v>
      </c>
      <c r="G316" s="463"/>
      <c r="H316" s="464">
        <f>F316+G316</f>
        <v>12000</v>
      </c>
      <c r="I316" s="532"/>
    </row>
    <row r="317" spans="2:9" ht="17.25" customHeight="1">
      <c r="B317" s="110"/>
      <c r="C317" s="84"/>
      <c r="D317" s="84">
        <v>4170</v>
      </c>
      <c r="E317" s="23" t="s">
        <v>78</v>
      </c>
      <c r="F317" s="391">
        <v>68000</v>
      </c>
      <c r="G317" s="463"/>
      <c r="H317" s="464">
        <f>F317+G317</f>
        <v>68000</v>
      </c>
      <c r="I317" s="532"/>
    </row>
    <row r="318" spans="2:9" ht="17.25" customHeight="1">
      <c r="B318" s="110"/>
      <c r="C318" s="214" t="s">
        <v>380</v>
      </c>
      <c r="D318" s="213"/>
      <c r="E318" s="298" t="s">
        <v>385</v>
      </c>
      <c r="F318" s="392">
        <f>F319</f>
        <v>44020</v>
      </c>
      <c r="G318" s="392">
        <f>G319</f>
        <v>0</v>
      </c>
      <c r="H318" s="392">
        <f>H319</f>
        <v>44020</v>
      </c>
      <c r="I318" s="532"/>
    </row>
    <row r="319" spans="2:9" ht="17.25" customHeight="1">
      <c r="B319" s="110"/>
      <c r="C319" s="84"/>
      <c r="D319" s="84" t="s">
        <v>159</v>
      </c>
      <c r="E319" s="23" t="s">
        <v>429</v>
      </c>
      <c r="F319" s="391">
        <v>44020</v>
      </c>
      <c r="G319" s="414"/>
      <c r="H319" s="464">
        <f>F319+G319</f>
        <v>44020</v>
      </c>
      <c r="I319" s="532"/>
    </row>
    <row r="320" spans="2:9" ht="17.25" customHeight="1">
      <c r="B320" s="111"/>
      <c r="C320" s="214" t="s">
        <v>166</v>
      </c>
      <c r="D320" s="214"/>
      <c r="E320" s="183" t="s">
        <v>41</v>
      </c>
      <c r="F320" s="392">
        <f>SUM(F321:F324)</f>
        <v>9870</v>
      </c>
      <c r="G320" s="463"/>
      <c r="H320" s="392">
        <f>SUM(H321:H324)</f>
        <v>9870</v>
      </c>
      <c r="I320" s="532"/>
    </row>
    <row r="321" spans="2:9" ht="17.25" customHeight="1">
      <c r="B321" s="111"/>
      <c r="C321" s="214"/>
      <c r="D321" s="85" t="s">
        <v>159</v>
      </c>
      <c r="E321" s="23" t="s">
        <v>163</v>
      </c>
      <c r="F321" s="391">
        <v>8370</v>
      </c>
      <c r="G321" s="463"/>
      <c r="H321" s="464">
        <f>F321+G321</f>
        <v>8370</v>
      </c>
      <c r="I321" s="532"/>
    </row>
    <row r="322" spans="2:9" ht="17.25" customHeight="1">
      <c r="B322" s="294"/>
      <c r="C322" s="292"/>
      <c r="D322" s="84">
        <v>4170</v>
      </c>
      <c r="E322" s="23" t="s">
        <v>78</v>
      </c>
      <c r="F322" s="393">
        <v>500</v>
      </c>
      <c r="G322" s="463"/>
      <c r="H322" s="464">
        <f>F322+G322</f>
        <v>500</v>
      </c>
      <c r="I322" s="532"/>
    </row>
    <row r="323" spans="2:9" ht="17.25" customHeight="1">
      <c r="B323" s="112"/>
      <c r="C323" s="87"/>
      <c r="D323" s="85" t="s">
        <v>108</v>
      </c>
      <c r="E323" s="23" t="s">
        <v>75</v>
      </c>
      <c r="F323" s="393">
        <v>500</v>
      </c>
      <c r="G323" s="463"/>
      <c r="H323" s="464">
        <f>F323+G323</f>
        <v>500</v>
      </c>
      <c r="I323" s="532"/>
    </row>
    <row r="324" spans="2:9" ht="17.25" customHeight="1" thickBot="1">
      <c r="B324" s="112"/>
      <c r="C324" s="87"/>
      <c r="D324" s="88" t="s">
        <v>73</v>
      </c>
      <c r="E324" s="16" t="s">
        <v>74</v>
      </c>
      <c r="F324" s="393">
        <v>500</v>
      </c>
      <c r="G324" s="471"/>
      <c r="H324" s="472">
        <f>F324+G324</f>
        <v>500</v>
      </c>
      <c r="I324" s="599"/>
    </row>
    <row r="325" spans="2:9" ht="30.75" customHeight="1" thickBot="1">
      <c r="B325" s="203" t="s">
        <v>167</v>
      </c>
      <c r="C325" s="204"/>
      <c r="D325" s="204"/>
      <c r="E325" s="205" t="s">
        <v>168</v>
      </c>
      <c r="F325" s="395">
        <f>F326+F333</f>
        <v>96011</v>
      </c>
      <c r="G325" s="395">
        <f>G326+G333</f>
        <v>3500</v>
      </c>
      <c r="H325" s="395">
        <f>H326+H333</f>
        <v>99511</v>
      </c>
      <c r="I325" s="597"/>
    </row>
    <row r="326" spans="2:9" ht="30.75" customHeight="1">
      <c r="B326" s="291"/>
      <c r="C326" s="339">
        <v>85311</v>
      </c>
      <c r="D326" s="340"/>
      <c r="E326" s="273" t="s">
        <v>288</v>
      </c>
      <c r="F326" s="396">
        <f>SUM(F327:F332)</f>
        <v>89011</v>
      </c>
      <c r="G326" s="396">
        <f>SUM(G327:G332)</f>
        <v>3500</v>
      </c>
      <c r="H326" s="396">
        <f>SUM(H327:H332)</f>
        <v>92511</v>
      </c>
      <c r="I326" s="600"/>
    </row>
    <row r="327" spans="2:9" ht="15.75" customHeight="1">
      <c r="B327" s="291"/>
      <c r="C327" s="272"/>
      <c r="D327" s="85" t="s">
        <v>121</v>
      </c>
      <c r="E327" s="23" t="s">
        <v>122</v>
      </c>
      <c r="F327" s="404">
        <v>22152</v>
      </c>
      <c r="G327" s="463"/>
      <c r="H327" s="464">
        <f aca="true" t="shared" si="16" ref="H327:H332">F327+G327</f>
        <v>22152</v>
      </c>
      <c r="I327" s="532"/>
    </row>
    <row r="328" spans="2:9" ht="15.75" customHeight="1">
      <c r="B328" s="291"/>
      <c r="C328" s="272"/>
      <c r="D328" s="85" t="s">
        <v>131</v>
      </c>
      <c r="E328" s="23" t="s">
        <v>77</v>
      </c>
      <c r="F328" s="404">
        <v>20728</v>
      </c>
      <c r="G328" s="463"/>
      <c r="H328" s="464">
        <f t="shared" si="16"/>
        <v>20728</v>
      </c>
      <c r="I328" s="532"/>
    </row>
    <row r="329" spans="2:9" ht="15.75" customHeight="1">
      <c r="B329" s="291"/>
      <c r="C329" s="272"/>
      <c r="D329" s="85" t="s">
        <v>123</v>
      </c>
      <c r="E329" s="23" t="s">
        <v>124</v>
      </c>
      <c r="F329" s="404">
        <v>9100</v>
      </c>
      <c r="G329" s="463"/>
      <c r="H329" s="464">
        <f t="shared" si="16"/>
        <v>9100</v>
      </c>
      <c r="I329" s="532"/>
    </row>
    <row r="330" spans="2:9" ht="15.75" customHeight="1">
      <c r="B330" s="291"/>
      <c r="C330" s="272"/>
      <c r="D330" s="85" t="s">
        <v>125</v>
      </c>
      <c r="E330" s="23" t="s">
        <v>126</v>
      </c>
      <c r="F330" s="404">
        <v>1295</v>
      </c>
      <c r="G330" s="463"/>
      <c r="H330" s="464">
        <f t="shared" si="16"/>
        <v>1295</v>
      </c>
      <c r="I330" s="532"/>
    </row>
    <row r="331" spans="2:9" ht="15.75" customHeight="1">
      <c r="B331" s="270"/>
      <c r="C331" s="272"/>
      <c r="D331" s="84">
        <v>4170</v>
      </c>
      <c r="E331" s="23" t="s">
        <v>78</v>
      </c>
      <c r="F331" s="391">
        <v>9962</v>
      </c>
      <c r="G331" s="463"/>
      <c r="H331" s="464">
        <f t="shared" si="16"/>
        <v>9962</v>
      </c>
      <c r="I331" s="532"/>
    </row>
    <row r="332" spans="2:9" ht="15.75" customHeight="1">
      <c r="B332" s="270"/>
      <c r="C332" s="271"/>
      <c r="D332" s="85" t="s">
        <v>73</v>
      </c>
      <c r="E332" s="23" t="s">
        <v>74</v>
      </c>
      <c r="F332" s="391">
        <v>25774</v>
      </c>
      <c r="G332" s="635">
        <v>3500</v>
      </c>
      <c r="H332" s="464">
        <f t="shared" si="16"/>
        <v>29274</v>
      </c>
      <c r="I332" s="532" t="s">
        <v>522</v>
      </c>
    </row>
    <row r="333" spans="2:9" ht="15" customHeight="1">
      <c r="B333" s="171"/>
      <c r="C333" s="186" t="s">
        <v>169</v>
      </c>
      <c r="D333" s="186"/>
      <c r="E333" s="188" t="s">
        <v>41</v>
      </c>
      <c r="F333" s="396">
        <f>SUM(F334:F334)</f>
        <v>7000</v>
      </c>
      <c r="G333" s="463"/>
      <c r="H333" s="396">
        <f>SUM(H334:H334)</f>
        <v>7000</v>
      </c>
      <c r="I333" s="532"/>
    </row>
    <row r="334" spans="2:9" ht="44.25" customHeight="1" thickBot="1">
      <c r="B334" s="112"/>
      <c r="C334" s="87"/>
      <c r="D334" s="87" t="s">
        <v>278</v>
      </c>
      <c r="E334" s="16" t="s">
        <v>279</v>
      </c>
      <c r="F334" s="393">
        <v>7000</v>
      </c>
      <c r="G334" s="471"/>
      <c r="H334" s="472">
        <f>F334+G334</f>
        <v>7000</v>
      </c>
      <c r="I334" s="599"/>
    </row>
    <row r="335" spans="2:9" ht="24" customHeight="1" thickBot="1">
      <c r="B335" s="201" t="s">
        <v>170</v>
      </c>
      <c r="C335" s="197"/>
      <c r="D335" s="197"/>
      <c r="E335" s="198" t="s">
        <v>171</v>
      </c>
      <c r="F335" s="397">
        <f>F336+F344+F346</f>
        <v>169249</v>
      </c>
      <c r="G335" s="397">
        <f>G336+G344+G346</f>
        <v>0</v>
      </c>
      <c r="H335" s="397">
        <f>H336+H344+H346</f>
        <v>169249</v>
      </c>
      <c r="I335" s="597"/>
    </row>
    <row r="336" spans="2:9" ht="15.75" customHeight="1">
      <c r="B336" s="109"/>
      <c r="C336" s="186" t="s">
        <v>172</v>
      </c>
      <c r="D336" s="187"/>
      <c r="E336" s="188" t="s">
        <v>242</v>
      </c>
      <c r="F336" s="396">
        <f>SUM(F337:F343)</f>
        <v>123515</v>
      </c>
      <c r="G336" s="396">
        <f>SUM(G337:G343)</f>
        <v>0</v>
      </c>
      <c r="H336" s="396">
        <f>SUM(H337:H343)</f>
        <v>123515</v>
      </c>
      <c r="I336" s="600"/>
    </row>
    <row r="337" spans="2:9" ht="15.75" customHeight="1">
      <c r="B337" s="110"/>
      <c r="C337" s="84"/>
      <c r="D337" s="85" t="s">
        <v>76</v>
      </c>
      <c r="E337" s="23" t="s">
        <v>271</v>
      </c>
      <c r="F337" s="391">
        <v>7200</v>
      </c>
      <c r="G337" s="414"/>
      <c r="H337" s="464">
        <f aca="true" t="shared" si="17" ref="H337:H345">F337+G337</f>
        <v>7200</v>
      </c>
      <c r="I337" s="532"/>
    </row>
    <row r="338" spans="2:9" ht="15.75" customHeight="1">
      <c r="B338" s="110"/>
      <c r="C338" s="84"/>
      <c r="D338" s="85" t="s">
        <v>121</v>
      </c>
      <c r="E338" s="23" t="s">
        <v>122</v>
      </c>
      <c r="F338" s="391">
        <v>80976</v>
      </c>
      <c r="G338" s="414"/>
      <c r="H338" s="464">
        <f t="shared" si="17"/>
        <v>80976</v>
      </c>
      <c r="I338" s="532"/>
    </row>
    <row r="339" spans="2:9" ht="15.75" customHeight="1">
      <c r="B339" s="110"/>
      <c r="C339" s="84"/>
      <c r="D339" s="85" t="s">
        <v>131</v>
      </c>
      <c r="E339" s="23" t="s">
        <v>77</v>
      </c>
      <c r="F339" s="391">
        <v>6869</v>
      </c>
      <c r="G339" s="414"/>
      <c r="H339" s="464">
        <f t="shared" si="17"/>
        <v>6869</v>
      </c>
      <c r="I339" s="532"/>
    </row>
    <row r="340" spans="2:9" ht="15.75" customHeight="1">
      <c r="B340" s="110"/>
      <c r="C340" s="84"/>
      <c r="D340" s="85" t="s">
        <v>123</v>
      </c>
      <c r="E340" s="23" t="s">
        <v>124</v>
      </c>
      <c r="F340" s="391">
        <v>16300</v>
      </c>
      <c r="G340" s="414"/>
      <c r="H340" s="464">
        <f t="shared" si="17"/>
        <v>16300</v>
      </c>
      <c r="I340" s="532"/>
    </row>
    <row r="341" spans="2:9" ht="15.75" customHeight="1">
      <c r="B341" s="110"/>
      <c r="C341" s="84"/>
      <c r="D341" s="85" t="s">
        <v>125</v>
      </c>
      <c r="E341" s="23" t="s">
        <v>126</v>
      </c>
      <c r="F341" s="391">
        <v>2400</v>
      </c>
      <c r="G341" s="414"/>
      <c r="H341" s="464">
        <f t="shared" si="17"/>
        <v>2400</v>
      </c>
      <c r="I341" s="532"/>
    </row>
    <row r="342" spans="2:9" ht="15.75" customHeight="1">
      <c r="B342" s="110"/>
      <c r="C342" s="84"/>
      <c r="D342" s="84" t="s">
        <v>160</v>
      </c>
      <c r="E342" s="23" t="s">
        <v>81</v>
      </c>
      <c r="F342" s="391">
        <v>800</v>
      </c>
      <c r="G342" s="414"/>
      <c r="H342" s="464">
        <f t="shared" si="17"/>
        <v>800</v>
      </c>
      <c r="I342" s="532"/>
    </row>
    <row r="343" spans="2:9" ht="15.75" customHeight="1">
      <c r="B343" s="110"/>
      <c r="C343" s="84"/>
      <c r="D343" s="85" t="s">
        <v>134</v>
      </c>
      <c r="E343" s="23" t="s">
        <v>135</v>
      </c>
      <c r="F343" s="391">
        <v>8970</v>
      </c>
      <c r="G343" s="414"/>
      <c r="H343" s="464">
        <f t="shared" si="17"/>
        <v>8970</v>
      </c>
      <c r="I343" s="532"/>
    </row>
    <row r="344" spans="2:9" ht="17.25" customHeight="1">
      <c r="B344" s="110"/>
      <c r="C344" s="324" t="s">
        <v>508</v>
      </c>
      <c r="D344" s="475"/>
      <c r="E344" s="303" t="s">
        <v>509</v>
      </c>
      <c r="F344" s="392">
        <f>F345</f>
        <v>20234</v>
      </c>
      <c r="G344" s="392">
        <f>G345</f>
        <v>0</v>
      </c>
      <c r="H344" s="392">
        <f>H345</f>
        <v>20234</v>
      </c>
      <c r="I344" s="532"/>
    </row>
    <row r="345" spans="2:9" ht="15.75" customHeight="1">
      <c r="B345" s="110"/>
      <c r="C345" s="84"/>
      <c r="D345" s="159">
        <v>3240</v>
      </c>
      <c r="E345" s="23" t="s">
        <v>331</v>
      </c>
      <c r="F345" s="391">
        <v>20234</v>
      </c>
      <c r="G345" s="414"/>
      <c r="H345" s="464">
        <f t="shared" si="17"/>
        <v>20234</v>
      </c>
      <c r="I345" s="532"/>
    </row>
    <row r="346" spans="2:9" ht="27.75" customHeight="1">
      <c r="B346" s="110"/>
      <c r="C346" s="186" t="s">
        <v>386</v>
      </c>
      <c r="D346" s="187"/>
      <c r="E346" s="303" t="s">
        <v>387</v>
      </c>
      <c r="F346" s="392">
        <f>F347</f>
        <v>25500</v>
      </c>
      <c r="G346" s="463"/>
      <c r="H346" s="392">
        <f>H347</f>
        <v>25500</v>
      </c>
      <c r="I346" s="532"/>
    </row>
    <row r="347" spans="2:9" ht="15.75" customHeight="1" thickBot="1">
      <c r="B347" s="113"/>
      <c r="C347" s="89"/>
      <c r="D347" s="320">
        <v>3240</v>
      </c>
      <c r="E347" s="90" t="s">
        <v>331</v>
      </c>
      <c r="F347" s="394">
        <v>25500</v>
      </c>
      <c r="G347" s="471"/>
      <c r="H347" s="472">
        <f>F347+G347</f>
        <v>25500</v>
      </c>
      <c r="I347" s="599"/>
    </row>
    <row r="348" spans="2:9" ht="19.5" customHeight="1" thickBot="1">
      <c r="B348" s="192">
        <v>855</v>
      </c>
      <c r="C348" s="190"/>
      <c r="D348" s="190"/>
      <c r="E348" s="309" t="s">
        <v>354</v>
      </c>
      <c r="F348" s="395">
        <f>F349+F369+F390+F392+F396+F398</f>
        <v>9572427</v>
      </c>
      <c r="G348" s="395">
        <f>G349+G369+G390+G392+G396+G398</f>
        <v>0</v>
      </c>
      <c r="H348" s="395">
        <f>H349+H369+H390+H392+H396+H398</f>
        <v>9572427</v>
      </c>
      <c r="I348" s="597"/>
    </row>
    <row r="349" spans="2:9" ht="21" customHeight="1">
      <c r="B349" s="171"/>
      <c r="C349" s="186" t="s">
        <v>359</v>
      </c>
      <c r="D349" s="156"/>
      <c r="E349" s="303" t="s">
        <v>355</v>
      </c>
      <c r="F349" s="396">
        <f>SUM(F350:F368)</f>
        <v>5890169</v>
      </c>
      <c r="G349" s="396"/>
      <c r="H349" s="396">
        <f>SUM(H350:H368)</f>
        <v>5890169</v>
      </c>
      <c r="I349" s="600"/>
    </row>
    <row r="350" spans="2:9" ht="36">
      <c r="B350" s="171"/>
      <c r="C350" s="186"/>
      <c r="D350" s="12">
        <v>2910</v>
      </c>
      <c r="E350" s="23" t="s">
        <v>430</v>
      </c>
      <c r="F350" s="404">
        <v>11000</v>
      </c>
      <c r="G350" s="414"/>
      <c r="H350" s="464">
        <f>F350+G350</f>
        <v>11000</v>
      </c>
      <c r="I350" s="532"/>
    </row>
    <row r="351" spans="2:9" ht="15.75" customHeight="1">
      <c r="B351" s="171"/>
      <c r="C351" s="186"/>
      <c r="D351" s="85" t="s">
        <v>76</v>
      </c>
      <c r="E351" s="23" t="s">
        <v>373</v>
      </c>
      <c r="F351" s="404">
        <v>400</v>
      </c>
      <c r="G351" s="414"/>
      <c r="H351" s="464">
        <f aca="true" t="shared" si="18" ref="H351:H368">F351+G351</f>
        <v>400</v>
      </c>
      <c r="I351" s="532"/>
    </row>
    <row r="352" spans="2:9" ht="15.75" customHeight="1">
      <c r="B352" s="110"/>
      <c r="C352" s="214"/>
      <c r="D352" s="84" t="s">
        <v>159</v>
      </c>
      <c r="E352" s="23" t="s">
        <v>361</v>
      </c>
      <c r="F352" s="391">
        <v>5772180</v>
      </c>
      <c r="G352" s="414"/>
      <c r="H352" s="464">
        <f t="shared" si="18"/>
        <v>5772180</v>
      </c>
      <c r="I352" s="532"/>
    </row>
    <row r="353" spans="2:9" ht="15.75" customHeight="1">
      <c r="B353" s="110"/>
      <c r="C353" s="214"/>
      <c r="D353" s="84" t="s">
        <v>121</v>
      </c>
      <c r="E353" s="23" t="s">
        <v>362</v>
      </c>
      <c r="F353" s="391">
        <v>61673</v>
      </c>
      <c r="G353" s="414"/>
      <c r="H353" s="464">
        <f t="shared" si="18"/>
        <v>61673</v>
      </c>
      <c r="I353" s="532"/>
    </row>
    <row r="354" spans="2:9" ht="15.75" customHeight="1">
      <c r="B354" s="110"/>
      <c r="C354" s="214"/>
      <c r="D354" s="85" t="s">
        <v>131</v>
      </c>
      <c r="E354" s="23" t="s">
        <v>374</v>
      </c>
      <c r="F354" s="391">
        <v>3750</v>
      </c>
      <c r="G354" s="414"/>
      <c r="H354" s="464">
        <f t="shared" si="18"/>
        <v>3750</v>
      </c>
      <c r="I354" s="532"/>
    </row>
    <row r="355" spans="2:9" ht="15.75" customHeight="1">
      <c r="B355" s="110"/>
      <c r="C355" s="214"/>
      <c r="D355" s="84" t="s">
        <v>123</v>
      </c>
      <c r="E355" s="23" t="s">
        <v>363</v>
      </c>
      <c r="F355" s="391">
        <v>11266</v>
      </c>
      <c r="G355" s="414"/>
      <c r="H355" s="464">
        <f t="shared" si="18"/>
        <v>11266</v>
      </c>
      <c r="I355" s="532"/>
    </row>
    <row r="356" spans="2:9" ht="15.75" customHeight="1">
      <c r="B356" s="110"/>
      <c r="C356" s="214"/>
      <c r="D356" s="85" t="s">
        <v>125</v>
      </c>
      <c r="E356" s="23" t="s">
        <v>364</v>
      </c>
      <c r="F356" s="391">
        <v>1602</v>
      </c>
      <c r="G356" s="414"/>
      <c r="H356" s="464">
        <f t="shared" si="18"/>
        <v>1602</v>
      </c>
      <c r="I356" s="532"/>
    </row>
    <row r="357" spans="2:9" ht="15.75" customHeight="1">
      <c r="B357" s="110"/>
      <c r="C357" s="214"/>
      <c r="D357" s="84" t="s">
        <v>108</v>
      </c>
      <c r="E357" s="23" t="s">
        <v>365</v>
      </c>
      <c r="F357" s="391">
        <v>8180</v>
      </c>
      <c r="G357" s="414"/>
      <c r="H357" s="464">
        <f t="shared" si="18"/>
        <v>8180</v>
      </c>
      <c r="I357" s="532"/>
    </row>
    <row r="358" spans="2:9" ht="15.75" customHeight="1">
      <c r="B358" s="110"/>
      <c r="C358" s="214"/>
      <c r="D358" s="85" t="s">
        <v>132</v>
      </c>
      <c r="E358" s="23" t="s">
        <v>366</v>
      </c>
      <c r="F358" s="391">
        <v>1020</v>
      </c>
      <c r="G358" s="414"/>
      <c r="H358" s="464">
        <f t="shared" si="18"/>
        <v>1020</v>
      </c>
      <c r="I358" s="532"/>
    </row>
    <row r="359" spans="2:9" ht="15.75" customHeight="1">
      <c r="B359" s="110"/>
      <c r="C359" s="214"/>
      <c r="D359" s="85" t="s">
        <v>133</v>
      </c>
      <c r="E359" s="23" t="s">
        <v>367</v>
      </c>
      <c r="F359" s="391">
        <v>1020</v>
      </c>
      <c r="G359" s="414"/>
      <c r="H359" s="464">
        <f t="shared" si="18"/>
        <v>1020</v>
      </c>
      <c r="I359" s="532"/>
    </row>
    <row r="360" spans="2:9" ht="15.75" customHeight="1">
      <c r="B360" s="110"/>
      <c r="C360" s="214"/>
      <c r="D360" s="84" t="s">
        <v>160</v>
      </c>
      <c r="E360" s="23" t="s">
        <v>376</v>
      </c>
      <c r="F360" s="391">
        <v>100</v>
      </c>
      <c r="G360" s="414"/>
      <c r="H360" s="464">
        <f t="shared" si="18"/>
        <v>100</v>
      </c>
      <c r="I360" s="532"/>
    </row>
    <row r="361" spans="2:9" ht="15.75" customHeight="1">
      <c r="B361" s="110"/>
      <c r="C361" s="214"/>
      <c r="D361" s="84" t="s">
        <v>73</v>
      </c>
      <c r="E361" s="23" t="s">
        <v>368</v>
      </c>
      <c r="F361" s="391">
        <v>12441</v>
      </c>
      <c r="G361" s="414"/>
      <c r="H361" s="464">
        <f t="shared" si="18"/>
        <v>12441</v>
      </c>
      <c r="I361" s="532"/>
    </row>
    <row r="362" spans="2:9" ht="15.75" customHeight="1">
      <c r="B362" s="110"/>
      <c r="C362" s="214"/>
      <c r="D362" s="93">
        <v>4360</v>
      </c>
      <c r="E362" s="23" t="s">
        <v>369</v>
      </c>
      <c r="F362" s="391">
        <v>200</v>
      </c>
      <c r="G362" s="414"/>
      <c r="H362" s="464">
        <f t="shared" si="18"/>
        <v>200</v>
      </c>
      <c r="I362" s="532"/>
    </row>
    <row r="363" spans="2:9" ht="24">
      <c r="B363" s="110"/>
      <c r="C363" s="214"/>
      <c r="D363" s="93">
        <v>4400</v>
      </c>
      <c r="E363" s="23" t="s">
        <v>370</v>
      </c>
      <c r="F363" s="391">
        <v>1377</v>
      </c>
      <c r="G363" s="414"/>
      <c r="H363" s="464">
        <f t="shared" si="18"/>
        <v>1377</v>
      </c>
      <c r="I363" s="532"/>
    </row>
    <row r="364" spans="2:9" ht="15.75" customHeight="1">
      <c r="B364" s="110"/>
      <c r="C364" s="214"/>
      <c r="D364" s="84" t="s">
        <v>128</v>
      </c>
      <c r="E364" s="23" t="s">
        <v>377</v>
      </c>
      <c r="F364" s="391">
        <v>300</v>
      </c>
      <c r="G364" s="414"/>
      <c r="H364" s="464">
        <f t="shared" si="18"/>
        <v>300</v>
      </c>
      <c r="I364" s="532"/>
    </row>
    <row r="365" spans="2:9" ht="15.75" customHeight="1">
      <c r="B365" s="110"/>
      <c r="C365" s="214"/>
      <c r="D365" s="84">
        <v>4430</v>
      </c>
      <c r="E365" s="23" t="s">
        <v>378</v>
      </c>
      <c r="F365" s="391">
        <v>100</v>
      </c>
      <c r="G365" s="414"/>
      <c r="H365" s="464">
        <f t="shared" si="18"/>
        <v>100</v>
      </c>
      <c r="I365" s="532"/>
    </row>
    <row r="366" spans="2:9" ht="15.75" customHeight="1">
      <c r="B366" s="110"/>
      <c r="C366" s="265"/>
      <c r="D366" s="84" t="s">
        <v>134</v>
      </c>
      <c r="E366" s="23" t="s">
        <v>371</v>
      </c>
      <c r="F366" s="391">
        <v>1230</v>
      </c>
      <c r="G366" s="414"/>
      <c r="H366" s="464">
        <f t="shared" si="18"/>
        <v>1230</v>
      </c>
      <c r="I366" s="532"/>
    </row>
    <row r="367" spans="2:9" ht="39" customHeight="1">
      <c r="B367" s="110"/>
      <c r="C367" s="265"/>
      <c r="D367" s="84" t="s">
        <v>431</v>
      </c>
      <c r="E367" s="23" t="s">
        <v>432</v>
      </c>
      <c r="F367" s="391">
        <v>1000</v>
      </c>
      <c r="G367" s="414"/>
      <c r="H367" s="464">
        <f t="shared" si="18"/>
        <v>1000</v>
      </c>
      <c r="I367" s="532"/>
    </row>
    <row r="368" spans="2:9" ht="15.75" customHeight="1">
      <c r="B368" s="110"/>
      <c r="C368" s="265"/>
      <c r="D368" s="93">
        <v>4700</v>
      </c>
      <c r="E368" s="23" t="s">
        <v>372</v>
      </c>
      <c r="F368" s="391">
        <v>1330</v>
      </c>
      <c r="G368" s="414"/>
      <c r="H368" s="464">
        <f t="shared" si="18"/>
        <v>1330</v>
      </c>
      <c r="I368" s="532"/>
    </row>
    <row r="369" spans="2:9" ht="44.25" customHeight="1">
      <c r="B369" s="110"/>
      <c r="C369" s="214" t="s">
        <v>360</v>
      </c>
      <c r="D369" s="321"/>
      <c r="E369" s="180" t="s">
        <v>268</v>
      </c>
      <c r="F369" s="392">
        <f>SUM(F370:F389)</f>
        <v>3618306</v>
      </c>
      <c r="G369" s="392"/>
      <c r="H369" s="392">
        <f>SUM(H370:H389)</f>
        <v>3618306</v>
      </c>
      <c r="I369" s="532"/>
    </row>
    <row r="370" spans="2:9" ht="36">
      <c r="B370" s="110"/>
      <c r="C370" s="214"/>
      <c r="D370" s="12">
        <v>2910</v>
      </c>
      <c r="E370" s="23" t="s">
        <v>430</v>
      </c>
      <c r="F370" s="391">
        <v>11000</v>
      </c>
      <c r="G370" s="414"/>
      <c r="H370" s="464">
        <f aca="true" t="shared" si="19" ref="H370:H391">F370+G370</f>
        <v>11000</v>
      </c>
      <c r="I370" s="532"/>
    </row>
    <row r="371" spans="2:9" ht="15.75" customHeight="1">
      <c r="B371" s="110"/>
      <c r="C371" s="214"/>
      <c r="D371" s="85" t="s">
        <v>76</v>
      </c>
      <c r="E371" s="23" t="s">
        <v>373</v>
      </c>
      <c r="F371" s="391">
        <v>400</v>
      </c>
      <c r="G371" s="414"/>
      <c r="H371" s="464">
        <f t="shared" si="19"/>
        <v>400</v>
      </c>
      <c r="I371" s="532"/>
    </row>
    <row r="372" spans="2:9" ht="15.75" customHeight="1">
      <c r="B372" s="110"/>
      <c r="C372" s="84"/>
      <c r="D372" s="84" t="s">
        <v>159</v>
      </c>
      <c r="E372" s="23" t="s">
        <v>361</v>
      </c>
      <c r="F372" s="391">
        <v>3513079</v>
      </c>
      <c r="G372" s="414"/>
      <c r="H372" s="464">
        <f t="shared" si="19"/>
        <v>3513079</v>
      </c>
      <c r="I372" s="532"/>
    </row>
    <row r="373" spans="2:9" ht="15.75" customHeight="1">
      <c r="B373" s="110"/>
      <c r="C373" s="84"/>
      <c r="D373" s="84" t="s">
        <v>121</v>
      </c>
      <c r="E373" s="23" t="s">
        <v>70</v>
      </c>
      <c r="F373" s="391">
        <v>7200</v>
      </c>
      <c r="G373" s="414"/>
      <c r="H373" s="464">
        <f t="shared" si="19"/>
        <v>7200</v>
      </c>
      <c r="I373" s="532"/>
    </row>
    <row r="374" spans="2:9" ht="15.75" customHeight="1">
      <c r="B374" s="110"/>
      <c r="C374" s="84"/>
      <c r="D374" s="84" t="s">
        <v>121</v>
      </c>
      <c r="E374" s="23" t="s">
        <v>362</v>
      </c>
      <c r="F374" s="391">
        <v>52612</v>
      </c>
      <c r="G374" s="414"/>
      <c r="H374" s="464">
        <f t="shared" si="19"/>
        <v>52612</v>
      </c>
      <c r="I374" s="532"/>
    </row>
    <row r="375" spans="2:9" ht="15.75" customHeight="1">
      <c r="B375" s="110"/>
      <c r="C375" s="84"/>
      <c r="D375" s="85" t="s">
        <v>131</v>
      </c>
      <c r="E375" s="23" t="s">
        <v>374</v>
      </c>
      <c r="F375" s="391">
        <v>2728</v>
      </c>
      <c r="G375" s="414"/>
      <c r="H375" s="464">
        <f t="shared" si="19"/>
        <v>2728</v>
      </c>
      <c r="I375" s="532"/>
    </row>
    <row r="376" spans="2:9" ht="15.75" customHeight="1">
      <c r="B376" s="110"/>
      <c r="C376" s="84"/>
      <c r="D376" s="84" t="s">
        <v>123</v>
      </c>
      <c r="E376" s="23" t="s">
        <v>363</v>
      </c>
      <c r="F376" s="391">
        <v>9530</v>
      </c>
      <c r="G376" s="414"/>
      <c r="H376" s="464">
        <f t="shared" si="19"/>
        <v>9530</v>
      </c>
      <c r="I376" s="532"/>
    </row>
    <row r="377" spans="2:9" ht="15.75" customHeight="1">
      <c r="B377" s="110"/>
      <c r="C377" s="84"/>
      <c r="D377" s="85" t="s">
        <v>125</v>
      </c>
      <c r="E377" s="23" t="s">
        <v>364</v>
      </c>
      <c r="F377" s="391">
        <v>1356</v>
      </c>
      <c r="G377" s="414"/>
      <c r="H377" s="464">
        <f t="shared" si="19"/>
        <v>1356</v>
      </c>
      <c r="I377" s="532"/>
    </row>
    <row r="378" spans="2:9" ht="15.75" customHeight="1">
      <c r="B378" s="110"/>
      <c r="C378" s="84"/>
      <c r="D378" s="84">
        <v>4170</v>
      </c>
      <c r="E378" s="23" t="s">
        <v>375</v>
      </c>
      <c r="F378" s="391">
        <v>1000</v>
      </c>
      <c r="G378" s="414"/>
      <c r="H378" s="464">
        <f t="shared" si="19"/>
        <v>1000</v>
      </c>
      <c r="I378" s="532"/>
    </row>
    <row r="379" spans="2:9" ht="15.75" customHeight="1">
      <c r="B379" s="110"/>
      <c r="C379" s="84"/>
      <c r="D379" s="84" t="s">
        <v>108</v>
      </c>
      <c r="E379" s="23" t="s">
        <v>365</v>
      </c>
      <c r="F379" s="391">
        <v>3060</v>
      </c>
      <c r="G379" s="414"/>
      <c r="H379" s="464">
        <f t="shared" si="19"/>
        <v>3060</v>
      </c>
      <c r="I379" s="532"/>
    </row>
    <row r="380" spans="2:9" ht="15.75" customHeight="1">
      <c r="B380" s="110"/>
      <c r="C380" s="84"/>
      <c r="D380" s="85" t="s">
        <v>132</v>
      </c>
      <c r="E380" s="23" t="s">
        <v>366</v>
      </c>
      <c r="F380" s="391">
        <v>765</v>
      </c>
      <c r="G380" s="414"/>
      <c r="H380" s="464">
        <f t="shared" si="19"/>
        <v>765</v>
      </c>
      <c r="I380" s="532"/>
    </row>
    <row r="381" spans="2:9" ht="15.75" customHeight="1">
      <c r="B381" s="110"/>
      <c r="C381" s="84"/>
      <c r="D381" s="84" t="s">
        <v>160</v>
      </c>
      <c r="E381" s="23" t="s">
        <v>376</v>
      </c>
      <c r="F381" s="391">
        <v>350</v>
      </c>
      <c r="G381" s="414"/>
      <c r="H381" s="464">
        <f t="shared" si="19"/>
        <v>350</v>
      </c>
      <c r="I381" s="532"/>
    </row>
    <row r="382" spans="2:9" ht="15.75" customHeight="1">
      <c r="B382" s="110"/>
      <c r="C382" s="84"/>
      <c r="D382" s="84" t="s">
        <v>73</v>
      </c>
      <c r="E382" s="23" t="s">
        <v>74</v>
      </c>
      <c r="F382" s="391">
        <v>1000</v>
      </c>
      <c r="G382" s="414"/>
      <c r="H382" s="464">
        <f t="shared" si="19"/>
        <v>1000</v>
      </c>
      <c r="I382" s="532"/>
    </row>
    <row r="383" spans="2:9" ht="15.75" customHeight="1">
      <c r="B383" s="110"/>
      <c r="C383" s="84"/>
      <c r="D383" s="84" t="s">
        <v>73</v>
      </c>
      <c r="E383" s="23" t="s">
        <v>368</v>
      </c>
      <c r="F383" s="391">
        <v>8336</v>
      </c>
      <c r="G383" s="414"/>
      <c r="H383" s="464">
        <f t="shared" si="19"/>
        <v>8336</v>
      </c>
      <c r="I383" s="532"/>
    </row>
    <row r="384" spans="2:9" ht="24">
      <c r="B384" s="110"/>
      <c r="C384" s="84"/>
      <c r="D384" s="93">
        <v>4400</v>
      </c>
      <c r="E384" s="23" t="s">
        <v>370</v>
      </c>
      <c r="F384" s="391">
        <v>1560</v>
      </c>
      <c r="G384" s="414"/>
      <c r="H384" s="464">
        <f t="shared" si="19"/>
        <v>1560</v>
      </c>
      <c r="I384" s="532"/>
    </row>
    <row r="385" spans="2:9" ht="15.75" customHeight="1">
      <c r="B385" s="110"/>
      <c r="C385" s="84"/>
      <c r="D385" s="84" t="s">
        <v>128</v>
      </c>
      <c r="E385" s="23" t="s">
        <v>377</v>
      </c>
      <c r="F385" s="391">
        <v>500</v>
      </c>
      <c r="G385" s="414"/>
      <c r="H385" s="464">
        <f t="shared" si="19"/>
        <v>500</v>
      </c>
      <c r="I385" s="532"/>
    </row>
    <row r="386" spans="2:9" ht="15.75" customHeight="1">
      <c r="B386" s="110"/>
      <c r="C386" s="84"/>
      <c r="D386" s="84">
        <v>4430</v>
      </c>
      <c r="E386" s="23" t="s">
        <v>378</v>
      </c>
      <c r="F386" s="391">
        <v>100</v>
      </c>
      <c r="G386" s="414"/>
      <c r="H386" s="464">
        <f t="shared" si="19"/>
        <v>100</v>
      </c>
      <c r="I386" s="532"/>
    </row>
    <row r="387" spans="2:9" ht="15.75" customHeight="1">
      <c r="B387" s="110"/>
      <c r="C387" s="84"/>
      <c r="D387" s="84" t="s">
        <v>134</v>
      </c>
      <c r="E387" s="23" t="s">
        <v>371</v>
      </c>
      <c r="F387" s="391">
        <v>1230</v>
      </c>
      <c r="G387" s="414"/>
      <c r="H387" s="464">
        <f t="shared" si="19"/>
        <v>1230</v>
      </c>
      <c r="I387" s="532"/>
    </row>
    <row r="388" spans="2:9" ht="36">
      <c r="B388" s="110"/>
      <c r="C388" s="84"/>
      <c r="D388" s="84" t="s">
        <v>431</v>
      </c>
      <c r="E388" s="23" t="s">
        <v>432</v>
      </c>
      <c r="F388" s="391">
        <v>1000</v>
      </c>
      <c r="G388" s="414"/>
      <c r="H388" s="464">
        <f t="shared" si="19"/>
        <v>1000</v>
      </c>
      <c r="I388" s="532"/>
    </row>
    <row r="389" spans="2:9" ht="15.75" customHeight="1">
      <c r="B389" s="110"/>
      <c r="C389" s="84"/>
      <c r="D389" s="93">
        <v>4700</v>
      </c>
      <c r="E389" s="23" t="s">
        <v>372</v>
      </c>
      <c r="F389" s="391">
        <v>1500</v>
      </c>
      <c r="G389" s="414"/>
      <c r="H389" s="464">
        <f t="shared" si="19"/>
        <v>1500</v>
      </c>
      <c r="I389" s="532"/>
    </row>
    <row r="390" spans="2:9" ht="18.75" customHeight="1">
      <c r="B390" s="110"/>
      <c r="C390" s="177">
        <v>85503</v>
      </c>
      <c r="D390" s="328"/>
      <c r="E390" s="298" t="s">
        <v>501</v>
      </c>
      <c r="F390" s="355">
        <f>F391</f>
        <v>150</v>
      </c>
      <c r="G390" s="355">
        <f>G391</f>
        <v>0</v>
      </c>
      <c r="H390" s="355">
        <f>H391</f>
        <v>150</v>
      </c>
      <c r="I390" s="532"/>
    </row>
    <row r="391" spans="2:9" ht="18.75" customHeight="1">
      <c r="B391" s="171"/>
      <c r="C391" s="156"/>
      <c r="D391" s="84" t="s">
        <v>108</v>
      </c>
      <c r="E391" s="23" t="s">
        <v>365</v>
      </c>
      <c r="F391" s="404">
        <v>150</v>
      </c>
      <c r="G391" s="414"/>
      <c r="H391" s="464">
        <f t="shared" si="19"/>
        <v>150</v>
      </c>
      <c r="I391" s="532"/>
    </row>
    <row r="392" spans="2:9" ht="18.75" customHeight="1">
      <c r="B392" s="277"/>
      <c r="C392" s="603" t="s">
        <v>388</v>
      </c>
      <c r="D392" s="93"/>
      <c r="E392" s="298" t="s">
        <v>281</v>
      </c>
      <c r="F392" s="550">
        <f>SUM(F393:F395)</f>
        <v>17264</v>
      </c>
      <c r="G392" s="463"/>
      <c r="H392" s="550">
        <f>SUM(H393:H395)</f>
        <v>17264</v>
      </c>
      <c r="I392" s="532"/>
    </row>
    <row r="393" spans="2:9" ht="15.75" customHeight="1">
      <c r="B393" s="166"/>
      <c r="C393" s="167"/>
      <c r="D393" s="85" t="s">
        <v>123</v>
      </c>
      <c r="E393" s="23" t="s">
        <v>124</v>
      </c>
      <c r="F393" s="399">
        <v>2080</v>
      </c>
      <c r="G393" s="463"/>
      <c r="H393" s="464">
        <f>F393+G393</f>
        <v>2080</v>
      </c>
      <c r="I393" s="532"/>
    </row>
    <row r="394" spans="2:9" ht="15.75" customHeight="1">
      <c r="B394" s="277"/>
      <c r="C394" s="265"/>
      <c r="D394" s="84" t="s">
        <v>125</v>
      </c>
      <c r="E394" s="23" t="s">
        <v>126</v>
      </c>
      <c r="F394" s="400">
        <v>312</v>
      </c>
      <c r="G394" s="463"/>
      <c r="H394" s="464">
        <f>F394+G394</f>
        <v>312</v>
      </c>
      <c r="I394" s="532"/>
    </row>
    <row r="395" spans="2:9" ht="15.75" customHeight="1">
      <c r="B395" s="166"/>
      <c r="C395" s="167"/>
      <c r="D395" s="84">
        <v>4170</v>
      </c>
      <c r="E395" s="23" t="s">
        <v>78</v>
      </c>
      <c r="F395" s="399">
        <v>14872</v>
      </c>
      <c r="G395" s="463"/>
      <c r="H395" s="464">
        <f>F395+G395</f>
        <v>14872</v>
      </c>
      <c r="I395" s="532"/>
    </row>
    <row r="396" spans="2:9" ht="15.75" customHeight="1">
      <c r="B396" s="166"/>
      <c r="C396" s="325" t="s">
        <v>389</v>
      </c>
      <c r="D396" s="211"/>
      <c r="E396" s="175" t="s">
        <v>282</v>
      </c>
      <c r="F396" s="408">
        <f>F397</f>
        <v>20000</v>
      </c>
      <c r="G396" s="463"/>
      <c r="H396" s="408">
        <f>H397</f>
        <v>20000</v>
      </c>
      <c r="I396" s="532"/>
    </row>
    <row r="397" spans="2:9" ht="24">
      <c r="B397" s="277"/>
      <c r="C397" s="265"/>
      <c r="D397" s="93">
        <v>4330</v>
      </c>
      <c r="E397" s="23" t="s">
        <v>161</v>
      </c>
      <c r="F397" s="400">
        <v>20000</v>
      </c>
      <c r="G397" s="463"/>
      <c r="H397" s="464">
        <f>F397+G397</f>
        <v>20000</v>
      </c>
      <c r="I397" s="532"/>
    </row>
    <row r="398" spans="2:9" ht="51">
      <c r="B398" s="277"/>
      <c r="C398" s="177">
        <v>85513</v>
      </c>
      <c r="D398" s="93"/>
      <c r="E398" s="304" t="s">
        <v>418</v>
      </c>
      <c r="F398" s="550">
        <f>F399</f>
        <v>26538</v>
      </c>
      <c r="G398" s="463"/>
      <c r="H398" s="550">
        <f>H399</f>
        <v>26538</v>
      </c>
      <c r="I398" s="532"/>
    </row>
    <row r="399" spans="2:9" ht="15.75" customHeight="1" thickBot="1">
      <c r="B399" s="337"/>
      <c r="C399" s="338"/>
      <c r="D399" s="87">
        <v>4130</v>
      </c>
      <c r="E399" s="16" t="s">
        <v>221</v>
      </c>
      <c r="F399" s="409">
        <v>26538</v>
      </c>
      <c r="G399" s="471"/>
      <c r="H399" s="472">
        <f>F399+G399</f>
        <v>26538</v>
      </c>
      <c r="I399" s="599"/>
    </row>
    <row r="400" spans="2:9" ht="21" customHeight="1" thickBot="1">
      <c r="B400" s="201" t="s">
        <v>173</v>
      </c>
      <c r="C400" s="197"/>
      <c r="D400" s="197"/>
      <c r="E400" s="193" t="s">
        <v>42</v>
      </c>
      <c r="F400" s="397">
        <f>F401+F411+F414+F418+F421+F427+F429</f>
        <v>2021373</v>
      </c>
      <c r="G400" s="397">
        <f>G401+G411+G414+G418+G421+G427+G429</f>
        <v>-9500</v>
      </c>
      <c r="H400" s="397">
        <f>H401+H411+H414+H418+H421+H427+H429</f>
        <v>2011873</v>
      </c>
      <c r="I400" s="597"/>
    </row>
    <row r="401" spans="2:9" ht="18" customHeight="1">
      <c r="B401" s="121"/>
      <c r="C401" s="186" t="s">
        <v>188</v>
      </c>
      <c r="D401" s="187"/>
      <c r="E401" s="188" t="s">
        <v>482</v>
      </c>
      <c r="F401" s="408">
        <f>SUM(F402:F410)</f>
        <v>780000</v>
      </c>
      <c r="G401" s="468"/>
      <c r="H401" s="408">
        <f>SUM(H402:H410)</f>
        <v>780000</v>
      </c>
      <c r="I401" s="600"/>
    </row>
    <row r="402" spans="2:9" ht="15.75" customHeight="1">
      <c r="B402" s="121"/>
      <c r="C402" s="149"/>
      <c r="D402" s="85" t="s">
        <v>121</v>
      </c>
      <c r="E402" s="23" t="s">
        <v>122</v>
      </c>
      <c r="F402" s="399">
        <v>119000</v>
      </c>
      <c r="G402" s="463"/>
      <c r="H402" s="464">
        <f aca="true" t="shared" si="20" ref="H402:H410">F402+G402</f>
        <v>119000</v>
      </c>
      <c r="I402" s="532"/>
    </row>
    <row r="403" spans="2:9" ht="15.75" customHeight="1">
      <c r="B403" s="121"/>
      <c r="C403" s="149"/>
      <c r="D403" s="85" t="s">
        <v>131</v>
      </c>
      <c r="E403" s="23" t="s">
        <v>77</v>
      </c>
      <c r="F403" s="399">
        <v>10000</v>
      </c>
      <c r="G403" s="463"/>
      <c r="H403" s="464">
        <f t="shared" si="20"/>
        <v>10000</v>
      </c>
      <c r="I403" s="532"/>
    </row>
    <row r="404" spans="2:9" ht="15.75" customHeight="1">
      <c r="B404" s="118"/>
      <c r="C404" s="119"/>
      <c r="D404" s="85" t="s">
        <v>123</v>
      </c>
      <c r="E404" s="23" t="s">
        <v>124</v>
      </c>
      <c r="F404" s="407">
        <v>20000</v>
      </c>
      <c r="G404" s="463"/>
      <c r="H404" s="464">
        <f t="shared" si="20"/>
        <v>20000</v>
      </c>
      <c r="I404" s="532"/>
    </row>
    <row r="405" spans="2:9" ht="15.75" customHeight="1">
      <c r="B405" s="118"/>
      <c r="C405" s="119"/>
      <c r="D405" s="85" t="s">
        <v>125</v>
      </c>
      <c r="E405" s="23" t="s">
        <v>126</v>
      </c>
      <c r="F405" s="407">
        <v>3000</v>
      </c>
      <c r="G405" s="463"/>
      <c r="H405" s="464">
        <f t="shared" si="20"/>
        <v>3000</v>
      </c>
      <c r="I405" s="532"/>
    </row>
    <row r="406" spans="2:9" ht="15.75" customHeight="1">
      <c r="B406" s="118"/>
      <c r="C406" s="119"/>
      <c r="D406" s="85" t="s">
        <v>108</v>
      </c>
      <c r="E406" s="23" t="s">
        <v>75</v>
      </c>
      <c r="F406" s="407">
        <v>80000</v>
      </c>
      <c r="G406" s="463"/>
      <c r="H406" s="464">
        <f t="shared" si="20"/>
        <v>80000</v>
      </c>
      <c r="I406" s="532"/>
    </row>
    <row r="407" spans="2:9" ht="15.75" customHeight="1">
      <c r="B407" s="118"/>
      <c r="C407" s="119"/>
      <c r="D407" s="85" t="s">
        <v>73</v>
      </c>
      <c r="E407" s="23" t="s">
        <v>74</v>
      </c>
      <c r="F407" s="407">
        <v>540500</v>
      </c>
      <c r="G407" s="463"/>
      <c r="H407" s="464">
        <f t="shared" si="20"/>
        <v>540500</v>
      </c>
      <c r="I407" s="532"/>
    </row>
    <row r="408" spans="2:9" ht="15.75" customHeight="1">
      <c r="B408" s="118"/>
      <c r="C408" s="119"/>
      <c r="D408" s="85" t="s">
        <v>134</v>
      </c>
      <c r="E408" s="23" t="s">
        <v>135</v>
      </c>
      <c r="F408" s="407">
        <v>2500</v>
      </c>
      <c r="G408" s="463"/>
      <c r="H408" s="464">
        <f t="shared" si="20"/>
        <v>2500</v>
      </c>
      <c r="I408" s="532"/>
    </row>
    <row r="409" spans="2:9" ht="15.75" customHeight="1">
      <c r="B409" s="118"/>
      <c r="C409" s="119"/>
      <c r="D409" s="93">
        <v>4610</v>
      </c>
      <c r="E409" s="23" t="s">
        <v>273</v>
      </c>
      <c r="F409" s="407">
        <v>3000</v>
      </c>
      <c r="G409" s="463"/>
      <c r="H409" s="464">
        <f t="shared" si="20"/>
        <v>3000</v>
      </c>
      <c r="I409" s="532"/>
    </row>
    <row r="410" spans="2:9" ht="15.75" customHeight="1">
      <c r="B410" s="118"/>
      <c r="C410" s="119"/>
      <c r="D410" s="93">
        <v>4700</v>
      </c>
      <c r="E410" s="23" t="s">
        <v>136</v>
      </c>
      <c r="F410" s="407">
        <v>2000</v>
      </c>
      <c r="G410" s="463"/>
      <c r="H410" s="464">
        <f t="shared" si="20"/>
        <v>2000</v>
      </c>
      <c r="I410" s="532"/>
    </row>
    <row r="411" spans="2:9" ht="15.75" customHeight="1">
      <c r="B411" s="111"/>
      <c r="C411" s="214" t="s">
        <v>174</v>
      </c>
      <c r="D411" s="213"/>
      <c r="E411" s="183" t="s">
        <v>243</v>
      </c>
      <c r="F411" s="392">
        <f>F412+F413</f>
        <v>60000</v>
      </c>
      <c r="G411" s="463"/>
      <c r="H411" s="392">
        <f>H412+H413</f>
        <v>60000</v>
      </c>
      <c r="I411" s="532"/>
    </row>
    <row r="412" spans="2:9" ht="15" customHeight="1">
      <c r="B412" s="111"/>
      <c r="C412" s="86"/>
      <c r="D412" s="85" t="s">
        <v>108</v>
      </c>
      <c r="E412" s="23" t="s">
        <v>75</v>
      </c>
      <c r="F412" s="398">
        <v>20000</v>
      </c>
      <c r="G412" s="463"/>
      <c r="H412" s="464">
        <f>F412+G412</f>
        <v>20000</v>
      </c>
      <c r="I412" s="532"/>
    </row>
    <row r="413" spans="2:9" ht="15" customHeight="1">
      <c r="B413" s="111"/>
      <c r="C413" s="86"/>
      <c r="D413" s="85" t="s">
        <v>73</v>
      </c>
      <c r="E413" s="23" t="s">
        <v>74</v>
      </c>
      <c r="F413" s="398">
        <v>40000</v>
      </c>
      <c r="G413" s="463"/>
      <c r="H413" s="464">
        <f>F413+G413</f>
        <v>40000</v>
      </c>
      <c r="I413" s="532"/>
    </row>
    <row r="414" spans="2:9" ht="15" customHeight="1">
      <c r="B414" s="111"/>
      <c r="C414" s="214" t="s">
        <v>175</v>
      </c>
      <c r="D414" s="213"/>
      <c r="E414" s="183" t="s">
        <v>244</v>
      </c>
      <c r="F414" s="392">
        <f>SUM(F415:F417)</f>
        <v>135543</v>
      </c>
      <c r="G414" s="463"/>
      <c r="H414" s="392">
        <f>SUM(H415:H417)</f>
        <v>135543</v>
      </c>
      <c r="I414" s="532"/>
    </row>
    <row r="415" spans="2:9" ht="16.5" customHeight="1">
      <c r="B415" s="110"/>
      <c r="C415" s="84"/>
      <c r="D415" s="85" t="s">
        <v>108</v>
      </c>
      <c r="E415" s="23" t="s">
        <v>433</v>
      </c>
      <c r="F415" s="391">
        <v>12543</v>
      </c>
      <c r="G415" s="463"/>
      <c r="H415" s="464">
        <f>F415+G415</f>
        <v>12543</v>
      </c>
      <c r="I415" s="532"/>
    </row>
    <row r="416" spans="2:9" ht="16.5" customHeight="1">
      <c r="B416" s="110"/>
      <c r="C416" s="84"/>
      <c r="D416" s="85" t="s">
        <v>133</v>
      </c>
      <c r="E416" s="23" t="s">
        <v>80</v>
      </c>
      <c r="F416" s="391">
        <v>30000</v>
      </c>
      <c r="G416" s="463"/>
      <c r="H416" s="464">
        <f>F416+G416</f>
        <v>30000</v>
      </c>
      <c r="I416" s="532"/>
    </row>
    <row r="417" spans="2:9" ht="16.5" customHeight="1">
      <c r="B417" s="110"/>
      <c r="C417" s="84"/>
      <c r="D417" s="85" t="s">
        <v>73</v>
      </c>
      <c r="E417" s="23" t="s">
        <v>434</v>
      </c>
      <c r="F417" s="391">
        <v>93000</v>
      </c>
      <c r="G417" s="463"/>
      <c r="H417" s="464">
        <f>F417+G417</f>
        <v>93000</v>
      </c>
      <c r="I417" s="532"/>
    </row>
    <row r="418" spans="2:9" ht="15" customHeight="1">
      <c r="B418" s="110"/>
      <c r="C418" s="214" t="s">
        <v>190</v>
      </c>
      <c r="D418" s="218"/>
      <c r="E418" s="183" t="s">
        <v>245</v>
      </c>
      <c r="F418" s="392">
        <f>F419+F420</f>
        <v>43000</v>
      </c>
      <c r="G418" s="463"/>
      <c r="H418" s="392">
        <f>H419+H420</f>
        <v>43000</v>
      </c>
      <c r="I418" s="532"/>
    </row>
    <row r="419" spans="2:9" ht="15" customHeight="1">
      <c r="B419" s="110"/>
      <c r="C419" s="214"/>
      <c r="D419" s="85" t="s">
        <v>108</v>
      </c>
      <c r="E419" s="23" t="s">
        <v>75</v>
      </c>
      <c r="F419" s="391">
        <v>3000</v>
      </c>
      <c r="G419" s="463"/>
      <c r="H419" s="464">
        <f>F419+G419</f>
        <v>3000</v>
      </c>
      <c r="I419" s="532"/>
    </row>
    <row r="420" spans="2:9" ht="15" customHeight="1">
      <c r="B420" s="110"/>
      <c r="C420" s="84"/>
      <c r="D420" s="85" t="s">
        <v>73</v>
      </c>
      <c r="E420" s="23" t="s">
        <v>74</v>
      </c>
      <c r="F420" s="391">
        <v>40000</v>
      </c>
      <c r="G420" s="463"/>
      <c r="H420" s="464">
        <f>F420+G420</f>
        <v>40000</v>
      </c>
      <c r="I420" s="532"/>
    </row>
    <row r="421" spans="2:9" ht="15" customHeight="1">
      <c r="B421" s="111"/>
      <c r="C421" s="214" t="s">
        <v>176</v>
      </c>
      <c r="D421" s="213"/>
      <c r="E421" s="183" t="s">
        <v>220</v>
      </c>
      <c r="F421" s="392">
        <f>SUM(F422:F426)</f>
        <v>975830</v>
      </c>
      <c r="G421" s="392">
        <f>SUM(G422:G426)</f>
        <v>-9500</v>
      </c>
      <c r="H421" s="392">
        <f>SUM(H422:H426)</f>
        <v>966330</v>
      </c>
      <c r="I421" s="532"/>
    </row>
    <row r="422" spans="2:9" ht="15.75" customHeight="1">
      <c r="B422" s="110"/>
      <c r="C422" s="84"/>
      <c r="D422" s="85" t="s">
        <v>132</v>
      </c>
      <c r="E422" s="23" t="s">
        <v>79</v>
      </c>
      <c r="F422" s="391">
        <v>216000</v>
      </c>
      <c r="G422" s="463"/>
      <c r="H422" s="464">
        <f>F422+G422</f>
        <v>216000</v>
      </c>
      <c r="I422" s="532"/>
    </row>
    <row r="423" spans="2:9" ht="15.75" customHeight="1">
      <c r="B423" s="110"/>
      <c r="C423" s="84"/>
      <c r="D423" s="85" t="s">
        <v>133</v>
      </c>
      <c r="E423" s="23" t="s">
        <v>80</v>
      </c>
      <c r="F423" s="391">
        <v>320000</v>
      </c>
      <c r="G423" s="414"/>
      <c r="H423" s="464">
        <f>F423+G423</f>
        <v>320000</v>
      </c>
      <c r="I423" s="532"/>
    </row>
    <row r="424" spans="2:9" ht="15.75" customHeight="1">
      <c r="B424" s="110"/>
      <c r="C424" s="84"/>
      <c r="D424" s="85" t="s">
        <v>73</v>
      </c>
      <c r="E424" s="23" t="s">
        <v>74</v>
      </c>
      <c r="F424" s="391">
        <v>35000</v>
      </c>
      <c r="G424" s="463"/>
      <c r="H424" s="464">
        <f>F424+G424</f>
        <v>35000</v>
      </c>
      <c r="I424" s="532"/>
    </row>
    <row r="425" spans="2:9" ht="23.25">
      <c r="B425" s="110"/>
      <c r="C425" s="84"/>
      <c r="D425" s="122" t="s">
        <v>104</v>
      </c>
      <c r="E425" s="123" t="s">
        <v>435</v>
      </c>
      <c r="F425" s="391">
        <v>306244</v>
      </c>
      <c r="G425" s="414"/>
      <c r="H425" s="464">
        <f>F425+G425</f>
        <v>306244</v>
      </c>
      <c r="I425" s="532"/>
    </row>
    <row r="426" spans="2:9" ht="23.25">
      <c r="B426" s="110"/>
      <c r="C426" s="84"/>
      <c r="D426" s="93">
        <v>6060</v>
      </c>
      <c r="E426" s="640" t="s">
        <v>525</v>
      </c>
      <c r="F426" s="391">
        <v>98586</v>
      </c>
      <c r="G426" s="635">
        <v>-9500</v>
      </c>
      <c r="H426" s="464">
        <f>F426+G426</f>
        <v>89086</v>
      </c>
      <c r="I426" s="532" t="s">
        <v>522</v>
      </c>
    </row>
    <row r="427" spans="2:9" ht="12.75">
      <c r="B427" s="110"/>
      <c r="C427" s="214" t="s">
        <v>436</v>
      </c>
      <c r="D427" s="223"/>
      <c r="E427" s="188" t="s">
        <v>437</v>
      </c>
      <c r="F427" s="392">
        <f>F428</f>
        <v>18000</v>
      </c>
      <c r="G427" s="463"/>
      <c r="H427" s="392">
        <f>H428</f>
        <v>18000</v>
      </c>
      <c r="I427" s="532"/>
    </row>
    <row r="428" spans="2:9" ht="12.75">
      <c r="B428" s="110"/>
      <c r="C428" s="84"/>
      <c r="D428" s="85" t="s">
        <v>73</v>
      </c>
      <c r="E428" s="23" t="s">
        <v>74</v>
      </c>
      <c r="F428" s="391">
        <v>18000</v>
      </c>
      <c r="G428" s="463"/>
      <c r="H428" s="464">
        <f>F428+G428</f>
        <v>18000</v>
      </c>
      <c r="I428" s="532"/>
    </row>
    <row r="429" spans="2:9" ht="15" customHeight="1">
      <c r="B429" s="110"/>
      <c r="C429" s="214" t="s">
        <v>191</v>
      </c>
      <c r="D429" s="223"/>
      <c r="E429" s="188" t="s">
        <v>41</v>
      </c>
      <c r="F429" s="392">
        <f>F430+F431</f>
        <v>9000</v>
      </c>
      <c r="G429" s="463"/>
      <c r="H429" s="392">
        <f>H430+H431</f>
        <v>9000</v>
      </c>
      <c r="I429" s="532"/>
    </row>
    <row r="430" spans="2:9" ht="48">
      <c r="B430" s="110"/>
      <c r="C430" s="214"/>
      <c r="D430" s="87" t="s">
        <v>278</v>
      </c>
      <c r="E430" s="23" t="s">
        <v>279</v>
      </c>
      <c r="F430" s="391">
        <v>3000</v>
      </c>
      <c r="G430" s="463"/>
      <c r="H430" s="464">
        <f>F430+G430</f>
        <v>3000</v>
      </c>
      <c r="I430" s="532"/>
    </row>
    <row r="431" spans="2:9" ht="15" customHeight="1" thickBot="1">
      <c r="B431" s="112"/>
      <c r="C431" s="87"/>
      <c r="D431" s="88" t="s">
        <v>108</v>
      </c>
      <c r="E431" s="16" t="s">
        <v>75</v>
      </c>
      <c r="F431" s="393">
        <v>6000</v>
      </c>
      <c r="G431" s="471"/>
      <c r="H431" s="472">
        <f>F431+G431</f>
        <v>6000</v>
      </c>
      <c r="I431" s="599"/>
    </row>
    <row r="432" spans="2:9" ht="18" customHeight="1" thickBot="1">
      <c r="B432" s="201" t="s">
        <v>98</v>
      </c>
      <c r="C432" s="197"/>
      <c r="D432" s="202"/>
      <c r="E432" s="198" t="s">
        <v>99</v>
      </c>
      <c r="F432" s="397">
        <f>F433+F435+F437+F439+F443</f>
        <v>2072531</v>
      </c>
      <c r="G432" s="397">
        <f>G433+G435+G437+G439+G443</f>
        <v>-3000</v>
      </c>
      <c r="H432" s="397">
        <f>H433+H435+H437+H439+H443</f>
        <v>2069531</v>
      </c>
      <c r="I432" s="597"/>
    </row>
    <row r="433" spans="2:9" ht="18" customHeight="1">
      <c r="B433" s="109"/>
      <c r="C433" s="186" t="s">
        <v>177</v>
      </c>
      <c r="D433" s="187"/>
      <c r="E433" s="188" t="s">
        <v>246</v>
      </c>
      <c r="F433" s="396">
        <f>F434</f>
        <v>89000</v>
      </c>
      <c r="G433" s="468"/>
      <c r="H433" s="396">
        <f>H434</f>
        <v>89000</v>
      </c>
      <c r="I433" s="600"/>
    </row>
    <row r="434" spans="2:9" ht="39" customHeight="1">
      <c r="B434" s="110"/>
      <c r="C434" s="84"/>
      <c r="D434" s="87" t="s">
        <v>278</v>
      </c>
      <c r="E434" s="23" t="s">
        <v>279</v>
      </c>
      <c r="F434" s="391">
        <v>89000</v>
      </c>
      <c r="G434" s="463"/>
      <c r="H434" s="464">
        <f>F434+G434</f>
        <v>89000</v>
      </c>
      <c r="I434" s="532"/>
    </row>
    <row r="435" spans="2:9" ht="16.5" customHeight="1">
      <c r="B435" s="110"/>
      <c r="C435" s="214" t="s">
        <v>322</v>
      </c>
      <c r="D435" s="87"/>
      <c r="E435" s="183" t="s">
        <v>323</v>
      </c>
      <c r="F435" s="392">
        <f>F436</f>
        <v>335000</v>
      </c>
      <c r="G435" s="392"/>
      <c r="H435" s="392">
        <f>H436</f>
        <v>335000</v>
      </c>
      <c r="I435" s="532"/>
    </row>
    <row r="436" spans="2:9" ht="16.5" customHeight="1">
      <c r="B436" s="110"/>
      <c r="C436" s="84"/>
      <c r="D436" s="84">
        <v>2480</v>
      </c>
      <c r="E436" s="23" t="s">
        <v>178</v>
      </c>
      <c r="F436" s="391">
        <v>335000</v>
      </c>
      <c r="G436" s="463"/>
      <c r="H436" s="464">
        <f>F436+G436</f>
        <v>335000</v>
      </c>
      <c r="I436" s="532"/>
    </row>
    <row r="437" spans="2:9" ht="16.5" customHeight="1">
      <c r="B437" s="111"/>
      <c r="C437" s="214" t="s">
        <v>100</v>
      </c>
      <c r="D437" s="224"/>
      <c r="E437" s="183" t="s">
        <v>101</v>
      </c>
      <c r="F437" s="392">
        <f>F438</f>
        <v>1150000</v>
      </c>
      <c r="G437" s="392"/>
      <c r="H437" s="392">
        <f>H438</f>
        <v>1150000</v>
      </c>
      <c r="I437" s="532"/>
    </row>
    <row r="438" spans="2:9" ht="16.5" customHeight="1">
      <c r="B438" s="110"/>
      <c r="C438" s="84"/>
      <c r="D438" s="84">
        <v>2480</v>
      </c>
      <c r="E438" s="23" t="s">
        <v>178</v>
      </c>
      <c r="F438" s="391">
        <v>1150000</v>
      </c>
      <c r="G438" s="414"/>
      <c r="H438" s="464">
        <f>F438+G438</f>
        <v>1150000</v>
      </c>
      <c r="I438" s="532"/>
    </row>
    <row r="439" spans="2:9" ht="17.25" customHeight="1">
      <c r="B439" s="111"/>
      <c r="C439" s="214" t="s">
        <v>179</v>
      </c>
      <c r="D439" s="214"/>
      <c r="E439" s="183" t="s">
        <v>276</v>
      </c>
      <c r="F439" s="392">
        <f>SUM(F440:F442)</f>
        <v>32100</v>
      </c>
      <c r="G439" s="463"/>
      <c r="H439" s="392">
        <f>SUM(H440:H442)</f>
        <v>32100</v>
      </c>
      <c r="I439" s="532"/>
    </row>
    <row r="440" spans="2:9" ht="17.25" customHeight="1">
      <c r="B440" s="111"/>
      <c r="C440" s="86"/>
      <c r="D440" s="85" t="s">
        <v>132</v>
      </c>
      <c r="E440" s="23" t="s">
        <v>79</v>
      </c>
      <c r="F440" s="398">
        <v>1600</v>
      </c>
      <c r="G440" s="463"/>
      <c r="H440" s="464">
        <f>F440+G440</f>
        <v>1600</v>
      </c>
      <c r="I440" s="532"/>
    </row>
    <row r="441" spans="2:9" ht="17.25" customHeight="1">
      <c r="B441" s="111"/>
      <c r="C441" s="86"/>
      <c r="D441" s="85" t="s">
        <v>133</v>
      </c>
      <c r="E441" s="23" t="s">
        <v>80</v>
      </c>
      <c r="F441" s="398">
        <v>8000</v>
      </c>
      <c r="G441" s="463"/>
      <c r="H441" s="464">
        <f>F441+G441</f>
        <v>8000</v>
      </c>
      <c r="I441" s="532"/>
    </row>
    <row r="442" spans="2:9" ht="17.25" customHeight="1">
      <c r="B442" s="111"/>
      <c r="C442" s="86"/>
      <c r="D442" s="85" t="s">
        <v>73</v>
      </c>
      <c r="E442" s="23" t="s">
        <v>398</v>
      </c>
      <c r="F442" s="398">
        <v>22500</v>
      </c>
      <c r="G442" s="463"/>
      <c r="H442" s="464">
        <f>F442+G442</f>
        <v>22500</v>
      </c>
      <c r="I442" s="532"/>
    </row>
    <row r="443" spans="2:9" ht="17.25" customHeight="1">
      <c r="B443" s="111"/>
      <c r="C443" s="214" t="s">
        <v>180</v>
      </c>
      <c r="D443" s="213"/>
      <c r="E443" s="183" t="s">
        <v>41</v>
      </c>
      <c r="F443" s="392">
        <f>SUM(F444:F450)</f>
        <v>466431</v>
      </c>
      <c r="G443" s="392">
        <f>SUM(G444:G450)</f>
        <v>-3000</v>
      </c>
      <c r="H443" s="392">
        <f>SUM(H444:H450)</f>
        <v>463431</v>
      </c>
      <c r="I443" s="532"/>
    </row>
    <row r="444" spans="2:9" ht="39.75" customHeight="1">
      <c r="B444" s="111"/>
      <c r="C444" s="214"/>
      <c r="D444" s="87" t="s">
        <v>278</v>
      </c>
      <c r="E444" s="23" t="s">
        <v>279</v>
      </c>
      <c r="F444" s="391">
        <v>1000</v>
      </c>
      <c r="G444" s="463"/>
      <c r="H444" s="464">
        <f aca="true" t="shared" si="21" ref="H444:H450">F444+G444</f>
        <v>1000</v>
      </c>
      <c r="I444" s="532"/>
    </row>
    <row r="445" spans="2:9" ht="16.5" customHeight="1">
      <c r="B445" s="110"/>
      <c r="C445" s="84"/>
      <c r="D445" s="85" t="s">
        <v>108</v>
      </c>
      <c r="E445" s="23" t="s">
        <v>526</v>
      </c>
      <c r="F445" s="391">
        <v>92676</v>
      </c>
      <c r="G445" s="414">
        <v>-3000</v>
      </c>
      <c r="H445" s="464">
        <f t="shared" si="21"/>
        <v>89676</v>
      </c>
      <c r="I445" s="532" t="s">
        <v>522</v>
      </c>
    </row>
    <row r="446" spans="2:9" ht="15.75" customHeight="1">
      <c r="B446" s="110"/>
      <c r="C446" s="84"/>
      <c r="D446" s="85" t="s">
        <v>132</v>
      </c>
      <c r="E446" s="23" t="s">
        <v>79</v>
      </c>
      <c r="F446" s="391">
        <v>115000</v>
      </c>
      <c r="G446" s="463"/>
      <c r="H446" s="464">
        <f t="shared" si="21"/>
        <v>115000</v>
      </c>
      <c r="I446" s="532"/>
    </row>
    <row r="447" spans="2:9" ht="15.75" customHeight="1">
      <c r="B447" s="110"/>
      <c r="C447" s="84"/>
      <c r="D447" s="85" t="s">
        <v>133</v>
      </c>
      <c r="E447" s="23" t="s">
        <v>438</v>
      </c>
      <c r="F447" s="391">
        <v>122500</v>
      </c>
      <c r="G447" s="463"/>
      <c r="H447" s="464">
        <f t="shared" si="21"/>
        <v>122500</v>
      </c>
      <c r="I447" s="532"/>
    </row>
    <row r="448" spans="2:9" ht="15.75" customHeight="1">
      <c r="B448" s="110"/>
      <c r="C448" s="84"/>
      <c r="D448" s="85" t="s">
        <v>73</v>
      </c>
      <c r="E448" s="23" t="s">
        <v>439</v>
      </c>
      <c r="F448" s="391">
        <v>119755</v>
      </c>
      <c r="G448" s="463"/>
      <c r="H448" s="464">
        <f t="shared" si="21"/>
        <v>119755</v>
      </c>
      <c r="I448" s="532"/>
    </row>
    <row r="449" spans="2:9" ht="24">
      <c r="B449" s="110"/>
      <c r="C449" s="84"/>
      <c r="D449" s="172">
        <v>4400</v>
      </c>
      <c r="E449" s="23" t="s">
        <v>275</v>
      </c>
      <c r="F449" s="391">
        <v>10000</v>
      </c>
      <c r="G449" s="463"/>
      <c r="H449" s="464">
        <f t="shared" si="21"/>
        <v>10000</v>
      </c>
      <c r="I449" s="532"/>
    </row>
    <row r="450" spans="2:9" ht="15" customHeight="1" thickBot="1">
      <c r="B450" s="112"/>
      <c r="C450" s="87"/>
      <c r="D450" s="474">
        <v>4480</v>
      </c>
      <c r="E450" s="90" t="s">
        <v>261</v>
      </c>
      <c r="F450" s="393">
        <v>5500</v>
      </c>
      <c r="G450" s="471"/>
      <c r="H450" s="472">
        <f t="shared" si="21"/>
        <v>5500</v>
      </c>
      <c r="I450" s="599"/>
    </row>
    <row r="451" spans="2:9" ht="19.5" customHeight="1" thickBot="1">
      <c r="B451" s="201" t="s">
        <v>102</v>
      </c>
      <c r="C451" s="197"/>
      <c r="D451" s="197"/>
      <c r="E451" s="198" t="s">
        <v>258</v>
      </c>
      <c r="F451" s="397">
        <f>F452</f>
        <v>643662</v>
      </c>
      <c r="G451" s="397">
        <f>G452</f>
        <v>0</v>
      </c>
      <c r="H451" s="397">
        <f>H452</f>
        <v>643662</v>
      </c>
      <c r="I451" s="597"/>
    </row>
    <row r="452" spans="2:9" ht="17.25" customHeight="1">
      <c r="B452" s="171"/>
      <c r="C452" s="186" t="s">
        <v>181</v>
      </c>
      <c r="D452" s="475"/>
      <c r="E452" s="188" t="s">
        <v>277</v>
      </c>
      <c r="F452" s="396">
        <f>SUM(F453:F462)</f>
        <v>643662</v>
      </c>
      <c r="G452" s="396">
        <f>SUM(G453:G462)</f>
        <v>0</v>
      </c>
      <c r="H452" s="396">
        <f>SUM(H453:H462)</f>
        <v>643662</v>
      </c>
      <c r="I452" s="600"/>
    </row>
    <row r="453" spans="2:9" ht="48">
      <c r="B453" s="110"/>
      <c r="C453" s="84"/>
      <c r="D453" s="84" t="s">
        <v>278</v>
      </c>
      <c r="E453" s="23" t="s">
        <v>279</v>
      </c>
      <c r="F453" s="391">
        <v>95000</v>
      </c>
      <c r="G453" s="414"/>
      <c r="H453" s="464">
        <f aca="true" t="shared" si="22" ref="H453:H462">F453+G453</f>
        <v>95000</v>
      </c>
      <c r="I453" s="532"/>
    </row>
    <row r="454" spans="2:9" ht="16.5" customHeight="1">
      <c r="B454" s="110"/>
      <c r="C454" s="84"/>
      <c r="D454" s="85" t="s">
        <v>125</v>
      </c>
      <c r="E454" s="23" t="s">
        <v>126</v>
      </c>
      <c r="F454" s="391">
        <v>400</v>
      </c>
      <c r="G454" s="414"/>
      <c r="H454" s="464">
        <f t="shared" si="22"/>
        <v>400</v>
      </c>
      <c r="I454" s="532"/>
    </row>
    <row r="455" spans="2:9" ht="16.5" customHeight="1">
      <c r="B455" s="110"/>
      <c r="C455" s="84"/>
      <c r="D455" s="84">
        <v>4170</v>
      </c>
      <c r="E455" s="23" t="s">
        <v>78</v>
      </c>
      <c r="F455" s="391">
        <v>2000</v>
      </c>
      <c r="G455" s="414"/>
      <c r="H455" s="464">
        <f t="shared" si="22"/>
        <v>2000</v>
      </c>
      <c r="I455" s="532"/>
    </row>
    <row r="456" spans="2:9" ht="19.5" customHeight="1">
      <c r="B456" s="110"/>
      <c r="C456" s="84"/>
      <c r="D456" s="85" t="s">
        <v>108</v>
      </c>
      <c r="E456" s="23" t="s">
        <v>440</v>
      </c>
      <c r="F456" s="391">
        <v>233162</v>
      </c>
      <c r="G456" s="414">
        <v>-31500</v>
      </c>
      <c r="H456" s="464">
        <f t="shared" si="22"/>
        <v>201662</v>
      </c>
      <c r="I456" s="532" t="s">
        <v>522</v>
      </c>
    </row>
    <row r="457" spans="2:9" ht="15.75" customHeight="1">
      <c r="B457" s="110"/>
      <c r="C457" s="265"/>
      <c r="D457" s="93">
        <v>4220</v>
      </c>
      <c r="E457" s="23" t="s">
        <v>158</v>
      </c>
      <c r="F457" s="391">
        <v>6000</v>
      </c>
      <c r="G457" s="414"/>
      <c r="H457" s="464">
        <f t="shared" si="22"/>
        <v>6000</v>
      </c>
      <c r="I457" s="532"/>
    </row>
    <row r="458" spans="2:9" ht="15.75" customHeight="1">
      <c r="B458" s="110"/>
      <c r="C458" s="265"/>
      <c r="D458" s="85" t="s">
        <v>132</v>
      </c>
      <c r="E458" s="23" t="s">
        <v>79</v>
      </c>
      <c r="F458" s="391">
        <v>120000</v>
      </c>
      <c r="G458" s="414"/>
      <c r="H458" s="464">
        <f t="shared" si="22"/>
        <v>120000</v>
      </c>
      <c r="I458" s="532"/>
    </row>
    <row r="459" spans="2:9" ht="15.75" customHeight="1">
      <c r="B459" s="110"/>
      <c r="C459" s="265"/>
      <c r="D459" s="85" t="s">
        <v>133</v>
      </c>
      <c r="E459" s="23" t="s">
        <v>441</v>
      </c>
      <c r="F459" s="391">
        <v>122100</v>
      </c>
      <c r="G459" s="414"/>
      <c r="H459" s="464">
        <f t="shared" si="22"/>
        <v>122100</v>
      </c>
      <c r="I459" s="532"/>
    </row>
    <row r="460" spans="2:9" ht="15.75" customHeight="1">
      <c r="B460" s="110"/>
      <c r="C460" s="265"/>
      <c r="D460" s="85" t="s">
        <v>73</v>
      </c>
      <c r="E460" s="23" t="s">
        <v>74</v>
      </c>
      <c r="F460" s="391">
        <v>62000</v>
      </c>
      <c r="G460" s="414"/>
      <c r="H460" s="464">
        <f t="shared" si="22"/>
        <v>62000</v>
      </c>
      <c r="I460" s="532"/>
    </row>
    <row r="461" spans="2:9" ht="15.75" customHeight="1">
      <c r="B461" s="110"/>
      <c r="C461" s="265"/>
      <c r="D461" s="85" t="s">
        <v>113</v>
      </c>
      <c r="E461" s="23" t="s">
        <v>83</v>
      </c>
      <c r="F461" s="391">
        <v>3000</v>
      </c>
      <c r="G461" s="414"/>
      <c r="H461" s="464">
        <f t="shared" si="22"/>
        <v>3000</v>
      </c>
      <c r="I461" s="532"/>
    </row>
    <row r="462" spans="2:9" ht="15.75" customHeight="1">
      <c r="B462" s="622"/>
      <c r="C462" s="265"/>
      <c r="D462" s="93">
        <v>6060</v>
      </c>
      <c r="E462" s="23" t="s">
        <v>84</v>
      </c>
      <c r="F462" s="623">
        <v>0</v>
      </c>
      <c r="G462" s="452">
        <v>31500</v>
      </c>
      <c r="H462" s="472">
        <f t="shared" si="22"/>
        <v>31500</v>
      </c>
      <c r="I462" s="599" t="s">
        <v>522</v>
      </c>
    </row>
    <row r="463" spans="2:9" s="95" customFormat="1" ht="4.5" customHeight="1" thickBot="1">
      <c r="B463" s="274"/>
      <c r="C463" s="275"/>
      <c r="D463" s="275"/>
      <c r="E463" s="42"/>
      <c r="F463" s="410"/>
      <c r="G463" s="476"/>
      <c r="H463" s="476"/>
      <c r="I463" s="480"/>
    </row>
    <row r="464" spans="2:9" ht="17.25" customHeight="1" thickBot="1">
      <c r="B464" s="206"/>
      <c r="C464" s="207"/>
      <c r="D464" s="208"/>
      <c r="E464" s="209" t="s">
        <v>182</v>
      </c>
      <c r="F464" s="397">
        <f>F11+F21+F24+F35+F44+F47+F104+F116+F129+F136+F139+F142+F262+F279+F325+F335+F348+F400+F432+F451</f>
        <v>38864388</v>
      </c>
      <c r="G464" s="397">
        <f>G11+G21+G24+G35+G44+G47+G104+G116+G129+G136+G139+G142+G262+G279+G325+G335+G348+G400+G432+G451</f>
        <v>10437</v>
      </c>
      <c r="H464" s="397">
        <f>H11+H21+H24+H35+H44+H47+H104+H116+H129+H136+H139+H142+H262+H279+H325+H335+H348+H400+H432+H451</f>
        <v>38874825</v>
      </c>
      <c r="I464" s="470"/>
    </row>
    <row r="465" spans="2:6" ht="26.25" customHeight="1">
      <c r="B465" s="96"/>
      <c r="C465" s="96"/>
      <c r="D465" s="97"/>
      <c r="E465" s="98"/>
      <c r="F465" s="52"/>
    </row>
    <row r="466" spans="2:6" ht="26.25" customHeight="1">
      <c r="B466" s="96"/>
      <c r="C466" s="96"/>
      <c r="D466" s="97"/>
      <c r="E466" s="98"/>
      <c r="F466" s="52"/>
    </row>
    <row r="467" spans="2:6" ht="26.25" customHeight="1">
      <c r="B467" s="96"/>
      <c r="C467" s="96"/>
      <c r="D467" s="97"/>
      <c r="E467" s="98"/>
      <c r="F467" s="52"/>
    </row>
    <row r="468" spans="2:6" ht="26.25" customHeight="1">
      <c r="B468" s="96"/>
      <c r="C468" s="96"/>
      <c r="D468" s="97"/>
      <c r="E468" s="98"/>
      <c r="F468" s="52"/>
    </row>
    <row r="469" spans="2:6" ht="26.25" customHeight="1">
      <c r="B469" s="96"/>
      <c r="C469" s="96"/>
      <c r="D469" s="97"/>
      <c r="E469" s="98"/>
      <c r="F469" s="52"/>
    </row>
    <row r="470" spans="2:6" ht="26.25" customHeight="1">
      <c r="B470" s="96"/>
      <c r="C470" s="96"/>
      <c r="D470" s="97"/>
      <c r="E470" s="98"/>
      <c r="F470" s="52"/>
    </row>
    <row r="471" spans="2:6" ht="26.25" customHeight="1">
      <c r="B471" s="96"/>
      <c r="C471" s="96"/>
      <c r="D471" s="97"/>
      <c r="E471" s="98"/>
      <c r="F471" s="52"/>
    </row>
    <row r="472" spans="2:6" ht="26.25" customHeight="1">
      <c r="B472" s="96"/>
      <c r="C472" s="96"/>
      <c r="D472" s="97"/>
      <c r="E472" s="98"/>
      <c r="F472" s="52"/>
    </row>
    <row r="473" spans="2:6" ht="26.25" customHeight="1">
      <c r="B473" s="96"/>
      <c r="C473" s="96"/>
      <c r="D473" s="97"/>
      <c r="E473" s="98"/>
      <c r="F473" s="52"/>
    </row>
    <row r="474" spans="2:6" ht="26.25" customHeight="1">
      <c r="B474" s="96"/>
      <c r="C474" s="96"/>
      <c r="D474" s="97"/>
      <c r="E474" s="98"/>
      <c r="F474" s="52"/>
    </row>
    <row r="475" spans="2:6" ht="26.25" customHeight="1">
      <c r="B475" s="96"/>
      <c r="C475" s="96"/>
      <c r="D475" s="97"/>
      <c r="E475" s="98"/>
      <c r="F475" s="52"/>
    </row>
    <row r="476" spans="2:6" ht="26.25" customHeight="1">
      <c r="B476" s="96"/>
      <c r="C476" s="96"/>
      <c r="D476" s="97"/>
      <c r="E476" s="98"/>
      <c r="F476" s="52"/>
    </row>
    <row r="477" spans="2:6" ht="26.25" customHeight="1">
      <c r="B477" s="96"/>
      <c r="C477" s="96"/>
      <c r="D477" s="97"/>
      <c r="E477" s="98"/>
      <c r="F477" s="52"/>
    </row>
    <row r="478" spans="2:8" ht="26.25" customHeight="1">
      <c r="B478" s="96"/>
      <c r="C478" s="96"/>
      <c r="D478" s="97"/>
      <c r="E478" s="98"/>
      <c r="G478" s="281" t="s">
        <v>496</v>
      </c>
      <c r="H478" s="551">
        <f>SUM(H49:H51)+SUM(H61:H64)+H66+SUM(H88:H92)+SUM(H106:H108)+SUM(H110:H112)+SUM(H145:H149)+SUM(H167:H171)+SUM(H186:H190)+SUM(H207:H210)+SUM(H214:H218)+SUM(H229:H233)+SUM(H240:H243)+SUM(H246:H249)+SUM(H253:H256)+SUM(H269:H271)+H290+SUM(H299:H303)+SUM(H316:H317)+H322+SUM(H327:H331)+SUM(H338:H341)+SUM(H353:H356)+SUM(H373:H378)+SUM(H393:H395)+SUM(H402:H405)+SUM(H454:H455)</f>
        <v>12614104</v>
      </c>
    </row>
    <row r="479" spans="2:8" ht="26.25" customHeight="1">
      <c r="B479" s="96"/>
      <c r="C479" s="96"/>
      <c r="D479" s="97"/>
      <c r="E479" s="98"/>
      <c r="G479" s="281" t="s">
        <v>497</v>
      </c>
      <c r="H479" s="551">
        <f>H26+H118+H267+H278+H334+H430+H434+H436+H438+H444+H453</f>
        <v>1918000</v>
      </c>
    </row>
    <row r="480" spans="2:8" ht="26.25" customHeight="1">
      <c r="B480" s="96"/>
      <c r="C480" s="96"/>
      <c r="D480" s="97"/>
      <c r="E480" s="98"/>
      <c r="F480" s="52"/>
      <c r="G480" s="281" t="s">
        <v>498</v>
      </c>
      <c r="H480" s="551">
        <f>H16+H28+H34+H38+H39+H81+H126+H164+H204+H425+H426+H462</f>
        <v>5605830</v>
      </c>
    </row>
    <row r="481" spans="2:6" ht="14.25">
      <c r="B481" s="96"/>
      <c r="C481" s="96"/>
      <c r="D481" s="97"/>
      <c r="E481" s="98"/>
      <c r="F481" s="52"/>
    </row>
    <row r="482" spans="2:6" ht="27" customHeight="1">
      <c r="B482" s="96"/>
      <c r="C482" s="96"/>
      <c r="D482" s="97"/>
      <c r="E482" s="98"/>
      <c r="F482" s="52"/>
    </row>
    <row r="483" spans="2:5" ht="25.5" customHeight="1">
      <c r="B483" s="96"/>
      <c r="C483" s="96"/>
      <c r="D483" s="97"/>
      <c r="E483" s="98"/>
    </row>
    <row r="484" spans="2:6" ht="14.25">
      <c r="B484" s="96"/>
      <c r="C484" s="96"/>
      <c r="D484" s="97"/>
      <c r="E484" s="98"/>
      <c r="F484" s="52"/>
    </row>
    <row r="493" ht="14.25">
      <c r="F493" s="52"/>
    </row>
  </sheetData>
  <sheetProtection/>
  <mergeCells count="1">
    <mergeCell ref="E6:H6"/>
  </mergeCells>
  <printOptions/>
  <pageMargins left="0.3937007874015748" right="0" top="0.5905511811023623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2"/>
  <sheetViews>
    <sheetView zoomScalePageLayoutView="0" workbookViewId="0" topLeftCell="A67">
      <selection activeCell="B54" sqref="B54:H54"/>
    </sheetView>
  </sheetViews>
  <sheetFormatPr defaultColWidth="9.140625" defaultRowHeight="12.75"/>
  <cols>
    <col min="1" max="1" width="4.28125" style="27" customWidth="1"/>
    <col min="2" max="2" width="5.28125" style="27" bestFit="1" customWidth="1"/>
    <col min="3" max="3" width="7.28125" style="27" bestFit="1" customWidth="1"/>
    <col min="4" max="4" width="5.57421875" style="27" customWidth="1"/>
    <col min="5" max="5" width="70.8515625" style="27" customWidth="1"/>
    <col min="6" max="6" width="17.28125" style="27" customWidth="1"/>
    <col min="7" max="7" width="14.8515625" style="27" customWidth="1"/>
    <col min="8" max="8" width="17.28125" style="27" customWidth="1"/>
    <col min="9" max="9" width="2.28125" style="27" customWidth="1"/>
    <col min="10" max="16384" width="9.140625" style="27" customWidth="1"/>
  </cols>
  <sheetData>
    <row r="2" spans="6:9" ht="12.75">
      <c r="F2" t="s">
        <v>486</v>
      </c>
      <c r="G2" s="142"/>
      <c r="H2" s="142"/>
      <c r="I2" s="142"/>
    </row>
    <row r="3" spans="6:9" ht="12.75">
      <c r="F3" s="160" t="s">
        <v>487</v>
      </c>
      <c r="G3" s="142"/>
      <c r="H3" s="142"/>
      <c r="I3" s="142"/>
    </row>
    <row r="4" spans="6:9" ht="12.75">
      <c r="F4" s="160" t="s">
        <v>512</v>
      </c>
      <c r="G4" s="142"/>
      <c r="H4" s="142"/>
      <c r="I4" s="142"/>
    </row>
    <row r="5" ht="22.5" customHeight="1">
      <c r="E5" s="152"/>
    </row>
    <row r="6" spans="4:12" ht="33.75" customHeight="1">
      <c r="D6" s="659" t="s">
        <v>402</v>
      </c>
      <c r="E6" s="659"/>
      <c r="F6" s="659"/>
      <c r="G6" s="659"/>
      <c r="H6" s="34"/>
      <c r="I6" s="34"/>
      <c r="J6" s="34"/>
      <c r="K6" s="34"/>
      <c r="L6" s="34"/>
    </row>
    <row r="7" spans="4:12" ht="15.75" customHeight="1">
      <c r="D7" s="34"/>
      <c r="E7" s="34"/>
      <c r="F7" s="34"/>
      <c r="G7" s="34"/>
      <c r="H7" s="34"/>
      <c r="I7" s="34"/>
      <c r="J7" s="34"/>
      <c r="K7" s="34"/>
      <c r="L7" s="34"/>
    </row>
    <row r="8" spans="3:12" ht="14.2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17.25" customHeight="1" thickBot="1">
      <c r="C9" s="660" t="s">
        <v>57</v>
      </c>
      <c r="D9" s="660"/>
      <c r="E9" s="660"/>
      <c r="F9" s="34"/>
      <c r="G9" s="34"/>
      <c r="H9" s="34"/>
      <c r="I9" s="34"/>
      <c r="J9" s="34"/>
      <c r="K9" s="34"/>
      <c r="L9" s="34"/>
    </row>
    <row r="10" spans="2:8" ht="26.25" customHeight="1" thickBot="1">
      <c r="B10" s="35" t="s">
        <v>0</v>
      </c>
      <c r="C10" s="36" t="s">
        <v>1</v>
      </c>
      <c r="D10" s="37" t="s">
        <v>2</v>
      </c>
      <c r="E10" s="38" t="s">
        <v>183</v>
      </c>
      <c r="F10" s="483" t="s">
        <v>401</v>
      </c>
      <c r="G10" s="496" t="s">
        <v>488</v>
      </c>
      <c r="H10" s="497" t="s">
        <v>489</v>
      </c>
    </row>
    <row r="11" spans="2:8" ht="18" customHeight="1" thickBot="1">
      <c r="B11" s="241" t="s">
        <v>58</v>
      </c>
      <c r="C11" s="242"/>
      <c r="D11" s="242"/>
      <c r="E11" s="244" t="s">
        <v>11</v>
      </c>
      <c r="F11" s="485">
        <f>F12</f>
        <v>74689</v>
      </c>
      <c r="G11" s="500"/>
      <c r="H11" s="210">
        <f>H12</f>
        <v>74689</v>
      </c>
    </row>
    <row r="12" spans="2:8" ht="16.5" customHeight="1">
      <c r="B12" s="507"/>
      <c r="C12" s="341" t="s">
        <v>59</v>
      </c>
      <c r="D12" s="341"/>
      <c r="E12" s="508" t="s">
        <v>247</v>
      </c>
      <c r="F12" s="487">
        <f>F13</f>
        <v>74689</v>
      </c>
      <c r="G12" s="509"/>
      <c r="H12" s="342">
        <f>H13</f>
        <v>74689</v>
      </c>
    </row>
    <row r="13" spans="2:8" ht="24.75" thickBot="1">
      <c r="B13" s="501"/>
      <c r="C13" s="502"/>
      <c r="D13" s="502" t="s">
        <v>60</v>
      </c>
      <c r="E13" s="16" t="s">
        <v>61</v>
      </c>
      <c r="F13" s="353">
        <v>74689</v>
      </c>
      <c r="G13" s="503"/>
      <c r="H13" s="510">
        <f>F13+G13</f>
        <v>74689</v>
      </c>
    </row>
    <row r="14" spans="2:8" ht="30.75" thickBot="1">
      <c r="B14" s="241" t="s">
        <v>62</v>
      </c>
      <c r="C14" s="242"/>
      <c r="D14" s="242"/>
      <c r="E14" s="243" t="s">
        <v>264</v>
      </c>
      <c r="F14" s="485">
        <f>F15+F17</f>
        <v>1774</v>
      </c>
      <c r="G14" s="485">
        <f>G15+G17</f>
        <v>10437</v>
      </c>
      <c r="H14" s="210">
        <f>H15+H17</f>
        <v>12211</v>
      </c>
    </row>
    <row r="15" spans="2:8" ht="14.25">
      <c r="B15" s="256"/>
      <c r="C15" s="247" t="s">
        <v>63</v>
      </c>
      <c r="D15" s="247"/>
      <c r="E15" s="505" t="s">
        <v>17</v>
      </c>
      <c r="F15" s="484">
        <f>F16</f>
        <v>1774</v>
      </c>
      <c r="G15" s="499"/>
      <c r="H15" s="257">
        <f>H16</f>
        <v>1774</v>
      </c>
    </row>
    <row r="16" spans="2:8" ht="24">
      <c r="B16" s="258"/>
      <c r="C16" s="39"/>
      <c r="D16" s="39" t="s">
        <v>60</v>
      </c>
      <c r="E16" s="23" t="s">
        <v>61</v>
      </c>
      <c r="F16" s="354">
        <v>1774</v>
      </c>
      <c r="G16" s="498"/>
      <c r="H16" s="511">
        <f>F16+G16</f>
        <v>1774</v>
      </c>
    </row>
    <row r="17" spans="2:8" ht="14.25" customHeight="1">
      <c r="B17" s="612"/>
      <c r="C17" s="613">
        <v>75113</v>
      </c>
      <c r="D17" s="613"/>
      <c r="E17" s="345" t="s">
        <v>521</v>
      </c>
      <c r="F17" s="484">
        <f>F18</f>
        <v>0</v>
      </c>
      <c r="G17" s="484">
        <f>G18</f>
        <v>10437</v>
      </c>
      <c r="H17" s="257">
        <f>H18</f>
        <v>10437</v>
      </c>
    </row>
    <row r="18" spans="2:8" ht="24.75" thickBot="1">
      <c r="B18" s="534"/>
      <c r="C18" s="535"/>
      <c r="D18" s="535" t="s">
        <v>60</v>
      </c>
      <c r="E18" s="614" t="s">
        <v>61</v>
      </c>
      <c r="F18" s="536">
        <v>0</v>
      </c>
      <c r="G18" s="618">
        <v>10437</v>
      </c>
      <c r="H18" s="513">
        <f>F18+G18</f>
        <v>10437</v>
      </c>
    </row>
    <row r="19" spans="2:8" ht="16.5" thickBot="1">
      <c r="B19" s="241" t="s">
        <v>65</v>
      </c>
      <c r="C19" s="242"/>
      <c r="D19" s="242"/>
      <c r="E19" s="244" t="s">
        <v>39</v>
      </c>
      <c r="F19" s="538">
        <f aca="true" t="shared" si="0" ref="F19:H20">F20</f>
        <v>50</v>
      </c>
      <c r="G19" s="538"/>
      <c r="H19" s="539">
        <f t="shared" si="0"/>
        <v>50</v>
      </c>
    </row>
    <row r="20" spans="2:8" ht="14.25">
      <c r="B20" s="533"/>
      <c r="C20" s="247" t="s">
        <v>162</v>
      </c>
      <c r="D20" s="247"/>
      <c r="E20" s="505" t="s">
        <v>240</v>
      </c>
      <c r="F20" s="484">
        <f t="shared" si="0"/>
        <v>50</v>
      </c>
      <c r="G20" s="484"/>
      <c r="H20" s="257">
        <f t="shared" si="0"/>
        <v>50</v>
      </c>
    </row>
    <row r="21" spans="2:8" ht="24.75" thickBot="1">
      <c r="B21" s="534"/>
      <c r="C21" s="535"/>
      <c r="D21" s="262" t="s">
        <v>60</v>
      </c>
      <c r="E21" s="263" t="s">
        <v>61</v>
      </c>
      <c r="F21" s="536">
        <v>50</v>
      </c>
      <c r="G21" s="537"/>
      <c r="H21" s="513">
        <f>F21+G21</f>
        <v>50</v>
      </c>
    </row>
    <row r="22" spans="2:8" ht="16.5" thickBot="1">
      <c r="B22" s="241" t="s">
        <v>358</v>
      </c>
      <c r="C22" s="242"/>
      <c r="D22" s="242"/>
      <c r="E22" s="244" t="s">
        <v>354</v>
      </c>
      <c r="F22" s="486">
        <f>F23+F25+F27+F29</f>
        <v>9502963</v>
      </c>
      <c r="G22" s="486">
        <f>G23+G25+G27+G29</f>
        <v>0</v>
      </c>
      <c r="H22" s="318">
        <f>H23+H25+H27+H29</f>
        <v>9502963</v>
      </c>
    </row>
    <row r="23" spans="2:8" ht="14.25">
      <c r="B23" s="504"/>
      <c r="C23" s="247" t="s">
        <v>359</v>
      </c>
      <c r="D23" s="247"/>
      <c r="E23" s="505" t="s">
        <v>355</v>
      </c>
      <c r="F23" s="484">
        <f>F24</f>
        <v>5878169</v>
      </c>
      <c r="G23" s="506"/>
      <c r="H23" s="257">
        <f>H24</f>
        <v>5878169</v>
      </c>
    </row>
    <row r="24" spans="2:8" ht="36">
      <c r="B24" s="258"/>
      <c r="C24" s="39"/>
      <c r="D24" s="39" t="s">
        <v>357</v>
      </c>
      <c r="E24" s="23" t="s">
        <v>356</v>
      </c>
      <c r="F24" s="354">
        <v>5878169</v>
      </c>
      <c r="G24" s="498"/>
      <c r="H24" s="511">
        <f>F24+G24</f>
        <v>5878169</v>
      </c>
    </row>
    <row r="25" spans="2:8" ht="28.5">
      <c r="B25" s="259"/>
      <c r="C25" s="247" t="s">
        <v>360</v>
      </c>
      <c r="D25" s="24"/>
      <c r="E25" s="248" t="s">
        <v>268</v>
      </c>
      <c r="F25" s="488">
        <f>F26</f>
        <v>3598106</v>
      </c>
      <c r="G25" s="490"/>
      <c r="H25" s="260">
        <f>H26</f>
        <v>3598106</v>
      </c>
    </row>
    <row r="26" spans="2:8" ht="24">
      <c r="B26" s="258"/>
      <c r="C26" s="39"/>
      <c r="D26" s="39" t="s">
        <v>60</v>
      </c>
      <c r="E26" s="23" t="s">
        <v>61</v>
      </c>
      <c r="F26" s="354">
        <v>3598106</v>
      </c>
      <c r="G26" s="498"/>
      <c r="H26" s="511">
        <f>F26+G26</f>
        <v>3598106</v>
      </c>
    </row>
    <row r="27" spans="2:8" ht="14.25">
      <c r="B27" s="258"/>
      <c r="C27" s="604" t="s">
        <v>503</v>
      </c>
      <c r="D27" s="249"/>
      <c r="E27" s="605" t="s">
        <v>501</v>
      </c>
      <c r="F27" s="488">
        <f>F28</f>
        <v>150</v>
      </c>
      <c r="G27" s="488">
        <f>G28</f>
        <v>0</v>
      </c>
      <c r="H27" s="260">
        <f>H28</f>
        <v>150</v>
      </c>
    </row>
    <row r="28" spans="2:8" ht="24">
      <c r="B28" s="258"/>
      <c r="C28" s="39"/>
      <c r="D28" s="39" t="s">
        <v>60</v>
      </c>
      <c r="E28" s="23" t="s">
        <v>61</v>
      </c>
      <c r="F28" s="354">
        <v>150</v>
      </c>
      <c r="G28" s="498"/>
      <c r="H28" s="511">
        <f>F28+G28</f>
        <v>150</v>
      </c>
    </row>
    <row r="29" spans="2:8" ht="45.75" customHeight="1">
      <c r="B29" s="259"/>
      <c r="C29" s="249" t="s">
        <v>408</v>
      </c>
      <c r="D29" s="249"/>
      <c r="E29" s="345" t="s">
        <v>418</v>
      </c>
      <c r="F29" s="488">
        <f>F30</f>
        <v>26538</v>
      </c>
      <c r="G29" s="491"/>
      <c r="H29" s="260">
        <f>H30</f>
        <v>26538</v>
      </c>
    </row>
    <row r="30" spans="2:8" ht="24.75" thickBot="1">
      <c r="B30" s="261"/>
      <c r="C30" s="262"/>
      <c r="D30" s="262" t="s">
        <v>60</v>
      </c>
      <c r="E30" s="263" t="s">
        <v>61</v>
      </c>
      <c r="F30" s="489">
        <v>26538</v>
      </c>
      <c r="G30" s="512"/>
      <c r="H30" s="513">
        <f>F30+G30</f>
        <v>26538</v>
      </c>
    </row>
    <row r="31" spans="2:8" ht="13.5" thickBot="1">
      <c r="B31" s="41"/>
      <c r="C31" s="41"/>
      <c r="D31" s="41"/>
      <c r="E31" s="42"/>
      <c r="F31" s="43"/>
      <c r="G31" s="40"/>
      <c r="H31" s="40"/>
    </row>
    <row r="32" spans="2:8" ht="16.5" thickBot="1">
      <c r="B32" s="44"/>
      <c r="C32" s="44"/>
      <c r="D32" s="44"/>
      <c r="E32" s="245" t="s">
        <v>68</v>
      </c>
      <c r="F32" s="518">
        <f>F11+F14+F19+F22</f>
        <v>9579476</v>
      </c>
      <c r="G32" s="518">
        <f>G11+G14+G19+G22</f>
        <v>10437</v>
      </c>
      <c r="H32" s="517">
        <f>H11+H14+H19+H22</f>
        <v>9589913</v>
      </c>
    </row>
    <row r="33" spans="2:8" ht="15.75">
      <c r="B33" s="44"/>
      <c r="C33" s="44"/>
      <c r="D33" s="44"/>
      <c r="E33" s="46"/>
      <c r="F33" s="47"/>
      <c r="G33" s="45"/>
      <c r="H33" s="45"/>
    </row>
    <row r="34" spans="2:8" ht="15.75">
      <c r="B34" s="44"/>
      <c r="C34" s="44"/>
      <c r="D34" s="44"/>
      <c r="E34" s="46"/>
      <c r="F34" s="47"/>
      <c r="G34" s="45"/>
      <c r="H34" s="45"/>
    </row>
    <row r="35" spans="2:8" ht="15.75">
      <c r="B35" s="44"/>
      <c r="C35" s="44"/>
      <c r="D35" s="44"/>
      <c r="E35" s="46"/>
      <c r="F35" s="47"/>
      <c r="G35" s="45"/>
      <c r="H35" s="45"/>
    </row>
    <row r="36" spans="2:8" ht="15.75">
      <c r="B36" s="44"/>
      <c r="C36" s="44"/>
      <c r="D36" s="44"/>
      <c r="E36" s="46"/>
      <c r="F36" s="47"/>
      <c r="G36" s="45"/>
      <c r="H36" s="45"/>
    </row>
    <row r="37" spans="2:8" ht="17.25" customHeight="1">
      <c r="B37" s="44"/>
      <c r="C37" s="44"/>
      <c r="D37" s="44"/>
      <c r="G37" s="45"/>
      <c r="H37" s="45"/>
    </row>
    <row r="38" spans="2:8" ht="11.25" customHeight="1">
      <c r="B38" s="44"/>
      <c r="C38" s="44"/>
      <c r="D38" s="44"/>
      <c r="E38" s="46"/>
      <c r="F38" s="47"/>
      <c r="G38" s="45"/>
      <c r="H38" s="278" t="s">
        <v>318</v>
      </c>
    </row>
    <row r="39" spans="2:8" ht="18.75" customHeight="1" thickBot="1">
      <c r="B39" s="41"/>
      <c r="C39" s="660" t="s">
        <v>69</v>
      </c>
      <c r="D39" s="660"/>
      <c r="E39" s="660"/>
      <c r="F39" s="43"/>
      <c r="H39" s="114"/>
    </row>
    <row r="40" spans="2:8" ht="24" customHeight="1" thickBot="1">
      <c r="B40" s="35" t="s">
        <v>0</v>
      </c>
      <c r="C40" s="36" t="s">
        <v>1</v>
      </c>
      <c r="D40" s="37" t="s">
        <v>2</v>
      </c>
      <c r="E40" s="38" t="s">
        <v>183</v>
      </c>
      <c r="F40" s="387" t="s">
        <v>401</v>
      </c>
      <c r="G40" s="496" t="s">
        <v>488</v>
      </c>
      <c r="H40" s="497" t="s">
        <v>489</v>
      </c>
    </row>
    <row r="41" spans="2:8" ht="16.5" thickBot="1">
      <c r="B41" s="241" t="s">
        <v>58</v>
      </c>
      <c r="C41" s="242"/>
      <c r="D41" s="242"/>
      <c r="E41" s="244" t="s">
        <v>11</v>
      </c>
      <c r="F41" s="485">
        <f>F42</f>
        <v>74689</v>
      </c>
      <c r="G41" s="514"/>
      <c r="H41" s="210">
        <f>H42</f>
        <v>74689</v>
      </c>
    </row>
    <row r="42" spans="2:8" ht="14.25">
      <c r="B42" s="507"/>
      <c r="C42" s="341" t="s">
        <v>59</v>
      </c>
      <c r="D42" s="341"/>
      <c r="E42" s="508" t="s">
        <v>247</v>
      </c>
      <c r="F42" s="487">
        <f>SUM(F43:F45)</f>
        <v>74689</v>
      </c>
      <c r="G42" s="519"/>
      <c r="H42" s="342">
        <f>SUM(H43:H45)</f>
        <v>74689</v>
      </c>
    </row>
    <row r="43" spans="2:8" ht="14.25" customHeight="1">
      <c r="B43" s="264"/>
      <c r="C43" s="48"/>
      <c r="D43" s="48">
        <v>4010</v>
      </c>
      <c r="E43" s="23" t="s">
        <v>70</v>
      </c>
      <c r="F43" s="402">
        <v>62000</v>
      </c>
      <c r="G43" s="24"/>
      <c r="H43" s="520">
        <f>F43+G43</f>
        <v>62000</v>
      </c>
    </row>
    <row r="44" spans="2:8" ht="14.25" customHeight="1">
      <c r="B44" s="264"/>
      <c r="C44" s="48"/>
      <c r="D44" s="48">
        <v>4110</v>
      </c>
      <c r="E44" s="23" t="s">
        <v>71</v>
      </c>
      <c r="F44" s="402">
        <v>11000</v>
      </c>
      <c r="G44" s="24"/>
      <c r="H44" s="520">
        <f>F44+G44</f>
        <v>11000</v>
      </c>
    </row>
    <row r="45" spans="2:8" ht="14.25" customHeight="1" thickBot="1">
      <c r="B45" s="515"/>
      <c r="C45" s="516"/>
      <c r="D45" s="516">
        <v>4120</v>
      </c>
      <c r="E45" s="16" t="s">
        <v>72</v>
      </c>
      <c r="F45" s="403">
        <v>1689</v>
      </c>
      <c r="G45" s="482"/>
      <c r="H45" s="521">
        <f>F45+G45</f>
        <v>1689</v>
      </c>
    </row>
    <row r="46" spans="2:8" ht="43.5" customHeight="1" thickBot="1">
      <c r="B46" s="241" t="s">
        <v>62</v>
      </c>
      <c r="C46" s="242"/>
      <c r="D46" s="242"/>
      <c r="E46" s="243" t="s">
        <v>264</v>
      </c>
      <c r="F46" s="485">
        <f>F47+F51</f>
        <v>1774</v>
      </c>
      <c r="G46" s="485">
        <f>G47+G51</f>
        <v>10437</v>
      </c>
      <c r="H46" s="210">
        <f>H47+H51</f>
        <v>12211</v>
      </c>
    </row>
    <row r="47" spans="2:8" ht="28.5" customHeight="1">
      <c r="B47" s="507"/>
      <c r="C47" s="341" t="s">
        <v>63</v>
      </c>
      <c r="D47" s="341"/>
      <c r="E47" s="508" t="s">
        <v>17</v>
      </c>
      <c r="F47" s="487">
        <f>SUM(F48:F50)</f>
        <v>1774</v>
      </c>
      <c r="G47" s="487">
        <f>SUM(G48:G50)</f>
        <v>0</v>
      </c>
      <c r="H47" s="342">
        <f>SUM(H48:H50)</f>
        <v>1774</v>
      </c>
    </row>
    <row r="48" spans="2:8" ht="15.75" customHeight="1">
      <c r="B48" s="264"/>
      <c r="C48" s="48"/>
      <c r="D48" s="48">
        <v>4010</v>
      </c>
      <c r="E48" s="23" t="s">
        <v>70</v>
      </c>
      <c r="F48" s="402">
        <v>1500</v>
      </c>
      <c r="G48" s="414"/>
      <c r="H48" s="520">
        <f>F48+G48</f>
        <v>1500</v>
      </c>
    </row>
    <row r="49" spans="2:8" ht="15.75" customHeight="1">
      <c r="B49" s="264"/>
      <c r="C49" s="48"/>
      <c r="D49" s="48">
        <v>4110</v>
      </c>
      <c r="E49" s="23" t="s">
        <v>71</v>
      </c>
      <c r="F49" s="402">
        <v>240</v>
      </c>
      <c r="G49" s="405"/>
      <c r="H49" s="520">
        <f>F49+G49</f>
        <v>240</v>
      </c>
    </row>
    <row r="50" spans="2:8" ht="15.75" customHeight="1">
      <c r="B50" s="264"/>
      <c r="C50" s="48"/>
      <c r="D50" s="48">
        <v>4120</v>
      </c>
      <c r="E50" s="23" t="s">
        <v>72</v>
      </c>
      <c r="F50" s="619">
        <v>34</v>
      </c>
      <c r="G50" s="405"/>
      <c r="H50" s="520">
        <f>F50+G50</f>
        <v>34</v>
      </c>
    </row>
    <row r="51" spans="2:8" ht="15.75" customHeight="1">
      <c r="B51" s="615"/>
      <c r="C51" s="613">
        <v>75113</v>
      </c>
      <c r="D51" s="613"/>
      <c r="E51" s="345" t="s">
        <v>521</v>
      </c>
      <c r="F51" s="484">
        <f>SUM(F52:F57)</f>
        <v>0</v>
      </c>
      <c r="G51" s="484">
        <f>SUM(G52:G57)</f>
        <v>10437</v>
      </c>
      <c r="H51" s="257">
        <f>SUM(H52:H57)</f>
        <v>10437</v>
      </c>
    </row>
    <row r="52" spans="2:8" ht="15.75" customHeight="1">
      <c r="B52" s="615"/>
      <c r="C52" s="616"/>
      <c r="D52" s="48">
        <v>4110</v>
      </c>
      <c r="E52" s="23" t="s">
        <v>71</v>
      </c>
      <c r="F52" s="617">
        <v>0</v>
      </c>
      <c r="G52" s="368">
        <v>800</v>
      </c>
      <c r="H52" s="520">
        <f aca="true" t="shared" si="1" ref="H52:H57">F52+G52</f>
        <v>800</v>
      </c>
    </row>
    <row r="53" spans="2:8" ht="15.75" customHeight="1">
      <c r="B53" s="615"/>
      <c r="C53" s="616"/>
      <c r="D53" s="48">
        <v>4120</v>
      </c>
      <c r="E53" s="23" t="s">
        <v>72</v>
      </c>
      <c r="F53" s="617">
        <v>0</v>
      </c>
      <c r="G53" s="368">
        <v>100</v>
      </c>
      <c r="H53" s="520">
        <f t="shared" si="1"/>
        <v>100</v>
      </c>
    </row>
    <row r="54" spans="2:8" ht="15.75" customHeight="1">
      <c r="B54" s="264"/>
      <c r="C54" s="48"/>
      <c r="D54" s="84">
        <v>4170</v>
      </c>
      <c r="E54" s="23" t="s">
        <v>480</v>
      </c>
      <c r="F54" s="402">
        <v>0</v>
      </c>
      <c r="G54" s="405">
        <v>4310</v>
      </c>
      <c r="H54" s="520">
        <f t="shared" si="1"/>
        <v>4310</v>
      </c>
    </row>
    <row r="55" spans="2:8" ht="15.75" customHeight="1">
      <c r="B55" s="615"/>
      <c r="C55" s="616"/>
      <c r="D55" s="84" t="s">
        <v>108</v>
      </c>
      <c r="E55" s="23" t="s">
        <v>334</v>
      </c>
      <c r="F55" s="617">
        <v>0</v>
      </c>
      <c r="G55" s="368">
        <v>3027</v>
      </c>
      <c r="H55" s="520">
        <f t="shared" si="1"/>
        <v>3027</v>
      </c>
    </row>
    <row r="56" spans="2:8" ht="15.75" customHeight="1">
      <c r="B56" s="615"/>
      <c r="C56" s="616"/>
      <c r="D56" s="84" t="s">
        <v>73</v>
      </c>
      <c r="E56" s="23" t="s">
        <v>416</v>
      </c>
      <c r="F56" s="617">
        <v>0</v>
      </c>
      <c r="G56" s="368">
        <v>1400</v>
      </c>
      <c r="H56" s="520">
        <f t="shared" si="1"/>
        <v>1400</v>
      </c>
    </row>
    <row r="57" spans="2:8" ht="15.75" customHeight="1" thickBot="1">
      <c r="B57" s="582"/>
      <c r="C57" s="583"/>
      <c r="D57" s="545" t="s">
        <v>128</v>
      </c>
      <c r="E57" s="263" t="s">
        <v>476</v>
      </c>
      <c r="F57" s="584">
        <v>0</v>
      </c>
      <c r="G57" s="585">
        <v>800</v>
      </c>
      <c r="H57" s="523">
        <f t="shared" si="1"/>
        <v>800</v>
      </c>
    </row>
    <row r="58" spans="2:8" ht="15.75" customHeight="1" thickBot="1">
      <c r="B58" s="241" t="s">
        <v>65</v>
      </c>
      <c r="C58" s="242"/>
      <c r="D58" s="242"/>
      <c r="E58" s="244" t="s">
        <v>39</v>
      </c>
      <c r="F58" s="538">
        <f aca="true" t="shared" si="2" ref="F58:H59">F59</f>
        <v>50</v>
      </c>
      <c r="G58" s="538"/>
      <c r="H58" s="539">
        <f t="shared" si="2"/>
        <v>50</v>
      </c>
    </row>
    <row r="59" spans="2:8" ht="15.75" customHeight="1">
      <c r="B59" s="533"/>
      <c r="C59" s="247" t="s">
        <v>162</v>
      </c>
      <c r="D59" s="247"/>
      <c r="E59" s="505" t="s">
        <v>240</v>
      </c>
      <c r="F59" s="484">
        <f t="shared" si="2"/>
        <v>50</v>
      </c>
      <c r="G59" s="484"/>
      <c r="H59" s="257">
        <f t="shared" si="2"/>
        <v>50</v>
      </c>
    </row>
    <row r="60" spans="2:8" ht="15.75" customHeight="1" thickBot="1">
      <c r="B60" s="540"/>
      <c r="C60" s="541"/>
      <c r="D60" s="84" t="s">
        <v>159</v>
      </c>
      <c r="E60" s="23" t="s">
        <v>410</v>
      </c>
      <c r="F60" s="542">
        <v>50</v>
      </c>
      <c r="G60" s="543"/>
      <c r="H60" s="520">
        <f>F60+G60</f>
        <v>50</v>
      </c>
    </row>
    <row r="61" spans="2:8" ht="16.5" customHeight="1" thickBot="1">
      <c r="B61" s="241" t="s">
        <v>358</v>
      </c>
      <c r="C61" s="242"/>
      <c r="D61" s="242"/>
      <c r="E61" s="244" t="s">
        <v>354</v>
      </c>
      <c r="F61" s="492">
        <f>F62+F80+F97+F99</f>
        <v>9502963</v>
      </c>
      <c r="G61" s="492">
        <f>G62+G80+G97+G99</f>
        <v>0</v>
      </c>
      <c r="H61" s="322">
        <f>H62+H80+H97+H99</f>
        <v>9502963</v>
      </c>
    </row>
    <row r="62" spans="2:8" ht="14.25" customHeight="1">
      <c r="B62" s="533"/>
      <c r="C62" s="341" t="s">
        <v>359</v>
      </c>
      <c r="D62" s="341"/>
      <c r="E62" s="508" t="s">
        <v>355</v>
      </c>
      <c r="F62" s="579">
        <f>SUM(F63:F79)</f>
        <v>5878169</v>
      </c>
      <c r="G62" s="579"/>
      <c r="H62" s="580">
        <f>SUM(H63:H79)</f>
        <v>5878169</v>
      </c>
    </row>
    <row r="63" spans="2:8" ht="15" customHeight="1">
      <c r="B63" s="264"/>
      <c r="C63" s="48"/>
      <c r="D63" s="85" t="s">
        <v>76</v>
      </c>
      <c r="E63" s="23" t="s">
        <v>409</v>
      </c>
      <c r="F63" s="404">
        <v>400</v>
      </c>
      <c r="G63" s="414"/>
      <c r="H63" s="520">
        <f aca="true" t="shared" si="3" ref="H63:H79">F63+G63</f>
        <v>400</v>
      </c>
    </row>
    <row r="64" spans="2:8" ht="15" customHeight="1">
      <c r="B64" s="264"/>
      <c r="C64" s="48"/>
      <c r="D64" s="84" t="s">
        <v>159</v>
      </c>
      <c r="E64" s="23" t="s">
        <v>410</v>
      </c>
      <c r="F64" s="391">
        <v>5772180</v>
      </c>
      <c r="G64" s="414"/>
      <c r="H64" s="520">
        <f t="shared" si="3"/>
        <v>5772180</v>
      </c>
    </row>
    <row r="65" spans="2:8" ht="15" customHeight="1">
      <c r="B65" s="264"/>
      <c r="C65" s="48"/>
      <c r="D65" s="84" t="s">
        <v>121</v>
      </c>
      <c r="E65" s="23" t="s">
        <v>70</v>
      </c>
      <c r="F65" s="391">
        <v>61673</v>
      </c>
      <c r="G65" s="414"/>
      <c r="H65" s="520">
        <f t="shared" si="3"/>
        <v>61673</v>
      </c>
    </row>
    <row r="66" spans="2:8" ht="15" customHeight="1">
      <c r="B66" s="264"/>
      <c r="C66" s="48"/>
      <c r="D66" s="85" t="s">
        <v>131</v>
      </c>
      <c r="E66" s="23" t="s">
        <v>411</v>
      </c>
      <c r="F66" s="391">
        <v>3750</v>
      </c>
      <c r="G66" s="414"/>
      <c r="H66" s="520">
        <f t="shared" si="3"/>
        <v>3750</v>
      </c>
    </row>
    <row r="67" spans="2:8" ht="15" customHeight="1">
      <c r="B67" s="264"/>
      <c r="C67" s="48"/>
      <c r="D67" s="84" t="s">
        <v>123</v>
      </c>
      <c r="E67" s="23" t="s">
        <v>71</v>
      </c>
      <c r="F67" s="391">
        <v>11266</v>
      </c>
      <c r="G67" s="414"/>
      <c r="H67" s="520">
        <f t="shared" si="3"/>
        <v>11266</v>
      </c>
    </row>
    <row r="68" spans="2:8" ht="15" customHeight="1">
      <c r="B68" s="264"/>
      <c r="C68" s="48"/>
      <c r="D68" s="85" t="s">
        <v>125</v>
      </c>
      <c r="E68" s="23" t="s">
        <v>412</v>
      </c>
      <c r="F68" s="391">
        <v>1602</v>
      </c>
      <c r="G68" s="414"/>
      <c r="H68" s="520">
        <f t="shared" si="3"/>
        <v>1602</v>
      </c>
    </row>
    <row r="69" spans="2:8" ht="15" customHeight="1">
      <c r="B69" s="264"/>
      <c r="C69" s="48"/>
      <c r="D69" s="84" t="s">
        <v>108</v>
      </c>
      <c r="E69" s="23" t="s">
        <v>334</v>
      </c>
      <c r="F69" s="391">
        <v>8180</v>
      </c>
      <c r="G69" s="414"/>
      <c r="H69" s="520">
        <f t="shared" si="3"/>
        <v>8180</v>
      </c>
    </row>
    <row r="70" spans="2:8" ht="15" customHeight="1">
      <c r="B70" s="264"/>
      <c r="C70" s="48"/>
      <c r="D70" s="85" t="s">
        <v>132</v>
      </c>
      <c r="E70" s="23" t="s">
        <v>413</v>
      </c>
      <c r="F70" s="391">
        <v>1020</v>
      </c>
      <c r="G70" s="414"/>
      <c r="H70" s="520">
        <f t="shared" si="3"/>
        <v>1020</v>
      </c>
    </row>
    <row r="71" spans="2:8" ht="15" customHeight="1">
      <c r="B71" s="264"/>
      <c r="C71" s="48"/>
      <c r="D71" s="85" t="s">
        <v>133</v>
      </c>
      <c r="E71" s="23" t="s">
        <v>414</v>
      </c>
      <c r="F71" s="391">
        <v>1020</v>
      </c>
      <c r="G71" s="414"/>
      <c r="H71" s="520">
        <f t="shared" si="3"/>
        <v>1020</v>
      </c>
    </row>
    <row r="72" spans="2:8" ht="15" customHeight="1">
      <c r="B72" s="264"/>
      <c r="C72" s="48"/>
      <c r="D72" s="84" t="s">
        <v>160</v>
      </c>
      <c r="E72" s="23" t="s">
        <v>415</v>
      </c>
      <c r="F72" s="391">
        <v>100</v>
      </c>
      <c r="G72" s="414"/>
      <c r="H72" s="520">
        <f t="shared" si="3"/>
        <v>100</v>
      </c>
    </row>
    <row r="73" spans="2:8" ht="15" customHeight="1">
      <c r="B73" s="264"/>
      <c r="C73" s="48"/>
      <c r="D73" s="84" t="s">
        <v>73</v>
      </c>
      <c r="E73" s="23" t="s">
        <v>416</v>
      </c>
      <c r="F73" s="391">
        <v>12441</v>
      </c>
      <c r="G73" s="414"/>
      <c r="H73" s="520">
        <f t="shared" si="3"/>
        <v>12441</v>
      </c>
    </row>
    <row r="74" spans="2:8" ht="15" customHeight="1">
      <c r="B74" s="264"/>
      <c r="C74" s="48"/>
      <c r="D74" s="93">
        <v>4360</v>
      </c>
      <c r="E74" s="23" t="s">
        <v>474</v>
      </c>
      <c r="F74" s="391">
        <v>200</v>
      </c>
      <c r="G74" s="414"/>
      <c r="H74" s="520">
        <f t="shared" si="3"/>
        <v>200</v>
      </c>
    </row>
    <row r="75" spans="2:8" ht="24.75" customHeight="1">
      <c r="B75" s="264"/>
      <c r="C75" s="48"/>
      <c r="D75" s="93">
        <v>4400</v>
      </c>
      <c r="E75" s="23" t="s">
        <v>475</v>
      </c>
      <c r="F75" s="391">
        <v>1377</v>
      </c>
      <c r="G75" s="414"/>
      <c r="H75" s="520">
        <f t="shared" si="3"/>
        <v>1377</v>
      </c>
    </row>
    <row r="76" spans="2:8" ht="15" customHeight="1">
      <c r="B76" s="264"/>
      <c r="C76" s="48"/>
      <c r="D76" s="84" t="s">
        <v>128</v>
      </c>
      <c r="E76" s="23" t="s">
        <v>476</v>
      </c>
      <c r="F76" s="391">
        <v>300</v>
      </c>
      <c r="G76" s="414"/>
      <c r="H76" s="520">
        <f t="shared" si="3"/>
        <v>300</v>
      </c>
    </row>
    <row r="77" spans="2:8" ht="15" customHeight="1">
      <c r="B77" s="264"/>
      <c r="C77" s="48"/>
      <c r="D77" s="84">
        <v>4430</v>
      </c>
      <c r="E77" s="23" t="s">
        <v>477</v>
      </c>
      <c r="F77" s="391">
        <v>100</v>
      </c>
      <c r="G77" s="414"/>
      <c r="H77" s="520">
        <f t="shared" si="3"/>
        <v>100</v>
      </c>
    </row>
    <row r="78" spans="2:8" ht="15.75" customHeight="1">
      <c r="B78" s="264"/>
      <c r="C78" s="48"/>
      <c r="D78" s="84" t="s">
        <v>134</v>
      </c>
      <c r="E78" s="23" t="s">
        <v>478</v>
      </c>
      <c r="F78" s="391">
        <v>1230</v>
      </c>
      <c r="G78" s="414"/>
      <c r="H78" s="520">
        <f t="shared" si="3"/>
        <v>1230</v>
      </c>
    </row>
    <row r="79" spans="2:8" ht="15" customHeight="1">
      <c r="B79" s="264"/>
      <c r="C79" s="48"/>
      <c r="D79" s="93">
        <v>4700</v>
      </c>
      <c r="E79" s="23" t="s">
        <v>479</v>
      </c>
      <c r="F79" s="391">
        <v>1330</v>
      </c>
      <c r="G79" s="414"/>
      <c r="H79" s="520">
        <f t="shared" si="3"/>
        <v>1330</v>
      </c>
    </row>
    <row r="80" spans="2:8" ht="28.5">
      <c r="B80" s="264"/>
      <c r="C80" s="247" t="s">
        <v>360</v>
      </c>
      <c r="D80" s="93"/>
      <c r="E80" s="248" t="s">
        <v>268</v>
      </c>
      <c r="F80" s="493">
        <f>SUM(F81:F96)</f>
        <v>3598106</v>
      </c>
      <c r="G80" s="493"/>
      <c r="H80" s="319">
        <f>SUM(H81:H96)</f>
        <v>3598106</v>
      </c>
    </row>
    <row r="81" spans="2:8" ht="15" customHeight="1">
      <c r="B81" s="264"/>
      <c r="C81" s="48"/>
      <c r="D81" s="85" t="s">
        <v>76</v>
      </c>
      <c r="E81" s="23" t="s">
        <v>409</v>
      </c>
      <c r="F81" s="391">
        <v>400</v>
      </c>
      <c r="G81" s="414"/>
      <c r="H81" s="520">
        <f aca="true" t="shared" si="4" ref="H81:H98">F81+G81</f>
        <v>400</v>
      </c>
    </row>
    <row r="82" spans="2:8" ht="15" customHeight="1">
      <c r="B82" s="264"/>
      <c r="C82" s="48"/>
      <c r="D82" s="84" t="s">
        <v>159</v>
      </c>
      <c r="E82" s="23" t="s">
        <v>410</v>
      </c>
      <c r="F82" s="391">
        <v>3513079</v>
      </c>
      <c r="G82" s="414"/>
      <c r="H82" s="520">
        <f t="shared" si="4"/>
        <v>3513079</v>
      </c>
    </row>
    <row r="83" spans="2:8" ht="15" customHeight="1">
      <c r="B83" s="264"/>
      <c r="C83" s="48"/>
      <c r="D83" s="84" t="s">
        <v>121</v>
      </c>
      <c r="E83" s="23" t="s">
        <v>70</v>
      </c>
      <c r="F83" s="391">
        <v>52612</v>
      </c>
      <c r="G83" s="414"/>
      <c r="H83" s="520">
        <f t="shared" si="4"/>
        <v>52612</v>
      </c>
    </row>
    <row r="84" spans="2:8" ht="15" customHeight="1">
      <c r="B84" s="264"/>
      <c r="C84" s="48"/>
      <c r="D84" s="85" t="s">
        <v>131</v>
      </c>
      <c r="E84" s="23" t="s">
        <v>411</v>
      </c>
      <c r="F84" s="391">
        <v>2728</v>
      </c>
      <c r="G84" s="414"/>
      <c r="H84" s="520">
        <f t="shared" si="4"/>
        <v>2728</v>
      </c>
    </row>
    <row r="85" spans="2:8" ht="15" customHeight="1">
      <c r="B85" s="264"/>
      <c r="C85" s="48"/>
      <c r="D85" s="84" t="s">
        <v>123</v>
      </c>
      <c r="E85" s="23" t="s">
        <v>71</v>
      </c>
      <c r="F85" s="391">
        <v>9530</v>
      </c>
      <c r="G85" s="414"/>
      <c r="H85" s="520">
        <f t="shared" si="4"/>
        <v>9530</v>
      </c>
    </row>
    <row r="86" spans="2:8" ht="15" customHeight="1">
      <c r="B86" s="264"/>
      <c r="C86" s="48"/>
      <c r="D86" s="85" t="s">
        <v>125</v>
      </c>
      <c r="E86" s="23" t="s">
        <v>412</v>
      </c>
      <c r="F86" s="391">
        <v>1356</v>
      </c>
      <c r="G86" s="414"/>
      <c r="H86" s="520">
        <f t="shared" si="4"/>
        <v>1356</v>
      </c>
    </row>
    <row r="87" spans="2:8" ht="15" customHeight="1">
      <c r="B87" s="264"/>
      <c r="C87" s="48"/>
      <c r="D87" s="84">
        <v>4170</v>
      </c>
      <c r="E87" s="23" t="s">
        <v>480</v>
      </c>
      <c r="F87" s="391">
        <v>1000</v>
      </c>
      <c r="G87" s="414"/>
      <c r="H87" s="520">
        <f t="shared" si="4"/>
        <v>1000</v>
      </c>
    </row>
    <row r="88" spans="2:8" ht="15" customHeight="1">
      <c r="B88" s="264"/>
      <c r="C88" s="48"/>
      <c r="D88" s="84" t="s">
        <v>108</v>
      </c>
      <c r="E88" s="23" t="s">
        <v>334</v>
      </c>
      <c r="F88" s="391">
        <v>3060</v>
      </c>
      <c r="G88" s="414"/>
      <c r="H88" s="520">
        <f t="shared" si="4"/>
        <v>3060</v>
      </c>
    </row>
    <row r="89" spans="2:8" ht="15" customHeight="1">
      <c r="B89" s="264"/>
      <c r="C89" s="48"/>
      <c r="D89" s="85" t="s">
        <v>132</v>
      </c>
      <c r="E89" s="23" t="s">
        <v>413</v>
      </c>
      <c r="F89" s="391">
        <v>765</v>
      </c>
      <c r="G89" s="414"/>
      <c r="H89" s="520">
        <f t="shared" si="4"/>
        <v>765</v>
      </c>
    </row>
    <row r="90" spans="2:8" ht="15" customHeight="1">
      <c r="B90" s="264"/>
      <c r="C90" s="48"/>
      <c r="D90" s="84" t="s">
        <v>160</v>
      </c>
      <c r="E90" s="23" t="s">
        <v>415</v>
      </c>
      <c r="F90" s="391">
        <v>350</v>
      </c>
      <c r="G90" s="414"/>
      <c r="H90" s="520">
        <f t="shared" si="4"/>
        <v>350</v>
      </c>
    </row>
    <row r="91" spans="2:8" ht="15" customHeight="1">
      <c r="B91" s="264"/>
      <c r="C91" s="48"/>
      <c r="D91" s="84" t="s">
        <v>73</v>
      </c>
      <c r="E91" s="23" t="s">
        <v>416</v>
      </c>
      <c r="F91" s="391">
        <v>8336</v>
      </c>
      <c r="G91" s="414"/>
      <c r="H91" s="520">
        <f t="shared" si="4"/>
        <v>8336</v>
      </c>
    </row>
    <row r="92" spans="2:8" ht="12.75">
      <c r="B92" s="264"/>
      <c r="C92" s="48"/>
      <c r="D92" s="93">
        <v>4400</v>
      </c>
      <c r="E92" s="23" t="s">
        <v>475</v>
      </c>
      <c r="F92" s="391">
        <v>1560</v>
      </c>
      <c r="G92" s="414"/>
      <c r="H92" s="520">
        <f t="shared" si="4"/>
        <v>1560</v>
      </c>
    </row>
    <row r="93" spans="2:8" ht="15.75" customHeight="1">
      <c r="B93" s="264"/>
      <c r="C93" s="48"/>
      <c r="D93" s="84" t="s">
        <v>128</v>
      </c>
      <c r="E93" s="23" t="s">
        <v>476</v>
      </c>
      <c r="F93" s="391">
        <v>500</v>
      </c>
      <c r="G93" s="414"/>
      <c r="H93" s="520">
        <f t="shared" si="4"/>
        <v>500</v>
      </c>
    </row>
    <row r="94" spans="2:8" ht="15.75" customHeight="1">
      <c r="B94" s="264"/>
      <c r="C94" s="48"/>
      <c r="D94" s="84">
        <v>4430</v>
      </c>
      <c r="E94" s="23" t="s">
        <v>477</v>
      </c>
      <c r="F94" s="391">
        <v>100</v>
      </c>
      <c r="G94" s="414"/>
      <c r="H94" s="520">
        <f t="shared" si="4"/>
        <v>100</v>
      </c>
    </row>
    <row r="95" spans="2:8" ht="15.75" customHeight="1">
      <c r="B95" s="264"/>
      <c r="C95" s="48"/>
      <c r="D95" s="84" t="s">
        <v>134</v>
      </c>
      <c r="E95" s="23" t="s">
        <v>478</v>
      </c>
      <c r="F95" s="391">
        <v>1230</v>
      </c>
      <c r="G95" s="414"/>
      <c r="H95" s="520">
        <f t="shared" si="4"/>
        <v>1230</v>
      </c>
    </row>
    <row r="96" spans="2:8" ht="15.75" customHeight="1">
      <c r="B96" s="264"/>
      <c r="C96" s="48"/>
      <c r="D96" s="93">
        <v>4700</v>
      </c>
      <c r="E96" s="23" t="s">
        <v>479</v>
      </c>
      <c r="F96" s="391">
        <v>1500</v>
      </c>
      <c r="G96" s="414"/>
      <c r="H96" s="520">
        <f t="shared" si="4"/>
        <v>1500</v>
      </c>
    </row>
    <row r="97" spans="2:8" ht="15.75" customHeight="1">
      <c r="B97" s="264"/>
      <c r="C97" s="604" t="s">
        <v>503</v>
      </c>
      <c r="D97" s="249"/>
      <c r="E97" s="605" t="s">
        <v>501</v>
      </c>
      <c r="F97" s="488">
        <f>F98</f>
        <v>150</v>
      </c>
      <c r="G97" s="488">
        <f>G98</f>
        <v>0</v>
      </c>
      <c r="H97" s="260">
        <f>H98</f>
        <v>150</v>
      </c>
    </row>
    <row r="98" spans="2:8" ht="15.75" customHeight="1">
      <c r="B98" s="264"/>
      <c r="C98" s="48"/>
      <c r="D98" s="84" t="s">
        <v>108</v>
      </c>
      <c r="E98" s="23" t="s">
        <v>334</v>
      </c>
      <c r="F98" s="391">
        <v>150</v>
      </c>
      <c r="G98" s="414"/>
      <c r="H98" s="520">
        <f t="shared" si="4"/>
        <v>150</v>
      </c>
    </row>
    <row r="99" spans="2:8" ht="57">
      <c r="B99" s="259"/>
      <c r="C99" s="249" t="s">
        <v>408</v>
      </c>
      <c r="D99" s="249"/>
      <c r="E99" s="345" t="s">
        <v>418</v>
      </c>
      <c r="F99" s="488">
        <f>F100</f>
        <v>26538</v>
      </c>
      <c r="G99" s="24"/>
      <c r="H99" s="260">
        <f>H100</f>
        <v>26538</v>
      </c>
    </row>
    <row r="100" spans="2:8" ht="15" customHeight="1" thickBot="1">
      <c r="B100" s="343"/>
      <c r="C100" s="344"/>
      <c r="D100" s="344">
        <v>4130</v>
      </c>
      <c r="E100" s="263" t="s">
        <v>85</v>
      </c>
      <c r="F100" s="494">
        <v>26538</v>
      </c>
      <c r="G100" s="522"/>
      <c r="H100" s="523">
        <f>F100+G100</f>
        <v>26538</v>
      </c>
    </row>
    <row r="101" spans="2:6" ht="6" customHeight="1" thickBot="1">
      <c r="B101" s="49"/>
      <c r="C101" s="49"/>
      <c r="D101" s="49"/>
      <c r="E101" s="42"/>
      <c r="F101" s="43"/>
    </row>
    <row r="102" spans="2:8" ht="16.5" thickBot="1">
      <c r="B102" s="50"/>
      <c r="C102" s="50"/>
      <c r="D102" s="51"/>
      <c r="E102" s="246" t="s">
        <v>68</v>
      </c>
      <c r="F102" s="495">
        <f>F41+F46+F58+F61</f>
        <v>9579476</v>
      </c>
      <c r="G102" s="495">
        <f>G41+G46+G58+G61</f>
        <v>10437</v>
      </c>
      <c r="H102" s="323">
        <f>H41+H46+H58+H61</f>
        <v>9589913</v>
      </c>
    </row>
    <row r="103" spans="2:7" ht="15.75">
      <c r="B103" s="50"/>
      <c r="C103" s="50"/>
      <c r="D103" s="51"/>
      <c r="E103" s="349"/>
      <c r="F103" s="350"/>
      <c r="G103" s="336"/>
    </row>
    <row r="104" ht="14.25">
      <c r="B104" s="50"/>
    </row>
    <row r="105" spans="2:7" ht="15.75">
      <c r="B105" s="50"/>
      <c r="C105" s="50"/>
      <c r="D105" s="51"/>
      <c r="E105" s="349"/>
      <c r="F105" s="350"/>
      <c r="G105" s="336"/>
    </row>
    <row r="106" spans="2:6" ht="15.75">
      <c r="B106" s="50"/>
      <c r="C106" s="50"/>
      <c r="D106" s="51"/>
      <c r="E106" s="46"/>
      <c r="F106" s="124"/>
    </row>
    <row r="107" spans="2:7" ht="32.25" customHeight="1">
      <c r="B107" s="168"/>
      <c r="C107" s="659" t="s">
        <v>403</v>
      </c>
      <c r="D107" s="659"/>
      <c r="E107" s="659"/>
      <c r="F107" s="659"/>
      <c r="G107" s="659"/>
    </row>
    <row r="108" spans="2:6" ht="6" customHeight="1" thickBot="1">
      <c r="B108" s="169"/>
      <c r="C108" s="169"/>
      <c r="D108" s="169"/>
      <c r="E108" s="170"/>
      <c r="F108" s="52"/>
    </row>
    <row r="109" spans="2:8" ht="22.5" customHeight="1" thickBot="1">
      <c r="B109" s="35" t="s">
        <v>0</v>
      </c>
      <c r="C109" s="36" t="s">
        <v>1</v>
      </c>
      <c r="D109" s="527" t="s">
        <v>2</v>
      </c>
      <c r="E109" s="38" t="s">
        <v>183</v>
      </c>
      <c r="F109" s="483" t="s">
        <v>401</v>
      </c>
      <c r="G109" s="496" t="s">
        <v>488</v>
      </c>
      <c r="H109" s="497" t="s">
        <v>489</v>
      </c>
    </row>
    <row r="110" spans="2:8" ht="18" customHeight="1">
      <c r="B110" s="524" t="s">
        <v>358</v>
      </c>
      <c r="C110" s="524" t="s">
        <v>360</v>
      </c>
      <c r="D110" s="525" t="s">
        <v>16</v>
      </c>
      <c r="E110" s="526" t="s">
        <v>349</v>
      </c>
      <c r="F110" s="528">
        <v>30000</v>
      </c>
      <c r="G110" s="481"/>
      <c r="H110" s="529">
        <f>F110+G110</f>
        <v>30000</v>
      </c>
    </row>
    <row r="111" spans="2:8" ht="18" customHeight="1">
      <c r="B111" s="39" t="s">
        <v>358</v>
      </c>
      <c r="C111" s="39" t="s">
        <v>360</v>
      </c>
      <c r="D111" s="287" t="s">
        <v>284</v>
      </c>
      <c r="E111" s="23" t="s">
        <v>310</v>
      </c>
      <c r="F111" s="405">
        <v>400</v>
      </c>
      <c r="G111" s="24"/>
      <c r="H111" s="529">
        <f>F111+G111</f>
        <v>400</v>
      </c>
    </row>
    <row r="112" spans="2:8" ht="17.25" customHeight="1">
      <c r="B112" s="39" t="s">
        <v>358</v>
      </c>
      <c r="C112" s="39" t="s">
        <v>360</v>
      </c>
      <c r="D112" s="287" t="s">
        <v>317</v>
      </c>
      <c r="E112" s="23" t="s">
        <v>333</v>
      </c>
      <c r="F112" s="405">
        <v>8000</v>
      </c>
      <c r="G112" s="24"/>
      <c r="H112" s="529">
        <f>F112+G112</f>
        <v>8000</v>
      </c>
    </row>
  </sheetData>
  <sheetProtection/>
  <mergeCells count="4">
    <mergeCell ref="D6:G6"/>
    <mergeCell ref="C39:E39"/>
    <mergeCell ref="C9:E9"/>
    <mergeCell ref="C107:G107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50.57421875" style="0" customWidth="1"/>
    <col min="9" max="9" width="16.7109375" style="0" customWidth="1"/>
    <col min="10" max="10" width="0.9921875" style="0" customWidth="1"/>
  </cols>
  <sheetData>
    <row r="1" spans="1:17" ht="14.25" customHeight="1">
      <c r="A1" s="27"/>
      <c r="B1" s="27"/>
      <c r="C1" s="27"/>
      <c r="D1" s="27"/>
      <c r="E1" s="27"/>
      <c r="F1" s="27"/>
      <c r="G1" s="27"/>
      <c r="H1" s="160" t="s">
        <v>56</v>
      </c>
      <c r="I1" s="27"/>
      <c r="J1" s="27"/>
      <c r="K1" s="27"/>
      <c r="L1" s="27"/>
      <c r="M1" s="27"/>
      <c r="O1" s="27"/>
      <c r="P1" s="27"/>
      <c r="Q1" s="27"/>
    </row>
    <row r="2" spans="1:17" ht="18.75">
      <c r="A2" s="27"/>
      <c r="B2" s="27"/>
      <c r="C2" s="27"/>
      <c r="D2" s="153"/>
      <c r="E2" s="27"/>
      <c r="F2" s="27"/>
      <c r="G2" s="27"/>
      <c r="H2" s="278" t="s">
        <v>313</v>
      </c>
      <c r="I2" s="27"/>
      <c r="J2" s="27"/>
      <c r="K2" s="27"/>
      <c r="L2" s="27"/>
      <c r="M2" s="27"/>
      <c r="O2" s="27"/>
      <c r="P2" s="27"/>
      <c r="Q2" s="27"/>
    </row>
    <row r="3" spans="1:17" ht="14.25" customHeight="1">
      <c r="A3" s="27"/>
      <c r="B3" s="27"/>
      <c r="C3" s="27"/>
      <c r="D3" s="158"/>
      <c r="H3" s="160" t="s">
        <v>512</v>
      </c>
      <c r="I3" s="27"/>
      <c r="J3" s="27"/>
      <c r="K3" s="27"/>
      <c r="L3" s="27"/>
      <c r="M3" s="27"/>
      <c r="O3" s="27"/>
      <c r="P3" s="27"/>
      <c r="Q3" s="27"/>
    </row>
    <row r="4" spans="2:17" ht="18" customHeight="1">
      <c r="B4" s="31"/>
      <c r="C4" s="163" t="s">
        <v>404</v>
      </c>
      <c r="D4" s="163"/>
      <c r="E4" s="163"/>
      <c r="F4" s="163"/>
      <c r="G4" s="163"/>
      <c r="H4" s="32"/>
      <c r="I4" s="31"/>
      <c r="J4" s="31"/>
      <c r="K4" s="31"/>
      <c r="L4" s="31"/>
      <c r="M4" s="31"/>
      <c r="N4" s="31"/>
      <c r="O4" s="31"/>
      <c r="P4" s="31"/>
      <c r="Q4" s="31"/>
    </row>
    <row r="5" spans="1:16" ht="12" customHeight="1" thickBot="1">
      <c r="A5" s="31"/>
      <c r="B5" s="31"/>
      <c r="C5" s="31"/>
      <c r="D5" s="31"/>
      <c r="E5" s="31"/>
      <c r="F5" s="31"/>
      <c r="G5" s="31"/>
      <c r="H5" s="31"/>
      <c r="I5" s="33" t="s">
        <v>44</v>
      </c>
      <c r="J5" s="31"/>
      <c r="K5" s="31"/>
      <c r="L5" s="31"/>
      <c r="M5" s="31"/>
      <c r="N5" s="31"/>
      <c r="O5" s="31"/>
      <c r="P5" s="31"/>
    </row>
    <row r="6" spans="1:9" ht="64.5" customHeight="1" thickBot="1">
      <c r="A6" s="53" t="s">
        <v>0</v>
      </c>
      <c r="B6" s="54" t="s">
        <v>1</v>
      </c>
      <c r="C6" s="55" t="s">
        <v>2</v>
      </c>
      <c r="D6" s="54" t="s">
        <v>46</v>
      </c>
      <c r="E6" s="56" t="s">
        <v>353</v>
      </c>
      <c r="F6" s="56" t="s">
        <v>488</v>
      </c>
      <c r="G6" s="56" t="s">
        <v>491</v>
      </c>
      <c r="H6" s="57" t="s">
        <v>86</v>
      </c>
      <c r="I6" s="58" t="s">
        <v>87</v>
      </c>
    </row>
    <row r="7" spans="1:9" ht="9.75" customHeight="1">
      <c r="A7" s="133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5">
        <v>8</v>
      </c>
      <c r="I7" s="141">
        <v>9</v>
      </c>
    </row>
    <row r="8" spans="1:9" ht="20.25" customHeight="1">
      <c r="A8" s="229" t="s">
        <v>88</v>
      </c>
      <c r="B8" s="230"/>
      <c r="C8" s="230"/>
      <c r="D8" s="231" t="s">
        <v>89</v>
      </c>
      <c r="E8" s="232">
        <f>E9</f>
        <v>385000</v>
      </c>
      <c r="F8" s="232"/>
      <c r="G8" s="232">
        <f>G9</f>
        <v>385000</v>
      </c>
      <c r="H8" s="59"/>
      <c r="I8" s="136"/>
    </row>
    <row r="9" spans="1:9" ht="25.5">
      <c r="A9" s="137"/>
      <c r="B9" s="331" t="s">
        <v>90</v>
      </c>
      <c r="C9" s="332"/>
      <c r="D9" s="333" t="s">
        <v>91</v>
      </c>
      <c r="E9" s="227">
        <f>SUM(E10:E12)</f>
        <v>385000</v>
      </c>
      <c r="F9" s="227"/>
      <c r="G9" s="227">
        <f>SUM(G10:G12)</f>
        <v>385000</v>
      </c>
      <c r="H9" s="62"/>
      <c r="I9" s="136"/>
    </row>
    <row r="10" spans="1:9" ht="15.75" customHeight="1">
      <c r="A10" s="137"/>
      <c r="B10" s="60"/>
      <c r="C10" s="63">
        <v>6050</v>
      </c>
      <c r="D10" s="64" t="s">
        <v>92</v>
      </c>
      <c r="E10" s="125">
        <v>215000</v>
      </c>
      <c r="F10" s="125"/>
      <c r="G10" s="125">
        <f>E10+F10</f>
        <v>215000</v>
      </c>
      <c r="H10" s="65" t="s">
        <v>442</v>
      </c>
      <c r="I10" s="138" t="s">
        <v>93</v>
      </c>
    </row>
    <row r="11" spans="1:9" ht="24">
      <c r="A11" s="137"/>
      <c r="B11" s="60"/>
      <c r="C11" s="63">
        <v>6050</v>
      </c>
      <c r="D11" s="64" t="s">
        <v>92</v>
      </c>
      <c r="E11" s="125">
        <v>160000</v>
      </c>
      <c r="F11" s="125"/>
      <c r="G11" s="125">
        <f>E11+F11</f>
        <v>160000</v>
      </c>
      <c r="H11" s="65" t="s">
        <v>443</v>
      </c>
      <c r="I11" s="138" t="s">
        <v>93</v>
      </c>
    </row>
    <row r="12" spans="1:9" ht="15.75" customHeight="1">
      <c r="A12" s="137"/>
      <c r="B12" s="60"/>
      <c r="C12" s="63">
        <v>6050</v>
      </c>
      <c r="D12" s="64" t="s">
        <v>92</v>
      </c>
      <c r="E12" s="125">
        <v>10000</v>
      </c>
      <c r="F12" s="125"/>
      <c r="G12" s="125">
        <f>E12+F12</f>
        <v>10000</v>
      </c>
      <c r="H12" s="126" t="s">
        <v>257</v>
      </c>
      <c r="I12" s="138" t="s">
        <v>93</v>
      </c>
    </row>
    <row r="13" spans="1:9" ht="21" customHeight="1">
      <c r="A13" s="233">
        <v>600</v>
      </c>
      <c r="B13" s="234"/>
      <c r="C13" s="234"/>
      <c r="D13" s="231" t="s">
        <v>95</v>
      </c>
      <c r="E13" s="235">
        <f>E14+E16</f>
        <v>2316500</v>
      </c>
      <c r="F13" s="235"/>
      <c r="G13" s="235">
        <f>G14+G16</f>
        <v>2316500</v>
      </c>
      <c r="H13" s="67"/>
      <c r="I13" s="136"/>
    </row>
    <row r="14" spans="1:9" ht="17.25" customHeight="1">
      <c r="A14" s="233"/>
      <c r="B14" s="332">
        <v>60014</v>
      </c>
      <c r="C14" s="332"/>
      <c r="D14" s="333" t="s">
        <v>96</v>
      </c>
      <c r="E14" s="227">
        <f>E15</f>
        <v>300000</v>
      </c>
      <c r="F14" s="227"/>
      <c r="G14" s="227">
        <f>G15</f>
        <v>300000</v>
      </c>
      <c r="H14" s="67"/>
      <c r="I14" s="136"/>
    </row>
    <row r="15" spans="1:9" ht="45">
      <c r="A15" s="233"/>
      <c r="B15" s="234"/>
      <c r="C15" s="63">
        <v>6300</v>
      </c>
      <c r="D15" s="64" t="s">
        <v>312</v>
      </c>
      <c r="E15" s="288">
        <v>300000</v>
      </c>
      <c r="F15" s="288"/>
      <c r="G15" s="125">
        <f>E15+F15</f>
        <v>300000</v>
      </c>
      <c r="H15" s="65" t="s">
        <v>324</v>
      </c>
      <c r="I15" s="293" t="s">
        <v>325</v>
      </c>
    </row>
    <row r="16" spans="1:9" ht="21" customHeight="1">
      <c r="A16" s="137"/>
      <c r="B16" s="332">
        <v>60016</v>
      </c>
      <c r="C16" s="332"/>
      <c r="D16" s="333" t="s">
        <v>192</v>
      </c>
      <c r="E16" s="228">
        <f>SUM(E17:E31)</f>
        <v>2016500</v>
      </c>
      <c r="F16" s="228"/>
      <c r="G16" s="228">
        <f>SUM(G17:G31)</f>
        <v>2016500</v>
      </c>
      <c r="H16" s="68"/>
      <c r="I16" s="139"/>
    </row>
    <row r="17" spans="1:9" ht="16.5" customHeight="1">
      <c r="A17" s="140"/>
      <c r="B17" s="154"/>
      <c r="C17" s="155">
        <v>6050</v>
      </c>
      <c r="D17" s="64" t="s">
        <v>92</v>
      </c>
      <c r="E17" s="125">
        <v>240000</v>
      </c>
      <c r="F17" s="125"/>
      <c r="G17" s="125">
        <f aca="true" t="shared" si="0" ref="G17:G31">E17+F17</f>
        <v>240000</v>
      </c>
      <c r="H17" s="68" t="s">
        <v>444</v>
      </c>
      <c r="I17" s="138" t="s">
        <v>93</v>
      </c>
    </row>
    <row r="18" spans="1:9" ht="16.5" customHeight="1">
      <c r="A18" s="140"/>
      <c r="B18" s="154"/>
      <c r="C18" s="155">
        <v>6050</v>
      </c>
      <c r="D18" s="64" t="s">
        <v>92</v>
      </c>
      <c r="E18" s="125">
        <v>250000</v>
      </c>
      <c r="F18" s="626"/>
      <c r="G18" s="125">
        <f t="shared" si="0"/>
        <v>250000</v>
      </c>
      <c r="H18" s="627" t="s">
        <v>445</v>
      </c>
      <c r="I18" s="138" t="s">
        <v>93</v>
      </c>
    </row>
    <row r="19" spans="1:9" ht="16.5" customHeight="1">
      <c r="A19" s="140"/>
      <c r="B19" s="154"/>
      <c r="C19" s="155">
        <v>6050</v>
      </c>
      <c r="D19" s="64" t="s">
        <v>92</v>
      </c>
      <c r="E19" s="125">
        <v>380000</v>
      </c>
      <c r="F19" s="125"/>
      <c r="G19" s="125">
        <f t="shared" si="0"/>
        <v>380000</v>
      </c>
      <c r="H19" s="68" t="s">
        <v>393</v>
      </c>
      <c r="I19" s="138" t="s">
        <v>93</v>
      </c>
    </row>
    <row r="20" spans="1:9" ht="16.5" customHeight="1">
      <c r="A20" s="140"/>
      <c r="B20" s="154"/>
      <c r="C20" s="155">
        <v>6050</v>
      </c>
      <c r="D20" s="64" t="s">
        <v>92</v>
      </c>
      <c r="E20" s="125">
        <v>150000</v>
      </c>
      <c r="F20" s="125"/>
      <c r="G20" s="125">
        <f t="shared" si="0"/>
        <v>150000</v>
      </c>
      <c r="H20" s="68" t="s">
        <v>446</v>
      </c>
      <c r="I20" s="138" t="s">
        <v>93</v>
      </c>
    </row>
    <row r="21" spans="1:9" ht="16.5" customHeight="1">
      <c r="A21" s="140"/>
      <c r="B21" s="154"/>
      <c r="C21" s="155">
        <v>6050</v>
      </c>
      <c r="D21" s="64" t="s">
        <v>92</v>
      </c>
      <c r="E21" s="125">
        <v>400000</v>
      </c>
      <c r="F21" s="125"/>
      <c r="G21" s="125">
        <f t="shared" si="0"/>
        <v>400000</v>
      </c>
      <c r="H21" s="68" t="s">
        <v>447</v>
      </c>
      <c r="I21" s="138" t="s">
        <v>93</v>
      </c>
    </row>
    <row r="22" spans="1:9" ht="16.5" customHeight="1">
      <c r="A22" s="140"/>
      <c r="B22" s="154"/>
      <c r="C22" s="155">
        <v>6050</v>
      </c>
      <c r="D22" s="64" t="s">
        <v>92</v>
      </c>
      <c r="E22" s="125">
        <v>125000</v>
      </c>
      <c r="F22" s="125"/>
      <c r="G22" s="125">
        <f t="shared" si="0"/>
        <v>125000</v>
      </c>
      <c r="H22" s="68" t="s">
        <v>448</v>
      </c>
      <c r="I22" s="138" t="s">
        <v>93</v>
      </c>
    </row>
    <row r="23" spans="1:9" ht="16.5" customHeight="1">
      <c r="A23" s="140"/>
      <c r="B23" s="154"/>
      <c r="C23" s="155">
        <v>6050</v>
      </c>
      <c r="D23" s="64" t="s">
        <v>92</v>
      </c>
      <c r="E23" s="125">
        <v>300000</v>
      </c>
      <c r="F23" s="125"/>
      <c r="G23" s="125">
        <f t="shared" si="0"/>
        <v>300000</v>
      </c>
      <c r="H23" s="68" t="s">
        <v>394</v>
      </c>
      <c r="I23" s="138" t="s">
        <v>93</v>
      </c>
    </row>
    <row r="24" spans="1:9" ht="16.5" customHeight="1">
      <c r="A24" s="140"/>
      <c r="B24" s="154"/>
      <c r="C24" s="155">
        <v>6050</v>
      </c>
      <c r="D24" s="64" t="s">
        <v>92</v>
      </c>
      <c r="E24" s="125">
        <v>30000</v>
      </c>
      <c r="F24" s="125"/>
      <c r="G24" s="125">
        <f t="shared" si="0"/>
        <v>30000</v>
      </c>
      <c r="H24" s="68" t="s">
        <v>449</v>
      </c>
      <c r="I24" s="138" t="s">
        <v>93</v>
      </c>
    </row>
    <row r="25" spans="1:9" ht="16.5" customHeight="1">
      <c r="A25" s="140"/>
      <c r="B25" s="154"/>
      <c r="C25" s="155">
        <v>6050</v>
      </c>
      <c r="D25" s="64" t="s">
        <v>92</v>
      </c>
      <c r="E25" s="125">
        <v>30000</v>
      </c>
      <c r="F25" s="125"/>
      <c r="G25" s="125">
        <f t="shared" si="0"/>
        <v>30000</v>
      </c>
      <c r="H25" s="68" t="s">
        <v>450</v>
      </c>
      <c r="I25" s="138" t="s">
        <v>93</v>
      </c>
    </row>
    <row r="26" spans="1:9" ht="16.5" customHeight="1">
      <c r="A26" s="140"/>
      <c r="B26" s="154"/>
      <c r="C26" s="155">
        <v>6050</v>
      </c>
      <c r="D26" s="64" t="s">
        <v>92</v>
      </c>
      <c r="E26" s="125">
        <v>50000</v>
      </c>
      <c r="F26" s="125"/>
      <c r="G26" s="125">
        <f t="shared" si="0"/>
        <v>50000</v>
      </c>
      <c r="H26" s="68" t="s">
        <v>451</v>
      </c>
      <c r="I26" s="138" t="s">
        <v>93</v>
      </c>
    </row>
    <row r="27" spans="1:9" ht="16.5" customHeight="1">
      <c r="A27" s="140"/>
      <c r="B27" s="154"/>
      <c r="C27" s="155">
        <v>6050</v>
      </c>
      <c r="D27" s="64" t="s">
        <v>92</v>
      </c>
      <c r="E27" s="125">
        <v>30000</v>
      </c>
      <c r="F27" s="125"/>
      <c r="G27" s="125">
        <f t="shared" si="0"/>
        <v>30000</v>
      </c>
      <c r="H27" s="126" t="s">
        <v>257</v>
      </c>
      <c r="I27" s="138" t="s">
        <v>93</v>
      </c>
    </row>
    <row r="28" spans="1:9" ht="21.75">
      <c r="A28" s="137"/>
      <c r="B28" s="61"/>
      <c r="C28" s="63">
        <v>6050</v>
      </c>
      <c r="D28" s="64" t="s">
        <v>293</v>
      </c>
      <c r="E28" s="125">
        <v>10000</v>
      </c>
      <c r="F28" s="125"/>
      <c r="G28" s="125">
        <f t="shared" si="0"/>
        <v>10000</v>
      </c>
      <c r="H28" s="126" t="s">
        <v>452</v>
      </c>
      <c r="I28" s="138" t="s">
        <v>93</v>
      </c>
    </row>
    <row r="29" spans="1:9" ht="21.75">
      <c r="A29" s="140"/>
      <c r="B29" s="154"/>
      <c r="C29" s="155">
        <v>6050</v>
      </c>
      <c r="D29" s="64" t="s">
        <v>293</v>
      </c>
      <c r="E29" s="125">
        <v>11000</v>
      </c>
      <c r="F29" s="125"/>
      <c r="G29" s="125">
        <f t="shared" si="0"/>
        <v>11000</v>
      </c>
      <c r="H29" s="126" t="s">
        <v>453</v>
      </c>
      <c r="I29" s="138" t="s">
        <v>93</v>
      </c>
    </row>
    <row r="30" spans="1:9" ht="21.75">
      <c r="A30" s="140"/>
      <c r="B30" s="154"/>
      <c r="C30" s="155">
        <v>6050</v>
      </c>
      <c r="D30" s="64" t="s">
        <v>293</v>
      </c>
      <c r="E30" s="125">
        <v>3500</v>
      </c>
      <c r="F30" s="125"/>
      <c r="G30" s="125">
        <f t="shared" si="0"/>
        <v>3500</v>
      </c>
      <c r="H30" s="126" t="s">
        <v>454</v>
      </c>
      <c r="I30" s="138" t="s">
        <v>93</v>
      </c>
    </row>
    <row r="31" spans="1:9" ht="21.75">
      <c r="A31" s="137"/>
      <c r="B31" s="61"/>
      <c r="C31" s="63">
        <v>6050</v>
      </c>
      <c r="D31" s="64" t="s">
        <v>293</v>
      </c>
      <c r="E31" s="125">
        <v>7000</v>
      </c>
      <c r="F31" s="125"/>
      <c r="G31" s="125">
        <f t="shared" si="0"/>
        <v>7000</v>
      </c>
      <c r="H31" s="126" t="s">
        <v>455</v>
      </c>
      <c r="I31" s="138" t="s">
        <v>93</v>
      </c>
    </row>
    <row r="32" spans="1:9" ht="20.25" customHeight="1">
      <c r="A32" s="225" t="s">
        <v>114</v>
      </c>
      <c r="B32" s="226"/>
      <c r="C32" s="226"/>
      <c r="D32" s="236" t="s">
        <v>9</v>
      </c>
      <c r="E32" s="235">
        <f>E33</f>
        <v>1900000</v>
      </c>
      <c r="F32" s="235"/>
      <c r="G32" s="235">
        <f>G33</f>
        <v>1900000</v>
      </c>
      <c r="H32" s="126"/>
      <c r="I32" s="138"/>
    </row>
    <row r="33" spans="1:9" ht="16.5" customHeight="1">
      <c r="A33" s="137"/>
      <c r="B33" s="217">
        <v>70001</v>
      </c>
      <c r="C33" s="324"/>
      <c r="D33" s="303" t="s">
        <v>424</v>
      </c>
      <c r="E33" s="227">
        <f>SUM(E34:E35)</f>
        <v>1900000</v>
      </c>
      <c r="F33" s="227"/>
      <c r="G33" s="227">
        <f>SUM(G34:G35)</f>
        <v>1900000</v>
      </c>
      <c r="H33" s="126"/>
      <c r="I33" s="138"/>
    </row>
    <row r="34" spans="1:9" ht="16.5" customHeight="1">
      <c r="A34" s="326"/>
      <c r="B34" s="348"/>
      <c r="C34" s="155">
        <v>6050</v>
      </c>
      <c r="D34" s="64" t="s">
        <v>92</v>
      </c>
      <c r="E34" s="125">
        <v>1800000</v>
      </c>
      <c r="F34" s="125"/>
      <c r="G34" s="125">
        <f>E34+F34</f>
        <v>1800000</v>
      </c>
      <c r="H34" s="126" t="s">
        <v>457</v>
      </c>
      <c r="I34" s="138" t="s">
        <v>93</v>
      </c>
    </row>
    <row r="35" spans="1:9" ht="19.5" customHeight="1">
      <c r="A35" s="140"/>
      <c r="B35" s="154"/>
      <c r="C35" s="63">
        <v>6060</v>
      </c>
      <c r="D35" s="64" t="s">
        <v>94</v>
      </c>
      <c r="E35" s="125">
        <v>100000</v>
      </c>
      <c r="F35" s="125"/>
      <c r="G35" s="125">
        <f>E35+F35</f>
        <v>100000</v>
      </c>
      <c r="H35" s="126" t="s">
        <v>456</v>
      </c>
      <c r="I35" s="138" t="s">
        <v>93</v>
      </c>
    </row>
    <row r="36" spans="1:9" ht="14.25" customHeight="1">
      <c r="A36" s="233">
        <v>750</v>
      </c>
      <c r="B36" s="66"/>
      <c r="C36" s="66"/>
      <c r="D36" s="236" t="s">
        <v>11</v>
      </c>
      <c r="E36" s="235">
        <f aca="true" t="shared" si="1" ref="E36:G37">E37</f>
        <v>55000</v>
      </c>
      <c r="F36" s="235">
        <f t="shared" si="1"/>
        <v>0</v>
      </c>
      <c r="G36" s="235">
        <f t="shared" si="1"/>
        <v>55000</v>
      </c>
      <c r="H36" s="69"/>
      <c r="I36" s="136"/>
    </row>
    <row r="37" spans="1:9" ht="14.25" customHeight="1">
      <c r="A37" s="137"/>
      <c r="B37" s="332">
        <v>75023</v>
      </c>
      <c r="C37" s="332"/>
      <c r="D37" s="333" t="s">
        <v>97</v>
      </c>
      <c r="E37" s="227">
        <f t="shared" si="1"/>
        <v>55000</v>
      </c>
      <c r="F37" s="227">
        <f t="shared" si="1"/>
        <v>0</v>
      </c>
      <c r="G37" s="227">
        <f t="shared" si="1"/>
        <v>55000</v>
      </c>
      <c r="H37" s="62"/>
      <c r="I37" s="136"/>
    </row>
    <row r="38" spans="1:9" ht="24">
      <c r="A38" s="140"/>
      <c r="B38" s="154"/>
      <c r="C38" s="155">
        <v>6060</v>
      </c>
      <c r="D38" s="594" t="s">
        <v>94</v>
      </c>
      <c r="E38" s="125">
        <v>55000</v>
      </c>
      <c r="F38" s="125"/>
      <c r="G38" s="125">
        <f>E38+F38</f>
        <v>55000</v>
      </c>
      <c r="H38" s="65" t="s">
        <v>255</v>
      </c>
      <c r="I38" s="138" t="s">
        <v>93</v>
      </c>
    </row>
    <row r="39" spans="1:9" ht="25.5">
      <c r="A39" s="225" t="s">
        <v>64</v>
      </c>
      <c r="B39" s="226"/>
      <c r="C39" s="226"/>
      <c r="D39" s="596" t="s">
        <v>18</v>
      </c>
      <c r="E39" s="235">
        <f aca="true" t="shared" si="2" ref="E39:G40">E40</f>
        <v>8500</v>
      </c>
      <c r="F39" s="235">
        <f t="shared" si="2"/>
        <v>0</v>
      </c>
      <c r="G39" s="235">
        <f t="shared" si="2"/>
        <v>8500</v>
      </c>
      <c r="H39" s="65"/>
      <c r="I39" s="138"/>
    </row>
    <row r="40" spans="1:9" ht="15.75" customHeight="1">
      <c r="A40" s="595"/>
      <c r="B40" s="475" t="s">
        <v>138</v>
      </c>
      <c r="C40" s="324"/>
      <c r="D40" s="303" t="s">
        <v>231</v>
      </c>
      <c r="E40" s="227">
        <f t="shared" si="2"/>
        <v>8500</v>
      </c>
      <c r="F40" s="227">
        <f t="shared" si="2"/>
        <v>0</v>
      </c>
      <c r="G40" s="227">
        <f t="shared" si="2"/>
        <v>8500</v>
      </c>
      <c r="H40" s="65"/>
      <c r="I40" s="138"/>
    </row>
    <row r="41" spans="1:9" ht="22.5">
      <c r="A41" s="137"/>
      <c r="B41" s="61"/>
      <c r="C41" s="155">
        <v>6060</v>
      </c>
      <c r="D41" s="64" t="s">
        <v>464</v>
      </c>
      <c r="E41" s="125">
        <v>8500</v>
      </c>
      <c r="F41" s="125"/>
      <c r="G41" s="125">
        <f>E41+F41</f>
        <v>8500</v>
      </c>
      <c r="H41" s="65" t="s">
        <v>510</v>
      </c>
      <c r="I41" s="138" t="s">
        <v>93</v>
      </c>
    </row>
    <row r="42" spans="1:9" ht="16.5" customHeight="1">
      <c r="A42" s="225" t="s">
        <v>146</v>
      </c>
      <c r="B42" s="226"/>
      <c r="C42" s="266"/>
      <c r="D42" s="236" t="s">
        <v>36</v>
      </c>
      <c r="E42" s="235">
        <f>E43+E45</f>
        <v>514000</v>
      </c>
      <c r="F42" s="235">
        <f>F43+F45</f>
        <v>0</v>
      </c>
      <c r="G42" s="235">
        <f>G43+G45</f>
        <v>514000</v>
      </c>
      <c r="H42" s="65"/>
      <c r="I42" s="138"/>
    </row>
    <row r="43" spans="1:9" ht="16.5" customHeight="1">
      <c r="A43" s="317"/>
      <c r="B43" s="324" t="s">
        <v>147</v>
      </c>
      <c r="C43" s="330"/>
      <c r="D43" s="303" t="s">
        <v>37</v>
      </c>
      <c r="E43" s="227">
        <f>E44</f>
        <v>314000</v>
      </c>
      <c r="F43" s="227">
        <f>F44</f>
        <v>0</v>
      </c>
      <c r="G43" s="227">
        <f>G44</f>
        <v>314000</v>
      </c>
      <c r="H43" s="65"/>
      <c r="I43" s="138"/>
    </row>
    <row r="44" spans="1:9" ht="24">
      <c r="A44" s="317"/>
      <c r="B44" s="290"/>
      <c r="C44" s="63">
        <v>6050</v>
      </c>
      <c r="D44" s="64" t="s">
        <v>92</v>
      </c>
      <c r="E44" s="288">
        <v>314000</v>
      </c>
      <c r="F44" s="288"/>
      <c r="G44" s="125">
        <f>E44+F44</f>
        <v>314000</v>
      </c>
      <c r="H44" s="65" t="s">
        <v>494</v>
      </c>
      <c r="I44" s="138" t="s">
        <v>285</v>
      </c>
    </row>
    <row r="45" spans="1:9" ht="16.5" customHeight="1">
      <c r="A45" s="317"/>
      <c r="B45" s="324" t="s">
        <v>150</v>
      </c>
      <c r="C45" s="330"/>
      <c r="D45" s="303" t="s">
        <v>38</v>
      </c>
      <c r="E45" s="227">
        <f>E46</f>
        <v>200000</v>
      </c>
      <c r="F45" s="227"/>
      <c r="G45" s="227">
        <f>G46</f>
        <v>200000</v>
      </c>
      <c r="H45" s="65"/>
      <c r="I45" s="138"/>
    </row>
    <row r="46" spans="1:9" ht="20.25" customHeight="1">
      <c r="A46" s="225"/>
      <c r="B46" s="226"/>
      <c r="C46" s="63">
        <v>6050</v>
      </c>
      <c r="D46" s="64" t="s">
        <v>92</v>
      </c>
      <c r="E46" s="288">
        <v>200000</v>
      </c>
      <c r="F46" s="288"/>
      <c r="G46" s="125">
        <f>E46+F46</f>
        <v>200000</v>
      </c>
      <c r="H46" s="65" t="s">
        <v>458</v>
      </c>
      <c r="I46" s="138" t="s">
        <v>285</v>
      </c>
    </row>
    <row r="47" spans="1:9" ht="25.5">
      <c r="A47" s="267" t="s">
        <v>173</v>
      </c>
      <c r="B47" s="268"/>
      <c r="C47" s="268"/>
      <c r="D47" s="269" t="s">
        <v>42</v>
      </c>
      <c r="E47" s="235">
        <f>E48</f>
        <v>404830</v>
      </c>
      <c r="F47" s="235">
        <f>F48</f>
        <v>-9500</v>
      </c>
      <c r="G47" s="235">
        <f>G48</f>
        <v>395330</v>
      </c>
      <c r="H47" s="65"/>
      <c r="I47" s="138"/>
    </row>
    <row r="48" spans="1:9" ht="16.5" customHeight="1">
      <c r="A48" s="140"/>
      <c r="B48" s="214" t="s">
        <v>176</v>
      </c>
      <c r="C48" s="224"/>
      <c r="D48" s="298" t="s">
        <v>220</v>
      </c>
      <c r="E48" s="227">
        <f>SUM(E49:E66)</f>
        <v>404830</v>
      </c>
      <c r="F48" s="227">
        <f>SUM(F49:F66)</f>
        <v>-9500</v>
      </c>
      <c r="G48" s="227">
        <f>SUM(G49:G66)</f>
        <v>395330</v>
      </c>
      <c r="H48" s="65"/>
      <c r="I48" s="138"/>
    </row>
    <row r="49" spans="1:9" ht="16.5" customHeight="1">
      <c r="A49" s="140"/>
      <c r="B49" s="292"/>
      <c r="C49" s="63">
        <v>6050</v>
      </c>
      <c r="D49" s="64" t="s">
        <v>92</v>
      </c>
      <c r="E49" s="288">
        <v>65000</v>
      </c>
      <c r="F49" s="288"/>
      <c r="G49" s="125">
        <f aca="true" t="shared" si="3" ref="G49:G66">E49+F49</f>
        <v>65000</v>
      </c>
      <c r="H49" s="65" t="s">
        <v>459</v>
      </c>
      <c r="I49" s="138" t="s">
        <v>93</v>
      </c>
    </row>
    <row r="50" spans="1:9" ht="16.5" customHeight="1">
      <c r="A50" s="140"/>
      <c r="B50" s="154"/>
      <c r="C50" s="63">
        <v>6050</v>
      </c>
      <c r="D50" s="64" t="s">
        <v>92</v>
      </c>
      <c r="E50" s="125">
        <v>55000</v>
      </c>
      <c r="F50" s="125"/>
      <c r="G50" s="125">
        <f t="shared" si="3"/>
        <v>55000</v>
      </c>
      <c r="H50" s="65" t="s">
        <v>395</v>
      </c>
      <c r="I50" s="138" t="s">
        <v>93</v>
      </c>
    </row>
    <row r="51" spans="1:9" ht="16.5" customHeight="1">
      <c r="A51" s="140"/>
      <c r="B51" s="154"/>
      <c r="C51" s="63">
        <v>6050</v>
      </c>
      <c r="D51" s="64" t="s">
        <v>92</v>
      </c>
      <c r="E51" s="125">
        <v>45000</v>
      </c>
      <c r="F51" s="125"/>
      <c r="G51" s="125">
        <f t="shared" si="3"/>
        <v>45000</v>
      </c>
      <c r="H51" s="65" t="s">
        <v>396</v>
      </c>
      <c r="I51" s="138" t="s">
        <v>93</v>
      </c>
    </row>
    <row r="52" spans="1:9" ht="16.5" customHeight="1">
      <c r="A52" s="140"/>
      <c r="B52" s="154"/>
      <c r="C52" s="63">
        <v>6050</v>
      </c>
      <c r="D52" s="64" t="s">
        <v>92</v>
      </c>
      <c r="E52" s="125">
        <v>15000</v>
      </c>
      <c r="F52" s="125"/>
      <c r="G52" s="125">
        <f t="shared" si="3"/>
        <v>15000</v>
      </c>
      <c r="H52" s="65" t="s">
        <v>460</v>
      </c>
      <c r="I52" s="138" t="s">
        <v>93</v>
      </c>
    </row>
    <row r="53" spans="1:9" ht="16.5" customHeight="1">
      <c r="A53" s="140"/>
      <c r="B53" s="154"/>
      <c r="C53" s="63">
        <v>6050</v>
      </c>
      <c r="D53" s="64" t="s">
        <v>92</v>
      </c>
      <c r="E53" s="125">
        <v>35000</v>
      </c>
      <c r="F53" s="125"/>
      <c r="G53" s="125">
        <f t="shared" si="3"/>
        <v>35000</v>
      </c>
      <c r="H53" s="65" t="s">
        <v>461</v>
      </c>
      <c r="I53" s="138" t="s">
        <v>93</v>
      </c>
    </row>
    <row r="54" spans="1:9" ht="16.5" customHeight="1">
      <c r="A54" s="140"/>
      <c r="B54" s="154"/>
      <c r="C54" s="63">
        <v>6050</v>
      </c>
      <c r="D54" s="64" t="s">
        <v>92</v>
      </c>
      <c r="E54" s="125">
        <v>35000</v>
      </c>
      <c r="F54" s="125"/>
      <c r="G54" s="125">
        <f t="shared" si="3"/>
        <v>35000</v>
      </c>
      <c r="H54" s="65" t="s">
        <v>462</v>
      </c>
      <c r="I54" s="138" t="s">
        <v>93</v>
      </c>
    </row>
    <row r="55" spans="1:9" ht="16.5" customHeight="1">
      <c r="A55" s="140"/>
      <c r="B55" s="154"/>
      <c r="C55" s="63">
        <v>6050</v>
      </c>
      <c r="D55" s="64" t="s">
        <v>92</v>
      </c>
      <c r="E55" s="125">
        <v>25000</v>
      </c>
      <c r="F55" s="125"/>
      <c r="G55" s="125">
        <f t="shared" si="3"/>
        <v>25000</v>
      </c>
      <c r="H55" s="126" t="s">
        <v>257</v>
      </c>
      <c r="I55" s="138" t="s">
        <v>93</v>
      </c>
    </row>
    <row r="56" spans="1:9" ht="16.5" customHeight="1">
      <c r="A56" s="140"/>
      <c r="B56" s="154"/>
      <c r="C56" s="63">
        <v>6050</v>
      </c>
      <c r="D56" s="64" t="s">
        <v>92</v>
      </c>
      <c r="E56" s="125">
        <v>19000</v>
      </c>
      <c r="F56" s="125"/>
      <c r="G56" s="125">
        <f t="shared" si="3"/>
        <v>19000</v>
      </c>
      <c r="H56" s="126" t="s">
        <v>495</v>
      </c>
      <c r="I56" s="138" t="s">
        <v>93</v>
      </c>
    </row>
    <row r="57" spans="1:9" ht="24" customHeight="1">
      <c r="A57" s="140"/>
      <c r="B57" s="154"/>
      <c r="C57" s="155">
        <v>6050</v>
      </c>
      <c r="D57" s="64" t="s">
        <v>293</v>
      </c>
      <c r="E57" s="125">
        <v>9244</v>
      </c>
      <c r="F57" s="125"/>
      <c r="G57" s="125">
        <f t="shared" si="3"/>
        <v>9244</v>
      </c>
      <c r="H57" s="65" t="s">
        <v>463</v>
      </c>
      <c r="I57" s="138" t="s">
        <v>93</v>
      </c>
    </row>
    <row r="58" spans="1:9" ht="24" customHeight="1">
      <c r="A58" s="140"/>
      <c r="B58" s="154"/>
      <c r="C58" s="155">
        <v>6050</v>
      </c>
      <c r="D58" s="64" t="s">
        <v>293</v>
      </c>
      <c r="E58" s="125">
        <v>3000</v>
      </c>
      <c r="F58" s="125"/>
      <c r="G58" s="125">
        <f t="shared" si="3"/>
        <v>3000</v>
      </c>
      <c r="H58" s="65" t="s">
        <v>397</v>
      </c>
      <c r="I58" s="138" t="s">
        <v>93</v>
      </c>
    </row>
    <row r="59" spans="1:9" ht="24" customHeight="1">
      <c r="A59" s="140"/>
      <c r="B59" s="154"/>
      <c r="C59" s="63">
        <v>6060</v>
      </c>
      <c r="D59" s="64" t="s">
        <v>94</v>
      </c>
      <c r="E59" s="125">
        <v>38000</v>
      </c>
      <c r="F59" s="125"/>
      <c r="G59" s="125">
        <f t="shared" si="3"/>
        <v>38000</v>
      </c>
      <c r="H59" s="65" t="s">
        <v>465</v>
      </c>
      <c r="I59" s="138" t="s">
        <v>93</v>
      </c>
    </row>
    <row r="60" spans="1:9" ht="24" customHeight="1">
      <c r="A60" s="140"/>
      <c r="B60" s="154"/>
      <c r="C60" s="63">
        <v>6060</v>
      </c>
      <c r="D60" s="64" t="s">
        <v>464</v>
      </c>
      <c r="E60" s="125">
        <v>6721</v>
      </c>
      <c r="F60" s="125"/>
      <c r="G60" s="125">
        <f t="shared" si="3"/>
        <v>6721</v>
      </c>
      <c r="H60" s="65" t="s">
        <v>466</v>
      </c>
      <c r="I60" s="138" t="s">
        <v>93</v>
      </c>
    </row>
    <row r="61" spans="1:9" ht="24" customHeight="1">
      <c r="A61" s="137"/>
      <c r="B61" s="61"/>
      <c r="C61" s="63">
        <v>6060</v>
      </c>
      <c r="D61" s="64" t="s">
        <v>464</v>
      </c>
      <c r="E61" s="125">
        <v>10000</v>
      </c>
      <c r="F61" s="125"/>
      <c r="G61" s="125">
        <f t="shared" si="3"/>
        <v>10000</v>
      </c>
      <c r="H61" s="65" t="s">
        <v>467</v>
      </c>
      <c r="I61" s="138" t="s">
        <v>93</v>
      </c>
    </row>
    <row r="62" spans="1:9" ht="24" customHeight="1">
      <c r="A62" s="140"/>
      <c r="B62" s="154"/>
      <c r="C62" s="63">
        <v>6060</v>
      </c>
      <c r="D62" s="64" t="s">
        <v>464</v>
      </c>
      <c r="E62" s="125">
        <v>5000</v>
      </c>
      <c r="F62" s="125"/>
      <c r="G62" s="125">
        <f t="shared" si="3"/>
        <v>5000</v>
      </c>
      <c r="H62" s="65" t="s">
        <v>468</v>
      </c>
      <c r="I62" s="138" t="s">
        <v>93</v>
      </c>
    </row>
    <row r="63" spans="1:9" ht="24" customHeight="1">
      <c r="A63" s="137"/>
      <c r="B63" s="61"/>
      <c r="C63" s="63">
        <v>6060</v>
      </c>
      <c r="D63" s="64" t="s">
        <v>464</v>
      </c>
      <c r="E63" s="125">
        <v>10000</v>
      </c>
      <c r="F63" s="125"/>
      <c r="G63" s="125">
        <f t="shared" si="3"/>
        <v>10000</v>
      </c>
      <c r="H63" s="65" t="s">
        <v>469</v>
      </c>
      <c r="I63" s="138" t="s">
        <v>93</v>
      </c>
    </row>
    <row r="64" spans="1:9" ht="24" customHeight="1">
      <c r="A64" s="140"/>
      <c r="B64" s="154"/>
      <c r="C64" s="63">
        <v>6060</v>
      </c>
      <c r="D64" s="64" t="s">
        <v>464</v>
      </c>
      <c r="E64" s="125">
        <v>11000</v>
      </c>
      <c r="F64" s="125"/>
      <c r="G64" s="125">
        <f t="shared" si="3"/>
        <v>11000</v>
      </c>
      <c r="H64" s="65" t="s">
        <v>470</v>
      </c>
      <c r="I64" s="138" t="s">
        <v>93</v>
      </c>
    </row>
    <row r="65" spans="1:9" ht="24" customHeight="1">
      <c r="A65" s="137"/>
      <c r="B65" s="61"/>
      <c r="C65" s="63">
        <v>6060</v>
      </c>
      <c r="D65" s="64" t="s">
        <v>464</v>
      </c>
      <c r="E65" s="125">
        <v>8365</v>
      </c>
      <c r="F65" s="125"/>
      <c r="G65" s="125">
        <f t="shared" si="3"/>
        <v>8365</v>
      </c>
      <c r="H65" s="65" t="s">
        <v>471</v>
      </c>
      <c r="I65" s="138" t="s">
        <v>93</v>
      </c>
    </row>
    <row r="66" spans="1:9" ht="24" customHeight="1">
      <c r="A66" s="140"/>
      <c r="B66" s="154"/>
      <c r="C66" s="155">
        <v>6060</v>
      </c>
      <c r="D66" s="594" t="s">
        <v>464</v>
      </c>
      <c r="E66" s="624">
        <v>9500</v>
      </c>
      <c r="F66" s="125">
        <v>-9500</v>
      </c>
      <c r="G66" s="125">
        <f t="shared" si="3"/>
        <v>0</v>
      </c>
      <c r="H66" s="65" t="s">
        <v>472</v>
      </c>
      <c r="I66" s="138" t="s">
        <v>93</v>
      </c>
    </row>
    <row r="67" spans="1:9" ht="19.5" customHeight="1">
      <c r="A67" s="225" t="s">
        <v>102</v>
      </c>
      <c r="B67" s="226"/>
      <c r="C67" s="226"/>
      <c r="D67" s="231" t="s">
        <v>258</v>
      </c>
      <c r="E67" s="235">
        <f aca="true" t="shared" si="4" ref="E67:G68">E68</f>
        <v>0</v>
      </c>
      <c r="F67" s="235">
        <f t="shared" si="4"/>
        <v>31500</v>
      </c>
      <c r="G67" s="235">
        <f t="shared" si="4"/>
        <v>31500</v>
      </c>
      <c r="H67" s="65"/>
      <c r="I67" s="138"/>
    </row>
    <row r="68" spans="1:9" ht="19.5" customHeight="1">
      <c r="A68" s="595"/>
      <c r="B68" s="324" t="s">
        <v>181</v>
      </c>
      <c r="C68" s="475"/>
      <c r="D68" s="303" t="s">
        <v>277</v>
      </c>
      <c r="E68" s="625">
        <f t="shared" si="4"/>
        <v>0</v>
      </c>
      <c r="F68" s="227">
        <f t="shared" si="4"/>
        <v>31500</v>
      </c>
      <c r="G68" s="227">
        <f t="shared" si="4"/>
        <v>31500</v>
      </c>
      <c r="H68" s="65"/>
      <c r="I68" s="138"/>
    </row>
    <row r="69" spans="1:9" ht="24" customHeight="1">
      <c r="A69" s="137"/>
      <c r="B69" s="61"/>
      <c r="C69" s="63">
        <v>6060</v>
      </c>
      <c r="D69" s="64" t="s">
        <v>94</v>
      </c>
      <c r="E69" s="125">
        <v>0</v>
      </c>
      <c r="F69" s="125">
        <v>31500</v>
      </c>
      <c r="G69" s="125">
        <f>E69+F69</f>
        <v>31500</v>
      </c>
      <c r="H69" s="65" t="s">
        <v>527</v>
      </c>
      <c r="I69" s="138" t="s">
        <v>93</v>
      </c>
    </row>
    <row r="70" spans="1:9" ht="5.25" customHeight="1" thickBot="1">
      <c r="A70" s="628"/>
      <c r="B70" s="629"/>
      <c r="C70" s="630"/>
      <c r="D70" s="631"/>
      <c r="E70" s="632"/>
      <c r="F70" s="632"/>
      <c r="G70" s="632"/>
      <c r="H70" s="633"/>
      <c r="I70" s="634"/>
    </row>
    <row r="71" spans="1:9" ht="22.5" customHeight="1" thickBot="1">
      <c r="A71" s="70"/>
      <c r="B71" s="71"/>
      <c r="C71" s="71"/>
      <c r="D71" s="237" t="s">
        <v>103</v>
      </c>
      <c r="E71" s="238">
        <f>E8+E13+E32+E36+E39+E42+E47+E67</f>
        <v>5583830</v>
      </c>
      <c r="F71" s="238">
        <f>F8+F13+F32+F36+F39+F42+F47+F67</f>
        <v>22000</v>
      </c>
      <c r="G71" s="238">
        <f>G8+G13+G32+G36+G39+G42+G47+G67</f>
        <v>5605830</v>
      </c>
      <c r="H71" s="72"/>
      <c r="I71" s="17"/>
    </row>
    <row r="72" spans="1:8" ht="12.75">
      <c r="A72" s="73"/>
      <c r="B72" s="73"/>
      <c r="C72" s="73"/>
      <c r="D72" s="73"/>
      <c r="E72" s="74"/>
      <c r="F72" s="74"/>
      <c r="G72" s="74"/>
      <c r="H72" s="75"/>
    </row>
    <row r="73" spans="1:8" ht="15.75">
      <c r="A73" s="73"/>
      <c r="B73" s="73"/>
      <c r="C73" s="73"/>
      <c r="D73" s="76"/>
      <c r="E73" s="77"/>
      <c r="F73" s="77"/>
      <c r="G73" s="77"/>
      <c r="H73" s="75"/>
    </row>
    <row r="74" spans="1:8" ht="12.75">
      <c r="A74" s="73"/>
      <c r="B74" s="73"/>
      <c r="C74" s="78"/>
      <c r="D74" s="78"/>
      <c r="E74" s="73"/>
      <c r="F74" s="73"/>
      <c r="G74" s="73"/>
      <c r="H74" s="79"/>
    </row>
    <row r="75" spans="1:8" ht="12.75">
      <c r="A75" s="73"/>
      <c r="B75" s="73"/>
      <c r="C75" s="73"/>
      <c r="D75" s="127"/>
      <c r="E75" s="73"/>
      <c r="F75" s="73"/>
      <c r="G75" s="73"/>
      <c r="H75" s="79"/>
    </row>
    <row r="76" spans="4:8" ht="12.75">
      <c r="D76" s="128"/>
      <c r="E76" s="78"/>
      <c r="F76" s="78"/>
      <c r="G76" s="78"/>
      <c r="H76" s="79"/>
    </row>
    <row r="77" spans="4:8" ht="12.75">
      <c r="D77" s="128"/>
      <c r="E77" s="78"/>
      <c r="F77" s="78"/>
      <c r="G77" s="78"/>
      <c r="H77" s="79"/>
    </row>
    <row r="78" spans="4:8" ht="12.75">
      <c r="D78" s="128"/>
      <c r="E78" s="78"/>
      <c r="F78" s="78"/>
      <c r="G78" s="78"/>
      <c r="H78" s="79"/>
    </row>
    <row r="79" spans="4:8" ht="12.75">
      <c r="D79" s="128"/>
      <c r="E79" s="78"/>
      <c r="F79" s="78"/>
      <c r="G79" s="78"/>
      <c r="H79" s="79"/>
    </row>
    <row r="80" spans="4:8" ht="12.75">
      <c r="D80" s="131"/>
      <c r="E80" s="78"/>
      <c r="F80" s="78"/>
      <c r="G80" s="78"/>
      <c r="H80" s="79"/>
    </row>
    <row r="81" spans="4:8" ht="12.75">
      <c r="D81" s="131"/>
      <c r="E81" s="78"/>
      <c r="F81" s="78"/>
      <c r="G81" s="78"/>
      <c r="H81" s="79"/>
    </row>
    <row r="82" spans="4:8" ht="12.75">
      <c r="D82" s="131"/>
      <c r="E82" s="73"/>
      <c r="F82" s="73"/>
      <c r="G82" s="73"/>
      <c r="H82" s="79"/>
    </row>
    <row r="83" ht="12.75">
      <c r="D83" s="127"/>
    </row>
    <row r="84" ht="12.75">
      <c r="D84" s="127"/>
    </row>
    <row r="85" ht="29.25" customHeight="1">
      <c r="D85" s="127"/>
    </row>
    <row r="86" ht="12.75">
      <c r="D86" s="127"/>
    </row>
    <row r="87" ht="12.75">
      <c r="D87" s="127"/>
    </row>
    <row r="88" ht="12.75">
      <c r="D88" s="127"/>
    </row>
    <row r="89" ht="12.75">
      <c r="D89" s="127"/>
    </row>
    <row r="90" ht="12.75">
      <c r="D90" s="131"/>
    </row>
    <row r="91" ht="14.25">
      <c r="D91" s="132"/>
    </row>
    <row r="92" ht="12.75">
      <c r="D92" s="130"/>
    </row>
    <row r="93" ht="12.75">
      <c r="D93" s="127"/>
    </row>
    <row r="94" ht="14.25">
      <c r="D94" s="129"/>
    </row>
    <row r="95" ht="14.25">
      <c r="D95" s="129"/>
    </row>
    <row r="96" ht="14.25">
      <c r="D96" s="129"/>
    </row>
    <row r="97" ht="12.75">
      <c r="D97" s="130"/>
    </row>
    <row r="98" ht="12.75">
      <c r="D98" s="127"/>
    </row>
    <row r="99" ht="12.75">
      <c r="D99" s="130"/>
    </row>
    <row r="100" ht="12.75">
      <c r="D100" s="131"/>
    </row>
  </sheetData>
  <sheetProtection/>
  <printOptions/>
  <pageMargins left="0.31496062992125984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30"/>
  <sheetViews>
    <sheetView zoomScalePageLayoutView="0" workbookViewId="0" topLeftCell="A46">
      <selection activeCell="A53" sqref="A53:IV56"/>
    </sheetView>
  </sheetViews>
  <sheetFormatPr defaultColWidth="9.140625" defaultRowHeight="12.75"/>
  <cols>
    <col min="1" max="1" width="2.140625" style="27" customWidth="1"/>
    <col min="2" max="2" width="4.00390625" style="27" customWidth="1"/>
    <col min="3" max="3" width="13.28125" style="27" customWidth="1"/>
    <col min="4" max="4" width="5.8515625" style="27" customWidth="1"/>
    <col min="5" max="5" width="8.140625" style="27" customWidth="1"/>
    <col min="6" max="6" width="5.421875" style="27" customWidth="1"/>
    <col min="7" max="7" width="27.00390625" style="27" customWidth="1"/>
    <col min="8" max="8" width="10.7109375" style="27" customWidth="1"/>
    <col min="9" max="9" width="10.421875" style="27" customWidth="1"/>
    <col min="10" max="10" width="10.7109375" style="27" customWidth="1"/>
    <col min="11" max="11" width="3.57421875" style="27" customWidth="1"/>
    <col min="12" max="12" width="10.8515625" style="27" customWidth="1"/>
    <col min="13" max="16384" width="9.140625" style="27" customWidth="1"/>
  </cols>
  <sheetData>
    <row r="1" ht="12.75">
      <c r="G1" s="160" t="s">
        <v>528</v>
      </c>
    </row>
    <row r="2" ht="12.75">
      <c r="G2" s="160" t="s">
        <v>500</v>
      </c>
    </row>
    <row r="3" ht="12.75">
      <c r="G3" s="160" t="s">
        <v>513</v>
      </c>
    </row>
    <row r="4" ht="12.75">
      <c r="G4" s="160"/>
    </row>
    <row r="5" spans="3:5" ht="18">
      <c r="C5" s="108" t="s">
        <v>405</v>
      </c>
      <c r="E5" s="157"/>
    </row>
    <row r="6" spans="5:10" ht="15">
      <c r="E6" s="157"/>
      <c r="J6" s="162" t="s">
        <v>44</v>
      </c>
    </row>
    <row r="7" spans="2:10" ht="35.25" customHeight="1">
      <c r="B7" s="161" t="s">
        <v>45</v>
      </c>
      <c r="C7" s="279" t="s">
        <v>222</v>
      </c>
      <c r="D7" s="161" t="s">
        <v>0</v>
      </c>
      <c r="E7" s="161" t="s">
        <v>1</v>
      </c>
      <c r="F7" s="30" t="s">
        <v>2</v>
      </c>
      <c r="G7" s="30" t="s">
        <v>46</v>
      </c>
      <c r="H7" s="554" t="s">
        <v>201</v>
      </c>
      <c r="I7" s="552" t="s">
        <v>492</v>
      </c>
      <c r="J7" s="553" t="s">
        <v>499</v>
      </c>
    </row>
    <row r="8" spans="2:10" ht="10.5" customHeight="1" thickBot="1"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555">
        <v>7</v>
      </c>
      <c r="I8" s="482"/>
      <c r="J8" s="482"/>
    </row>
    <row r="9" spans="2:10" ht="21" customHeight="1">
      <c r="B9" s="662" t="s">
        <v>47</v>
      </c>
      <c r="C9" s="668" t="s">
        <v>202</v>
      </c>
      <c r="D9" s="661"/>
      <c r="E9" s="661"/>
      <c r="F9" s="661"/>
      <c r="G9" s="561" t="s">
        <v>314</v>
      </c>
      <c r="H9" s="562">
        <f>SUM(H10:H15)</f>
        <v>24210.28</v>
      </c>
      <c r="I9" s="563"/>
      <c r="J9" s="564">
        <f>SUM(J10:J15)</f>
        <v>24210.28</v>
      </c>
    </row>
    <row r="10" spans="2:11" ht="24" customHeight="1">
      <c r="B10" s="663"/>
      <c r="C10" s="669"/>
      <c r="D10" s="250">
        <v>900</v>
      </c>
      <c r="E10" s="251">
        <v>90015</v>
      </c>
      <c r="F10" s="251">
        <v>6060</v>
      </c>
      <c r="G10" s="23" t="s">
        <v>84</v>
      </c>
      <c r="H10" s="556">
        <v>6720.88</v>
      </c>
      <c r="I10" s="24"/>
      <c r="J10" s="565">
        <f aca="true" t="shared" si="0" ref="J10:J15">H10+I10</f>
        <v>6720.88</v>
      </c>
      <c r="K10" s="334"/>
    </row>
    <row r="11" spans="2:10" ht="21" customHeight="1">
      <c r="B11" s="663"/>
      <c r="C11" s="669"/>
      <c r="D11" s="250">
        <v>921</v>
      </c>
      <c r="E11" s="251">
        <v>92195</v>
      </c>
      <c r="F11" s="280">
        <v>4210</v>
      </c>
      <c r="G11" s="252" t="s">
        <v>75</v>
      </c>
      <c r="H11" s="556">
        <v>500</v>
      </c>
      <c r="I11" s="24"/>
      <c r="J11" s="565">
        <f t="shared" si="0"/>
        <v>500</v>
      </c>
    </row>
    <row r="12" spans="2:10" ht="21" customHeight="1">
      <c r="B12" s="663"/>
      <c r="C12" s="669"/>
      <c r="D12" s="250">
        <v>921</v>
      </c>
      <c r="E12" s="251">
        <v>92195</v>
      </c>
      <c r="F12" s="251">
        <v>4270</v>
      </c>
      <c r="G12" s="252" t="s">
        <v>80</v>
      </c>
      <c r="H12" s="556">
        <v>2500</v>
      </c>
      <c r="I12" s="24"/>
      <c r="J12" s="565">
        <f t="shared" si="0"/>
        <v>2500</v>
      </c>
    </row>
    <row r="13" spans="2:10" ht="21" customHeight="1">
      <c r="B13" s="663"/>
      <c r="C13" s="669"/>
      <c r="D13" s="250">
        <v>921</v>
      </c>
      <c r="E13" s="251">
        <v>92195</v>
      </c>
      <c r="F13" s="557" t="s">
        <v>73</v>
      </c>
      <c r="G13" s="252" t="s">
        <v>74</v>
      </c>
      <c r="H13" s="556">
        <v>3000</v>
      </c>
      <c r="I13" s="24"/>
      <c r="J13" s="565">
        <f t="shared" si="0"/>
        <v>3000</v>
      </c>
    </row>
    <row r="14" spans="2:10" ht="21" customHeight="1">
      <c r="B14" s="663"/>
      <c r="C14" s="669"/>
      <c r="D14" s="250">
        <v>926</v>
      </c>
      <c r="E14" s="251">
        <v>92605</v>
      </c>
      <c r="F14" s="280">
        <v>4210</v>
      </c>
      <c r="G14" s="252" t="s">
        <v>75</v>
      </c>
      <c r="H14" s="556">
        <v>6989.4</v>
      </c>
      <c r="I14" s="24"/>
      <c r="J14" s="565">
        <f t="shared" si="0"/>
        <v>6989.4</v>
      </c>
    </row>
    <row r="15" spans="2:16" ht="21" customHeight="1" thickBot="1">
      <c r="B15" s="664"/>
      <c r="C15" s="670"/>
      <c r="D15" s="566">
        <v>926</v>
      </c>
      <c r="E15" s="567">
        <v>92605</v>
      </c>
      <c r="F15" s="567">
        <v>4270</v>
      </c>
      <c r="G15" s="568" t="s">
        <v>80</v>
      </c>
      <c r="H15" s="569">
        <v>4500</v>
      </c>
      <c r="I15" s="522"/>
      <c r="J15" s="570">
        <f t="shared" si="0"/>
        <v>4500</v>
      </c>
      <c r="K15" s="335"/>
      <c r="L15" s="335"/>
      <c r="M15" s="335"/>
      <c r="N15" s="335"/>
      <c r="P15" s="335"/>
    </row>
    <row r="16" spans="2:10" ht="21" customHeight="1">
      <c r="B16" s="662" t="s">
        <v>48</v>
      </c>
      <c r="C16" s="665" t="s">
        <v>203</v>
      </c>
      <c r="D16" s="661"/>
      <c r="E16" s="661"/>
      <c r="F16" s="661"/>
      <c r="G16" s="561" t="s">
        <v>314</v>
      </c>
      <c r="H16" s="562">
        <f>SUM(H17:H20)</f>
        <v>27509.8</v>
      </c>
      <c r="I16" s="563"/>
      <c r="J16" s="564">
        <f>SUM(J17:J20)</f>
        <v>27509.8</v>
      </c>
    </row>
    <row r="17" spans="2:10" ht="21" customHeight="1">
      <c r="B17" s="663"/>
      <c r="C17" s="666"/>
      <c r="D17" s="250">
        <v>754</v>
      </c>
      <c r="E17" s="251">
        <v>75412</v>
      </c>
      <c r="F17" s="251">
        <v>4210</v>
      </c>
      <c r="G17" s="252" t="s">
        <v>75</v>
      </c>
      <c r="H17" s="558">
        <v>5000</v>
      </c>
      <c r="I17" s="24"/>
      <c r="J17" s="565">
        <f>H17+I17</f>
        <v>5000</v>
      </c>
    </row>
    <row r="18" spans="2:15" ht="21" customHeight="1">
      <c r="B18" s="663"/>
      <c r="C18" s="666"/>
      <c r="D18" s="250">
        <v>900</v>
      </c>
      <c r="E18" s="251">
        <v>90015</v>
      </c>
      <c r="F18" s="251">
        <v>6060</v>
      </c>
      <c r="G18" s="23" t="s">
        <v>84</v>
      </c>
      <c r="H18" s="558">
        <v>10000</v>
      </c>
      <c r="I18" s="24"/>
      <c r="J18" s="565">
        <f>H18+I18</f>
        <v>10000</v>
      </c>
      <c r="K18" s="335"/>
      <c r="L18" s="335"/>
      <c r="M18" s="335"/>
      <c r="N18" s="335"/>
      <c r="O18" s="335"/>
    </row>
    <row r="19" spans="2:10" ht="21" customHeight="1">
      <c r="B19" s="663"/>
      <c r="C19" s="666"/>
      <c r="D19" s="250">
        <v>921</v>
      </c>
      <c r="E19" s="251">
        <v>92195</v>
      </c>
      <c r="F19" s="280">
        <v>4210</v>
      </c>
      <c r="G19" s="252" t="s">
        <v>75</v>
      </c>
      <c r="H19" s="558">
        <v>5509.8</v>
      </c>
      <c r="I19" s="24"/>
      <c r="J19" s="565">
        <f>H19+I19</f>
        <v>5509.8</v>
      </c>
    </row>
    <row r="20" spans="2:10" ht="21" customHeight="1" thickBot="1">
      <c r="B20" s="664"/>
      <c r="C20" s="667"/>
      <c r="D20" s="566">
        <v>921</v>
      </c>
      <c r="E20" s="567">
        <v>92195</v>
      </c>
      <c r="F20" s="567">
        <v>4300</v>
      </c>
      <c r="G20" s="568" t="s">
        <v>74</v>
      </c>
      <c r="H20" s="571">
        <v>7000</v>
      </c>
      <c r="I20" s="522"/>
      <c r="J20" s="570">
        <f>H20+I20</f>
        <v>7000</v>
      </c>
    </row>
    <row r="21" spans="2:10" ht="21" customHeight="1">
      <c r="B21" s="662" t="s">
        <v>49</v>
      </c>
      <c r="C21" s="665" t="s">
        <v>204</v>
      </c>
      <c r="D21" s="661"/>
      <c r="E21" s="661"/>
      <c r="F21" s="661"/>
      <c r="G21" s="561" t="s">
        <v>314</v>
      </c>
      <c r="H21" s="572">
        <f>SUM(H22:H25)</f>
        <v>15755.24</v>
      </c>
      <c r="I21" s="563"/>
      <c r="J21" s="573">
        <f>SUM(J22:J25)</f>
        <v>15755.24</v>
      </c>
    </row>
    <row r="22" spans="2:10" ht="21" customHeight="1">
      <c r="B22" s="663"/>
      <c r="C22" s="666"/>
      <c r="D22" s="250">
        <v>600</v>
      </c>
      <c r="E22" s="251">
        <v>60016</v>
      </c>
      <c r="F22" s="251">
        <v>4270</v>
      </c>
      <c r="G22" s="252" t="s">
        <v>80</v>
      </c>
      <c r="H22" s="559">
        <v>4000</v>
      </c>
      <c r="I22" s="24"/>
      <c r="J22" s="565">
        <f>H22+I22</f>
        <v>4000</v>
      </c>
    </row>
    <row r="23" spans="2:10" ht="21" customHeight="1">
      <c r="B23" s="663"/>
      <c r="C23" s="666"/>
      <c r="D23" s="250">
        <v>900</v>
      </c>
      <c r="E23" s="251">
        <v>90015</v>
      </c>
      <c r="F23" s="251">
        <v>6060</v>
      </c>
      <c r="G23" s="23" t="s">
        <v>84</v>
      </c>
      <c r="H23" s="559">
        <v>5000</v>
      </c>
      <c r="I23" s="24"/>
      <c r="J23" s="565">
        <f>H23+I23</f>
        <v>5000</v>
      </c>
    </row>
    <row r="24" spans="2:10" ht="21" customHeight="1">
      <c r="B24" s="663"/>
      <c r="C24" s="666"/>
      <c r="D24" s="250">
        <v>921</v>
      </c>
      <c r="E24" s="251">
        <v>92195</v>
      </c>
      <c r="F24" s="280">
        <v>4210</v>
      </c>
      <c r="G24" s="252" t="s">
        <v>75</v>
      </c>
      <c r="H24" s="559">
        <v>3000</v>
      </c>
      <c r="I24" s="24"/>
      <c r="J24" s="565">
        <f>H24+I24</f>
        <v>3000</v>
      </c>
    </row>
    <row r="25" spans="2:10" ht="21" customHeight="1" thickBot="1">
      <c r="B25" s="664"/>
      <c r="C25" s="667"/>
      <c r="D25" s="566">
        <v>921</v>
      </c>
      <c r="E25" s="567">
        <v>92195</v>
      </c>
      <c r="F25" s="567">
        <v>4300</v>
      </c>
      <c r="G25" s="568" t="s">
        <v>74</v>
      </c>
      <c r="H25" s="571">
        <v>3755.24</v>
      </c>
      <c r="I25" s="522"/>
      <c r="J25" s="570">
        <f>H25+I25</f>
        <v>3755.24</v>
      </c>
    </row>
    <row r="26" spans="2:10" ht="21" customHeight="1">
      <c r="B26" s="662" t="s">
        <v>50</v>
      </c>
      <c r="C26" s="665" t="s">
        <v>205</v>
      </c>
      <c r="D26" s="661"/>
      <c r="E26" s="661"/>
      <c r="F26" s="661"/>
      <c r="G26" s="561" t="s">
        <v>314</v>
      </c>
      <c r="H26" s="572">
        <f>SUM(H27:H31)</f>
        <v>41244.08</v>
      </c>
      <c r="I26" s="572"/>
      <c r="J26" s="573">
        <f>SUM(J27:J31)</f>
        <v>41244.08</v>
      </c>
    </row>
    <row r="27" spans="2:10" ht="21" customHeight="1">
      <c r="B27" s="663"/>
      <c r="C27" s="666"/>
      <c r="D27" s="250">
        <v>600</v>
      </c>
      <c r="E27" s="251">
        <v>60016</v>
      </c>
      <c r="F27" s="251">
        <v>4270</v>
      </c>
      <c r="G27" s="252" t="s">
        <v>80</v>
      </c>
      <c r="H27" s="559">
        <v>12244.08</v>
      </c>
      <c r="I27" s="24"/>
      <c r="J27" s="565">
        <f>H27+I27</f>
        <v>12244.08</v>
      </c>
    </row>
    <row r="28" spans="2:10" ht="21" customHeight="1">
      <c r="B28" s="663"/>
      <c r="C28" s="666"/>
      <c r="D28" s="250">
        <v>754</v>
      </c>
      <c r="E28" s="251">
        <v>75412</v>
      </c>
      <c r="F28" s="251">
        <v>4210</v>
      </c>
      <c r="G28" s="252" t="s">
        <v>75</v>
      </c>
      <c r="H28" s="559">
        <v>4500</v>
      </c>
      <c r="I28" s="560"/>
      <c r="J28" s="565">
        <f>H28+I28</f>
        <v>4500</v>
      </c>
    </row>
    <row r="29" spans="2:10" ht="21" customHeight="1">
      <c r="B29" s="663"/>
      <c r="C29" s="666"/>
      <c r="D29" s="250">
        <v>754</v>
      </c>
      <c r="E29" s="251">
        <v>75412</v>
      </c>
      <c r="F29" s="251">
        <v>6060</v>
      </c>
      <c r="G29" s="23" t="s">
        <v>84</v>
      </c>
      <c r="H29" s="559">
        <v>8500</v>
      </c>
      <c r="I29" s="560"/>
      <c r="J29" s="565">
        <f>H29+I29</f>
        <v>8500</v>
      </c>
    </row>
    <row r="30" spans="2:10" ht="21" customHeight="1">
      <c r="B30" s="663"/>
      <c r="C30" s="666"/>
      <c r="D30" s="250">
        <v>900</v>
      </c>
      <c r="E30" s="251">
        <v>90015</v>
      </c>
      <c r="F30" s="251">
        <v>6060</v>
      </c>
      <c r="G30" s="23" t="s">
        <v>84</v>
      </c>
      <c r="H30" s="559">
        <v>10000</v>
      </c>
      <c r="I30" s="24"/>
      <c r="J30" s="565">
        <f>H30+I30</f>
        <v>10000</v>
      </c>
    </row>
    <row r="31" spans="2:10" ht="21" customHeight="1" thickBot="1">
      <c r="B31" s="664"/>
      <c r="C31" s="667"/>
      <c r="D31" s="566">
        <v>926</v>
      </c>
      <c r="E31" s="567">
        <v>92605</v>
      </c>
      <c r="F31" s="574">
        <v>4210</v>
      </c>
      <c r="G31" s="568" t="s">
        <v>75</v>
      </c>
      <c r="H31" s="575">
        <v>6000</v>
      </c>
      <c r="I31" s="522"/>
      <c r="J31" s="570">
        <f>H31+I31</f>
        <v>6000</v>
      </c>
    </row>
    <row r="32" spans="2:10" ht="21" customHeight="1">
      <c r="B32" s="662" t="s">
        <v>51</v>
      </c>
      <c r="C32" s="665" t="s">
        <v>206</v>
      </c>
      <c r="D32" s="661"/>
      <c r="E32" s="661"/>
      <c r="F32" s="661"/>
      <c r="G32" s="561" t="s">
        <v>314</v>
      </c>
      <c r="H32" s="572">
        <f>SUM(H33:H37)</f>
        <v>41244.08</v>
      </c>
      <c r="I32" s="563"/>
      <c r="J32" s="573">
        <f>SUM(J33:J37)</f>
        <v>41244.08</v>
      </c>
    </row>
    <row r="33" spans="2:10" ht="21" customHeight="1">
      <c r="B33" s="663"/>
      <c r="C33" s="666"/>
      <c r="D33" s="250">
        <v>754</v>
      </c>
      <c r="E33" s="251">
        <v>75412</v>
      </c>
      <c r="F33" s="251">
        <v>4210</v>
      </c>
      <c r="G33" s="252" t="s">
        <v>75</v>
      </c>
      <c r="H33" s="559">
        <v>8000</v>
      </c>
      <c r="I33" s="24"/>
      <c r="J33" s="565">
        <f>H33+I33</f>
        <v>8000</v>
      </c>
    </row>
    <row r="34" spans="2:10" ht="21" customHeight="1">
      <c r="B34" s="663"/>
      <c r="C34" s="666"/>
      <c r="D34" s="250">
        <v>900</v>
      </c>
      <c r="E34" s="251">
        <v>90004</v>
      </c>
      <c r="F34" s="251">
        <v>4210</v>
      </c>
      <c r="G34" s="252" t="s">
        <v>75</v>
      </c>
      <c r="H34" s="558">
        <v>1244.08</v>
      </c>
      <c r="I34" s="24"/>
      <c r="J34" s="565">
        <f>H34+I34</f>
        <v>1244.08</v>
      </c>
    </row>
    <row r="35" spans="2:10" ht="21" customHeight="1">
      <c r="B35" s="663"/>
      <c r="C35" s="666"/>
      <c r="D35" s="250">
        <v>921</v>
      </c>
      <c r="E35" s="251">
        <v>92195</v>
      </c>
      <c r="F35" s="280">
        <v>4210</v>
      </c>
      <c r="G35" s="252" t="s">
        <v>75</v>
      </c>
      <c r="H35" s="558">
        <v>2000</v>
      </c>
      <c r="I35" s="24"/>
      <c r="J35" s="565">
        <f>H35+I35</f>
        <v>2000</v>
      </c>
    </row>
    <row r="36" spans="2:10" ht="21" customHeight="1">
      <c r="B36" s="663"/>
      <c r="C36" s="666"/>
      <c r="D36" s="250">
        <v>921</v>
      </c>
      <c r="E36" s="251">
        <v>92195</v>
      </c>
      <c r="F36" s="251">
        <v>4300</v>
      </c>
      <c r="G36" s="252" t="s">
        <v>74</v>
      </c>
      <c r="H36" s="558">
        <v>10000</v>
      </c>
      <c r="I36" s="24"/>
      <c r="J36" s="565">
        <f>H36+I36</f>
        <v>10000</v>
      </c>
    </row>
    <row r="37" spans="2:10" ht="21" customHeight="1" thickBot="1">
      <c r="B37" s="664"/>
      <c r="C37" s="667"/>
      <c r="D37" s="566">
        <v>926</v>
      </c>
      <c r="E37" s="567">
        <v>92605</v>
      </c>
      <c r="F37" s="574">
        <v>4210</v>
      </c>
      <c r="G37" s="568" t="s">
        <v>75</v>
      </c>
      <c r="H37" s="571">
        <v>20000</v>
      </c>
      <c r="I37" s="522"/>
      <c r="J37" s="570">
        <f>H37+I37</f>
        <v>20000</v>
      </c>
    </row>
    <row r="38" spans="2:10" ht="20.25" customHeight="1">
      <c r="B38" s="662" t="s">
        <v>52</v>
      </c>
      <c r="C38" s="665" t="s">
        <v>207</v>
      </c>
      <c r="D38" s="661"/>
      <c r="E38" s="661"/>
      <c r="F38" s="661"/>
      <c r="G38" s="561" t="s">
        <v>314</v>
      </c>
      <c r="H38" s="572">
        <f>SUM(H39:H41)</f>
        <v>16085.189999999999</v>
      </c>
      <c r="I38" s="563"/>
      <c r="J38" s="573">
        <f>SUM(J39:J41)</f>
        <v>16085.189999999999</v>
      </c>
    </row>
    <row r="39" spans="2:10" ht="20.25" customHeight="1">
      <c r="B39" s="663"/>
      <c r="C39" s="666"/>
      <c r="D39" s="250">
        <v>921</v>
      </c>
      <c r="E39" s="251">
        <v>92195</v>
      </c>
      <c r="F39" s="280">
        <v>4210</v>
      </c>
      <c r="G39" s="252" t="s">
        <v>75</v>
      </c>
      <c r="H39" s="559">
        <v>5085.19</v>
      </c>
      <c r="I39" s="24"/>
      <c r="J39" s="565">
        <f>H39+I39</f>
        <v>5085.19</v>
      </c>
    </row>
    <row r="40" spans="2:10" ht="20.25" customHeight="1">
      <c r="B40" s="663"/>
      <c r="C40" s="666"/>
      <c r="D40" s="250">
        <v>921</v>
      </c>
      <c r="E40" s="251">
        <v>92195</v>
      </c>
      <c r="F40" s="251">
        <v>4300</v>
      </c>
      <c r="G40" s="252" t="s">
        <v>74</v>
      </c>
      <c r="H40" s="559">
        <v>5000</v>
      </c>
      <c r="I40" s="24"/>
      <c r="J40" s="565">
        <f>H40+I40</f>
        <v>5000</v>
      </c>
    </row>
    <row r="41" spans="2:10" ht="20.25" customHeight="1" thickBot="1">
      <c r="B41" s="664"/>
      <c r="C41" s="667"/>
      <c r="D41" s="566">
        <v>926</v>
      </c>
      <c r="E41" s="567">
        <v>92605</v>
      </c>
      <c r="F41" s="574">
        <v>4210</v>
      </c>
      <c r="G41" s="568" t="s">
        <v>75</v>
      </c>
      <c r="H41" s="575">
        <v>6000</v>
      </c>
      <c r="I41" s="522"/>
      <c r="J41" s="570">
        <f>H41+I41</f>
        <v>6000</v>
      </c>
    </row>
    <row r="42" spans="2:10" ht="20.25" customHeight="1">
      <c r="B42" s="662" t="s">
        <v>53</v>
      </c>
      <c r="C42" s="668" t="s">
        <v>208</v>
      </c>
      <c r="D42" s="661"/>
      <c r="E42" s="661"/>
      <c r="F42" s="661"/>
      <c r="G42" s="561" t="s">
        <v>314</v>
      </c>
      <c r="H42" s="572">
        <f>SUM(H43:H47)</f>
        <v>25860.04</v>
      </c>
      <c r="I42" s="563"/>
      <c r="J42" s="573">
        <f>SUM(J43:J47)</f>
        <v>25860.04</v>
      </c>
    </row>
    <row r="43" spans="2:10" ht="20.25" customHeight="1">
      <c r="B43" s="663"/>
      <c r="C43" s="669"/>
      <c r="D43" s="250">
        <v>600</v>
      </c>
      <c r="E43" s="251">
        <v>60016</v>
      </c>
      <c r="F43" s="251">
        <v>4270</v>
      </c>
      <c r="G43" s="252" t="s">
        <v>80</v>
      </c>
      <c r="H43" s="559">
        <v>7360.04</v>
      </c>
      <c r="I43" s="24"/>
      <c r="J43" s="565">
        <f>H43+I43</f>
        <v>7360.04</v>
      </c>
    </row>
    <row r="44" spans="2:10" ht="20.25" customHeight="1">
      <c r="B44" s="663"/>
      <c r="C44" s="669"/>
      <c r="D44" s="250">
        <v>754</v>
      </c>
      <c r="E44" s="251">
        <v>75412</v>
      </c>
      <c r="F44" s="251">
        <v>4210</v>
      </c>
      <c r="G44" s="252" t="s">
        <v>75</v>
      </c>
      <c r="H44" s="559">
        <v>3500</v>
      </c>
      <c r="I44" s="24"/>
      <c r="J44" s="565">
        <f>H44+I44</f>
        <v>3500</v>
      </c>
    </row>
    <row r="45" spans="2:10" ht="20.25" customHeight="1">
      <c r="B45" s="663"/>
      <c r="C45" s="669"/>
      <c r="D45" s="250">
        <v>900</v>
      </c>
      <c r="E45" s="251">
        <v>90015</v>
      </c>
      <c r="F45" s="251">
        <v>6060</v>
      </c>
      <c r="G45" s="23" t="s">
        <v>84</v>
      </c>
      <c r="H45" s="558">
        <v>11000</v>
      </c>
      <c r="I45" s="24"/>
      <c r="J45" s="565">
        <f>H45+I45</f>
        <v>11000</v>
      </c>
    </row>
    <row r="46" spans="2:10" ht="18.75" customHeight="1">
      <c r="B46" s="663"/>
      <c r="C46" s="669"/>
      <c r="D46" s="20">
        <v>921</v>
      </c>
      <c r="E46" s="20">
        <v>92120</v>
      </c>
      <c r="F46" s="251">
        <v>4300</v>
      </c>
      <c r="G46" s="252" t="s">
        <v>74</v>
      </c>
      <c r="H46" s="558">
        <v>2500</v>
      </c>
      <c r="I46" s="24"/>
      <c r="J46" s="565">
        <f>H46+I46</f>
        <v>2500</v>
      </c>
    </row>
    <row r="47" spans="2:10" ht="18.75" customHeight="1" thickBot="1">
      <c r="B47" s="664"/>
      <c r="C47" s="670"/>
      <c r="D47" s="566">
        <v>921</v>
      </c>
      <c r="E47" s="567">
        <v>92195</v>
      </c>
      <c r="F47" s="574">
        <v>4210</v>
      </c>
      <c r="G47" s="568" t="s">
        <v>75</v>
      </c>
      <c r="H47" s="571">
        <v>1500</v>
      </c>
      <c r="I47" s="522"/>
      <c r="J47" s="570">
        <f>H47+I47</f>
        <v>1500</v>
      </c>
    </row>
    <row r="48" spans="2:10" ht="18.75" customHeight="1">
      <c r="B48" s="662" t="s">
        <v>54</v>
      </c>
      <c r="C48" s="665" t="s">
        <v>209</v>
      </c>
      <c r="D48" s="661"/>
      <c r="E48" s="661"/>
      <c r="F48" s="661"/>
      <c r="G48" s="561" t="s">
        <v>314</v>
      </c>
      <c r="H48" s="572">
        <f>SUM(H49:H51)</f>
        <v>15672.75</v>
      </c>
      <c r="I48" s="563"/>
      <c r="J48" s="573">
        <f>SUM(J49:J51)</f>
        <v>15672.75</v>
      </c>
    </row>
    <row r="49" spans="2:10" ht="18.75" customHeight="1">
      <c r="B49" s="663"/>
      <c r="C49" s="666"/>
      <c r="D49" s="250">
        <v>900</v>
      </c>
      <c r="E49" s="251">
        <v>90004</v>
      </c>
      <c r="F49" s="251">
        <v>4210</v>
      </c>
      <c r="G49" s="252" t="s">
        <v>75</v>
      </c>
      <c r="H49" s="558">
        <v>500</v>
      </c>
      <c r="I49" s="24"/>
      <c r="J49" s="565">
        <f>H49+I49</f>
        <v>500</v>
      </c>
    </row>
    <row r="50" spans="2:10" ht="18.75" customHeight="1">
      <c r="B50" s="663"/>
      <c r="C50" s="666"/>
      <c r="D50" s="250">
        <v>921</v>
      </c>
      <c r="E50" s="251">
        <v>92195</v>
      </c>
      <c r="F50" s="251">
        <v>4300</v>
      </c>
      <c r="G50" s="252" t="s">
        <v>74</v>
      </c>
      <c r="H50" s="558">
        <v>2500</v>
      </c>
      <c r="I50" s="24"/>
      <c r="J50" s="565">
        <f>H50+I50</f>
        <v>2500</v>
      </c>
    </row>
    <row r="51" spans="2:10" ht="18.75" customHeight="1" thickBot="1">
      <c r="B51" s="664"/>
      <c r="C51" s="667"/>
      <c r="D51" s="566">
        <v>926</v>
      </c>
      <c r="E51" s="567">
        <v>92605</v>
      </c>
      <c r="F51" s="574">
        <v>4210</v>
      </c>
      <c r="G51" s="568" t="s">
        <v>75</v>
      </c>
      <c r="H51" s="571">
        <v>12672.75</v>
      </c>
      <c r="I51" s="522"/>
      <c r="J51" s="570">
        <f>H51+I51</f>
        <v>12672.75</v>
      </c>
    </row>
    <row r="52" spans="2:10" ht="18.75" customHeight="1">
      <c r="B52" s="662" t="s">
        <v>184</v>
      </c>
      <c r="C52" s="665" t="s">
        <v>210</v>
      </c>
      <c r="D52" s="661"/>
      <c r="E52" s="661"/>
      <c r="F52" s="661"/>
      <c r="G52" s="561" t="s">
        <v>314</v>
      </c>
      <c r="H52" s="572">
        <f>SUM(H53:H56)</f>
        <v>27344.83</v>
      </c>
      <c r="I52" s="563"/>
      <c r="J52" s="573">
        <f>SUM(J53:J56)</f>
        <v>27344.83</v>
      </c>
    </row>
    <row r="53" spans="2:10" ht="18" customHeight="1">
      <c r="B53" s="663"/>
      <c r="C53" s="666"/>
      <c r="D53" s="250">
        <v>600</v>
      </c>
      <c r="E53" s="251">
        <v>60016</v>
      </c>
      <c r="F53" s="251">
        <v>4270</v>
      </c>
      <c r="G53" s="252" t="s">
        <v>80</v>
      </c>
      <c r="H53" s="559">
        <v>12344.83</v>
      </c>
      <c r="I53" s="24"/>
      <c r="J53" s="565">
        <f aca="true" t="shared" si="1" ref="J53:J100">H53+I53</f>
        <v>12344.83</v>
      </c>
    </row>
    <row r="54" spans="2:10" ht="18" customHeight="1">
      <c r="B54" s="663"/>
      <c r="C54" s="666"/>
      <c r="D54" s="250">
        <v>754</v>
      </c>
      <c r="E54" s="251">
        <v>75412</v>
      </c>
      <c r="F54" s="251">
        <v>4210</v>
      </c>
      <c r="G54" s="252" t="s">
        <v>75</v>
      </c>
      <c r="H54" s="559">
        <v>3000</v>
      </c>
      <c r="I54" s="24"/>
      <c r="J54" s="565">
        <f t="shared" si="1"/>
        <v>3000</v>
      </c>
    </row>
    <row r="55" spans="2:10" ht="18" customHeight="1">
      <c r="B55" s="663"/>
      <c r="C55" s="666"/>
      <c r="D55" s="250">
        <v>921</v>
      </c>
      <c r="E55" s="251">
        <v>92195</v>
      </c>
      <c r="F55" s="251">
        <v>4210</v>
      </c>
      <c r="G55" s="252" t="s">
        <v>75</v>
      </c>
      <c r="H55" s="559">
        <v>10000</v>
      </c>
      <c r="I55" s="24"/>
      <c r="J55" s="565">
        <f t="shared" si="1"/>
        <v>10000</v>
      </c>
    </row>
    <row r="56" spans="2:10" ht="18" customHeight="1" thickBot="1">
      <c r="B56" s="664"/>
      <c r="C56" s="667"/>
      <c r="D56" s="566">
        <v>921</v>
      </c>
      <c r="E56" s="567">
        <v>92195</v>
      </c>
      <c r="F56" s="567">
        <v>4300</v>
      </c>
      <c r="G56" s="568" t="s">
        <v>74</v>
      </c>
      <c r="H56" s="571">
        <v>2000</v>
      </c>
      <c r="I56" s="522"/>
      <c r="J56" s="570">
        <f t="shared" si="1"/>
        <v>2000</v>
      </c>
    </row>
    <row r="57" spans="2:10" ht="18.75" customHeight="1">
      <c r="B57" s="662" t="s">
        <v>193</v>
      </c>
      <c r="C57" s="665" t="s">
        <v>211</v>
      </c>
      <c r="D57" s="661"/>
      <c r="E57" s="661"/>
      <c r="F57" s="661"/>
      <c r="G57" s="561" t="s">
        <v>314</v>
      </c>
      <c r="H57" s="572">
        <f>SUM(H58:H63)</f>
        <v>41244.08</v>
      </c>
      <c r="I57" s="563"/>
      <c r="J57" s="573">
        <f>SUM(J58:J63)</f>
        <v>41244.08</v>
      </c>
    </row>
    <row r="58" spans="2:10" ht="18.75" customHeight="1">
      <c r="B58" s="663"/>
      <c r="C58" s="666"/>
      <c r="D58" s="250">
        <v>600</v>
      </c>
      <c r="E58" s="251">
        <v>60016</v>
      </c>
      <c r="F58" s="251">
        <v>6050</v>
      </c>
      <c r="G58" s="252" t="s">
        <v>105</v>
      </c>
      <c r="H58" s="559">
        <v>10000</v>
      </c>
      <c r="I58" s="24"/>
      <c r="J58" s="565">
        <f t="shared" si="1"/>
        <v>10000</v>
      </c>
    </row>
    <row r="59" spans="2:10" ht="18.75" customHeight="1">
      <c r="B59" s="663"/>
      <c r="C59" s="666"/>
      <c r="D59" s="250">
        <v>754</v>
      </c>
      <c r="E59" s="251">
        <v>75412</v>
      </c>
      <c r="F59" s="251">
        <v>4210</v>
      </c>
      <c r="G59" s="252" t="s">
        <v>75</v>
      </c>
      <c r="H59" s="558">
        <v>7000</v>
      </c>
      <c r="I59" s="24"/>
      <c r="J59" s="565">
        <f t="shared" si="1"/>
        <v>7000</v>
      </c>
    </row>
    <row r="60" spans="2:10" ht="18.75" customHeight="1">
      <c r="B60" s="663"/>
      <c r="C60" s="666"/>
      <c r="D60" s="250">
        <v>900</v>
      </c>
      <c r="E60" s="251">
        <v>90015</v>
      </c>
      <c r="F60" s="251">
        <v>6050</v>
      </c>
      <c r="G60" s="252" t="s">
        <v>105</v>
      </c>
      <c r="H60" s="558">
        <v>9244.08</v>
      </c>
      <c r="I60" s="24"/>
      <c r="J60" s="565">
        <f t="shared" si="1"/>
        <v>9244.08</v>
      </c>
    </row>
    <row r="61" spans="2:10" ht="18" customHeight="1">
      <c r="B61" s="663"/>
      <c r="C61" s="666"/>
      <c r="D61" s="250">
        <v>921</v>
      </c>
      <c r="E61" s="251">
        <v>92195</v>
      </c>
      <c r="F61" s="251">
        <v>4210</v>
      </c>
      <c r="G61" s="252" t="s">
        <v>75</v>
      </c>
      <c r="H61" s="558">
        <v>2000</v>
      </c>
      <c r="I61" s="24"/>
      <c r="J61" s="565">
        <f t="shared" si="1"/>
        <v>2000</v>
      </c>
    </row>
    <row r="62" spans="2:10" ht="18" customHeight="1">
      <c r="B62" s="663"/>
      <c r="C62" s="666"/>
      <c r="D62" s="250">
        <v>921</v>
      </c>
      <c r="E62" s="251">
        <v>92195</v>
      </c>
      <c r="F62" s="251">
        <v>4300</v>
      </c>
      <c r="G62" s="252" t="s">
        <v>74</v>
      </c>
      <c r="H62" s="558">
        <v>9000</v>
      </c>
      <c r="I62" s="24"/>
      <c r="J62" s="565">
        <f t="shared" si="1"/>
        <v>9000</v>
      </c>
    </row>
    <row r="63" spans="2:10" ht="18" customHeight="1" thickBot="1">
      <c r="B63" s="664"/>
      <c r="C63" s="667"/>
      <c r="D63" s="566">
        <v>926</v>
      </c>
      <c r="E63" s="567">
        <v>92605</v>
      </c>
      <c r="F63" s="567">
        <v>4210</v>
      </c>
      <c r="G63" s="568" t="s">
        <v>75</v>
      </c>
      <c r="H63" s="571">
        <v>4000</v>
      </c>
      <c r="I63" s="522"/>
      <c r="J63" s="570">
        <f t="shared" si="1"/>
        <v>4000</v>
      </c>
    </row>
    <row r="64" spans="2:10" ht="18.75" customHeight="1">
      <c r="B64" s="662" t="s">
        <v>194</v>
      </c>
      <c r="C64" s="668" t="s">
        <v>212</v>
      </c>
      <c r="D64" s="661"/>
      <c r="E64" s="661"/>
      <c r="F64" s="661"/>
      <c r="G64" s="561" t="s">
        <v>314</v>
      </c>
      <c r="H64" s="572">
        <f>SUM(H65:H69)</f>
        <v>25365.11</v>
      </c>
      <c r="I64" s="563"/>
      <c r="J64" s="573">
        <f>SUM(J65:J69)</f>
        <v>25365.11</v>
      </c>
    </row>
    <row r="65" spans="2:10" ht="18.75" customHeight="1">
      <c r="B65" s="663"/>
      <c r="C65" s="669"/>
      <c r="D65" s="250">
        <v>600</v>
      </c>
      <c r="E65" s="251">
        <v>60016</v>
      </c>
      <c r="F65" s="251">
        <v>4270</v>
      </c>
      <c r="G65" s="252" t="s">
        <v>80</v>
      </c>
      <c r="H65" s="558">
        <v>2500</v>
      </c>
      <c r="I65" s="24"/>
      <c r="J65" s="565">
        <f t="shared" si="1"/>
        <v>2500</v>
      </c>
    </row>
    <row r="66" spans="2:10" ht="18.75" customHeight="1">
      <c r="B66" s="663"/>
      <c r="C66" s="669"/>
      <c r="D66" s="250">
        <v>600</v>
      </c>
      <c r="E66" s="251">
        <v>60016</v>
      </c>
      <c r="F66" s="251">
        <v>6050</v>
      </c>
      <c r="G66" s="252" t="s">
        <v>105</v>
      </c>
      <c r="H66" s="558">
        <v>11000</v>
      </c>
      <c r="I66" s="24"/>
      <c r="J66" s="565">
        <f t="shared" si="1"/>
        <v>11000</v>
      </c>
    </row>
    <row r="67" spans="2:10" ht="20.25" customHeight="1">
      <c r="B67" s="663"/>
      <c r="C67" s="669"/>
      <c r="D67" s="250">
        <v>900</v>
      </c>
      <c r="E67" s="251">
        <v>90015</v>
      </c>
      <c r="F67" s="251">
        <v>6060</v>
      </c>
      <c r="G67" s="23" t="s">
        <v>84</v>
      </c>
      <c r="H67" s="558">
        <v>8365.11</v>
      </c>
      <c r="I67" s="24"/>
      <c r="J67" s="565">
        <f t="shared" si="1"/>
        <v>8365.11</v>
      </c>
    </row>
    <row r="68" spans="2:10" ht="18" customHeight="1">
      <c r="B68" s="663"/>
      <c r="C68" s="669"/>
      <c r="D68" s="250">
        <v>921</v>
      </c>
      <c r="E68" s="251">
        <v>92195</v>
      </c>
      <c r="F68" s="251">
        <v>4210</v>
      </c>
      <c r="G68" s="252" t="s">
        <v>75</v>
      </c>
      <c r="H68" s="558">
        <v>500</v>
      </c>
      <c r="I68" s="24"/>
      <c r="J68" s="565">
        <f t="shared" si="1"/>
        <v>500</v>
      </c>
    </row>
    <row r="69" spans="2:10" ht="18" customHeight="1" thickBot="1">
      <c r="B69" s="664"/>
      <c r="C69" s="670"/>
      <c r="D69" s="566">
        <v>921</v>
      </c>
      <c r="E69" s="567">
        <v>92195</v>
      </c>
      <c r="F69" s="567">
        <v>4300</v>
      </c>
      <c r="G69" s="568" t="s">
        <v>74</v>
      </c>
      <c r="H69" s="571">
        <v>3000</v>
      </c>
      <c r="I69" s="522"/>
      <c r="J69" s="570">
        <f t="shared" si="1"/>
        <v>3000</v>
      </c>
    </row>
    <row r="70" spans="2:10" ht="18.75" customHeight="1">
      <c r="B70" s="662" t="s">
        <v>195</v>
      </c>
      <c r="C70" s="665" t="s">
        <v>213</v>
      </c>
      <c r="D70" s="661"/>
      <c r="E70" s="661"/>
      <c r="F70" s="661"/>
      <c r="G70" s="561" t="s">
        <v>314</v>
      </c>
      <c r="H70" s="572">
        <f>SUM(H71:H77)</f>
        <v>27798.510000000002</v>
      </c>
      <c r="I70" s="572">
        <f>SUM(I71:I77)</f>
        <v>0</v>
      </c>
      <c r="J70" s="573">
        <f>SUM(J71:J77)</f>
        <v>27798.510000000002</v>
      </c>
    </row>
    <row r="71" spans="2:10" ht="18" customHeight="1">
      <c r="B71" s="671"/>
      <c r="C71" s="677"/>
      <c r="D71" s="250">
        <v>600</v>
      </c>
      <c r="E71" s="251">
        <v>60016</v>
      </c>
      <c r="F71" s="251">
        <v>4270</v>
      </c>
      <c r="G71" s="252" t="s">
        <v>80</v>
      </c>
      <c r="H71" s="620">
        <v>0</v>
      </c>
      <c r="I71" s="621">
        <v>9500</v>
      </c>
      <c r="J71" s="565">
        <f t="shared" si="1"/>
        <v>9500</v>
      </c>
    </row>
    <row r="72" spans="2:10" ht="18.75" customHeight="1">
      <c r="B72" s="663"/>
      <c r="C72" s="666"/>
      <c r="D72" s="250">
        <v>600</v>
      </c>
      <c r="E72" s="251">
        <v>60016</v>
      </c>
      <c r="F72" s="251">
        <v>6050</v>
      </c>
      <c r="G72" s="252" t="s">
        <v>105</v>
      </c>
      <c r="H72" s="558">
        <v>3500</v>
      </c>
      <c r="I72" s="24"/>
      <c r="J72" s="565">
        <f t="shared" si="1"/>
        <v>3500</v>
      </c>
    </row>
    <row r="73" spans="2:10" ht="18" customHeight="1">
      <c r="B73" s="663"/>
      <c r="C73" s="666"/>
      <c r="D73" s="250">
        <v>900</v>
      </c>
      <c r="E73" s="251">
        <v>90004</v>
      </c>
      <c r="F73" s="251">
        <v>4210</v>
      </c>
      <c r="G73" s="252" t="s">
        <v>75</v>
      </c>
      <c r="H73" s="558">
        <v>798.51</v>
      </c>
      <c r="I73" s="24"/>
      <c r="J73" s="565">
        <f t="shared" si="1"/>
        <v>798.51</v>
      </c>
    </row>
    <row r="74" spans="2:10" ht="20.25" customHeight="1">
      <c r="B74" s="663"/>
      <c r="C74" s="666"/>
      <c r="D74" s="250">
        <v>900</v>
      </c>
      <c r="E74" s="251">
        <v>90015</v>
      </c>
      <c r="F74" s="251">
        <v>6060</v>
      </c>
      <c r="G74" s="23" t="s">
        <v>84</v>
      </c>
      <c r="H74" s="558">
        <v>9500</v>
      </c>
      <c r="I74" s="636">
        <v>-9500</v>
      </c>
      <c r="J74" s="565">
        <f t="shared" si="1"/>
        <v>0</v>
      </c>
    </row>
    <row r="75" spans="2:10" ht="17.25" customHeight="1">
      <c r="B75" s="663"/>
      <c r="C75" s="666"/>
      <c r="D75" s="250">
        <v>921</v>
      </c>
      <c r="E75" s="251">
        <v>92195</v>
      </c>
      <c r="F75" s="251">
        <v>4210</v>
      </c>
      <c r="G75" s="252" t="s">
        <v>75</v>
      </c>
      <c r="H75" s="558">
        <v>1000</v>
      </c>
      <c r="I75" s="24"/>
      <c r="J75" s="565">
        <f t="shared" si="1"/>
        <v>1000</v>
      </c>
    </row>
    <row r="76" spans="2:10" ht="17.25" customHeight="1">
      <c r="B76" s="663"/>
      <c r="C76" s="666"/>
      <c r="D76" s="250">
        <v>921</v>
      </c>
      <c r="E76" s="251">
        <v>92195</v>
      </c>
      <c r="F76" s="251">
        <v>4300</v>
      </c>
      <c r="G76" s="252" t="s">
        <v>74</v>
      </c>
      <c r="H76" s="558">
        <v>2000</v>
      </c>
      <c r="I76" s="24"/>
      <c r="J76" s="565">
        <f t="shared" si="1"/>
        <v>2000</v>
      </c>
    </row>
    <row r="77" spans="2:10" ht="17.25" customHeight="1" thickBot="1">
      <c r="B77" s="664"/>
      <c r="C77" s="667"/>
      <c r="D77" s="566">
        <v>926</v>
      </c>
      <c r="E77" s="567">
        <v>92605</v>
      </c>
      <c r="F77" s="567">
        <v>4210</v>
      </c>
      <c r="G77" s="568" t="s">
        <v>75</v>
      </c>
      <c r="H77" s="571">
        <v>11000</v>
      </c>
      <c r="I77" s="522"/>
      <c r="J77" s="570">
        <f t="shared" si="1"/>
        <v>11000</v>
      </c>
    </row>
    <row r="78" spans="2:10" ht="21" customHeight="1">
      <c r="B78" s="662" t="s">
        <v>196</v>
      </c>
      <c r="C78" s="665" t="s">
        <v>214</v>
      </c>
      <c r="D78" s="661"/>
      <c r="E78" s="661"/>
      <c r="F78" s="661"/>
      <c r="G78" s="561" t="s">
        <v>314</v>
      </c>
      <c r="H78" s="572">
        <f>SUM(H79:H84)</f>
        <v>29778.23</v>
      </c>
      <c r="I78" s="563"/>
      <c r="J78" s="573">
        <f>SUM(J79:J84)</f>
        <v>29778.23</v>
      </c>
    </row>
    <row r="79" spans="2:10" ht="21" customHeight="1">
      <c r="B79" s="663"/>
      <c r="C79" s="666"/>
      <c r="D79" s="250">
        <v>754</v>
      </c>
      <c r="E79" s="251">
        <v>75412</v>
      </c>
      <c r="F79" s="251">
        <v>4210</v>
      </c>
      <c r="G79" s="252" t="s">
        <v>75</v>
      </c>
      <c r="H79" s="558">
        <v>4000</v>
      </c>
      <c r="I79" s="24"/>
      <c r="J79" s="565">
        <f t="shared" si="1"/>
        <v>4000</v>
      </c>
    </row>
    <row r="80" spans="2:10" ht="21" customHeight="1">
      <c r="B80" s="663"/>
      <c r="C80" s="666"/>
      <c r="D80" s="250">
        <v>801</v>
      </c>
      <c r="E80" s="251">
        <v>80103</v>
      </c>
      <c r="F80" s="251">
        <v>4210</v>
      </c>
      <c r="G80" s="252" t="s">
        <v>75</v>
      </c>
      <c r="H80" s="558">
        <v>4000</v>
      </c>
      <c r="I80" s="24"/>
      <c r="J80" s="565">
        <f t="shared" si="1"/>
        <v>4000</v>
      </c>
    </row>
    <row r="81" spans="2:10" ht="21" customHeight="1">
      <c r="B81" s="663"/>
      <c r="C81" s="666"/>
      <c r="D81" s="250">
        <v>900</v>
      </c>
      <c r="E81" s="251">
        <v>90004</v>
      </c>
      <c r="F81" s="557" t="s">
        <v>73</v>
      </c>
      <c r="G81" s="252" t="s">
        <v>74</v>
      </c>
      <c r="H81" s="558">
        <v>1000</v>
      </c>
      <c r="I81" s="24"/>
      <c r="J81" s="565">
        <f t="shared" si="1"/>
        <v>1000</v>
      </c>
    </row>
    <row r="82" spans="2:10" ht="21" customHeight="1">
      <c r="B82" s="663"/>
      <c r="C82" s="666"/>
      <c r="D82" s="250">
        <v>921</v>
      </c>
      <c r="E82" s="251">
        <v>92195</v>
      </c>
      <c r="F82" s="251">
        <v>4210</v>
      </c>
      <c r="G82" s="252" t="s">
        <v>75</v>
      </c>
      <c r="H82" s="558">
        <v>7278.23</v>
      </c>
      <c r="I82" s="24"/>
      <c r="J82" s="565">
        <f t="shared" si="1"/>
        <v>7278.23</v>
      </c>
    </row>
    <row r="83" spans="2:10" ht="21" customHeight="1">
      <c r="B83" s="663"/>
      <c r="C83" s="666"/>
      <c r="D83" s="250">
        <v>921</v>
      </c>
      <c r="E83" s="251">
        <v>92195</v>
      </c>
      <c r="F83" s="557" t="s">
        <v>73</v>
      </c>
      <c r="G83" s="252" t="s">
        <v>74</v>
      </c>
      <c r="H83" s="558">
        <v>8500</v>
      </c>
      <c r="I83" s="24"/>
      <c r="J83" s="565">
        <f t="shared" si="1"/>
        <v>8500</v>
      </c>
    </row>
    <row r="84" spans="2:10" ht="21" customHeight="1" thickBot="1">
      <c r="B84" s="664"/>
      <c r="C84" s="667"/>
      <c r="D84" s="566">
        <v>926</v>
      </c>
      <c r="E84" s="567">
        <v>92605</v>
      </c>
      <c r="F84" s="574">
        <v>4210</v>
      </c>
      <c r="G84" s="568" t="s">
        <v>75</v>
      </c>
      <c r="H84" s="576">
        <v>5000</v>
      </c>
      <c r="I84" s="522"/>
      <c r="J84" s="570">
        <f t="shared" si="1"/>
        <v>5000</v>
      </c>
    </row>
    <row r="85" spans="2:10" ht="21" customHeight="1">
      <c r="B85" s="662" t="s">
        <v>254</v>
      </c>
      <c r="C85" s="665" t="s">
        <v>215</v>
      </c>
      <c r="D85" s="661"/>
      <c r="E85" s="661"/>
      <c r="F85" s="661"/>
      <c r="G85" s="561" t="s">
        <v>314</v>
      </c>
      <c r="H85" s="572">
        <f>SUM(H86:H87)</f>
        <v>15920.220000000001</v>
      </c>
      <c r="I85" s="563"/>
      <c r="J85" s="573">
        <f>SUM(J86:J87)</f>
        <v>15920.220000000001</v>
      </c>
    </row>
    <row r="86" spans="2:10" ht="21" customHeight="1">
      <c r="B86" s="663"/>
      <c r="C86" s="666"/>
      <c r="D86" s="250">
        <v>921</v>
      </c>
      <c r="E86" s="251">
        <v>92195</v>
      </c>
      <c r="F86" s="251">
        <v>4210</v>
      </c>
      <c r="G86" s="252" t="s">
        <v>75</v>
      </c>
      <c r="H86" s="558">
        <v>7920.22</v>
      </c>
      <c r="I86" s="24"/>
      <c r="J86" s="565">
        <f t="shared" si="1"/>
        <v>7920.22</v>
      </c>
    </row>
    <row r="87" spans="2:10" ht="21" customHeight="1" thickBot="1">
      <c r="B87" s="664"/>
      <c r="C87" s="667"/>
      <c r="D87" s="566">
        <v>921</v>
      </c>
      <c r="E87" s="567">
        <v>92195</v>
      </c>
      <c r="F87" s="567">
        <v>4300</v>
      </c>
      <c r="G87" s="568" t="s">
        <v>74</v>
      </c>
      <c r="H87" s="571">
        <v>8000</v>
      </c>
      <c r="I87" s="522"/>
      <c r="J87" s="570">
        <f t="shared" si="1"/>
        <v>8000</v>
      </c>
    </row>
    <row r="88" spans="2:10" ht="21" customHeight="1">
      <c r="B88" s="662" t="s">
        <v>197</v>
      </c>
      <c r="C88" s="665" t="s">
        <v>216</v>
      </c>
      <c r="D88" s="661"/>
      <c r="E88" s="661"/>
      <c r="F88" s="661"/>
      <c r="G88" s="561" t="s">
        <v>314</v>
      </c>
      <c r="H88" s="572">
        <f>SUM(H89:H92)</f>
        <v>22684.25</v>
      </c>
      <c r="I88" s="572">
        <f>SUM(I89:I92)</f>
        <v>0</v>
      </c>
      <c r="J88" s="573">
        <f>SUM(J89:J92)</f>
        <v>22684.25</v>
      </c>
    </row>
    <row r="89" spans="2:10" ht="21" customHeight="1">
      <c r="B89" s="663"/>
      <c r="C89" s="666"/>
      <c r="D89" s="637">
        <v>400</v>
      </c>
      <c r="E89" s="637">
        <v>40003</v>
      </c>
      <c r="F89" s="557" t="s">
        <v>73</v>
      </c>
      <c r="G89" s="252" t="s">
        <v>74</v>
      </c>
      <c r="H89" s="559">
        <v>3000</v>
      </c>
      <c r="I89" s="560">
        <v>3000</v>
      </c>
      <c r="J89" s="565">
        <f t="shared" si="1"/>
        <v>6000</v>
      </c>
    </row>
    <row r="90" spans="2:10" ht="21" customHeight="1">
      <c r="B90" s="663"/>
      <c r="C90" s="666"/>
      <c r="D90" s="250">
        <v>921</v>
      </c>
      <c r="E90" s="251">
        <v>92195</v>
      </c>
      <c r="F90" s="251">
        <v>4210</v>
      </c>
      <c r="G90" s="252" t="s">
        <v>75</v>
      </c>
      <c r="H90" s="558">
        <v>4684.25</v>
      </c>
      <c r="I90" s="560">
        <v>-3000</v>
      </c>
      <c r="J90" s="565">
        <f t="shared" si="1"/>
        <v>1684.25</v>
      </c>
    </row>
    <row r="91" spans="2:10" ht="21" customHeight="1">
      <c r="B91" s="663"/>
      <c r="C91" s="666"/>
      <c r="D91" s="250">
        <v>921</v>
      </c>
      <c r="E91" s="251">
        <v>92195</v>
      </c>
      <c r="F91" s="557" t="s">
        <v>73</v>
      </c>
      <c r="G91" s="252" t="s">
        <v>74</v>
      </c>
      <c r="H91" s="558">
        <v>4000</v>
      </c>
      <c r="I91" s="560"/>
      <c r="J91" s="565">
        <f t="shared" si="1"/>
        <v>4000</v>
      </c>
    </row>
    <row r="92" spans="2:10" ht="21" customHeight="1" thickBot="1">
      <c r="B92" s="664"/>
      <c r="C92" s="667"/>
      <c r="D92" s="566">
        <v>926</v>
      </c>
      <c r="E92" s="567">
        <v>92605</v>
      </c>
      <c r="F92" s="574">
        <v>4210</v>
      </c>
      <c r="G92" s="568" t="s">
        <v>75</v>
      </c>
      <c r="H92" s="571">
        <v>11000</v>
      </c>
      <c r="I92" s="576"/>
      <c r="J92" s="570">
        <f t="shared" si="1"/>
        <v>11000</v>
      </c>
    </row>
    <row r="93" spans="2:10" ht="21" customHeight="1">
      <c r="B93" s="662" t="s">
        <v>198</v>
      </c>
      <c r="C93" s="665" t="s">
        <v>217</v>
      </c>
      <c r="D93" s="661"/>
      <c r="E93" s="661"/>
      <c r="F93" s="661"/>
      <c r="G93" s="561" t="s">
        <v>314</v>
      </c>
      <c r="H93" s="572">
        <f>SUM(H94:H96)</f>
        <v>17198.78</v>
      </c>
      <c r="I93" s="563"/>
      <c r="J93" s="573">
        <f>SUM(J94:J96)</f>
        <v>17198.78</v>
      </c>
    </row>
    <row r="94" spans="2:10" ht="21" customHeight="1">
      <c r="B94" s="663"/>
      <c r="C94" s="666"/>
      <c r="D94" s="250">
        <v>900</v>
      </c>
      <c r="E94" s="251">
        <v>90015</v>
      </c>
      <c r="F94" s="251">
        <v>6050</v>
      </c>
      <c r="G94" s="252" t="s">
        <v>105</v>
      </c>
      <c r="H94" s="559">
        <v>3000</v>
      </c>
      <c r="I94" s="24"/>
      <c r="J94" s="565">
        <f t="shared" si="1"/>
        <v>3000</v>
      </c>
    </row>
    <row r="95" spans="2:10" ht="21" customHeight="1">
      <c r="B95" s="663"/>
      <c r="C95" s="666"/>
      <c r="D95" s="250">
        <v>921</v>
      </c>
      <c r="E95" s="251">
        <v>92195</v>
      </c>
      <c r="F95" s="251">
        <v>4210</v>
      </c>
      <c r="G95" s="252" t="s">
        <v>75</v>
      </c>
      <c r="H95" s="559">
        <v>7198.78</v>
      </c>
      <c r="I95" s="24"/>
      <c r="J95" s="565">
        <f t="shared" si="1"/>
        <v>7198.78</v>
      </c>
    </row>
    <row r="96" spans="2:10" ht="21" customHeight="1" thickBot="1">
      <c r="B96" s="664"/>
      <c r="C96" s="667"/>
      <c r="D96" s="566">
        <v>926</v>
      </c>
      <c r="E96" s="567">
        <v>92605</v>
      </c>
      <c r="F96" s="574">
        <v>4210</v>
      </c>
      <c r="G96" s="568" t="s">
        <v>75</v>
      </c>
      <c r="H96" s="571">
        <v>7000</v>
      </c>
      <c r="I96" s="522"/>
      <c r="J96" s="570">
        <f t="shared" si="1"/>
        <v>7000</v>
      </c>
    </row>
    <row r="97" spans="2:10" ht="21" customHeight="1">
      <c r="B97" s="662" t="s">
        <v>199</v>
      </c>
      <c r="C97" s="672" t="s">
        <v>218</v>
      </c>
      <c r="D97" s="661"/>
      <c r="E97" s="661"/>
      <c r="F97" s="661"/>
      <c r="G97" s="561" t="s">
        <v>314</v>
      </c>
      <c r="H97" s="572">
        <f>SUM(H98:H100)</f>
        <v>12084.52</v>
      </c>
      <c r="I97" s="563"/>
      <c r="J97" s="573">
        <f>SUM(J98:J100)</f>
        <v>12084.52</v>
      </c>
    </row>
    <row r="98" spans="2:10" ht="21" customHeight="1">
      <c r="B98" s="663"/>
      <c r="C98" s="673"/>
      <c r="D98" s="250">
        <v>600</v>
      </c>
      <c r="E98" s="251">
        <v>60016</v>
      </c>
      <c r="F98" s="251">
        <v>4270</v>
      </c>
      <c r="G98" s="252" t="s">
        <v>80</v>
      </c>
      <c r="H98" s="559">
        <v>3584.52</v>
      </c>
      <c r="I98" s="24"/>
      <c r="J98" s="565">
        <f t="shared" si="1"/>
        <v>3584.52</v>
      </c>
    </row>
    <row r="99" spans="2:10" ht="21" customHeight="1">
      <c r="B99" s="663"/>
      <c r="C99" s="673"/>
      <c r="D99" s="250">
        <v>600</v>
      </c>
      <c r="E99" s="251">
        <v>60016</v>
      </c>
      <c r="F99" s="251">
        <v>6050</v>
      </c>
      <c r="G99" s="252" t="s">
        <v>105</v>
      </c>
      <c r="H99" s="559">
        <v>7000</v>
      </c>
      <c r="I99" s="24"/>
      <c r="J99" s="565">
        <f t="shared" si="1"/>
        <v>7000</v>
      </c>
    </row>
    <row r="100" spans="2:10" ht="21" customHeight="1" thickBot="1">
      <c r="B100" s="664"/>
      <c r="C100" s="674"/>
      <c r="D100" s="566">
        <v>921</v>
      </c>
      <c r="E100" s="567">
        <v>92195</v>
      </c>
      <c r="F100" s="567">
        <v>4300</v>
      </c>
      <c r="G100" s="568" t="s">
        <v>74</v>
      </c>
      <c r="H100" s="571">
        <v>1500</v>
      </c>
      <c r="I100" s="522"/>
      <c r="J100" s="570">
        <f t="shared" si="1"/>
        <v>1500</v>
      </c>
    </row>
    <row r="101" spans="2:10" ht="24" customHeight="1" thickBot="1">
      <c r="B101" s="675" t="s">
        <v>55</v>
      </c>
      <c r="C101" s="676"/>
      <c r="D101" s="676"/>
      <c r="E101" s="676"/>
      <c r="F101" s="676"/>
      <c r="G101" s="577"/>
      <c r="H101" s="639">
        <f>H9+H16+H21+H26+H32+H38+H42+H48+H52+H57+H64+H70+H78+H85+H88+H93+H97</f>
        <v>426999.9900000001</v>
      </c>
      <c r="I101" s="638">
        <f>I9+I16+I21+I26+I32+I38+I42+I48+I52+I57+I64+I70+I78+I85+I88+I93+I97</f>
        <v>0</v>
      </c>
      <c r="J101" s="578">
        <f>J9+J16+J21+J26+J32+J38+J42+J48+J52+J57+J64+J70+J78+J85+J88+J93+J97</f>
        <v>426999.9900000001</v>
      </c>
    </row>
    <row r="129" spans="7:8" ht="12.75">
      <c r="G129" s="281"/>
      <c r="H129" s="282"/>
    </row>
    <row r="130" spans="7:8" ht="12.75">
      <c r="G130" s="281"/>
      <c r="H130" s="282"/>
    </row>
  </sheetData>
  <sheetProtection/>
  <mergeCells count="52">
    <mergeCell ref="B9:B15"/>
    <mergeCell ref="B26:B31"/>
    <mergeCell ref="C42:C47"/>
    <mergeCell ref="C97:C100"/>
    <mergeCell ref="B97:B100"/>
    <mergeCell ref="B101:F101"/>
    <mergeCell ref="C70:C77"/>
    <mergeCell ref="B78:B84"/>
    <mergeCell ref="C78:C84"/>
    <mergeCell ref="D97:F97"/>
    <mergeCell ref="C9:C15"/>
    <mergeCell ref="B16:B20"/>
    <mergeCell ref="C16:C20"/>
    <mergeCell ref="B21:B25"/>
    <mergeCell ref="C21:C25"/>
    <mergeCell ref="D93:F93"/>
    <mergeCell ref="B93:B96"/>
    <mergeCell ref="C93:C96"/>
    <mergeCell ref="B48:B51"/>
    <mergeCell ref="C48:C51"/>
    <mergeCell ref="C26:C31"/>
    <mergeCell ref="B32:B37"/>
    <mergeCell ref="C32:C37"/>
    <mergeCell ref="B38:B41"/>
    <mergeCell ref="C38:C41"/>
    <mergeCell ref="D88:F88"/>
    <mergeCell ref="B64:B69"/>
    <mergeCell ref="C64:C69"/>
    <mergeCell ref="B70:B77"/>
    <mergeCell ref="B42:B47"/>
    <mergeCell ref="B57:B63"/>
    <mergeCell ref="C57:C63"/>
    <mergeCell ref="D78:F78"/>
    <mergeCell ref="D85:F85"/>
    <mergeCell ref="B85:B87"/>
    <mergeCell ref="C85:C87"/>
    <mergeCell ref="B88:B92"/>
    <mergeCell ref="C88:C92"/>
    <mergeCell ref="D42:F42"/>
    <mergeCell ref="D48:F48"/>
    <mergeCell ref="D52:F52"/>
    <mergeCell ref="D57:F57"/>
    <mergeCell ref="D64:F64"/>
    <mergeCell ref="D70:F70"/>
    <mergeCell ref="B52:B56"/>
    <mergeCell ref="C52:C56"/>
    <mergeCell ref="D9:F9"/>
    <mergeCell ref="D16:F16"/>
    <mergeCell ref="D21:F21"/>
    <mergeCell ref="D32:F32"/>
    <mergeCell ref="D26:F26"/>
    <mergeCell ref="D38:F38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Obsługi Interesanta</cp:lastModifiedBy>
  <cp:lastPrinted>2019-04-12T10:29:53Z</cp:lastPrinted>
  <dcterms:created xsi:type="dcterms:W3CDTF">2007-11-06T07:50:06Z</dcterms:created>
  <dcterms:modified xsi:type="dcterms:W3CDTF">2019-04-16T09:34:49Z</dcterms:modified>
  <cp:category/>
  <cp:version/>
  <cp:contentType/>
  <cp:contentStatus/>
</cp:coreProperties>
</file>