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37" activeTab="6"/>
  </bookViews>
  <sheets>
    <sheet name="dochody" sheetId="1" r:id="rId1"/>
    <sheet name="wydatki" sheetId="2" r:id="rId2"/>
    <sheet name="doch.wyd.adm.rząd." sheetId="3" r:id="rId3"/>
    <sheet name="przych.rozch." sheetId="4" r:id="rId4"/>
    <sheet name="zad.inwest." sheetId="5" r:id="rId5"/>
    <sheet name="dot.sfp" sheetId="6" r:id="rId6"/>
    <sheet name="f.soł." sheetId="7" r:id="rId7"/>
  </sheets>
  <definedNames/>
  <calcPr fullCalcOnLoad="1"/>
</workbook>
</file>

<file path=xl/sharedStrings.xml><?xml version="1.0" encoding="utf-8"?>
<sst xmlns="http://schemas.openxmlformats.org/spreadsheetml/2006/main" count="1787" uniqueCount="584">
  <si>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</si>
  <si>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</si>
  <si>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</si>
  <si>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</si>
  <si>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</si>
  <si>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</si>
  <si>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</si>
  <si>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</si>
  <si>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</si>
  <si>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</si>
  <si>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</si>
  <si>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</si>
  <si>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</si>
  <si>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</si>
  <si>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</si>
  <si>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</si>
  <si>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</si>
  <si>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</si>
  <si>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</si>
  <si>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</si>
  <si>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</si>
  <si>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</si>
  <si>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</si>
  <si>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</si>
  <si>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</si>
  <si>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</si>
  <si>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</si>
  <si>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</si>
  <si>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</si>
  <si>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</si>
  <si>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</si>
  <si>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</si>
  <si>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</si>
  <si>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</si>
  <si>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</si>
  <si>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</si>
  <si>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</si>
  <si>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</si>
  <si>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</si>
  <si>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</si>
  <si>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</si>
  <si>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</si>
  <si>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</si>
  <si>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</si>
  <si>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</si>
  <si>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</si>
  <si>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</si>
  <si>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</si>
  <si>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</si>
  <si>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</si>
  <si>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</si>
  <si>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</si>
  <si>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</si>
  <si>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</si>
  <si>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</si>
  <si>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</si>
  <si>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</si>
  <si>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</si>
  <si>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</si>
  <si>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</si>
  <si>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</si>
  <si>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</si>
  <si>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</si>
  <si>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</si>
  <si>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</si>
  <si>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</si>
  <si>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</si>
  <si>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</si>
  <si>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</si>
  <si>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</si>
  <si>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</si>
  <si>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</si>
  <si>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</si>
  <si>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</si>
  <si>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</si>
  <si>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</si>
  <si>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</si>
  <si>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</si>
  <si>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</si>
  <si>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</si>
  <si>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</si>
  <si>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</si>
  <si>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</si>
  <si>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</si>
  <si>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</si>
  <si>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</si>
  <si>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</si>
  <si>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</si>
  <si>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</si>
  <si>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</si>
  <si>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</si>
  <si>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</si>
  <si>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</si>
  <si>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</si>
  <si>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</si>
  <si>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</si>
  <si>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</si>
  <si>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</si>
  <si>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</si>
  <si>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</si>
  <si>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</si>
  <si>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</si>
  <si>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</si>
  <si>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</si>
  <si>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</si>
  <si>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</si>
  <si>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</si>
  <si>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</si>
  <si>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</si>
  <si>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</si>
  <si>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</si>
  <si>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</si>
  <si>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</si>
  <si>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</si>
  <si>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</si>
  <si>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</si>
  <si>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</si>
  <si>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</si>
  <si>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</si>
  <si>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</si>
  <si>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</si>
  <si>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</si>
  <si>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</si>
  <si>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</si>
  <si>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</si>
  <si>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</si>
  <si>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</si>
  <si>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</si>
  <si>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</si>
  <si>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</si>
  <si>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</si>
  <si>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</si>
  <si>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</si>
  <si>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</si>
  <si>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</si>
  <si>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</si>
  <si>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</si>
  <si>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</si>
  <si>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</si>
  <si>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</si>
  <si>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</si>
  <si>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</si>
  <si>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</si>
  <si>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</si>
  <si>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</si>
  <si>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</si>
  <si>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</si>
  <si>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</si>
  <si>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</si>
  <si>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</si>
  <si>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</si>
  <si>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</si>
  <si>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</si>
  <si>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</si>
  <si>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</si>
  <si>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</si>
  <si>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</si>
  <si>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</si>
  <si>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</si>
  <si>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</si>
  <si>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</si>
  <si>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</si>
  <si>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</si>
  <si>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</si>
  <si>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</si>
  <si>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</si>
  <si>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</si>
  <si>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</si>
  <si>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</si>
  <si>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</si>
  <si>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</si>
  <si>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</si>
  <si>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</si>
  <si>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</si>
  <si>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</si>
  <si>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</si>
  <si>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</si>
  <si>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</si>
  <si>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</si>
  <si>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</si>
  <si>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</si>
  <si>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</si>
  <si>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</si>
  <si>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</si>
  <si>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</si>
  <si>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</si>
  <si>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</si>
  <si>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</si>
  <si>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</si>
  <si>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</si>
  <si>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</si>
  <si>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</si>
  <si>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</si>
  <si>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</si>
  <si>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</si>
  <si>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</si>
  <si>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</si>
  <si>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</si>
  <si>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</si>
  <si>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</si>
  <si>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</si>
  <si>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</si>
  <si>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</si>
  <si>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</si>
  <si>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</si>
  <si>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</si>
  <si>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</si>
  <si>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</si>
  <si>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</si>
  <si>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</si>
  <si>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</si>
  <si>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</si>
  <si>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</si>
  <si>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</si>
  <si>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</si>
  <si>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</si>
  <si>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</si>
  <si>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</si>
  <si>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</si>
  <si>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</si>
  <si>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</si>
  <si>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</si>
  <si>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</si>
  <si>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</si>
  <si>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</si>
  <si>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</si>
  <si>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</si>
  <si>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</si>
  <si>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</si>
  <si>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</si>
  <si>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</si>
  <si>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</si>
  <si>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</si>
  <si>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</si>
  <si>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</si>
  <si>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</si>
  <si>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</si>
  <si>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</si>
  <si>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</si>
  <si>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</si>
  <si>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</si>
  <si>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</si>
  <si>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</si>
  <si>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</si>
  <si>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</si>
  <si>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</si>
  <si>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</si>
  <si>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</si>
  <si>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</si>
  <si>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</si>
  <si>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</si>
  <si>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</si>
  <si>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</si>
  <si>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</si>
  <si>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</si>
  <si>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</si>
  <si>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</si>
  <si>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</si>
  <si>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</si>
  <si>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</si>
  <si>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</si>
  <si>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</si>
  <si>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</si>
  <si>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</si>
  <si>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0980</t>
  </si>
  <si>
    <t>Załącznik Nr 3 cd.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</si>
  <si>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</si>
  <si>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</si>
  <si>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</si>
  <si>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</si>
  <si>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</si>
  <si>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</si>
  <si>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</si>
  <si>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</si>
  <si>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</si>
  <si>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</si>
  <si>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</si>
  <si>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</si>
  <si>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</si>
  <si>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</si>
  <si>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</si>
  <si>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</si>
  <si>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</si>
  <si>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</si>
  <si>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</si>
  <si>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</si>
  <si>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</si>
  <si>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</si>
  <si>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</si>
  <si>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</si>
  <si>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</si>
  <si>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</si>
  <si>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</si>
  <si>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</si>
  <si>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</si>
  <si>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</si>
  <si>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</si>
  <si>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</si>
  <si>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</si>
  <si>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</si>
  <si>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</si>
  <si>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</si>
  <si>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</si>
  <si>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</si>
  <si>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</si>
  <si>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</si>
  <si>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</si>
  <si>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</si>
  <si>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</si>
  <si>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</si>
  <si>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</si>
  <si>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</si>
  <si>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</si>
  <si>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</si>
  <si>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</si>
  <si>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</si>
  <si>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</si>
  <si>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</si>
  <si>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</si>
  <si>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</si>
  <si>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</si>
  <si>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</si>
  <si>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</si>
  <si>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</si>
  <si>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</si>
  <si>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</si>
  <si>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</si>
  <si>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</si>
  <si>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</si>
  <si>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</si>
  <si>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</si>
  <si>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</si>
  <si>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</si>
  <si>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</si>
  <si>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</si>
  <si>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</si>
  <si>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</si>
  <si>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t>wpłaty z tytułu odpłatnego nabycia prawa własności oraz prawa użytkowania wieczystego nieruchomości</t>
  </si>
  <si>
    <t>wpływy z podatku dochodowego od osób fizycznych</t>
  </si>
  <si>
    <t>Plan 2019r.</t>
  </si>
  <si>
    <t>I. Dochody i wydatki związane z realizacją zadań z zakresu administracji rządowej zleconych gminie i innych zadań zleconych odrębnymi ustawami w 2019r.</t>
  </si>
  <si>
    <t>II. Dochody budżetu państwa związane z realizacją zadań zleconych jednostkom samorządu terytorialnegoz w 2019r.</t>
  </si>
  <si>
    <t>wpływy z tytułu grzywień, mandatów i innych kar pieniężnych od osób fizycznych</t>
  </si>
  <si>
    <t xml:space="preserve">wpływy z rozliczeń/zwrotów z lat ubiegłych </t>
  </si>
  <si>
    <t>85513</t>
  </si>
  <si>
    <t xml:space="preserve">wydatki osobowe niezaliczone do wynagrodzeń </t>
  </si>
  <si>
    <t xml:space="preserve">świadczenia społeczne </t>
  </si>
  <si>
    <t xml:space="preserve">dodatkowe wynagrodzenie roczne </t>
  </si>
  <si>
    <t xml:space="preserve">składki na fundusz pracy </t>
  </si>
  <si>
    <t xml:space="preserve">zakup energii </t>
  </si>
  <si>
    <t xml:space="preserve">zakup usług remontowych </t>
  </si>
  <si>
    <t xml:space="preserve">zakup usług zdrowotnych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</si>
  <si>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</si>
  <si>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</si>
  <si>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</si>
  <si>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400</t>
  </si>
  <si>
    <t>WYTWARZANIE I ZAOPATRYWANIE W ENERGIĘ ELEKTRYCZNĄ, GAZ I WODĘ</t>
  </si>
  <si>
    <t>Dostarczanie energii elektrycznej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</si>
  <si>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</si>
  <si>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</si>
  <si>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</si>
  <si>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zakup materiałów i wyposażenia - UG</t>
  </si>
  <si>
    <r>
      <t xml:space="preserve">zakup materiałów i wyposażenia </t>
    </r>
    <r>
      <rPr>
        <b/>
        <sz val="8"/>
        <rFont val="Arial CE"/>
        <family val="0"/>
      </rPr>
      <t>(w tym fundusz sołecki 4.000,00 zł)</t>
    </r>
  </si>
  <si>
    <t>Realizacja zadań wymagających stosowania specjalnej organizacji nauki i metod pracy dla dzieci i młodzieży w szkołach podstawowych</t>
  </si>
  <si>
    <t>80152</t>
  </si>
  <si>
    <t>świadczenia społeczne (w tym dożywianie 25.000,00zł)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</si>
  <si>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</si>
  <si>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</si>
  <si>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</si>
  <si>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r>
      <t xml:space="preserve">zakup materiałów i wyposażenia </t>
    </r>
    <r>
      <rPr>
        <b/>
        <sz val="8"/>
        <rFont val="Arial CE"/>
        <family val="0"/>
      </rPr>
      <t>(w tym fundusz sołecki 2.542,59 zł)</t>
    </r>
  </si>
  <si>
    <r>
      <t xml:space="preserve">zakup usług pozostałych </t>
    </r>
    <r>
      <rPr>
        <b/>
        <sz val="8"/>
        <rFont val="Arial CE"/>
        <family val="0"/>
      </rPr>
      <t>(w tym fundusz sołecki 1.000,00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</si>
  <si>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12.244,08 zł)</t>
    </r>
    <r>
      <rPr>
        <sz val="8"/>
        <rFont val="Arial CE"/>
        <family val="0"/>
      </rPr>
      <t xml:space="preserve"> </t>
    </r>
  </si>
  <si>
    <t>90026</t>
  </si>
  <si>
    <t>Pozostałe działania związane z gospodarką odpadami</t>
  </si>
  <si>
    <r>
      <t xml:space="preserve">zakup usług remontowych </t>
    </r>
    <r>
      <rPr>
        <b/>
        <sz val="8"/>
        <rFont val="Arial CE"/>
        <family val="0"/>
      </rPr>
      <t>(w tym fundusz sołecki 2.500,00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</si>
  <si>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89.662,15 zł)</t>
    </r>
  </si>
  <si>
    <r>
      <t xml:space="preserve">zakup usług remontowych </t>
    </r>
    <r>
      <rPr>
        <b/>
        <sz val="8"/>
        <rFont val="Arial CE"/>
        <family val="0"/>
      </rPr>
      <t>(w tym fundusz sołecki 4.500,00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</si>
  <si>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31.500,00 zł)</t>
    </r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</si>
  <si>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</si>
  <si>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</si>
  <si>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</si>
  <si>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</si>
  <si>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</si>
  <si>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</si>
  <si>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</si>
  <si>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</si>
  <si>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Gospodarka odpadami komunalnymi</t>
  </si>
  <si>
    <t>Załącznik Nr 1 do</t>
  </si>
  <si>
    <t>Załącznik Nr 2 do</t>
  </si>
  <si>
    <t>Załącznik Nr 3 do</t>
  </si>
  <si>
    <t>Zmiany</t>
  </si>
  <si>
    <t>Plan po zmianach</t>
  </si>
  <si>
    <t>Uzasadnienie</t>
  </si>
  <si>
    <t>Dotacja celowa na wypłatę zryczałtowanych dodatków energetycznych - pismo Woj. Wielkop. Nr FB-I.3111.19.2019.8 z dnia 22.01.2019r.</t>
  </si>
  <si>
    <t>Karta Dużej Rodziny</t>
  </si>
  <si>
    <t>85503</t>
  </si>
  <si>
    <t>0630</t>
  </si>
  <si>
    <t>wpływy z tytułu opłat i kosztów sądowych oraz innych opłat uiszczanych na rzecz Skarbu Państwa z tytułu postępowania sądowego i prokuratorskiego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</si>
  <si>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8.500,00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</si>
  <si>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35.000,00 zł)</t>
    </r>
  </si>
  <si>
    <t>85415</t>
  </si>
  <si>
    <t>Pomoc materialna dla uczniów o charakterze socjalnym</t>
  </si>
  <si>
    <t>Dochody z tytułu wyroku sądowego (przydowmowe oczyszczalnie ścieków)</t>
  </si>
  <si>
    <t>Dotacja celowa na dofinansowanie świadcvzeń pomocy materialnej dla uczniów - pismo Woj. Wielkop. Nr FB-I.3111.104.2019.8 z dnia 3.04.2019r.</t>
  </si>
  <si>
    <t>dotacje celowe otrzymane z bp na realizację zadań bieżących z zakresu administracji rządowej oraz innych zadań zleconych gminie ustawami</t>
  </si>
  <si>
    <t>Wybory do Parlamentu Europejskiego</t>
  </si>
  <si>
    <r>
      <t xml:space="preserve">zakup usług pozostałych </t>
    </r>
    <r>
      <rPr>
        <b/>
        <sz val="8"/>
        <rFont val="Arial CE"/>
        <family val="0"/>
      </rPr>
      <t>(w tym fundusz sołecki 6.000,00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</si>
  <si>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51.085,99 zł)</t>
    </r>
  </si>
  <si>
    <t>dotacja celowa otrzymana z tyt.pomocy finansowej udzielanej między jst na dofinansowanie własnych zadań inwestycjnych i zakupów inwestycyjnych</t>
  </si>
  <si>
    <t>Umowa nr 133/2019 z dnia 8.04.2019r. o pomocy finansowej na dofinansowanie przebudowy dróg dojazdowych do gruntów rolnych</t>
  </si>
  <si>
    <t>dotacja celowa otrzymana z tyt. pomocy finansowej udzielanej między jst na dofinansowanie własnych zadań bieżących</t>
  </si>
  <si>
    <t>Umowa nr 190/2019 z dnia 8.04.2019r. o pomocy finansowej na dofinansowanie zakupu sadzonek drzew miododajnych</t>
  </si>
  <si>
    <t>Dotacja celowa na realizację zadań związanych z KDR  - pismo Woj.Wielkop. Nr FB-I.3111.135.2019.6 z dnia 30.04.2019r.</t>
  </si>
  <si>
    <t>Dotacja celowa na dofinansowanie wypłat zasiłków stałych - pismo Woj. Wielkop. Nr FB-I.3111.134.2019.6 z dnia 29.04.2019r.</t>
  </si>
  <si>
    <t>subwencja oświatowa</t>
  </si>
  <si>
    <t>Załącznik Nr 4 do</t>
  </si>
  <si>
    <t xml:space="preserve">                                       Zadania inwestycyjne w 2019r.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</si>
  <si>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</si>
  <si>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</si>
  <si>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</si>
  <si>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</si>
  <si>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</si>
  <si>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</si>
  <si>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</si>
  <si>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przepompowni ścieków w Grzebienisku</t>
  </si>
  <si>
    <t>UG Duszniki</t>
  </si>
  <si>
    <t>Budowa sieci wodociągowej w Dusznikach -ul.Broniewskiego-ul.Łąkowa</t>
  </si>
  <si>
    <t>Pozyskiwanie materiałów do zgłoszenia robót budowlanych</t>
  </si>
  <si>
    <t>Pomoc finansowa na dofinansowanie przebudowy dróg powiatowych</t>
  </si>
  <si>
    <t>Starostwo Powiatowe Szamotuły</t>
  </si>
  <si>
    <t>Przebudowa ul.Św.Floriana w Dusznikach - II etap</t>
  </si>
  <si>
    <t>Przebudowa ul. Wąska, Krótka w Podrzewiu</t>
  </si>
  <si>
    <t>Przebudowa ul. Kasztanowa w Grzebienisku</t>
  </si>
  <si>
    <t>Przebudowa ul. Leśna w Grzebienisku</t>
  </si>
  <si>
    <t>Przebudowa drogi gminnej Zakrzewko</t>
  </si>
  <si>
    <t>Przebudowa dróg gminnych</t>
  </si>
  <si>
    <t>Projekt przebudowy drogi gminnej Chełminko</t>
  </si>
  <si>
    <t>Projekt przebudowy drogi gminnej Zakrzewko</t>
  </si>
  <si>
    <t>Projekty drogowe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</si>
  <si>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</si>
  <si>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Podrzewie</t>
  </si>
  <si>
    <t>Projekty drogowe Sędzinko-Zalesie</t>
  </si>
  <si>
    <t>Projekty drogowe Sędziny</t>
  </si>
  <si>
    <t>Projekty drogowe Zakrzewko</t>
  </si>
  <si>
    <t>Budowa budynku socjalnego</t>
  </si>
  <si>
    <t>Wydatki na zakupy inwestycyjne jednostek budżetowych</t>
  </si>
  <si>
    <t>Zakup kontenerów mieszkaniowych</t>
  </si>
  <si>
    <t>Zakup sprzętu komputerowego z oprogramowaniem dla Urzędu Gminy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</si>
  <si>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</si>
  <si>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kamery termowizyjnej dla OSP Duszniki</t>
  </si>
  <si>
    <t>Przebudowa kotłowni w Szkole Podstawowej w Grzebienisku z paliwa stalego na gazowe wraz z instalacją gazu</t>
  </si>
  <si>
    <t>GZO Duszniki</t>
  </si>
  <si>
    <t>Wymiana dachu na Oddziale Przedszkola w Sękowie</t>
  </si>
  <si>
    <t xml:space="preserve">Budowa oświetlenia ulicznego Duszniki (Chełmińska) </t>
  </si>
  <si>
    <t xml:space="preserve">Budowa oświetlenia ulicznego Duszniki (Podrzewska) </t>
  </si>
  <si>
    <t xml:space="preserve">Budowa oświetlenia ulicznego Grzebienisko (Miodowa) </t>
  </si>
  <si>
    <t>Budowa oświetlenia ulicznego Chełminko</t>
  </si>
  <si>
    <t xml:space="preserve">Budowa oświetlenia ulicznego Podrzewie (Wąska) </t>
  </si>
  <si>
    <t xml:space="preserve">Budowa oświetlenia ulicznego Wilkowo (Bukowska) </t>
  </si>
  <si>
    <r>
      <t xml:space="preserve">Budowa oświetlenia ulicznego Ceradz Dolny </t>
    </r>
    <r>
      <rPr>
        <i/>
        <sz val="8"/>
        <rFont val="Arial"/>
        <family val="2"/>
      </rPr>
      <t>(Okrężna-2 lampy)</t>
    </r>
  </si>
  <si>
    <t>Podrzewie - projekt oświetlenia ulicznego</t>
  </si>
  <si>
    <t>Wilkowo - projekt oświetlenia ulicznego</t>
  </si>
  <si>
    <t>Zakup lamp hybrydowych</t>
  </si>
  <si>
    <t>Zakup lampy hybrydowej Brzoza-Grodziszczko</t>
  </si>
  <si>
    <t>Zakup lampy hybrydowej Ceradz Dolny</t>
  </si>
  <si>
    <t>Zakup lampy hybrydowej Chełminko</t>
  </si>
  <si>
    <t>Zakup lampy hybrydowej Duszniki</t>
  </si>
  <si>
    <t>Zakup lampy hybrydowej Mieściska-Sarbia</t>
  </si>
  <si>
    <t>Zakup lamp hybrydowych Sędzinko-Zalesie</t>
  </si>
  <si>
    <t>Zakup traktorka ogrodowego STIHL z osprzętem</t>
  </si>
  <si>
    <t>OGÓŁEM</t>
  </si>
  <si>
    <t>Przebudowa dróg dojazdowych do gruntów rolnych</t>
  </si>
  <si>
    <t xml:space="preserve">                                 Przychody i rozchody budżetu w 2019r.</t>
  </si>
  <si>
    <t>Lp.</t>
  </si>
  <si>
    <t>Klasyfikacja
§</t>
  </si>
  <si>
    <t>Przychody ogółem:</t>
  </si>
  <si>
    <t>1.</t>
  </si>
  <si>
    <t>Przychody z zaciągniętych pożyczek na finansowanie zadań realizowanych
z udziałem środków pochodzących z budżetu UE</t>
  </si>
  <si>
    <t>§ 903</t>
  </si>
  <si>
    <t>2.</t>
  </si>
  <si>
    <t>Przychody ze sprzedaży innych papierów wartościowych</t>
  </si>
  <si>
    <t>§ 931</t>
  </si>
  <si>
    <t>3.</t>
  </si>
  <si>
    <t>Przychody z prywatyzacji</t>
  </si>
  <si>
    <t xml:space="preserve">§ 941 do 944 </t>
  </si>
  <si>
    <t>4.</t>
  </si>
  <si>
    <t>Przychody ze spłat pożyczek i kredytów  udzielonych ze środków publicznych</t>
  </si>
  <si>
    <t>§ 951</t>
  </si>
  <si>
    <t>5.</t>
  </si>
  <si>
    <t>Przychody z zaciągniętych pożyczek i kredytów na rynku krajowym</t>
  </si>
  <si>
    <t>§ 952</t>
  </si>
  <si>
    <t>6.</t>
  </si>
  <si>
    <t>Przychody z zaciągniętych pożyczek i kredytów na rynku zagranicznym</t>
  </si>
  <si>
    <t>§ 953</t>
  </si>
  <si>
    <t>7.</t>
  </si>
  <si>
    <t>Przychody z tyt. innych rozliczeń krajowych</t>
  </si>
  <si>
    <t>§ 955</t>
  </si>
  <si>
    <t>8.</t>
  </si>
  <si>
    <t>Nadwyżka z lat ubiegłych</t>
  </si>
  <si>
    <t>§ 957</t>
  </si>
  <si>
    <t>Rozchody ogółem:</t>
  </si>
  <si>
    <t>Spłaty pożyczek otrzymanych na finansowanie zadań realizowanych z udziałem środków pochodzących z budżetu UE</t>
  </si>
  <si>
    <t>§ 963</t>
  </si>
  <si>
    <t xml:space="preserve">Wykup innych papierów wartościowych </t>
  </si>
  <si>
    <t>§ 982</t>
  </si>
  <si>
    <t>Udzielone pożyczki kredyty</t>
  </si>
  <si>
    <t>§ 991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</si>
  <si>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</si>
  <si>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</si>
  <si>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</si>
  <si>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</si>
  <si>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Przelewy na rachunki lokat</t>
  </si>
  <si>
    <t>§ 994</t>
  </si>
  <si>
    <t>Rozchody z tytułu innych rozliczeń krajowych</t>
  </si>
  <si>
    <t>§ 995</t>
  </si>
  <si>
    <t>Zmiana</t>
  </si>
  <si>
    <t>Ogółem</t>
  </si>
  <si>
    <t>środki na dofinansowanie własnych inwestycji gmin, powiatów, samorządów województw, pozyskane z innych źródeł</t>
  </si>
  <si>
    <t>Umowa o przyznaniu pomocy Nr 01167-6935-UM1511874/18 z dnia 6.05.2019r.</t>
  </si>
  <si>
    <t>Dotacja celowa na przygotowanie i przeprowadzenie wyborów - pism KBW Nr DPZ-803-3/19 z dn. 10.5.2019r.</t>
  </si>
  <si>
    <t>środki wypracowane przez WTZ</t>
  </si>
  <si>
    <t>Przebudowa w Centrum Animacji Kultury w Dusznikach</t>
  </si>
  <si>
    <r>
      <t xml:space="preserve">Przebudowa drogi gminnej nr 263515P ul. Leśna w Niewierzu </t>
    </r>
    <r>
      <rPr>
        <i/>
        <sz val="8"/>
        <rFont val="Arial CE"/>
        <family val="0"/>
      </rPr>
      <t>(wcześniejsza nazwa zadania: Przebudowa ul. Leśna w Niewierzu)</t>
    </r>
  </si>
  <si>
    <t>Załącznik Nr 5 do</t>
  </si>
  <si>
    <t>Dotacja celowa na zwrot części podatku akcyzowego za I okres płatniczy - pismo Woj.Wielkop. Nr FB-I.3111.159.2019.8 z dnia 21.05.2019r.</t>
  </si>
  <si>
    <t>przesunięcie</t>
  </si>
  <si>
    <t xml:space="preserve">              Wydatki jednostek pomocniczych na rok 2019</t>
  </si>
  <si>
    <t>Nazwa jednostki pomocniczej</t>
  </si>
  <si>
    <t xml:space="preserve">Kwota </t>
  </si>
  <si>
    <t>Kwota po zmianie</t>
  </si>
  <si>
    <t>Brzoza-Grodziszczko</t>
  </si>
  <si>
    <t>Razem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</si>
  <si>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</si>
  <si>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</si>
  <si>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</si>
  <si>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</si>
  <si>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</si>
  <si>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</si>
  <si>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</si>
  <si>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</si>
  <si>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</si>
  <si>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</si>
  <si>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</si>
  <si>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</si>
  <si>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</si>
  <si>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</si>
  <si>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</si>
  <si>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</si>
  <si>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</si>
  <si>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</si>
  <si>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</si>
  <si>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</si>
  <si>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</si>
  <si>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</si>
  <si>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</si>
  <si>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</si>
  <si>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</si>
  <si>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r>
      <t xml:space="preserve">zakup materiałów i wyposażenia </t>
    </r>
    <r>
      <rPr>
        <b/>
        <sz val="8"/>
        <rFont val="Arial CE"/>
        <family val="0"/>
      </rPr>
      <t>(w tym fundusz sołecki 2.500,00 zł)</t>
    </r>
  </si>
  <si>
    <r>
      <t xml:space="preserve">zakup usług remontowych </t>
    </r>
    <r>
      <rPr>
        <b/>
        <sz val="8"/>
        <rFont val="Arial CE"/>
        <family val="0"/>
      </rPr>
      <t>(w tym fundusz sołecki 49.033,47 zł)</t>
    </r>
  </si>
  <si>
    <t>z dnia 30 lipca 2019r.</t>
  </si>
  <si>
    <t xml:space="preserve">                         z dnia 30 lipca 2019r.</t>
  </si>
  <si>
    <t>Plan dochodów budżetu gminy na 2019r. - IX zmiana</t>
  </si>
  <si>
    <t>Dotacja celowa na realizację programu "Posiłek w szkole i w domu" - pismo Woj. Wielkop. Nr FB-I.3111.200.2019.8 z dnia 17.06.2019r.</t>
  </si>
  <si>
    <t>Dotacja celowa na realizację programu "Dobry start"  - pismo Woj.Wielkop. Nr FB-I.3111.216.2019.2 z dnia 3.07.2019r.</t>
  </si>
  <si>
    <t>Plan wydatków budżetu gminy na 2019r. - IX zmiana</t>
  </si>
  <si>
    <t>zwiększenie</t>
  </si>
  <si>
    <t>wpłata środków finansowych z niewykorzystanych w terminie wydatków, które nie wygasają z upływem roku budżetowego</t>
  </si>
  <si>
    <t>środki z niewykorzystanych wydatków niewygasających</t>
  </si>
  <si>
    <t>6680</t>
  </si>
  <si>
    <t>Dotacja celowa na opłacenie składek na ubez.zdrowotne - pismo Woj.Wielkop. Nr FB-I.3111.227.2019.6 z dnia 12.07.2019r.</t>
  </si>
  <si>
    <t>Przebudowa świetlicy wiejskiej w Grzebienisku (dokumentacja)</t>
  </si>
  <si>
    <t>Projekty wodno-kanalizacyjne</t>
  </si>
  <si>
    <t xml:space="preserve">Budowa oświetlenia ulicznego Wilkowo (Poznańska) </t>
  </si>
  <si>
    <t xml:space="preserve">przesunięcie </t>
  </si>
  <si>
    <t>Dotacje przedmiotowe, podmiotowe i celowe na zadania własne gminy realizowane przez podmioty należące do sektora finansów publicznych w 2019r.</t>
  </si>
  <si>
    <t>Nazwa zadania</t>
  </si>
  <si>
    <t>Kwota dotacji</t>
  </si>
  <si>
    <t>Kwota dotacji po zmianach</t>
  </si>
  <si>
    <t>Załącznik Nr 6 do</t>
  </si>
  <si>
    <t xml:space="preserve">                         Załącznik Nr 7 do</t>
  </si>
  <si>
    <r>
      <t xml:space="preserve">zakup materiałów i wyposażenia </t>
    </r>
    <r>
      <rPr>
        <b/>
        <sz val="8"/>
        <rFont val="Arial CE"/>
        <family val="0"/>
      </rPr>
      <t>(w tym fundusz sołecki 52.076,47 zł)</t>
    </r>
  </si>
  <si>
    <r>
      <t xml:space="preserve">zakup usług pozostałych </t>
    </r>
    <r>
      <rPr>
        <b/>
        <sz val="8"/>
        <rFont val="Arial CE"/>
        <family val="0"/>
      </rPr>
      <t>(w tym fundusz sołecki 72.355,24 zł)</t>
    </r>
  </si>
  <si>
    <t>Uchwały Rady Gminy Duszniki Nr XIII/63/19</t>
  </si>
  <si>
    <t xml:space="preserve">                         Uchwały Rady Gminy Duszniki Nr XIII/63/19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</si>
</sst>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#,##0.00\ _z_ł"/>
  </numFmts>
  <fonts count="137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9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62"/>
      <name val="Arial CE"/>
      <family val="0"/>
    </font>
    <font>
      <sz val="10"/>
      <color indexed="62"/>
      <name val="Arial"/>
      <family val="2"/>
    </font>
    <font>
      <sz val="9"/>
      <color indexed="8"/>
      <name val="Arial"/>
      <family val="2"/>
    </font>
    <font>
      <b/>
      <sz val="10"/>
      <color indexed="62"/>
      <name val="Arial CE"/>
      <family val="2"/>
    </font>
    <font>
      <b/>
      <sz val="9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theme="3" tint="0.39998000860214233"/>
      <name val="Arial CE"/>
      <family val="0"/>
    </font>
    <font>
      <sz val="10"/>
      <color theme="3" tint="0.39998000860214233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0.39998000860214233"/>
      <name val="Arial CE"/>
      <family val="2"/>
    </font>
    <font>
      <sz val="11"/>
      <color rgb="FF00B050"/>
      <name val="Arial CE"/>
      <family val="0"/>
    </font>
    <font>
      <b/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0" fillId="0" borderId="0">
      <alignment/>
      <protection/>
    </xf>
    <xf numFmtId="0" fontId="105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7" fontId="19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7" fontId="24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2" fillId="0" borderId="11" xfId="0" applyNumberFormat="1" applyFont="1" applyBorder="1" applyAlignment="1">
      <alignment horizontal="center" vertical="center"/>
    </xf>
    <xf numFmtId="8" fontId="25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horizontal="center" vertical="center"/>
    </xf>
    <xf numFmtId="7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2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9" fillId="0" borderId="0" xfId="0" applyNumberFormat="1" applyFont="1" applyAlignment="1">
      <alignment vertical="center" wrapText="1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/>
    </xf>
    <xf numFmtId="0" fontId="112" fillId="0" borderId="23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 wrapText="1"/>
    </xf>
    <xf numFmtId="0" fontId="112" fillId="0" borderId="11" xfId="0" applyFont="1" applyBorder="1" applyAlignment="1">
      <alignment vertical="center" wrapText="1"/>
    </xf>
    <xf numFmtId="0" fontId="113" fillId="0" borderId="11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 wrapText="1"/>
    </xf>
    <xf numFmtId="0" fontId="112" fillId="0" borderId="25" xfId="0" applyFont="1" applyBorder="1" applyAlignment="1">
      <alignment horizontal="left" vertical="center" wrapText="1"/>
    </xf>
    <xf numFmtId="49" fontId="112" fillId="0" borderId="23" xfId="0" applyNumberFormat="1" applyFont="1" applyBorder="1" applyAlignment="1">
      <alignment horizontal="center" vertical="center"/>
    </xf>
    <xf numFmtId="8" fontId="112" fillId="0" borderId="23" xfId="0" applyNumberFormat="1" applyFont="1" applyBorder="1" applyAlignment="1">
      <alignment horizontal="center" vertical="center"/>
    </xf>
    <xf numFmtId="0" fontId="112" fillId="0" borderId="23" xfId="0" applyFont="1" applyBorder="1" applyAlignment="1">
      <alignment horizontal="left" vertical="center" wrapText="1"/>
    </xf>
    <xf numFmtId="0" fontId="115" fillId="0" borderId="14" xfId="0" applyFont="1" applyBorder="1" applyAlignment="1" quotePrefix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5" xfId="0" applyFont="1" applyBorder="1" applyAlignment="1">
      <alignment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vertical="center" wrapText="1"/>
    </xf>
    <xf numFmtId="49" fontId="115" fillId="0" borderId="14" xfId="0" applyNumberFormat="1" applyFont="1" applyBorder="1" applyAlignment="1">
      <alignment horizontal="center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49" fontId="115" fillId="0" borderId="26" xfId="0" applyNumberFormat="1" applyFont="1" applyBorder="1" applyAlignment="1">
      <alignment horizontal="center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7" fontId="115" fillId="0" borderId="15" xfId="0" applyNumberFormat="1" applyFont="1" applyBorder="1" applyAlignment="1">
      <alignment vertical="center" wrapText="1"/>
    </xf>
    <xf numFmtId="0" fontId="116" fillId="0" borderId="26" xfId="0" applyFont="1" applyBorder="1" applyAlignment="1">
      <alignment vertical="center"/>
    </xf>
    <xf numFmtId="0" fontId="117" fillId="0" borderId="27" xfId="0" applyFont="1" applyBorder="1" applyAlignment="1">
      <alignment vertical="center"/>
    </xf>
    <xf numFmtId="49" fontId="115" fillId="0" borderId="14" xfId="0" applyNumberFormat="1" applyFont="1" applyBorder="1" applyAlignment="1">
      <alignment horizontal="center" vertical="center" wrapText="1"/>
    </xf>
    <xf numFmtId="49" fontId="115" fillId="0" borderId="26" xfId="0" applyNumberFormat="1" applyFont="1" applyBorder="1" applyAlignment="1">
      <alignment horizontal="center" vertical="center" wrapText="1"/>
    </xf>
    <xf numFmtId="49" fontId="115" fillId="0" borderId="14" xfId="0" applyNumberFormat="1" applyFont="1" applyBorder="1" applyAlignment="1">
      <alignment horizontal="center" vertical="center"/>
    </xf>
    <xf numFmtId="49" fontId="118" fillId="0" borderId="15" xfId="0" applyNumberFormat="1" applyFont="1" applyBorder="1" applyAlignment="1">
      <alignment horizontal="center" vertical="center"/>
    </xf>
    <xf numFmtId="0" fontId="115" fillId="0" borderId="15" xfId="0" applyFont="1" applyBorder="1" applyAlignment="1">
      <alignment horizontal="left" vertical="center" wrapText="1"/>
    </xf>
    <xf numFmtId="0" fontId="119" fillId="0" borderId="27" xfId="0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7" fontId="119" fillId="0" borderId="13" xfId="0" applyNumberFormat="1" applyFont="1" applyBorder="1" applyAlignment="1">
      <alignment horizontal="center" vertical="center" wrapText="1"/>
    </xf>
    <xf numFmtId="0" fontId="119" fillId="0" borderId="26" xfId="0" applyFont="1" applyBorder="1" applyAlignment="1">
      <alignment horizontal="left" vertical="center" wrapText="1"/>
    </xf>
    <xf numFmtId="7" fontId="119" fillId="0" borderId="12" xfId="0" applyNumberFormat="1" applyFont="1" applyBorder="1" applyAlignment="1">
      <alignment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8" fontId="112" fillId="0" borderId="23" xfId="0" applyNumberFormat="1" applyFont="1" applyBorder="1" applyAlignment="1" quotePrefix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 quotePrefix="1">
      <alignment horizontal="center" vertical="center"/>
    </xf>
    <xf numFmtId="167" fontId="114" fillId="0" borderId="11" xfId="0" applyNumberFormat="1" applyFont="1" applyBorder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8" fontId="114" fillId="0" borderId="11" xfId="0" applyNumberFormat="1" applyFont="1" applyBorder="1" applyAlignment="1">
      <alignment horizontal="center" vertical="center"/>
    </xf>
    <xf numFmtId="49" fontId="112" fillId="0" borderId="18" xfId="0" applyNumberFormat="1" applyFont="1" applyBorder="1" applyAlignment="1">
      <alignment horizontal="center" vertical="center"/>
    </xf>
    <xf numFmtId="8" fontId="112" fillId="0" borderId="18" xfId="0" applyNumberFormat="1" applyFont="1" applyBorder="1" applyAlignment="1">
      <alignment horizontal="center" vertical="center"/>
    </xf>
    <xf numFmtId="0" fontId="112" fillId="0" borderId="18" xfId="0" applyFont="1" applyBorder="1" applyAlignment="1">
      <alignment horizontal="left" vertical="center" wrapText="1"/>
    </xf>
    <xf numFmtId="8" fontId="120" fillId="0" borderId="23" xfId="0" applyNumberFormat="1" applyFont="1" applyBorder="1" applyAlignment="1">
      <alignment horizontal="center" vertical="center"/>
    </xf>
    <xf numFmtId="8" fontId="114" fillId="0" borderId="28" xfId="0" applyNumberFormat="1" applyFont="1" applyBorder="1" applyAlignment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15" fillId="0" borderId="19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49" fontId="115" fillId="0" borderId="29" xfId="0" applyNumberFormat="1" applyFont="1" applyBorder="1" applyAlignment="1">
      <alignment horizontal="center" vertical="center" wrapText="1"/>
    </xf>
    <xf numFmtId="7" fontId="115" fillId="0" borderId="26" xfId="0" applyNumberFormat="1" applyFont="1" applyBorder="1" applyAlignment="1">
      <alignment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7" fillId="0" borderId="15" xfId="0" applyFont="1" applyBorder="1" applyAlignment="1">
      <alignment vertical="center" wrapText="1"/>
    </xf>
    <xf numFmtId="0" fontId="117" fillId="0" borderId="15" xfId="0" applyFont="1" applyBorder="1" applyAlignment="1">
      <alignment vertical="center"/>
    </xf>
    <xf numFmtId="0" fontId="119" fillId="0" borderId="27" xfId="0" applyFont="1" applyBorder="1" applyAlignment="1">
      <alignment horizontal="left" vertical="center" wrapText="1"/>
    </xf>
    <xf numFmtId="0" fontId="119" fillId="0" borderId="14" xfId="0" applyFont="1" applyBorder="1" applyAlignment="1">
      <alignment horizontal="left" vertical="center" wrapText="1"/>
    </xf>
    <xf numFmtId="49" fontId="121" fillId="0" borderId="23" xfId="0" applyNumberFormat="1" applyFont="1" applyBorder="1" applyAlignment="1">
      <alignment horizontal="center" vertical="center" wrapText="1"/>
    </xf>
    <xf numFmtId="0" fontId="121" fillId="0" borderId="23" xfId="0" applyFont="1" applyBorder="1" applyAlignment="1">
      <alignment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49" fontId="120" fillId="0" borderId="23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7" fontId="121" fillId="0" borderId="3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7" fontId="121" fillId="0" borderId="24" xfId="0" applyNumberFormat="1" applyFont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15" fillId="0" borderId="19" xfId="0" applyNumberFormat="1" applyFont="1" applyBorder="1" applyAlignment="1">
      <alignment horizontal="center" vertical="center"/>
    </xf>
    <xf numFmtId="49" fontId="118" fillId="0" borderId="11" xfId="0" applyNumberFormat="1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 wrapText="1"/>
    </xf>
    <xf numFmtId="0" fontId="122" fillId="0" borderId="23" xfId="0" applyFont="1" applyBorder="1" applyAlignment="1">
      <alignment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8" fontId="114" fillId="0" borderId="2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5" fillId="0" borderId="20" xfId="0" applyFont="1" applyBorder="1" applyAlignment="1">
      <alignment horizontal="center" vertical="center"/>
    </xf>
    <xf numFmtId="0" fontId="115" fillId="0" borderId="23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49" fontId="115" fillId="0" borderId="20" xfId="0" applyNumberFormat="1" applyFont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49" fontId="115" fillId="0" borderId="20" xfId="0" applyNumberFormat="1" applyFont="1" applyBorder="1" applyAlignment="1">
      <alignment horizontal="center" vertical="center"/>
    </xf>
    <xf numFmtId="49" fontId="112" fillId="0" borderId="1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20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7" fontId="115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15" fillId="0" borderId="15" xfId="0" applyFont="1" applyBorder="1" applyAlignment="1">
      <alignment vertical="center" wrapText="1"/>
    </xf>
    <xf numFmtId="0" fontId="112" fillId="0" borderId="23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 wrapText="1"/>
    </xf>
    <xf numFmtId="7" fontId="115" fillId="0" borderId="15" xfId="0" applyNumberFormat="1" applyFont="1" applyBorder="1" applyAlignment="1">
      <alignment vertical="center" wrapText="1"/>
    </xf>
    <xf numFmtId="0" fontId="112" fillId="0" borderId="23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5" fillId="0" borderId="15" xfId="0" applyFont="1" applyBorder="1" applyAlignment="1">
      <alignment vertical="center"/>
    </xf>
    <xf numFmtId="0" fontId="112" fillId="0" borderId="2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2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6" fontId="117" fillId="0" borderId="12" xfId="0" applyNumberFormat="1" applyFont="1" applyBorder="1" applyAlignment="1">
      <alignment vertical="center"/>
    </xf>
    <xf numFmtId="7" fontId="121" fillId="0" borderId="2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8" fontId="120" fillId="0" borderId="11" xfId="0" applyNumberFormat="1" applyFont="1" applyBorder="1" applyAlignment="1">
      <alignment horizontal="center" vertical="center"/>
    </xf>
    <xf numFmtId="7" fontId="117" fillId="0" borderId="12" xfId="0" applyNumberFormat="1" applyFont="1" applyBorder="1" applyAlignment="1">
      <alignment horizontal="right" vertical="center"/>
    </xf>
    <xf numFmtId="7" fontId="117" fillId="0" borderId="12" xfId="0" applyNumberFormat="1" applyFont="1" applyBorder="1" applyAlignment="1">
      <alignment vertical="center" wrapText="1"/>
    </xf>
    <xf numFmtId="49" fontId="112" fillId="0" borderId="23" xfId="0" applyNumberFormat="1" applyFont="1" applyBorder="1" applyAlignment="1">
      <alignment horizontal="center" vertical="center"/>
    </xf>
    <xf numFmtId="49" fontId="112" fillId="0" borderId="23" xfId="0" applyNumberFormat="1" applyFont="1" applyBorder="1" applyAlignment="1">
      <alignment horizontal="center" vertical="center" wrapText="1"/>
    </xf>
    <xf numFmtId="0" fontId="115" fillId="0" borderId="19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8" fontId="123" fillId="0" borderId="23" xfId="0" applyNumberFormat="1" applyFont="1" applyBorder="1" applyAlignment="1">
      <alignment horizontal="center" vertical="center"/>
    </xf>
    <xf numFmtId="7" fontId="34" fillId="0" borderId="0" xfId="0" applyNumberFormat="1" applyFont="1" applyAlignment="1">
      <alignment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22" fillId="0" borderId="23" xfId="0" applyFont="1" applyBorder="1" applyAlignment="1">
      <alignment horizontal="center" vertical="center" wrapText="1"/>
    </xf>
    <xf numFmtId="0" fontId="124" fillId="0" borderId="23" xfId="0" applyFont="1" applyBorder="1" applyAlignment="1">
      <alignment horizontal="center" vertical="center" wrapText="1"/>
    </xf>
    <xf numFmtId="49" fontId="121" fillId="0" borderId="25" xfId="0" applyNumberFormat="1" applyFont="1" applyBorder="1" applyAlignment="1">
      <alignment horizontal="center" vertical="center" wrapText="1"/>
    </xf>
    <xf numFmtId="7" fontId="121" fillId="0" borderId="3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1" fillId="0" borderId="11" xfId="0" applyFont="1" applyBorder="1" applyAlignment="1">
      <alignment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0" fontId="111" fillId="0" borderId="11" xfId="0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 wrapText="1"/>
    </xf>
    <xf numFmtId="7" fontId="117" fillId="0" borderId="0" xfId="0" applyNumberFormat="1" applyFont="1" applyAlignment="1">
      <alignment vertical="center" wrapText="1"/>
    </xf>
    <xf numFmtId="166" fontId="115" fillId="0" borderId="29" xfId="0" applyNumberFormat="1" applyFont="1" applyBorder="1" applyAlignment="1">
      <alignment vertical="center"/>
    </xf>
    <xf numFmtId="166" fontId="112" fillId="0" borderId="36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12" fillId="0" borderId="38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11" fillId="0" borderId="38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166" fontId="112" fillId="0" borderId="38" xfId="0" applyNumberFormat="1" applyFont="1" applyBorder="1" applyAlignment="1">
      <alignment vertical="center"/>
    </xf>
    <xf numFmtId="166" fontId="115" fillId="0" borderId="29" xfId="0" applyNumberFormat="1" applyFont="1" applyBorder="1" applyAlignment="1">
      <alignment vertical="center"/>
    </xf>
    <xf numFmtId="166" fontId="1" fillId="0" borderId="36" xfId="0" applyNumberFormat="1" applyFont="1" applyBorder="1" applyAlignment="1">
      <alignment vertical="center"/>
    </xf>
    <xf numFmtId="166" fontId="125" fillId="0" borderId="29" xfId="0" applyNumberFormat="1" applyFont="1" applyBorder="1" applyAlignment="1">
      <alignment vertical="center"/>
    </xf>
    <xf numFmtId="166" fontId="122" fillId="0" borderId="36" xfId="0" applyNumberFormat="1" applyFont="1" applyBorder="1" applyAlignment="1">
      <alignment vertical="center"/>
    </xf>
    <xf numFmtId="166" fontId="26" fillId="0" borderId="38" xfId="0" applyNumberFormat="1" applyFont="1" applyBorder="1" applyAlignment="1">
      <alignment vertical="center"/>
    </xf>
    <xf numFmtId="166" fontId="125" fillId="0" borderId="29" xfId="0" applyNumberFormat="1" applyFont="1" applyBorder="1" applyAlignment="1">
      <alignment vertical="center"/>
    </xf>
    <xf numFmtId="166" fontId="122" fillId="0" borderId="36" xfId="0" applyNumberFormat="1" applyFont="1" applyBorder="1" applyAlignment="1">
      <alignment vertical="center"/>
    </xf>
    <xf numFmtId="166" fontId="26" fillId="0" borderId="36" xfId="0" applyNumberFormat="1" applyFont="1" applyBorder="1" applyAlignment="1">
      <alignment vertical="center"/>
    </xf>
    <xf numFmtId="166" fontId="7" fillId="0" borderId="37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0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11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166" fontId="10" fillId="0" borderId="23" xfId="0" applyNumberFormat="1" applyFont="1" applyBorder="1" applyAlignment="1">
      <alignment/>
    </xf>
    <xf numFmtId="166" fontId="15" fillId="0" borderId="23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7" fontId="3" fillId="33" borderId="40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7" fontId="115" fillId="0" borderId="29" xfId="0" applyNumberFormat="1" applyFont="1" applyBorder="1" applyAlignment="1">
      <alignment vertical="center" wrapText="1"/>
    </xf>
    <xf numFmtId="7" fontId="112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12" fillId="0" borderId="38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15" fillId="0" borderId="29" xfId="0" applyNumberFormat="1" applyFont="1" applyBorder="1" applyAlignment="1">
      <alignment horizontal="right" vertical="center"/>
    </xf>
    <xf numFmtId="7" fontId="112" fillId="0" borderId="36" xfId="0" applyNumberFormat="1" applyFont="1" applyBorder="1" applyAlignment="1">
      <alignment horizontal="right" vertical="center"/>
    </xf>
    <xf numFmtId="7" fontId="115" fillId="0" borderId="2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horizontal="right" vertical="center"/>
    </xf>
    <xf numFmtId="7" fontId="1" fillId="0" borderId="36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" fillId="0" borderId="37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" fillId="0" borderId="36" xfId="0" applyNumberFormat="1" applyFont="1" applyBorder="1" applyAlignment="1">
      <alignment horizontal="right" vertical="center"/>
    </xf>
    <xf numFmtId="166" fontId="26" fillId="0" borderId="38" xfId="0" applyNumberFormat="1" applyFont="1" applyBorder="1" applyAlignment="1">
      <alignment vertical="center"/>
    </xf>
    <xf numFmtId="7" fontId="112" fillId="0" borderId="3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12" fillId="0" borderId="36" xfId="0" applyNumberFormat="1" applyFont="1" applyBorder="1" applyAlignment="1">
      <alignment vertical="center" wrapText="1"/>
    </xf>
    <xf numFmtId="7" fontId="1" fillId="0" borderId="39" xfId="0" applyNumberFormat="1" applyFont="1" applyBorder="1" applyAlignment="1">
      <alignment vertical="center" wrapText="1"/>
    </xf>
    <xf numFmtId="7" fontId="1" fillId="0" borderId="0" xfId="0" applyNumberFormat="1" applyFont="1" applyAlignment="1">
      <alignment horizontal="right" vertical="center"/>
    </xf>
    <xf numFmtId="166" fontId="1" fillId="0" borderId="11" xfId="0" applyNumberFormat="1" applyFont="1" applyBorder="1" applyAlignment="1">
      <alignment horizontal="center" vertical="center"/>
    </xf>
    <xf numFmtId="166" fontId="37" fillId="0" borderId="11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26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1" fillId="0" borderId="3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2" fillId="0" borderId="2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0" fillId="0" borderId="30" xfId="0" applyBorder="1" applyAlignment="1">
      <alignment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66" fontId="26" fillId="0" borderId="10" xfId="0" applyNumberFormat="1" applyFont="1" applyBorder="1" applyAlignment="1">
      <alignment vertical="center"/>
    </xf>
    <xf numFmtId="166" fontId="0" fillId="0" borderId="15" xfId="0" applyNumberForma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vertical="center"/>
    </xf>
    <xf numFmtId="166" fontId="26" fillId="0" borderId="37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7" fillId="34" borderId="2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7" fontId="26" fillId="0" borderId="11" xfId="0" applyNumberFormat="1" applyFont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0" xfId="0" applyFont="1" applyBorder="1" applyAlignment="1">
      <alignment vertical="center"/>
    </xf>
    <xf numFmtId="7" fontId="26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8" fontId="112" fillId="0" borderId="2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8" fontId="112" fillId="0" borderId="25" xfId="0" applyNumberFormat="1" applyFont="1" applyBorder="1" applyAlignment="1" quotePrefix="1">
      <alignment horizontal="center" vertical="center"/>
    </xf>
    <xf numFmtId="7" fontId="112" fillId="0" borderId="44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7" fontId="121" fillId="0" borderId="36" xfId="0" applyNumberFormat="1" applyFont="1" applyBorder="1" applyAlignment="1">
      <alignment horizontal="right" vertical="center" wrapText="1"/>
    </xf>
    <xf numFmtId="7" fontId="119" fillId="0" borderId="29" xfId="0" applyNumberFormat="1" applyFont="1" applyBorder="1" applyAlignment="1">
      <alignment vertical="center" wrapText="1"/>
    </xf>
    <xf numFmtId="166" fontId="117" fillId="0" borderId="29" xfId="0" applyNumberFormat="1" applyFont="1" applyBorder="1" applyAlignment="1">
      <alignment vertical="center"/>
    </xf>
    <xf numFmtId="7" fontId="121" fillId="0" borderId="44" xfId="0" applyNumberFormat="1" applyFont="1" applyBorder="1" applyAlignment="1">
      <alignment horizontal="right" vertical="center" wrapText="1"/>
    </xf>
    <xf numFmtId="7" fontId="121" fillId="0" borderId="38" xfId="0" applyNumberFormat="1" applyFont="1" applyBorder="1" applyAlignment="1">
      <alignment horizontal="right" vertical="center" wrapText="1"/>
    </xf>
    <xf numFmtId="166" fontId="1" fillId="0" borderId="45" xfId="0" applyNumberFormat="1" applyFont="1" applyBorder="1" applyAlignment="1">
      <alignment vertical="center"/>
    </xf>
    <xf numFmtId="7" fontId="23" fillId="0" borderId="11" xfId="0" applyNumberFormat="1" applyFont="1" applyBorder="1" applyAlignment="1">
      <alignment horizontal="right" vertical="center" wrapText="1"/>
    </xf>
    <xf numFmtId="7" fontId="117" fillId="0" borderId="29" xfId="0" applyNumberFormat="1" applyFont="1" applyBorder="1" applyAlignment="1">
      <alignment horizontal="right" vertical="center"/>
    </xf>
    <xf numFmtId="7" fontId="121" fillId="0" borderId="38" xfId="0" applyNumberFormat="1" applyFont="1" applyBorder="1" applyAlignment="1">
      <alignment horizontal="right" vertical="center"/>
    </xf>
    <xf numFmtId="7" fontId="1" fillId="0" borderId="46" xfId="0" applyNumberFormat="1" applyFont="1" applyBorder="1" applyAlignment="1">
      <alignment horizontal="right" vertical="center"/>
    </xf>
    <xf numFmtId="7" fontId="117" fillId="0" borderId="29" xfId="0" applyNumberFormat="1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23" fillId="0" borderId="23" xfId="0" applyNumberFormat="1" applyFont="1" applyBorder="1" applyAlignment="1">
      <alignment horizontal="right" vertical="center" wrapText="1"/>
    </xf>
    <xf numFmtId="7" fontId="21" fillId="0" borderId="15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1" fillId="0" borderId="23" xfId="0" applyFont="1" applyBorder="1" applyAlignment="1">
      <alignment horizontal="left" vertical="center" wrapText="1"/>
    </xf>
    <xf numFmtId="7" fontId="13" fillId="0" borderId="23" xfId="0" applyNumberFormat="1" applyFont="1" applyBorder="1" applyAlignment="1">
      <alignment horizontal="right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121" fillId="0" borderId="25" xfId="0" applyFont="1" applyBorder="1" applyAlignment="1">
      <alignment horizontal="left" vertical="center" wrapText="1"/>
    </xf>
    <xf numFmtId="7" fontId="23" fillId="0" borderId="25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17" fillId="0" borderId="12" xfId="0" applyNumberFormat="1" applyFont="1" applyBorder="1" applyAlignment="1">
      <alignment horizontal="right" vertical="center" wrapText="1"/>
    </xf>
    <xf numFmtId="7" fontId="117" fillId="0" borderId="29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7" fontId="26" fillId="0" borderId="24" xfId="0" applyNumberFormat="1" applyFont="1" applyBorder="1" applyAlignment="1">
      <alignment vertical="center"/>
    </xf>
    <xf numFmtId="7" fontId="26" fillId="0" borderId="4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7" fontId="26" fillId="0" borderId="47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/>
    </xf>
    <xf numFmtId="7" fontId="1" fillId="0" borderId="36" xfId="0" applyNumberFormat="1" applyFont="1" applyBorder="1" applyAlignment="1">
      <alignment horizontal="right" vertical="center" wrapText="1"/>
    </xf>
    <xf numFmtId="7" fontId="26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7" fontId="26" fillId="0" borderId="38" xfId="0" applyNumberFormat="1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166" fontId="1" fillId="0" borderId="46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166" fontId="119" fillId="0" borderId="29" xfId="0" applyNumberFormat="1" applyFont="1" applyBorder="1" applyAlignment="1">
      <alignment vertical="center"/>
    </xf>
    <xf numFmtId="166" fontId="119" fillId="0" borderId="1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166" fontId="0" fillId="0" borderId="18" xfId="0" applyNumberForma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8" fontId="1" fillId="0" borderId="32" xfId="0" applyNumberFormat="1" applyFont="1" applyBorder="1" applyAlignment="1">
      <alignment horizontal="center" vertical="center"/>
    </xf>
    <xf numFmtId="7" fontId="1" fillId="0" borderId="45" xfId="0" applyNumberFormat="1" applyFont="1" applyBorder="1" applyAlignment="1">
      <alignment horizontal="right" vertical="center"/>
    </xf>
    <xf numFmtId="7" fontId="26" fillId="0" borderId="32" xfId="0" applyNumberFormat="1" applyFont="1" applyBorder="1" applyAlignment="1">
      <alignment vertical="center"/>
    </xf>
    <xf numFmtId="7" fontId="112" fillId="0" borderId="38" xfId="0" applyNumberFormat="1" applyFont="1" applyBorder="1" applyAlignment="1">
      <alignment vertical="center" wrapText="1"/>
    </xf>
    <xf numFmtId="7" fontId="0" fillId="0" borderId="0" xfId="0" applyNumberFormat="1" applyAlignment="1">
      <alignment vertical="center"/>
    </xf>
    <xf numFmtId="7" fontId="121" fillId="0" borderId="44" xfId="0" applyNumberFormat="1" applyFont="1" applyBorder="1" applyAlignment="1">
      <alignment horizontal="right" vertical="center"/>
    </xf>
    <xf numFmtId="7" fontId="121" fillId="0" borderId="34" xfId="0" applyNumberFormat="1" applyFont="1" applyBorder="1" applyAlignment="1">
      <alignment horizontal="right" vertical="center"/>
    </xf>
    <xf numFmtId="166" fontId="26" fillId="0" borderId="18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166" fontId="26" fillId="0" borderId="46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 wrapText="1"/>
    </xf>
    <xf numFmtId="49" fontId="121" fillId="0" borderId="28" xfId="0" applyNumberFormat="1" applyFont="1" applyBorder="1" applyAlignment="1">
      <alignment horizontal="center" vertical="center" wrapText="1"/>
    </xf>
    <xf numFmtId="0" fontId="121" fillId="0" borderId="1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/>
    </xf>
    <xf numFmtId="0" fontId="0" fillId="0" borderId="35" xfId="0" applyBorder="1" applyAlignment="1">
      <alignment horizontal="center" vertical="center"/>
    </xf>
    <xf numFmtId="166" fontId="1" fillId="0" borderId="18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horizontal="left" vertical="center" wrapText="1"/>
    </xf>
    <xf numFmtId="166" fontId="26" fillId="0" borderId="3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1" fillId="0" borderId="50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166" fontId="26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7" fontId="117" fillId="0" borderId="15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49" fontId="121" fillId="0" borderId="11" xfId="0" applyNumberFormat="1" applyFont="1" applyBorder="1" applyAlignment="1" quotePrefix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166" fontId="1" fillId="0" borderId="4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7" fontId="119" fillId="0" borderId="40" xfId="0" applyNumberFormat="1" applyFont="1" applyFill="1" applyBorder="1" applyAlignment="1">
      <alignment horizontal="right" vertical="center"/>
    </xf>
    <xf numFmtId="7" fontId="121" fillId="0" borderId="44" xfId="0" applyNumberFormat="1" applyFont="1" applyFill="1" applyBorder="1" applyAlignment="1">
      <alignment horizontal="right" vertical="center"/>
    </xf>
    <xf numFmtId="49" fontId="121" fillId="0" borderId="23" xfId="0" applyNumberFormat="1" applyFont="1" applyBorder="1" applyAlignment="1" quotePrefix="1">
      <alignment horizontal="center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49" fontId="121" fillId="0" borderId="49" xfId="0" applyNumberFormat="1" applyFont="1" applyBorder="1" applyAlignment="1" quotePrefix="1">
      <alignment horizontal="center" vertical="center"/>
    </xf>
    <xf numFmtId="7" fontId="117" fillId="0" borderId="40" xfId="0" applyNumberFormat="1" applyFont="1" applyFill="1" applyBorder="1" applyAlignment="1">
      <alignment horizontal="right" vertical="center"/>
    </xf>
    <xf numFmtId="7" fontId="119" fillId="0" borderId="41" xfId="0" applyNumberFormat="1" applyFont="1" applyFill="1" applyBorder="1" applyAlignment="1">
      <alignment horizontal="right" vertical="center"/>
    </xf>
    <xf numFmtId="7" fontId="121" fillId="0" borderId="34" xfId="0" applyNumberFormat="1" applyFont="1" applyFill="1" applyBorder="1" applyAlignment="1">
      <alignment horizontal="right" vertical="center"/>
    </xf>
    <xf numFmtId="166" fontId="26" fillId="0" borderId="32" xfId="0" applyNumberFormat="1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8" fontId="112" fillId="0" borderId="25" xfId="0" applyNumberFormat="1" applyFont="1" applyBorder="1" applyAlignment="1">
      <alignment horizontal="center" vertical="center"/>
    </xf>
    <xf numFmtId="166" fontId="112" fillId="0" borderId="44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49" xfId="0" applyFont="1" applyBorder="1" applyAlignment="1" quotePrefix="1">
      <alignment horizontal="center" vertical="center"/>
    </xf>
    <xf numFmtId="0" fontId="1" fillId="0" borderId="32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0" fontId="13" fillId="0" borderId="51" xfId="0" applyFont="1" applyBorder="1" applyAlignment="1">
      <alignment horizontal="left" vertical="center" wrapText="1"/>
    </xf>
    <xf numFmtId="166" fontId="1" fillId="0" borderId="39" xfId="0" applyNumberFormat="1" applyFont="1" applyBorder="1" applyAlignment="1">
      <alignment horizontal="right" vertical="center"/>
    </xf>
    <xf numFmtId="166" fontId="1" fillId="0" borderId="11" xfId="0" applyNumberFormat="1" applyFont="1" applyFill="1" applyBorder="1" applyAlignment="1" quotePrefix="1">
      <alignment horizontal="righ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0" fontId="125" fillId="0" borderId="19" xfId="0" applyFont="1" applyBorder="1" applyAlignment="1" quotePrefix="1">
      <alignment horizontal="center" vertical="center"/>
    </xf>
    <xf numFmtId="0" fontId="125" fillId="0" borderId="11" xfId="0" applyFont="1" applyBorder="1" applyAlignment="1">
      <alignment horizontal="center" vertical="center"/>
    </xf>
    <xf numFmtId="7" fontId="115" fillId="0" borderId="11" xfId="0" applyNumberFormat="1" applyFont="1" applyBorder="1" applyAlignment="1">
      <alignment vertical="center" wrapText="1"/>
    </xf>
    <xf numFmtId="4" fontId="125" fillId="0" borderId="11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 wrapText="1"/>
    </xf>
    <xf numFmtId="0" fontId="126" fillId="0" borderId="11" xfId="0" applyFont="1" applyBorder="1" applyAlignment="1" quotePrefix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1" xfId="0" applyFont="1" applyBorder="1" applyAlignment="1">
      <alignment vertical="center" wrapText="1"/>
    </xf>
    <xf numFmtId="4" fontId="127" fillId="0" borderId="11" xfId="0" applyNumberFormat="1" applyFont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left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0" fontId="43" fillId="0" borderId="24" xfId="0" applyFont="1" applyBorder="1" applyAlignment="1">
      <alignment horizontal="center" vertical="center" wrapText="1"/>
    </xf>
    <xf numFmtId="4" fontId="127" fillId="0" borderId="11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/>
    </xf>
    <xf numFmtId="0" fontId="38" fillId="0" borderId="22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115" fillId="0" borderId="11" xfId="0" applyFont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49" fontId="115" fillId="0" borderId="28" xfId="0" applyNumberFormat="1" applyFont="1" applyBorder="1" applyAlignment="1">
      <alignment horizontal="center" vertical="center" wrapText="1"/>
    </xf>
    <xf numFmtId="49" fontId="115" fillId="0" borderId="21" xfId="0" applyNumberFormat="1" applyFont="1" applyBorder="1" applyAlignment="1">
      <alignment horizontal="center" vertical="center" wrapText="1"/>
    </xf>
    <xf numFmtId="49" fontId="115" fillId="0" borderId="20" xfId="0" applyNumberFormat="1" applyFont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127" fillId="0" borderId="23" xfId="0" applyNumberFormat="1" applyFont="1" applyBorder="1" applyAlignment="1">
      <alignment horizontal="right" vertical="center" wrapText="1"/>
    </xf>
    <xf numFmtId="0" fontId="38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4" fontId="26" fillId="0" borderId="49" xfId="0" applyNumberFormat="1" applyFont="1" applyBorder="1" applyAlignment="1">
      <alignment horizontal="right" vertical="center" wrapText="1"/>
    </xf>
    <xf numFmtId="4" fontId="26" fillId="0" borderId="49" xfId="0" applyNumberFormat="1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8" fillId="0" borderId="15" xfId="0" applyFont="1" applyBorder="1" applyAlignment="1">
      <alignment horizontal="left" vertical="center" wrapText="1"/>
    </xf>
    <xf numFmtId="4" fontId="129" fillId="0" borderId="15" xfId="0" applyNumberFormat="1" applyFont="1" applyBorder="1" applyAlignment="1">
      <alignment horizontal="right" vertical="center" wrapText="1"/>
    </xf>
    <xf numFmtId="4" fontId="49" fillId="0" borderId="15" xfId="0" applyNumberFormat="1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right" vertical="center" wrapText="1"/>
    </xf>
    <xf numFmtId="4" fontId="51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4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4" fontId="115" fillId="0" borderId="1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4" fontId="115" fillId="0" borderId="2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115" fillId="0" borderId="1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34" xfId="0" applyFont="1" applyFill="1" applyBorder="1" applyAlignment="1">
      <alignment horizontal="center" vertical="center" wrapText="1"/>
    </xf>
    <xf numFmtId="49" fontId="115" fillId="0" borderId="3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49" fontId="115" fillId="0" borderId="19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21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4" fontId="127" fillId="0" borderId="10" xfId="0" applyNumberFormat="1" applyFont="1" applyBorder="1" applyAlignment="1">
      <alignment horizontal="right" vertical="center" wrapText="1"/>
    </xf>
    <xf numFmtId="4" fontId="125" fillId="0" borderId="10" xfId="0" applyNumberFormat="1" applyFont="1" applyBorder="1" applyAlignment="1">
      <alignment horizontal="right" vertical="center" wrapText="1"/>
    </xf>
    <xf numFmtId="0" fontId="1" fillId="0" borderId="52" xfId="0" applyFont="1" applyBorder="1" applyAlignment="1">
      <alignment horizontal="left" vertical="center" wrapText="1"/>
    </xf>
    <xf numFmtId="166" fontId="26" fillId="0" borderId="38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0" fillId="0" borderId="25" xfId="0" applyFont="1" applyBorder="1" applyAlignment="1">
      <alignment vertical="center"/>
    </xf>
    <xf numFmtId="4" fontId="130" fillId="0" borderId="25" xfId="0" applyNumberFormat="1" applyFont="1" applyBorder="1" applyAlignment="1">
      <alignment horizontal="right" vertical="center"/>
    </xf>
    <xf numFmtId="0" fontId="131" fillId="0" borderId="25" xfId="0" applyFont="1" applyBorder="1" applyAlignment="1">
      <alignment vertical="center"/>
    </xf>
    <xf numFmtId="4" fontId="130" fillId="0" borderId="34" xfId="0" applyNumberFormat="1" applyFont="1" applyBorder="1" applyAlignment="1">
      <alignment horizontal="right" vertical="center"/>
    </xf>
    <xf numFmtId="0" fontId="2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4" fontId="1" fillId="0" borderId="11" xfId="52" applyNumberFormat="1" applyFont="1" applyBorder="1" applyAlignment="1">
      <alignment horizontal="right" vertical="center"/>
      <protection/>
    </xf>
    <xf numFmtId="4" fontId="26" fillId="0" borderId="24" xfId="0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32" fillId="0" borderId="11" xfId="0" applyFont="1" applyBorder="1" applyAlignment="1">
      <alignment horizontal="center" vertical="center"/>
    </xf>
    <xf numFmtId="0" fontId="1" fillId="0" borderId="11" xfId="52" applyFont="1" applyBorder="1" applyAlignment="1">
      <alignment horizontal="left" vertical="center" wrapText="1"/>
      <protection/>
    </xf>
    <xf numFmtId="8" fontId="1" fillId="0" borderId="11" xfId="52" applyNumberFormat="1" applyFont="1" applyBorder="1" applyAlignment="1">
      <alignment horizontal="center" vertical="center"/>
      <protection/>
    </xf>
    <xf numFmtId="0" fontId="26" fillId="0" borderId="32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left" vertical="center" wrapText="1"/>
      <protection/>
    </xf>
    <xf numFmtId="4" fontId="1" fillId="0" borderId="32" xfId="52" applyNumberFormat="1" applyFont="1" applyBorder="1" applyAlignment="1">
      <alignment horizontal="right" vertical="center"/>
      <protection/>
    </xf>
    <xf numFmtId="4" fontId="26" fillId="0" borderId="47" xfId="0" applyNumberFormat="1" applyFont="1" applyBorder="1" applyAlignment="1">
      <alignment vertical="center"/>
    </xf>
    <xf numFmtId="0" fontId="133" fillId="0" borderId="0" xfId="0" applyFont="1" applyAlignment="1">
      <alignment vertical="center"/>
    </xf>
    <xf numFmtId="4" fontId="1" fillId="0" borderId="11" xfId="52" applyNumberFormat="1" applyFont="1" applyBorder="1" applyAlignment="1">
      <alignment vertical="center"/>
      <protection/>
    </xf>
    <xf numFmtId="4" fontId="1" fillId="0" borderId="32" xfId="52" applyNumberFormat="1" applyFont="1" applyBorder="1" applyAlignment="1">
      <alignment vertical="center"/>
      <protection/>
    </xf>
    <xf numFmtId="4" fontId="130" fillId="0" borderId="25" xfId="52" applyNumberFormat="1" applyFont="1" applyBorder="1" applyAlignment="1">
      <alignment vertical="center"/>
      <protection/>
    </xf>
    <xf numFmtId="4" fontId="130" fillId="0" borderId="34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26" fillId="0" borderId="11" xfId="0" applyNumberFormat="1" applyFont="1" applyBorder="1" applyAlignment="1">
      <alignment vertical="center"/>
    </xf>
    <xf numFmtId="0" fontId="132" fillId="0" borderId="32" xfId="0" applyFont="1" applyBorder="1" applyAlignment="1">
      <alignment horizontal="center" vertical="center"/>
    </xf>
    <xf numFmtId="4" fontId="1" fillId="0" borderId="32" xfId="52" applyNumberFormat="1" applyFont="1" applyBorder="1" applyAlignment="1">
      <alignment vertical="center"/>
      <protection/>
    </xf>
    <xf numFmtId="4" fontId="1" fillId="0" borderId="23" xfId="52" applyNumberFormat="1" applyFont="1" applyBorder="1" applyAlignment="1">
      <alignment vertical="center"/>
      <protection/>
    </xf>
    <xf numFmtId="4" fontId="26" fillId="0" borderId="23" xfId="0" applyNumberFormat="1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34" fillId="0" borderId="26" xfId="52" applyFont="1" applyBorder="1" applyAlignment="1">
      <alignment horizontal="center" vertical="center"/>
      <protection/>
    </xf>
    <xf numFmtId="4" fontId="130" fillId="0" borderId="15" xfId="52" applyNumberFormat="1" applyFont="1" applyBorder="1" applyAlignment="1">
      <alignment vertical="center"/>
      <protection/>
    </xf>
    <xf numFmtId="4" fontId="130" fillId="0" borderId="26" xfId="52" applyNumberFormat="1" applyFont="1" applyBorder="1" applyAlignment="1">
      <alignment vertical="center"/>
      <protection/>
    </xf>
    <xf numFmtId="4" fontId="130" fillId="0" borderId="53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49" fontId="121" fillId="0" borderId="54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vertical="center"/>
    </xf>
    <xf numFmtId="7" fontId="135" fillId="0" borderId="11" xfId="0" applyNumberFormat="1" applyFont="1" applyBorder="1" applyAlignment="1">
      <alignment horizontal="right" vertical="center"/>
    </xf>
    <xf numFmtId="7" fontId="135" fillId="0" borderId="24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7" fontId="111" fillId="0" borderId="36" xfId="0" applyNumberFormat="1" applyFont="1" applyBorder="1" applyAlignment="1">
      <alignment vertical="center" wrapText="1"/>
    </xf>
    <xf numFmtId="4" fontId="136" fillId="0" borderId="11" xfId="0" applyNumberFormat="1" applyFont="1" applyBorder="1" applyAlignment="1">
      <alignment horizontal="right" vertical="center" wrapText="1"/>
    </xf>
    <xf numFmtId="7" fontId="26" fillId="0" borderId="36" xfId="0" applyNumberFormat="1" applyFont="1" applyBorder="1" applyAlignment="1">
      <alignment vertical="center"/>
    </xf>
    <xf numFmtId="7" fontId="26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7" fontId="26" fillId="0" borderId="39" xfId="0" applyNumberFormat="1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7" fontId="1" fillId="0" borderId="24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115" fillId="0" borderId="45" xfId="0" applyNumberFormat="1" applyFont="1" applyBorder="1" applyAlignment="1">
      <alignment vertical="center"/>
    </xf>
    <xf numFmtId="4" fontId="115" fillId="0" borderId="47" xfId="0" applyNumberFormat="1" applyFont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9" fillId="0" borderId="0" xfId="0" applyNumberFormat="1" applyFont="1" applyAlignment="1">
      <alignment horizontal="left" vertical="center" wrapText="1"/>
    </xf>
    <xf numFmtId="0" fontId="38" fillId="34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15" fillId="0" borderId="55" xfId="0" applyFont="1" applyBorder="1" applyAlignment="1">
      <alignment horizontal="center" vertical="center"/>
    </xf>
    <xf numFmtId="0" fontId="115" fillId="0" borderId="56" xfId="0" applyFont="1" applyBorder="1" applyAlignment="1">
      <alignment horizontal="center" vertical="center"/>
    </xf>
    <xf numFmtId="0" fontId="115" fillId="0" borderId="57" xfId="0" applyFont="1" applyBorder="1" applyAlignment="1">
      <alignment horizontal="center" vertical="center"/>
    </xf>
    <xf numFmtId="0" fontId="4" fillId="0" borderId="35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vertical="center"/>
      <protection/>
    </xf>
    <xf numFmtId="49" fontId="4" fillId="0" borderId="11" xfId="52" applyNumberFormat="1" applyFont="1" applyBorder="1" applyAlignment="1">
      <alignment vertical="center"/>
      <protection/>
    </xf>
    <xf numFmtId="49" fontId="4" fillId="0" borderId="32" xfId="52" applyNumberFormat="1" applyFont="1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0" fontId="134" fillId="0" borderId="27" xfId="52" applyFont="1" applyBorder="1" applyAlignment="1">
      <alignment horizontal="center" vertical="center"/>
      <protection/>
    </xf>
    <xf numFmtId="0" fontId="134" fillId="0" borderId="13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/>
      <protection/>
    </xf>
    <xf numFmtId="49" fontId="4" fillId="0" borderId="11" xfId="52" applyNumberFormat="1" applyFont="1" applyBorder="1" applyAlignment="1">
      <alignment horizontal="left" vertical="center"/>
      <protection/>
    </xf>
    <xf numFmtId="49" fontId="4" fillId="0" borderId="32" xfId="52" applyNumberFormat="1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 wrapText="1"/>
      <protection/>
    </xf>
    <xf numFmtId="49" fontId="4" fillId="0" borderId="23" xfId="52" applyNumberFormat="1" applyFont="1" applyBorder="1" applyAlignment="1">
      <alignment horizontal="left" vertical="center" wrapText="1"/>
      <protection/>
    </xf>
    <xf numFmtId="49" fontId="4" fillId="0" borderId="11" xfId="52" applyNumberFormat="1" applyFont="1" applyBorder="1" applyAlignment="1">
      <alignment horizontal="left" vertical="center" wrapText="1"/>
      <protection/>
    </xf>
    <xf numFmtId="49" fontId="4" fillId="0" borderId="32" xfId="52" applyNumberFormat="1" applyFont="1" applyBorder="1" applyAlignment="1">
      <alignment horizontal="left" vertical="center" wrapText="1"/>
      <protection/>
    </xf>
    <xf numFmtId="49" fontId="4" fillId="0" borderId="23" xfId="52" applyNumberFormat="1" applyFont="1" applyBorder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7.8515625" style="0" customWidth="1"/>
    <col min="10" max="10" width="1.8515625" style="0" customWidth="1"/>
  </cols>
  <sheetData>
    <row r="1" ht="12.75">
      <c r="H1" t="s">
        <v>387</v>
      </c>
    </row>
    <row r="2" ht="15.75" customHeight="1">
      <c r="H2" s="106" t="s">
        <v>582</v>
      </c>
    </row>
    <row r="3" ht="12.75">
      <c r="H3" s="106" t="s">
        <v>559</v>
      </c>
    </row>
    <row r="4" ht="18.75">
      <c r="E4" s="102"/>
    </row>
    <row r="5" spans="5:8" ht="8.25" customHeight="1">
      <c r="E5" s="104"/>
      <c r="H5" s="93"/>
    </row>
    <row r="6" spans="3:8" ht="18.75" customHeight="1">
      <c r="C6" s="2"/>
      <c r="D6" s="3"/>
      <c r="E6" s="743" t="s">
        <v>561</v>
      </c>
      <c r="F6" s="743"/>
      <c r="G6" s="743"/>
      <c r="H6" s="743"/>
    </row>
    <row r="7" spans="5:9" ht="12" customHeight="1" thickBot="1">
      <c r="E7" s="4"/>
      <c r="F7" s="76"/>
      <c r="I7" s="5"/>
    </row>
    <row r="8" spans="2:9" s="6" customFormat="1" ht="15" customHeight="1">
      <c r="B8" s="750" t="s">
        <v>0</v>
      </c>
      <c r="C8" s="752" t="s">
        <v>1</v>
      </c>
      <c r="D8" s="754" t="s">
        <v>2</v>
      </c>
      <c r="E8" s="756" t="s">
        <v>3</v>
      </c>
      <c r="F8" s="748" t="s">
        <v>339</v>
      </c>
      <c r="G8" s="758" t="s">
        <v>390</v>
      </c>
      <c r="H8" s="746" t="s">
        <v>391</v>
      </c>
      <c r="I8" s="744" t="s">
        <v>392</v>
      </c>
    </row>
    <row r="9" spans="2:9" s="6" customFormat="1" ht="15" customHeight="1" thickBot="1">
      <c r="B9" s="751"/>
      <c r="C9" s="753"/>
      <c r="D9" s="755"/>
      <c r="E9" s="757"/>
      <c r="F9" s="749"/>
      <c r="G9" s="759"/>
      <c r="H9" s="747"/>
      <c r="I9" s="745"/>
    </row>
    <row r="10" spans="2:9" s="7" customFormat="1" ht="9.75" customHeight="1" thickBot="1">
      <c r="B10" s="330">
        <v>1</v>
      </c>
      <c r="C10" s="331">
        <v>2</v>
      </c>
      <c r="D10" s="331">
        <v>3</v>
      </c>
      <c r="E10" s="331">
        <v>4</v>
      </c>
      <c r="F10" s="332">
        <v>5</v>
      </c>
      <c r="G10" s="331">
        <v>6</v>
      </c>
      <c r="H10" s="332">
        <v>7</v>
      </c>
      <c r="I10" s="333">
        <v>8</v>
      </c>
    </row>
    <row r="11" spans="2:9" s="7" customFormat="1" ht="15.75" customHeight="1" thickBot="1">
      <c r="B11" s="143" t="s">
        <v>74</v>
      </c>
      <c r="C11" s="139"/>
      <c r="D11" s="139"/>
      <c r="E11" s="218" t="s">
        <v>75</v>
      </c>
      <c r="F11" s="304">
        <f>F12+F16</f>
        <v>664505.5</v>
      </c>
      <c r="G11" s="304">
        <f>G12+G16</f>
        <v>0</v>
      </c>
      <c r="H11" s="304">
        <f>H12+H16</f>
        <v>664505.5</v>
      </c>
      <c r="I11" s="377"/>
    </row>
    <row r="12" spans="2:9" s="7" customFormat="1" ht="15.75" customHeight="1">
      <c r="B12" s="465"/>
      <c r="C12" s="166" t="s">
        <v>76</v>
      </c>
      <c r="D12" s="156"/>
      <c r="E12" s="216" t="s">
        <v>177</v>
      </c>
      <c r="F12" s="299">
        <f>SUM(F13:F15)</f>
        <v>32200</v>
      </c>
      <c r="G12" s="299">
        <f>SUM(G13:G15)</f>
        <v>0</v>
      </c>
      <c r="H12" s="299">
        <f>SUM(H13:H15)</f>
        <v>32200</v>
      </c>
      <c r="I12" s="467"/>
    </row>
    <row r="13" spans="2:9" s="7" customFormat="1" ht="36">
      <c r="B13" s="465"/>
      <c r="C13" s="166"/>
      <c r="D13" s="470" t="s">
        <v>396</v>
      </c>
      <c r="E13" s="23" t="s">
        <v>397</v>
      </c>
      <c r="F13" s="298">
        <v>5000</v>
      </c>
      <c r="G13" s="298"/>
      <c r="H13" s="337">
        <f>F13+G13</f>
        <v>5000</v>
      </c>
      <c r="I13" s="480" t="s">
        <v>402</v>
      </c>
    </row>
    <row r="14" spans="2:9" s="7" customFormat="1" ht="21" customHeight="1">
      <c r="B14" s="465"/>
      <c r="C14" s="466"/>
      <c r="D14" s="11" t="s">
        <v>16</v>
      </c>
      <c r="E14" s="217" t="s">
        <v>293</v>
      </c>
      <c r="F14" s="324">
        <v>9000</v>
      </c>
      <c r="G14" s="468"/>
      <c r="H14" s="337">
        <f>F14+G14</f>
        <v>9000</v>
      </c>
      <c r="I14" s="480" t="s">
        <v>402</v>
      </c>
    </row>
    <row r="15" spans="2:9" s="7" customFormat="1" ht="21" customHeight="1">
      <c r="B15" s="465"/>
      <c r="C15" s="464"/>
      <c r="D15" s="11" t="s">
        <v>235</v>
      </c>
      <c r="E15" s="23" t="s">
        <v>259</v>
      </c>
      <c r="F15" s="324">
        <v>18200</v>
      </c>
      <c r="G15" s="468"/>
      <c r="H15" s="468">
        <f>F15+G15</f>
        <v>18200</v>
      </c>
      <c r="I15" s="480" t="s">
        <v>402</v>
      </c>
    </row>
    <row r="16" spans="2:9" s="7" customFormat="1" ht="21" customHeight="1">
      <c r="B16" s="465"/>
      <c r="C16" s="157" t="s">
        <v>210</v>
      </c>
      <c r="D16" s="156"/>
      <c r="E16" s="216" t="s">
        <v>41</v>
      </c>
      <c r="F16" s="261">
        <f>F17</f>
        <v>632305.5</v>
      </c>
      <c r="G16" s="261">
        <f>G17</f>
        <v>0</v>
      </c>
      <c r="H16" s="261">
        <f>H17</f>
        <v>632305.5</v>
      </c>
      <c r="I16" s="480"/>
    </row>
    <row r="17" spans="2:9" s="7" customFormat="1" ht="45.75" thickBot="1">
      <c r="B17" s="463"/>
      <c r="C17" s="464"/>
      <c r="D17" s="12">
        <v>2010</v>
      </c>
      <c r="E17" s="38" t="s">
        <v>404</v>
      </c>
      <c r="F17" s="340">
        <v>632305.5</v>
      </c>
      <c r="G17" s="469"/>
      <c r="H17" s="468">
        <f>F17+G17</f>
        <v>632305.5</v>
      </c>
      <c r="I17" s="498" t="s">
        <v>524</v>
      </c>
    </row>
    <row r="18" spans="2:9" s="7" customFormat="1" ht="14.25" customHeight="1" thickBot="1">
      <c r="B18" s="131" t="s">
        <v>4</v>
      </c>
      <c r="C18" s="132"/>
      <c r="D18" s="132"/>
      <c r="E18" s="133" t="s">
        <v>5</v>
      </c>
      <c r="F18" s="260">
        <f>F19</f>
        <v>5000</v>
      </c>
      <c r="G18" s="289"/>
      <c r="H18" s="260">
        <f>H19</f>
        <v>5000</v>
      </c>
      <c r="I18" s="347"/>
    </row>
    <row r="19" spans="2:9" s="7" customFormat="1" ht="15" customHeight="1">
      <c r="B19" s="343"/>
      <c r="C19" s="344" t="s">
        <v>6</v>
      </c>
      <c r="D19" s="116"/>
      <c r="E19" s="117" t="s">
        <v>7</v>
      </c>
      <c r="F19" s="261">
        <f>F20</f>
        <v>5000</v>
      </c>
      <c r="G19" s="345"/>
      <c r="H19" s="261">
        <f>H20</f>
        <v>5000</v>
      </c>
      <c r="I19" s="346"/>
    </row>
    <row r="20" spans="2:11" s="7" customFormat="1" ht="24.75" customHeight="1" thickBot="1">
      <c r="B20" s="334"/>
      <c r="C20" s="335"/>
      <c r="D20" s="8" t="s">
        <v>8</v>
      </c>
      <c r="E20" s="232" t="s">
        <v>290</v>
      </c>
      <c r="F20" s="262">
        <v>5000</v>
      </c>
      <c r="G20" s="336"/>
      <c r="H20" s="337">
        <f>F20+G20</f>
        <v>5000</v>
      </c>
      <c r="I20" s="338"/>
      <c r="K20" s="9"/>
    </row>
    <row r="21" spans="2:11" s="7" customFormat="1" ht="17.25" customHeight="1" thickBot="1">
      <c r="B21" s="143" t="s">
        <v>90</v>
      </c>
      <c r="C21" s="139"/>
      <c r="D21" s="139"/>
      <c r="E21" s="218" t="s">
        <v>77</v>
      </c>
      <c r="F21" s="260">
        <f aca="true" t="shared" si="0" ref="F21:H22">F22</f>
        <v>144000</v>
      </c>
      <c r="G21" s="260">
        <f t="shared" si="0"/>
        <v>0</v>
      </c>
      <c r="H21" s="260">
        <f t="shared" si="0"/>
        <v>144000</v>
      </c>
      <c r="I21" s="347"/>
      <c r="K21" s="9"/>
    </row>
    <row r="22" spans="2:11" s="7" customFormat="1" ht="17.25" customHeight="1">
      <c r="B22" s="519"/>
      <c r="C22" s="520" t="s">
        <v>93</v>
      </c>
      <c r="D22" s="181"/>
      <c r="E22" s="127" t="s">
        <v>172</v>
      </c>
      <c r="F22" s="521">
        <f t="shared" si="0"/>
        <v>144000</v>
      </c>
      <c r="G22" s="521">
        <f t="shared" si="0"/>
        <v>0</v>
      </c>
      <c r="H22" s="521">
        <f t="shared" si="0"/>
        <v>144000</v>
      </c>
      <c r="I22" s="522"/>
      <c r="K22" s="9"/>
    </row>
    <row r="23" spans="2:11" s="7" customFormat="1" ht="40.5" customHeight="1" thickBot="1">
      <c r="B23" s="523"/>
      <c r="C23" s="524"/>
      <c r="D23" s="525">
        <v>6300</v>
      </c>
      <c r="E23" s="190" t="s">
        <v>408</v>
      </c>
      <c r="F23" s="441">
        <v>144000</v>
      </c>
      <c r="G23" s="526"/>
      <c r="H23" s="527">
        <f>F23+G23</f>
        <v>144000</v>
      </c>
      <c r="I23" s="528" t="s">
        <v>409</v>
      </c>
      <c r="K23" s="9"/>
    </row>
    <row r="24" spans="2:9" s="7" customFormat="1" ht="15" customHeight="1" thickBot="1">
      <c r="B24" s="134">
        <v>700</v>
      </c>
      <c r="C24" s="132"/>
      <c r="D24" s="132"/>
      <c r="E24" s="227" t="s">
        <v>9</v>
      </c>
      <c r="F24" s="260">
        <f>F25</f>
        <v>205700</v>
      </c>
      <c r="G24" s="289"/>
      <c r="H24" s="260">
        <f>H25</f>
        <v>205700</v>
      </c>
      <c r="I24" s="347"/>
    </row>
    <row r="25" spans="2:9" s="7" customFormat="1" ht="15" customHeight="1">
      <c r="B25" s="343"/>
      <c r="C25" s="118">
        <v>70005</v>
      </c>
      <c r="D25" s="116"/>
      <c r="E25" s="231" t="s">
        <v>10</v>
      </c>
      <c r="F25" s="261">
        <f>F26+F27+F28</f>
        <v>205700</v>
      </c>
      <c r="G25" s="345"/>
      <c r="H25" s="261">
        <f>H26+H27+H28</f>
        <v>205700</v>
      </c>
      <c r="I25" s="346"/>
    </row>
    <row r="26" spans="2:9" s="7" customFormat="1" ht="16.5" customHeight="1">
      <c r="B26" s="68"/>
      <c r="C26" s="10"/>
      <c r="D26" s="11" t="s">
        <v>279</v>
      </c>
      <c r="E26" s="217" t="s">
        <v>280</v>
      </c>
      <c r="F26" s="263">
        <v>10700</v>
      </c>
      <c r="G26" s="318"/>
      <c r="H26" s="324">
        <f>F26+G26</f>
        <v>10700</v>
      </c>
      <c r="I26" s="325"/>
    </row>
    <row r="27" spans="2:9" s="7" customFormat="1" ht="27" customHeight="1">
      <c r="B27" s="68"/>
      <c r="C27" s="10"/>
      <c r="D27" s="11" t="s">
        <v>8</v>
      </c>
      <c r="E27" s="233" t="s">
        <v>291</v>
      </c>
      <c r="F27" s="263">
        <v>95000</v>
      </c>
      <c r="G27" s="318"/>
      <c r="H27" s="324">
        <f>F27+G27</f>
        <v>95000</v>
      </c>
      <c r="I27" s="325"/>
    </row>
    <row r="28" spans="2:9" s="7" customFormat="1" ht="27" customHeight="1" thickBot="1">
      <c r="B28" s="334"/>
      <c r="C28" s="339"/>
      <c r="D28" s="8" t="s">
        <v>231</v>
      </c>
      <c r="E28" s="232" t="s">
        <v>337</v>
      </c>
      <c r="F28" s="262">
        <v>100000</v>
      </c>
      <c r="G28" s="336"/>
      <c r="H28" s="340">
        <f>F28+G28</f>
        <v>100000</v>
      </c>
      <c r="I28" s="338"/>
    </row>
    <row r="29" spans="2:9" s="7" customFormat="1" ht="15" customHeight="1" thickBot="1">
      <c r="B29" s="134">
        <v>750</v>
      </c>
      <c r="C29" s="132"/>
      <c r="D29" s="132"/>
      <c r="E29" s="227" t="s">
        <v>11</v>
      </c>
      <c r="F29" s="260">
        <f>F30+F32+F36</f>
        <v>105189</v>
      </c>
      <c r="G29" s="289"/>
      <c r="H29" s="260">
        <f>H30+H32+H36</f>
        <v>105189</v>
      </c>
      <c r="I29" s="347"/>
    </row>
    <row r="30" spans="2:9" s="7" customFormat="1" ht="15" customHeight="1">
      <c r="B30" s="343"/>
      <c r="C30" s="118">
        <v>75011</v>
      </c>
      <c r="D30" s="116"/>
      <c r="E30" s="231" t="s">
        <v>12</v>
      </c>
      <c r="F30" s="261">
        <f>F31</f>
        <v>74689</v>
      </c>
      <c r="G30" s="345"/>
      <c r="H30" s="261">
        <f>H31</f>
        <v>74689</v>
      </c>
      <c r="I30" s="346"/>
    </row>
    <row r="31" spans="2:11" s="7" customFormat="1" ht="39.75" customHeight="1">
      <c r="B31" s="68"/>
      <c r="C31" s="10"/>
      <c r="D31" s="12">
        <v>2010</v>
      </c>
      <c r="E31" s="663" t="s">
        <v>243</v>
      </c>
      <c r="F31" s="263">
        <v>74689</v>
      </c>
      <c r="G31" s="318"/>
      <c r="H31" s="324">
        <f>F31+G31</f>
        <v>74689</v>
      </c>
      <c r="I31" s="325"/>
      <c r="K31" s="13"/>
    </row>
    <row r="32" spans="2:9" s="7" customFormat="1" ht="15" customHeight="1">
      <c r="B32" s="68"/>
      <c r="C32" s="119">
        <v>75023</v>
      </c>
      <c r="D32" s="120"/>
      <c r="E32" s="225" t="s">
        <v>13</v>
      </c>
      <c r="F32" s="264">
        <f>F33+F34+F35</f>
        <v>30000</v>
      </c>
      <c r="G32" s="279"/>
      <c r="H32" s="264">
        <f>H33+H34+H35</f>
        <v>30000</v>
      </c>
      <c r="I32" s="325"/>
    </row>
    <row r="33" spans="2:9" s="7" customFormat="1" ht="26.25" customHeight="1">
      <c r="B33" s="68"/>
      <c r="C33" s="10"/>
      <c r="D33" s="11" t="s">
        <v>14</v>
      </c>
      <c r="E33" s="217" t="s">
        <v>342</v>
      </c>
      <c r="F33" s="263">
        <v>6000</v>
      </c>
      <c r="G33" s="318"/>
      <c r="H33" s="324">
        <f>F33+G33</f>
        <v>6000</v>
      </c>
      <c r="I33" s="325"/>
    </row>
    <row r="34" spans="2:9" s="7" customFormat="1" ht="15.75" customHeight="1">
      <c r="B34" s="68"/>
      <c r="C34" s="10"/>
      <c r="D34" s="11" t="s">
        <v>16</v>
      </c>
      <c r="E34" s="217" t="s">
        <v>293</v>
      </c>
      <c r="F34" s="263">
        <v>22000</v>
      </c>
      <c r="G34" s="318"/>
      <c r="H34" s="324">
        <f>F34+G34</f>
        <v>22000</v>
      </c>
      <c r="I34" s="325"/>
    </row>
    <row r="35" spans="2:9" s="7" customFormat="1" ht="15.75" customHeight="1">
      <c r="B35" s="68"/>
      <c r="C35" s="10"/>
      <c r="D35" s="11" t="s">
        <v>235</v>
      </c>
      <c r="E35" s="23" t="s">
        <v>259</v>
      </c>
      <c r="F35" s="263">
        <v>2000</v>
      </c>
      <c r="G35" s="318"/>
      <c r="H35" s="324">
        <f>F35+G35</f>
        <v>2000</v>
      </c>
      <c r="I35" s="325"/>
    </row>
    <row r="36" spans="2:9" s="7" customFormat="1" ht="15" customHeight="1">
      <c r="B36" s="68"/>
      <c r="C36" s="119">
        <v>75085</v>
      </c>
      <c r="D36" s="120"/>
      <c r="E36" s="225" t="s">
        <v>324</v>
      </c>
      <c r="F36" s="264">
        <f>F37</f>
        <v>500</v>
      </c>
      <c r="G36" s="10"/>
      <c r="H36" s="264">
        <f>H37</f>
        <v>500</v>
      </c>
      <c r="I36" s="325"/>
    </row>
    <row r="37" spans="2:9" s="7" customFormat="1" ht="16.5" customHeight="1" thickBot="1">
      <c r="B37" s="341"/>
      <c r="C37" s="342"/>
      <c r="D37" s="8" t="s">
        <v>16</v>
      </c>
      <c r="E37" s="232" t="s">
        <v>293</v>
      </c>
      <c r="F37" s="262">
        <v>500</v>
      </c>
      <c r="G37" s="336"/>
      <c r="H37" s="337">
        <f>F37+G37</f>
        <v>500</v>
      </c>
      <c r="I37" s="338"/>
    </row>
    <row r="38" spans="2:9" s="7" customFormat="1" ht="42" customHeight="1" thickBot="1">
      <c r="B38" s="134">
        <v>751</v>
      </c>
      <c r="C38" s="132"/>
      <c r="D38" s="132"/>
      <c r="E38" s="220" t="s">
        <v>215</v>
      </c>
      <c r="F38" s="260">
        <f>F39+F41</f>
        <v>26161</v>
      </c>
      <c r="G38" s="260">
        <f>G39+G41</f>
        <v>0</v>
      </c>
      <c r="H38" s="260">
        <f>H39+H41</f>
        <v>26161</v>
      </c>
      <c r="I38" s="347"/>
    </row>
    <row r="39" spans="2:9" s="7" customFormat="1" ht="25.5" customHeight="1">
      <c r="B39" s="343"/>
      <c r="C39" s="118">
        <v>75101</v>
      </c>
      <c r="D39" s="116"/>
      <c r="E39" s="228" t="s">
        <v>17</v>
      </c>
      <c r="F39" s="261">
        <f>F40</f>
        <v>1774</v>
      </c>
      <c r="G39" s="345"/>
      <c r="H39" s="261">
        <f>H40</f>
        <v>1774</v>
      </c>
      <c r="I39" s="346"/>
    </row>
    <row r="40" spans="2:11" s="7" customFormat="1" ht="38.25" customHeight="1">
      <c r="B40" s="68"/>
      <c r="C40" s="10"/>
      <c r="D40" s="12">
        <v>2010</v>
      </c>
      <c r="E40" s="23" t="s">
        <v>245</v>
      </c>
      <c r="F40" s="263">
        <v>1774</v>
      </c>
      <c r="G40" s="318"/>
      <c r="H40" s="324">
        <f>F40+G40</f>
        <v>1774</v>
      </c>
      <c r="I40" s="325"/>
      <c r="K40" s="9"/>
    </row>
    <row r="41" spans="2:11" s="7" customFormat="1" ht="19.5" customHeight="1">
      <c r="B41" s="68"/>
      <c r="C41" s="159">
        <v>75113</v>
      </c>
      <c r="D41" s="116"/>
      <c r="E41" s="228" t="s">
        <v>405</v>
      </c>
      <c r="F41" s="261">
        <f>F42</f>
        <v>24387</v>
      </c>
      <c r="G41" s="261">
        <f>G42</f>
        <v>0</v>
      </c>
      <c r="H41" s="261">
        <f>H42</f>
        <v>24387</v>
      </c>
      <c r="I41" s="325"/>
      <c r="K41" s="9"/>
    </row>
    <row r="42" spans="2:11" s="7" customFormat="1" ht="38.25" customHeight="1" thickBot="1">
      <c r="B42" s="341"/>
      <c r="C42" s="342"/>
      <c r="D42" s="12">
        <v>2010</v>
      </c>
      <c r="E42" s="23" t="s">
        <v>404</v>
      </c>
      <c r="F42" s="268">
        <v>24387</v>
      </c>
      <c r="G42" s="483"/>
      <c r="H42" s="324">
        <f>F42+G42</f>
        <v>24387</v>
      </c>
      <c r="I42" s="484" t="s">
        <v>519</v>
      </c>
      <c r="K42" s="9"/>
    </row>
    <row r="43" spans="2:9" ht="55.5" customHeight="1" thickBot="1">
      <c r="B43" s="134">
        <v>756</v>
      </c>
      <c r="C43" s="132"/>
      <c r="D43" s="132"/>
      <c r="E43" s="220" t="s">
        <v>220</v>
      </c>
      <c r="F43" s="260">
        <f>F44+F46+F53+F61+F71</f>
        <v>14698508</v>
      </c>
      <c r="G43" s="290"/>
      <c r="H43" s="260">
        <f>H44+H46+H53+H61+H71</f>
        <v>14698508</v>
      </c>
      <c r="I43" s="17"/>
    </row>
    <row r="44" spans="2:9" ht="16.5" customHeight="1">
      <c r="B44" s="348"/>
      <c r="C44" s="118">
        <v>75601</v>
      </c>
      <c r="D44" s="349"/>
      <c r="E44" s="228" t="s">
        <v>213</v>
      </c>
      <c r="F44" s="261">
        <f>F45</f>
        <v>12000</v>
      </c>
      <c r="G44" s="350"/>
      <c r="H44" s="261">
        <f>H45</f>
        <v>12000</v>
      </c>
      <c r="I44" s="351"/>
    </row>
    <row r="45" spans="2:9" ht="24">
      <c r="B45" s="107"/>
      <c r="C45" s="108"/>
      <c r="D45" s="11" t="s">
        <v>23</v>
      </c>
      <c r="E45" s="217" t="s">
        <v>286</v>
      </c>
      <c r="F45" s="265">
        <v>12000</v>
      </c>
      <c r="G45" s="319"/>
      <c r="H45" s="324">
        <f>F45+G45</f>
        <v>12000</v>
      </c>
      <c r="I45" s="92"/>
    </row>
    <row r="46" spans="2:9" s="18" customFormat="1" ht="41.25" customHeight="1">
      <c r="B46" s="69"/>
      <c r="C46" s="118">
        <v>75615</v>
      </c>
      <c r="D46" s="116"/>
      <c r="E46" s="228" t="s">
        <v>216</v>
      </c>
      <c r="F46" s="261">
        <f>F47+F48+F49+F50+F51+F52</f>
        <v>3282000</v>
      </c>
      <c r="G46" s="281"/>
      <c r="H46" s="261">
        <f>H47+H48+H49+H50+H51+H52</f>
        <v>3282000</v>
      </c>
      <c r="I46" s="326"/>
    </row>
    <row r="47" spans="2:9" s="18" customFormat="1" ht="15" customHeight="1">
      <c r="B47" s="70"/>
      <c r="C47" s="19"/>
      <c r="D47" s="11" t="s">
        <v>19</v>
      </c>
      <c r="E47" s="217" t="s">
        <v>282</v>
      </c>
      <c r="F47" s="263">
        <v>3000000</v>
      </c>
      <c r="G47" s="320"/>
      <c r="H47" s="324">
        <f aca="true" t="shared" si="1" ref="H47:H52">F47+G47</f>
        <v>3000000</v>
      </c>
      <c r="I47" s="326"/>
    </row>
    <row r="48" spans="2:9" ht="15" customHeight="1">
      <c r="B48" s="71"/>
      <c r="C48" s="20"/>
      <c r="D48" s="11" t="s">
        <v>20</v>
      </c>
      <c r="E48" s="229" t="s">
        <v>283</v>
      </c>
      <c r="F48" s="263">
        <v>120000</v>
      </c>
      <c r="G48" s="321"/>
      <c r="H48" s="324">
        <f t="shared" si="1"/>
        <v>120000</v>
      </c>
      <c r="I48" s="92"/>
    </row>
    <row r="49" spans="2:9" ht="15" customHeight="1">
      <c r="B49" s="71"/>
      <c r="C49" s="20"/>
      <c r="D49" s="11" t="s">
        <v>21</v>
      </c>
      <c r="E49" s="229" t="s">
        <v>284</v>
      </c>
      <c r="F49" s="263">
        <v>26000</v>
      </c>
      <c r="G49" s="321"/>
      <c r="H49" s="324">
        <f t="shared" si="1"/>
        <v>26000</v>
      </c>
      <c r="I49" s="92"/>
    </row>
    <row r="50" spans="2:9" ht="15" customHeight="1">
      <c r="B50" s="71"/>
      <c r="C50" s="20"/>
      <c r="D50" s="11" t="s">
        <v>22</v>
      </c>
      <c r="E50" s="229" t="s">
        <v>285</v>
      </c>
      <c r="F50" s="263">
        <v>130000</v>
      </c>
      <c r="G50" s="321"/>
      <c r="H50" s="324">
        <f t="shared" si="1"/>
        <v>130000</v>
      </c>
      <c r="I50" s="92"/>
    </row>
    <row r="51" spans="2:9" ht="15" customHeight="1">
      <c r="B51" s="71"/>
      <c r="C51" s="20"/>
      <c r="D51" s="11" t="s">
        <v>25</v>
      </c>
      <c r="E51" s="229" t="s">
        <v>289</v>
      </c>
      <c r="F51" s="263">
        <v>2000</v>
      </c>
      <c r="G51" s="321"/>
      <c r="H51" s="324">
        <f t="shared" si="1"/>
        <v>2000</v>
      </c>
      <c r="I51" s="92"/>
    </row>
    <row r="52" spans="2:9" ht="15" customHeight="1">
      <c r="B52" s="71"/>
      <c r="C52" s="20"/>
      <c r="D52" s="11" t="s">
        <v>208</v>
      </c>
      <c r="E52" s="229" t="s">
        <v>294</v>
      </c>
      <c r="F52" s="263">
        <v>4000</v>
      </c>
      <c r="G52" s="321"/>
      <c r="H52" s="324">
        <f t="shared" si="1"/>
        <v>4000</v>
      </c>
      <c r="I52" s="92"/>
    </row>
    <row r="53" spans="2:9" s="18" customFormat="1" ht="38.25">
      <c r="B53" s="72"/>
      <c r="C53" s="119">
        <v>75616</v>
      </c>
      <c r="D53" s="120"/>
      <c r="E53" s="222" t="s">
        <v>217</v>
      </c>
      <c r="F53" s="264">
        <f>F54+F55+F56+F57+F58+F59+F60</f>
        <v>3447000</v>
      </c>
      <c r="G53" s="281"/>
      <c r="H53" s="264">
        <f>H54+H55+H56+H57+H58+H59+H60</f>
        <v>3447000</v>
      </c>
      <c r="I53" s="326"/>
    </row>
    <row r="54" spans="2:9" s="18" customFormat="1" ht="16.5" customHeight="1">
      <c r="B54" s="70"/>
      <c r="C54" s="19"/>
      <c r="D54" s="11" t="s">
        <v>19</v>
      </c>
      <c r="E54" s="217" t="s">
        <v>282</v>
      </c>
      <c r="F54" s="263">
        <v>1600000</v>
      </c>
      <c r="G54" s="320"/>
      <c r="H54" s="324">
        <f aca="true" t="shared" si="2" ref="H54:H60">F54+G54</f>
        <v>1600000</v>
      </c>
      <c r="I54" s="326"/>
    </row>
    <row r="55" spans="2:9" ht="16.5" customHeight="1">
      <c r="B55" s="71"/>
      <c r="C55" s="20"/>
      <c r="D55" s="11" t="s">
        <v>20</v>
      </c>
      <c r="E55" s="229" t="s">
        <v>283</v>
      </c>
      <c r="F55" s="263">
        <v>1100000</v>
      </c>
      <c r="G55" s="321"/>
      <c r="H55" s="324">
        <f t="shared" si="2"/>
        <v>1100000</v>
      </c>
      <c r="I55" s="92"/>
    </row>
    <row r="56" spans="2:9" ht="16.5" customHeight="1">
      <c r="B56" s="71"/>
      <c r="C56" s="20"/>
      <c r="D56" s="11" t="s">
        <v>21</v>
      </c>
      <c r="E56" s="229" t="s">
        <v>284</v>
      </c>
      <c r="F56" s="263">
        <v>5000</v>
      </c>
      <c r="G56" s="321"/>
      <c r="H56" s="324">
        <f t="shared" si="2"/>
        <v>5000</v>
      </c>
      <c r="I56" s="92"/>
    </row>
    <row r="57" spans="2:9" s="18" customFormat="1" ht="16.5" customHeight="1">
      <c r="B57" s="72"/>
      <c r="C57" s="19"/>
      <c r="D57" s="11" t="s">
        <v>22</v>
      </c>
      <c r="E57" s="229" t="s">
        <v>285</v>
      </c>
      <c r="F57" s="263">
        <v>330000</v>
      </c>
      <c r="G57" s="320"/>
      <c r="H57" s="324">
        <f t="shared" si="2"/>
        <v>330000</v>
      </c>
      <c r="I57" s="326"/>
    </row>
    <row r="58" spans="2:9" ht="16.5" customHeight="1">
      <c r="B58" s="71"/>
      <c r="C58" s="20"/>
      <c r="D58" s="11" t="s">
        <v>24</v>
      </c>
      <c r="E58" s="229" t="s">
        <v>287</v>
      </c>
      <c r="F58" s="263">
        <v>16000</v>
      </c>
      <c r="G58" s="321"/>
      <c r="H58" s="324">
        <f t="shared" si="2"/>
        <v>16000</v>
      </c>
      <c r="I58" s="92"/>
    </row>
    <row r="59" spans="2:9" ht="16.5" customHeight="1">
      <c r="B59" s="71"/>
      <c r="C59" s="20"/>
      <c r="D59" s="11" t="s">
        <v>25</v>
      </c>
      <c r="E59" s="229" t="s">
        <v>289</v>
      </c>
      <c r="F59" s="263">
        <v>386000</v>
      </c>
      <c r="G59" s="321"/>
      <c r="H59" s="324">
        <f t="shared" si="2"/>
        <v>386000</v>
      </c>
      <c r="I59" s="92"/>
    </row>
    <row r="60" spans="2:9" ht="16.5" customHeight="1">
      <c r="B60" s="71"/>
      <c r="C60" s="20"/>
      <c r="D60" s="11" t="s">
        <v>208</v>
      </c>
      <c r="E60" s="229" t="s">
        <v>294</v>
      </c>
      <c r="F60" s="263">
        <v>10000</v>
      </c>
      <c r="G60" s="321"/>
      <c r="H60" s="324">
        <f t="shared" si="2"/>
        <v>10000</v>
      </c>
      <c r="I60" s="92"/>
    </row>
    <row r="61" spans="2:9" s="18" customFormat="1" ht="30.75" customHeight="1">
      <c r="B61" s="72"/>
      <c r="C61" s="119">
        <v>75618</v>
      </c>
      <c r="D61" s="120"/>
      <c r="E61" s="222" t="s">
        <v>218</v>
      </c>
      <c r="F61" s="264">
        <f>SUM(F62:F70)</f>
        <v>368000</v>
      </c>
      <c r="G61" s="281"/>
      <c r="H61" s="264">
        <f>SUM(H62:H70)</f>
        <v>368000</v>
      </c>
      <c r="I61" s="326"/>
    </row>
    <row r="62" spans="2:9" s="18" customFormat="1" ht="15.75" customHeight="1">
      <c r="B62" s="70"/>
      <c r="C62" s="19"/>
      <c r="D62" s="11" t="s">
        <v>26</v>
      </c>
      <c r="E62" s="229" t="s">
        <v>246</v>
      </c>
      <c r="F62" s="263">
        <v>25000</v>
      </c>
      <c r="G62" s="320"/>
      <c r="H62" s="324">
        <f aca="true" t="shared" si="3" ref="H62:H70">F62+G62</f>
        <v>25000</v>
      </c>
      <c r="I62" s="326"/>
    </row>
    <row r="63" spans="2:9" ht="15.75" customHeight="1">
      <c r="B63" s="71"/>
      <c r="C63" s="20"/>
      <c r="D63" s="11" t="s">
        <v>27</v>
      </c>
      <c r="E63" s="229" t="s">
        <v>288</v>
      </c>
      <c r="F63" s="263">
        <v>50000</v>
      </c>
      <c r="G63" s="321"/>
      <c r="H63" s="324">
        <f t="shared" si="3"/>
        <v>50000</v>
      </c>
      <c r="I63" s="92"/>
    </row>
    <row r="64" spans="2:9" s="18" customFormat="1" ht="18" customHeight="1">
      <c r="B64" s="72"/>
      <c r="C64" s="19"/>
      <c r="D64" s="11" t="s">
        <v>28</v>
      </c>
      <c r="E64" s="217" t="s">
        <v>247</v>
      </c>
      <c r="F64" s="263">
        <v>183000</v>
      </c>
      <c r="G64" s="320"/>
      <c r="H64" s="324">
        <f t="shared" si="3"/>
        <v>183000</v>
      </c>
      <c r="I64" s="327"/>
    </row>
    <row r="65" spans="2:9" s="18" customFormat="1" ht="24">
      <c r="B65" s="72"/>
      <c r="C65" s="19"/>
      <c r="D65" s="11" t="s">
        <v>29</v>
      </c>
      <c r="E65" s="217" t="s">
        <v>248</v>
      </c>
      <c r="F65" s="263">
        <v>5000</v>
      </c>
      <c r="G65" s="320"/>
      <c r="H65" s="324">
        <f t="shared" si="3"/>
        <v>5000</v>
      </c>
      <c r="I65" s="327"/>
    </row>
    <row r="66" spans="2:9" s="18" customFormat="1" ht="24">
      <c r="B66" s="72"/>
      <c r="C66" s="19"/>
      <c r="D66" s="11" t="s">
        <v>29</v>
      </c>
      <c r="E66" s="217" t="s">
        <v>249</v>
      </c>
      <c r="F66" s="263">
        <v>80000</v>
      </c>
      <c r="G66" s="320"/>
      <c r="H66" s="324">
        <f t="shared" si="3"/>
        <v>80000</v>
      </c>
      <c r="I66" s="327"/>
    </row>
    <row r="67" spans="2:9" s="18" customFormat="1" ht="34.5" customHeight="1">
      <c r="B67" s="72"/>
      <c r="C67" s="19"/>
      <c r="D67" s="11" t="s">
        <v>29</v>
      </c>
      <c r="E67" s="217" t="s">
        <v>250</v>
      </c>
      <c r="F67" s="263">
        <v>15000</v>
      </c>
      <c r="G67" s="320"/>
      <c r="H67" s="324">
        <f t="shared" si="3"/>
        <v>15000</v>
      </c>
      <c r="I67" s="327"/>
    </row>
    <row r="68" spans="2:9" s="18" customFormat="1" ht="27.75" customHeight="1">
      <c r="B68" s="72"/>
      <c r="C68" s="19"/>
      <c r="D68" s="11" t="s">
        <v>334</v>
      </c>
      <c r="E68" s="217" t="s">
        <v>335</v>
      </c>
      <c r="F68" s="263">
        <v>3000</v>
      </c>
      <c r="G68" s="320"/>
      <c r="H68" s="324">
        <f t="shared" si="3"/>
        <v>3000</v>
      </c>
      <c r="I68" s="327"/>
    </row>
    <row r="69" spans="2:9" s="18" customFormat="1" ht="24">
      <c r="B69" s="70"/>
      <c r="C69" s="19"/>
      <c r="D69" s="11" t="s">
        <v>15</v>
      </c>
      <c r="E69" s="217" t="s">
        <v>244</v>
      </c>
      <c r="F69" s="263">
        <v>6000</v>
      </c>
      <c r="G69" s="320"/>
      <c r="H69" s="324">
        <f t="shared" si="3"/>
        <v>6000</v>
      </c>
      <c r="I69" s="327"/>
    </row>
    <row r="70" spans="2:9" s="18" customFormat="1" ht="16.5" customHeight="1">
      <c r="B70" s="70"/>
      <c r="C70" s="19"/>
      <c r="D70" s="11" t="s">
        <v>208</v>
      </c>
      <c r="E70" s="229" t="s">
        <v>294</v>
      </c>
      <c r="F70" s="263">
        <v>1000</v>
      </c>
      <c r="G70" s="320"/>
      <c r="H70" s="324">
        <f t="shared" si="3"/>
        <v>1000</v>
      </c>
      <c r="I70" s="327"/>
    </row>
    <row r="71" spans="2:9" s="18" customFormat="1" ht="25.5" customHeight="1">
      <c r="B71" s="70"/>
      <c r="C71" s="119">
        <v>75621</v>
      </c>
      <c r="D71" s="120"/>
      <c r="E71" s="222" t="s">
        <v>30</v>
      </c>
      <c r="F71" s="264">
        <f>F72+F73</f>
        <v>7589508</v>
      </c>
      <c r="G71" s="280"/>
      <c r="H71" s="264">
        <f>H72+H73</f>
        <v>7589508</v>
      </c>
      <c r="I71" s="327"/>
    </row>
    <row r="72" spans="2:9" ht="17.25" customHeight="1">
      <c r="B72" s="71"/>
      <c r="C72" s="20"/>
      <c r="D72" s="11" t="s">
        <v>31</v>
      </c>
      <c r="E72" s="229" t="s">
        <v>338</v>
      </c>
      <c r="F72" s="263">
        <v>6589508</v>
      </c>
      <c r="G72" s="282"/>
      <c r="H72" s="324">
        <f>F72+G72</f>
        <v>6589508</v>
      </c>
      <c r="I72" s="328"/>
    </row>
    <row r="73" spans="2:9" ht="17.25" customHeight="1" thickBot="1">
      <c r="B73" s="73"/>
      <c r="C73" s="22"/>
      <c r="D73" s="8" t="s">
        <v>32</v>
      </c>
      <c r="E73" s="230" t="s">
        <v>281</v>
      </c>
      <c r="F73" s="262">
        <v>1000000</v>
      </c>
      <c r="G73" s="727"/>
      <c r="H73" s="337">
        <f>F73+G73</f>
        <v>1000000</v>
      </c>
      <c r="I73" s="352"/>
    </row>
    <row r="74" spans="2:9" ht="17.25" customHeight="1" thickBot="1">
      <c r="B74" s="134">
        <v>758</v>
      </c>
      <c r="C74" s="132"/>
      <c r="D74" s="132"/>
      <c r="E74" s="133" t="s">
        <v>33</v>
      </c>
      <c r="F74" s="260">
        <f>F75+F77+F79</f>
        <v>10627278</v>
      </c>
      <c r="G74" s="260">
        <f>G75+G77+G79</f>
        <v>22767</v>
      </c>
      <c r="H74" s="260">
        <f>H75+H77+H79</f>
        <v>10650045</v>
      </c>
      <c r="I74" s="354"/>
    </row>
    <row r="75" spans="2:9" ht="17.25" customHeight="1">
      <c r="B75" s="74"/>
      <c r="C75" s="118">
        <v>75801</v>
      </c>
      <c r="D75" s="116"/>
      <c r="E75" s="117" t="s">
        <v>34</v>
      </c>
      <c r="F75" s="261">
        <f>F76</f>
        <v>8255367</v>
      </c>
      <c r="G75" s="261">
        <f>G76</f>
        <v>0</v>
      </c>
      <c r="H75" s="261">
        <f>H76</f>
        <v>8255367</v>
      </c>
      <c r="I75" s="353"/>
    </row>
    <row r="76" spans="2:9" s="18" customFormat="1" ht="17.25" customHeight="1">
      <c r="B76" s="72"/>
      <c r="C76" s="19"/>
      <c r="D76" s="12">
        <v>2920</v>
      </c>
      <c r="E76" s="229" t="s">
        <v>252</v>
      </c>
      <c r="F76" s="263">
        <v>8255367</v>
      </c>
      <c r="G76" s="530"/>
      <c r="H76" s="324">
        <f>F76+G76</f>
        <v>8255367</v>
      </c>
      <c r="I76" s="435" t="s">
        <v>414</v>
      </c>
    </row>
    <row r="77" spans="2:9" ht="17.25" customHeight="1">
      <c r="B77" s="71"/>
      <c r="C77" s="119">
        <v>75807</v>
      </c>
      <c r="D77" s="123"/>
      <c r="E77" s="225" t="s">
        <v>35</v>
      </c>
      <c r="F77" s="264">
        <f>F78</f>
        <v>2259911</v>
      </c>
      <c r="G77" s="283"/>
      <c r="H77" s="264">
        <f>H78</f>
        <v>2259911</v>
      </c>
      <c r="I77" s="329"/>
    </row>
    <row r="78" spans="2:9" ht="17.25" customHeight="1">
      <c r="B78" s="73"/>
      <c r="C78" s="22"/>
      <c r="D78" s="15">
        <v>2920</v>
      </c>
      <c r="E78" s="230" t="s">
        <v>253</v>
      </c>
      <c r="F78" s="262">
        <v>2259911</v>
      </c>
      <c r="G78" s="282"/>
      <c r="H78" s="324">
        <f>F78+G78</f>
        <v>2259911</v>
      </c>
      <c r="I78" s="329"/>
    </row>
    <row r="79" spans="2:9" ht="17.25" customHeight="1">
      <c r="B79" s="71"/>
      <c r="C79" s="119">
        <v>75814</v>
      </c>
      <c r="D79" s="124"/>
      <c r="E79" s="225" t="s">
        <v>214</v>
      </c>
      <c r="F79" s="266">
        <f>SUM(F80:F83)</f>
        <v>112000</v>
      </c>
      <c r="G79" s="266">
        <f>SUM(G80:G83)</f>
        <v>22767</v>
      </c>
      <c r="H79" s="266">
        <f>SUM(H80:H83)</f>
        <v>134767</v>
      </c>
      <c r="I79" s="329"/>
    </row>
    <row r="80" spans="2:9" ht="24">
      <c r="B80" s="71"/>
      <c r="C80" s="20"/>
      <c r="D80" s="12">
        <v>2030</v>
      </c>
      <c r="E80" s="217" t="s">
        <v>254</v>
      </c>
      <c r="F80" s="263">
        <v>100000</v>
      </c>
      <c r="G80" s="282"/>
      <c r="H80" s="324">
        <f>F80+G80</f>
        <v>100000</v>
      </c>
      <c r="I80" s="329"/>
    </row>
    <row r="81" spans="2:9" ht="24">
      <c r="B81" s="73"/>
      <c r="C81" s="22"/>
      <c r="D81" s="12">
        <v>2990</v>
      </c>
      <c r="E81" s="217" t="s">
        <v>566</v>
      </c>
      <c r="F81" s="263">
        <v>0</v>
      </c>
      <c r="G81" s="282">
        <v>20457</v>
      </c>
      <c r="H81" s="468">
        <f>F81+G81</f>
        <v>20457</v>
      </c>
      <c r="I81" s="435" t="s">
        <v>567</v>
      </c>
    </row>
    <row r="82" spans="2:9" ht="27" customHeight="1">
      <c r="B82" s="71"/>
      <c r="C82" s="20"/>
      <c r="D82" s="716" t="s">
        <v>241</v>
      </c>
      <c r="E82" s="233" t="s">
        <v>242</v>
      </c>
      <c r="F82" s="263">
        <v>12000</v>
      </c>
      <c r="G82" s="282"/>
      <c r="H82" s="324">
        <f>F82+G82</f>
        <v>12000</v>
      </c>
      <c r="I82" s="329"/>
    </row>
    <row r="83" spans="2:9" ht="27" customHeight="1" thickBot="1">
      <c r="B83" s="82"/>
      <c r="C83" s="83"/>
      <c r="D83" s="219" t="s">
        <v>568</v>
      </c>
      <c r="E83" s="232" t="s">
        <v>566</v>
      </c>
      <c r="F83" s="262">
        <v>0</v>
      </c>
      <c r="G83" s="267">
        <v>2310</v>
      </c>
      <c r="H83" s="527">
        <f>F83+G83</f>
        <v>2310</v>
      </c>
      <c r="I83" s="518" t="s">
        <v>567</v>
      </c>
    </row>
    <row r="84" spans="2:9" ht="21" customHeight="1" thickBot="1">
      <c r="B84" s="134">
        <v>801</v>
      </c>
      <c r="C84" s="132"/>
      <c r="D84" s="132"/>
      <c r="E84" s="227" t="s">
        <v>36</v>
      </c>
      <c r="F84" s="260">
        <f>F85+F88+F91+F97</f>
        <v>597683</v>
      </c>
      <c r="G84" s="355"/>
      <c r="H84" s="260">
        <f>H85+H88+H91+H97</f>
        <v>597683</v>
      </c>
      <c r="I84" s="354"/>
    </row>
    <row r="85" spans="2:9" ht="18" customHeight="1">
      <c r="B85" s="74"/>
      <c r="C85" s="118">
        <v>80101</v>
      </c>
      <c r="D85" s="116"/>
      <c r="E85" s="231" t="s">
        <v>37</v>
      </c>
      <c r="F85" s="261">
        <f>F86+F87</f>
        <v>6300</v>
      </c>
      <c r="G85" s="292"/>
      <c r="H85" s="261">
        <f>H86+H87</f>
        <v>6300</v>
      </c>
      <c r="I85" s="353"/>
    </row>
    <row r="86" spans="2:9" ht="23.25" customHeight="1">
      <c r="B86" s="71"/>
      <c r="C86" s="20"/>
      <c r="D86" s="11" t="s">
        <v>8</v>
      </c>
      <c r="E86" s="217" t="s">
        <v>292</v>
      </c>
      <c r="F86" s="263">
        <v>4500</v>
      </c>
      <c r="G86" s="282"/>
      <c r="H86" s="324">
        <f>F86+G86</f>
        <v>4500</v>
      </c>
      <c r="I86" s="329"/>
    </row>
    <row r="87" spans="2:9" ht="16.5" customHeight="1">
      <c r="B87" s="71"/>
      <c r="C87" s="20"/>
      <c r="D87" s="11" t="s">
        <v>16</v>
      </c>
      <c r="E87" s="217" t="s">
        <v>293</v>
      </c>
      <c r="F87" s="263">
        <v>1800</v>
      </c>
      <c r="G87" s="282"/>
      <c r="H87" s="324">
        <f>F87+G87</f>
        <v>1800</v>
      </c>
      <c r="I87" s="329"/>
    </row>
    <row r="88" spans="2:9" ht="18" customHeight="1">
      <c r="B88" s="71"/>
      <c r="C88" s="156" t="s">
        <v>130</v>
      </c>
      <c r="D88" s="155"/>
      <c r="E88" s="216" t="s">
        <v>188</v>
      </c>
      <c r="F88" s="264">
        <f>F89+F90</f>
        <v>113628</v>
      </c>
      <c r="G88" s="284"/>
      <c r="H88" s="264">
        <f>H89+H90</f>
        <v>113628</v>
      </c>
      <c r="I88" s="329"/>
    </row>
    <row r="89" spans="2:9" ht="18" customHeight="1">
      <c r="B89" s="71"/>
      <c r="C89" s="156"/>
      <c r="D89" s="11" t="s">
        <v>165</v>
      </c>
      <c r="E89" s="229" t="s">
        <v>255</v>
      </c>
      <c r="F89" s="265">
        <v>7000</v>
      </c>
      <c r="G89" s="282"/>
      <c r="H89" s="324">
        <f>F89+G89</f>
        <v>7000</v>
      </c>
      <c r="I89" s="329"/>
    </row>
    <row r="90" spans="2:9" ht="24" customHeight="1">
      <c r="B90" s="71"/>
      <c r="C90" s="20"/>
      <c r="D90" s="12">
        <v>2030</v>
      </c>
      <c r="E90" s="217" t="s">
        <v>254</v>
      </c>
      <c r="F90" s="263">
        <v>106628</v>
      </c>
      <c r="G90" s="282"/>
      <c r="H90" s="324">
        <f>F90+G90</f>
        <v>106628</v>
      </c>
      <c r="I90" s="329"/>
    </row>
    <row r="91" spans="2:9" ht="18" customHeight="1">
      <c r="B91" s="71"/>
      <c r="C91" s="119">
        <v>80104</v>
      </c>
      <c r="D91" s="120"/>
      <c r="E91" s="225" t="s">
        <v>38</v>
      </c>
      <c r="F91" s="264">
        <f>SUM(F92:F96)</f>
        <v>347755</v>
      </c>
      <c r="G91" s="283"/>
      <c r="H91" s="264">
        <f>SUM(H92:H96)</f>
        <v>347755</v>
      </c>
      <c r="I91" s="329"/>
    </row>
    <row r="92" spans="2:9" ht="16.5" customHeight="1">
      <c r="B92" s="73"/>
      <c r="C92" s="205"/>
      <c r="D92" s="182" t="s">
        <v>262</v>
      </c>
      <c r="E92" s="213" t="s">
        <v>274</v>
      </c>
      <c r="F92" s="267">
        <v>30200</v>
      </c>
      <c r="G92" s="323"/>
      <c r="H92" s="324">
        <f>F92+G92</f>
        <v>30200</v>
      </c>
      <c r="I92" s="329"/>
    </row>
    <row r="93" spans="2:9" ht="20.25" customHeight="1">
      <c r="B93" s="71"/>
      <c r="C93" s="14"/>
      <c r="D93" s="11" t="s">
        <v>8</v>
      </c>
      <c r="E93" s="217" t="s">
        <v>292</v>
      </c>
      <c r="F93" s="265">
        <v>17000</v>
      </c>
      <c r="G93" s="323"/>
      <c r="H93" s="324">
        <f>F93+G93</f>
        <v>17000</v>
      </c>
      <c r="I93" s="329"/>
    </row>
    <row r="94" spans="2:9" ht="16.5" customHeight="1">
      <c r="B94" s="71"/>
      <c r="C94" s="20"/>
      <c r="D94" s="206" t="s">
        <v>165</v>
      </c>
      <c r="E94" s="226" t="s">
        <v>255</v>
      </c>
      <c r="F94" s="263">
        <v>40000</v>
      </c>
      <c r="G94" s="282"/>
      <c r="H94" s="324">
        <f>F94+G94</f>
        <v>40000</v>
      </c>
      <c r="I94" s="329"/>
    </row>
    <row r="95" spans="2:9" ht="16.5" customHeight="1">
      <c r="B95" s="73"/>
      <c r="C95" s="22"/>
      <c r="D95" s="11" t="s">
        <v>16</v>
      </c>
      <c r="E95" s="217" t="s">
        <v>293</v>
      </c>
      <c r="F95" s="262">
        <v>1000</v>
      </c>
      <c r="G95" s="282"/>
      <c r="H95" s="324">
        <f>F95+G95</f>
        <v>1000</v>
      </c>
      <c r="I95" s="329"/>
    </row>
    <row r="96" spans="2:9" ht="24">
      <c r="B96" s="73"/>
      <c r="C96" s="22"/>
      <c r="D96" s="12">
        <v>2030</v>
      </c>
      <c r="E96" s="217" t="s">
        <v>254</v>
      </c>
      <c r="F96" s="263">
        <v>259555</v>
      </c>
      <c r="G96" s="282"/>
      <c r="H96" s="324">
        <f>F96+G96</f>
        <v>259555</v>
      </c>
      <c r="I96" s="329"/>
    </row>
    <row r="97" spans="2:9" ht="18" customHeight="1">
      <c r="B97" s="71"/>
      <c r="C97" s="156" t="s">
        <v>266</v>
      </c>
      <c r="D97" s="155"/>
      <c r="E97" s="125" t="s">
        <v>272</v>
      </c>
      <c r="F97" s="261">
        <f>F98</f>
        <v>130000</v>
      </c>
      <c r="G97" s="284"/>
      <c r="H97" s="261">
        <f>H98</f>
        <v>130000</v>
      </c>
      <c r="I97" s="329"/>
    </row>
    <row r="98" spans="2:9" ht="24.75" thickBot="1">
      <c r="B98" s="82"/>
      <c r="C98" s="83"/>
      <c r="D98" s="356" t="s">
        <v>263</v>
      </c>
      <c r="E98" s="357" t="s">
        <v>275</v>
      </c>
      <c r="F98" s="268">
        <v>130000</v>
      </c>
      <c r="G98" s="322"/>
      <c r="H98" s="337">
        <f>F98+G98</f>
        <v>130000</v>
      </c>
      <c r="I98" s="352"/>
    </row>
    <row r="99" spans="2:9" s="18" customFormat="1" ht="18" customHeight="1" thickBot="1">
      <c r="B99" s="134">
        <v>852</v>
      </c>
      <c r="C99" s="132"/>
      <c r="D99" s="132"/>
      <c r="E99" s="227" t="s">
        <v>39</v>
      </c>
      <c r="F99" s="260">
        <f>F100+F102+F104+F106+F108+F111</f>
        <v>181934.06</v>
      </c>
      <c r="G99" s="260">
        <f>G100+G102+G104+G106+G108+G111</f>
        <v>0</v>
      </c>
      <c r="H99" s="260">
        <f>H100+H102+H104+H106+H108+H111</f>
        <v>181934.06</v>
      </c>
      <c r="I99" s="358"/>
    </row>
    <row r="100" spans="2:9" ht="54.75" customHeight="1">
      <c r="B100" s="74"/>
      <c r="C100" s="118">
        <v>85213</v>
      </c>
      <c r="D100" s="116"/>
      <c r="E100" s="228" t="s">
        <v>353</v>
      </c>
      <c r="F100" s="261">
        <f>F101</f>
        <v>13850</v>
      </c>
      <c r="G100" s="288"/>
      <c r="H100" s="261">
        <f>H101</f>
        <v>13850</v>
      </c>
      <c r="I100" s="353"/>
    </row>
    <row r="101" spans="2:9" ht="27" customHeight="1">
      <c r="B101" s="71"/>
      <c r="C101" s="20"/>
      <c r="D101" s="12">
        <v>2030</v>
      </c>
      <c r="E101" s="217" t="s">
        <v>254</v>
      </c>
      <c r="F101" s="263">
        <v>13850</v>
      </c>
      <c r="G101" s="282"/>
      <c r="H101" s="324">
        <f>F101+G101</f>
        <v>13850</v>
      </c>
      <c r="I101" s="328"/>
    </row>
    <row r="102" spans="2:9" ht="27" customHeight="1">
      <c r="B102" s="71"/>
      <c r="C102" s="119">
        <v>85214</v>
      </c>
      <c r="D102" s="120"/>
      <c r="E102" s="122" t="s">
        <v>327</v>
      </c>
      <c r="F102" s="264">
        <f>F103</f>
        <v>33684</v>
      </c>
      <c r="G102" s="280"/>
      <c r="H102" s="264">
        <f>H103</f>
        <v>33684</v>
      </c>
      <c r="I102" s="329"/>
    </row>
    <row r="103" spans="2:9" s="18" customFormat="1" ht="27" customHeight="1">
      <c r="B103" s="72"/>
      <c r="C103" s="19"/>
      <c r="D103" s="12">
        <v>2030</v>
      </c>
      <c r="E103" s="217" t="s">
        <v>254</v>
      </c>
      <c r="F103" s="263">
        <v>33684</v>
      </c>
      <c r="G103" s="282"/>
      <c r="H103" s="324">
        <f>F103+G103</f>
        <v>33684</v>
      </c>
      <c r="I103" s="328"/>
    </row>
    <row r="104" spans="2:9" s="18" customFormat="1" ht="18" customHeight="1">
      <c r="B104" s="72"/>
      <c r="C104" s="156" t="s">
        <v>143</v>
      </c>
      <c r="D104" s="155"/>
      <c r="E104" s="125" t="s">
        <v>194</v>
      </c>
      <c r="F104" s="264">
        <f>F105</f>
        <v>50</v>
      </c>
      <c r="G104" s="264"/>
      <c r="H104" s="264">
        <f>H105</f>
        <v>50</v>
      </c>
      <c r="I104" s="328"/>
    </row>
    <row r="105" spans="2:9" s="18" customFormat="1" ht="36">
      <c r="B105" s="72"/>
      <c r="C105" s="19"/>
      <c r="D105" s="15">
        <v>2010</v>
      </c>
      <c r="E105" s="16" t="s">
        <v>256</v>
      </c>
      <c r="F105" s="263">
        <v>50</v>
      </c>
      <c r="G105" s="282"/>
      <c r="H105" s="324">
        <f>F105+G105</f>
        <v>50</v>
      </c>
      <c r="I105" s="435" t="s">
        <v>393</v>
      </c>
    </row>
    <row r="106" spans="2:9" s="18" customFormat="1" ht="18" customHeight="1">
      <c r="B106" s="72"/>
      <c r="C106" s="119">
        <v>85216</v>
      </c>
      <c r="D106" s="124"/>
      <c r="E106" s="126" t="s">
        <v>174</v>
      </c>
      <c r="F106" s="269">
        <f>F107</f>
        <v>90298</v>
      </c>
      <c r="G106" s="269">
        <f>G107</f>
        <v>0</v>
      </c>
      <c r="H106" s="269">
        <f>H107</f>
        <v>90298</v>
      </c>
      <c r="I106" s="328"/>
    </row>
    <row r="107" spans="2:9" s="18" customFormat="1" ht="34.5" customHeight="1">
      <c r="B107" s="72"/>
      <c r="C107" s="19"/>
      <c r="D107" s="12">
        <v>2030</v>
      </c>
      <c r="E107" s="217" t="s">
        <v>254</v>
      </c>
      <c r="F107" s="263">
        <v>90298</v>
      </c>
      <c r="G107" s="282"/>
      <c r="H107" s="324">
        <f>F107+G107</f>
        <v>90298</v>
      </c>
      <c r="I107" s="435" t="s">
        <v>413</v>
      </c>
    </row>
    <row r="108" spans="2:9" ht="18" customHeight="1">
      <c r="B108" s="71"/>
      <c r="C108" s="119">
        <v>85219</v>
      </c>
      <c r="D108" s="120"/>
      <c r="E108" s="225" t="s">
        <v>40</v>
      </c>
      <c r="F108" s="264">
        <f>F109+F110</f>
        <v>19358</v>
      </c>
      <c r="G108" s="287"/>
      <c r="H108" s="264">
        <f>H109+H110</f>
        <v>19358</v>
      </c>
      <c r="I108" s="329"/>
    </row>
    <row r="109" spans="2:9" ht="17.25" customHeight="1">
      <c r="B109" s="71"/>
      <c r="C109" s="14"/>
      <c r="D109" s="11" t="s">
        <v>16</v>
      </c>
      <c r="E109" s="217" t="s">
        <v>293</v>
      </c>
      <c r="F109" s="263">
        <v>2000</v>
      </c>
      <c r="G109" s="323"/>
      <c r="H109" s="324">
        <f>F109+G109</f>
        <v>2000</v>
      </c>
      <c r="I109" s="329"/>
    </row>
    <row r="110" spans="2:9" ht="24" customHeight="1">
      <c r="B110" s="71"/>
      <c r="C110" s="20"/>
      <c r="D110" s="12">
        <v>2030</v>
      </c>
      <c r="E110" s="217" t="s">
        <v>254</v>
      </c>
      <c r="F110" s="263">
        <v>17358</v>
      </c>
      <c r="G110" s="321"/>
      <c r="H110" s="324">
        <f>F110+G110</f>
        <v>17358</v>
      </c>
      <c r="I110" s="329"/>
    </row>
    <row r="111" spans="2:9" ht="18.75" customHeight="1">
      <c r="B111" s="71"/>
      <c r="C111" s="156" t="s">
        <v>323</v>
      </c>
      <c r="D111" s="166"/>
      <c r="E111" s="216" t="s">
        <v>328</v>
      </c>
      <c r="F111" s="299">
        <f>F112</f>
        <v>24694.06</v>
      </c>
      <c r="G111" s="299">
        <f>G112</f>
        <v>0</v>
      </c>
      <c r="H111" s="299">
        <f>H112</f>
        <v>24694.06</v>
      </c>
      <c r="I111" s="329"/>
    </row>
    <row r="112" spans="2:9" ht="34.5" thickBot="1">
      <c r="B112" s="73"/>
      <c r="C112" s="22"/>
      <c r="D112" s="15">
        <v>2030</v>
      </c>
      <c r="E112" s="232" t="s">
        <v>254</v>
      </c>
      <c r="F112" s="262">
        <v>24694.06</v>
      </c>
      <c r="G112" s="359"/>
      <c r="H112" s="337">
        <f>F112+G112</f>
        <v>24694.06</v>
      </c>
      <c r="I112" s="518" t="s">
        <v>562</v>
      </c>
    </row>
    <row r="113" spans="2:9" ht="28.5" customHeight="1" thickBot="1">
      <c r="B113" s="145" t="s">
        <v>148</v>
      </c>
      <c r="C113" s="146"/>
      <c r="D113" s="146"/>
      <c r="E113" s="147" t="s">
        <v>149</v>
      </c>
      <c r="F113" s="260">
        <f aca="true" t="shared" si="4" ref="F113:H114">F114</f>
        <v>8250</v>
      </c>
      <c r="G113" s="260">
        <f t="shared" si="4"/>
        <v>1040</v>
      </c>
      <c r="H113" s="260">
        <f t="shared" si="4"/>
        <v>9290</v>
      </c>
      <c r="I113" s="354"/>
    </row>
    <row r="114" spans="2:9" ht="27.75" customHeight="1">
      <c r="B114" s="210"/>
      <c r="C114" s="249">
        <v>85311</v>
      </c>
      <c r="D114" s="250"/>
      <c r="E114" s="196" t="s">
        <v>238</v>
      </c>
      <c r="F114" s="261">
        <f t="shared" si="4"/>
        <v>8250</v>
      </c>
      <c r="G114" s="261">
        <f t="shared" si="4"/>
        <v>1040</v>
      </c>
      <c r="H114" s="261">
        <f t="shared" si="4"/>
        <v>9290</v>
      </c>
      <c r="I114" s="353"/>
    </row>
    <row r="115" spans="2:9" ht="24" customHeight="1" thickBot="1">
      <c r="B115" s="73"/>
      <c r="C115" s="22"/>
      <c r="D115" s="356" t="s">
        <v>234</v>
      </c>
      <c r="E115" s="16" t="s">
        <v>295</v>
      </c>
      <c r="F115" s="262">
        <v>8250</v>
      </c>
      <c r="G115" s="359">
        <v>1040</v>
      </c>
      <c r="H115" s="337">
        <f>F115+G115</f>
        <v>9290</v>
      </c>
      <c r="I115" s="658" t="s">
        <v>520</v>
      </c>
    </row>
    <row r="116" spans="2:9" ht="20.25" customHeight="1" thickBot="1">
      <c r="B116" s="143" t="s">
        <v>151</v>
      </c>
      <c r="C116" s="139"/>
      <c r="D116" s="139"/>
      <c r="E116" s="218" t="s">
        <v>152</v>
      </c>
      <c r="F116" s="304">
        <f aca="true" t="shared" si="5" ref="F116:H117">F117</f>
        <v>16187</v>
      </c>
      <c r="G116" s="304">
        <f t="shared" si="5"/>
        <v>0</v>
      </c>
      <c r="H116" s="304">
        <f t="shared" si="5"/>
        <v>16187</v>
      </c>
      <c r="I116" s="354"/>
    </row>
    <row r="117" spans="2:9" ht="24" customHeight="1">
      <c r="B117" s="482"/>
      <c r="C117" s="240" t="s">
        <v>400</v>
      </c>
      <c r="D117" s="381"/>
      <c r="E117" s="221" t="s">
        <v>401</v>
      </c>
      <c r="F117" s="299">
        <f t="shared" si="5"/>
        <v>16187</v>
      </c>
      <c r="G117" s="299">
        <f t="shared" si="5"/>
        <v>0</v>
      </c>
      <c r="H117" s="299">
        <f t="shared" si="5"/>
        <v>16187</v>
      </c>
      <c r="I117" s="481"/>
    </row>
    <row r="118" spans="2:9" ht="34.5" thickBot="1">
      <c r="B118" s="82"/>
      <c r="C118" s="83"/>
      <c r="D118" s="12">
        <v>2030</v>
      </c>
      <c r="E118" s="217" t="s">
        <v>254</v>
      </c>
      <c r="F118" s="268">
        <v>16187</v>
      </c>
      <c r="G118" s="458"/>
      <c r="H118" s="324">
        <f>F118+G118</f>
        <v>16187</v>
      </c>
      <c r="I118" s="435" t="s">
        <v>403</v>
      </c>
    </row>
    <row r="119" spans="2:9" ht="18" customHeight="1" thickBot="1">
      <c r="B119" s="134">
        <v>855</v>
      </c>
      <c r="C119" s="132"/>
      <c r="D119" s="132"/>
      <c r="E119" s="227" t="s">
        <v>297</v>
      </c>
      <c r="F119" s="260">
        <f>F120+F123+F127+F129+F131</f>
        <v>9535113</v>
      </c>
      <c r="G119" s="260">
        <f>G120+G123+G127+G129+G131</f>
        <v>221325</v>
      </c>
      <c r="H119" s="260">
        <f>H120+H123+H127+H129+H131</f>
        <v>9756438</v>
      </c>
      <c r="I119" s="354"/>
    </row>
    <row r="120" spans="2:9" ht="18" customHeight="1">
      <c r="B120" s="203"/>
      <c r="C120" s="118">
        <v>85501</v>
      </c>
      <c r="D120" s="204"/>
      <c r="E120" s="221" t="s">
        <v>298</v>
      </c>
      <c r="F120" s="261">
        <f>F121+F122</f>
        <v>5890169</v>
      </c>
      <c r="G120" s="293"/>
      <c r="H120" s="261">
        <f>H121+H122</f>
        <v>5890169</v>
      </c>
      <c r="I120" s="353"/>
    </row>
    <row r="121" spans="2:9" ht="18" customHeight="1">
      <c r="B121" s="203"/>
      <c r="C121" s="118"/>
      <c r="D121" s="182" t="s">
        <v>333</v>
      </c>
      <c r="E121" s="214" t="s">
        <v>343</v>
      </c>
      <c r="F121" s="265">
        <v>12000</v>
      </c>
      <c r="G121" s="321"/>
      <c r="H121" s="324">
        <f>F121+G121</f>
        <v>12000</v>
      </c>
      <c r="I121" s="329"/>
    </row>
    <row r="122" spans="2:9" ht="48">
      <c r="B122" s="71"/>
      <c r="C122" s="204"/>
      <c r="D122" s="12">
        <v>2060</v>
      </c>
      <c r="E122" s="23" t="s">
        <v>299</v>
      </c>
      <c r="F122" s="263">
        <v>5878169</v>
      </c>
      <c r="G122" s="321"/>
      <c r="H122" s="324">
        <f>F122+G122</f>
        <v>5878169</v>
      </c>
      <c r="I122" s="329"/>
    </row>
    <row r="123" spans="2:9" ht="38.25">
      <c r="B123" s="71"/>
      <c r="C123" s="119">
        <v>85502</v>
      </c>
      <c r="D123" s="120"/>
      <c r="E123" s="222" t="s">
        <v>219</v>
      </c>
      <c r="F123" s="264">
        <f>F124+F125+F126</f>
        <v>3618106</v>
      </c>
      <c r="G123" s="285"/>
      <c r="H123" s="264">
        <f>H124+H125+H126</f>
        <v>3618106</v>
      </c>
      <c r="I123" s="329"/>
    </row>
    <row r="124" spans="2:9" ht="18" customHeight="1">
      <c r="B124" s="71"/>
      <c r="C124" s="119"/>
      <c r="D124" s="182" t="s">
        <v>333</v>
      </c>
      <c r="E124" s="214" t="s">
        <v>343</v>
      </c>
      <c r="F124" s="265">
        <v>12000</v>
      </c>
      <c r="G124" s="321"/>
      <c r="H124" s="324">
        <f>F124+G124</f>
        <v>12000</v>
      </c>
      <c r="I124" s="329"/>
    </row>
    <row r="125" spans="2:9" ht="36">
      <c r="B125" s="71"/>
      <c r="C125" s="119"/>
      <c r="D125" s="12">
        <v>2010</v>
      </c>
      <c r="E125" s="23" t="s">
        <v>256</v>
      </c>
      <c r="F125" s="263">
        <v>3598106</v>
      </c>
      <c r="G125" s="321"/>
      <c r="H125" s="324">
        <f>F125+G125</f>
        <v>3598106</v>
      </c>
      <c r="I125" s="329"/>
    </row>
    <row r="126" spans="2:9" ht="36">
      <c r="B126" s="71"/>
      <c r="C126" s="20"/>
      <c r="D126" s="12">
        <v>2360</v>
      </c>
      <c r="E126" s="23" t="s">
        <v>257</v>
      </c>
      <c r="F126" s="263">
        <v>8000</v>
      </c>
      <c r="G126" s="321"/>
      <c r="H126" s="324">
        <f>F126+G126</f>
        <v>8000</v>
      </c>
      <c r="I126" s="329"/>
    </row>
    <row r="127" spans="2:9" ht="18" customHeight="1">
      <c r="B127" s="71"/>
      <c r="C127" s="119">
        <v>85503</v>
      </c>
      <c r="D127" s="243"/>
      <c r="E127" s="216" t="s">
        <v>394</v>
      </c>
      <c r="F127" s="264">
        <f>F128</f>
        <v>300</v>
      </c>
      <c r="G127" s="264">
        <f>G128</f>
        <v>0</v>
      </c>
      <c r="H127" s="264">
        <f>H128</f>
        <v>300</v>
      </c>
      <c r="I127" s="329"/>
    </row>
    <row r="128" spans="2:9" ht="36">
      <c r="B128" s="71"/>
      <c r="C128" s="20"/>
      <c r="D128" s="12">
        <v>2010</v>
      </c>
      <c r="E128" s="23" t="s">
        <v>256</v>
      </c>
      <c r="F128" s="263">
        <v>300</v>
      </c>
      <c r="G128" s="321"/>
      <c r="H128" s="324">
        <f>F128+G128</f>
        <v>300</v>
      </c>
      <c r="I128" s="435" t="s">
        <v>412</v>
      </c>
    </row>
    <row r="129" spans="2:9" ht="18" customHeight="1">
      <c r="B129" s="71"/>
      <c r="C129" s="477" t="s">
        <v>331</v>
      </c>
      <c r="D129" s="62"/>
      <c r="E129" s="216" t="s">
        <v>232</v>
      </c>
      <c r="F129" s="264">
        <f>F130</f>
        <v>0</v>
      </c>
      <c r="G129" s="264">
        <f>G130</f>
        <v>219325</v>
      </c>
      <c r="H129" s="264">
        <f>H130</f>
        <v>219325</v>
      </c>
      <c r="I129" s="435"/>
    </row>
    <row r="130" spans="2:9" ht="36">
      <c r="B130" s="71"/>
      <c r="C130" s="20"/>
      <c r="D130" s="12">
        <v>2010</v>
      </c>
      <c r="E130" s="23" t="s">
        <v>256</v>
      </c>
      <c r="F130" s="263">
        <v>0</v>
      </c>
      <c r="G130" s="321">
        <v>219325</v>
      </c>
      <c r="H130" s="324">
        <f>F130+G130</f>
        <v>219325</v>
      </c>
      <c r="I130" s="435" t="s">
        <v>563</v>
      </c>
    </row>
    <row r="131" spans="2:9" ht="57" customHeight="1">
      <c r="B131" s="71"/>
      <c r="C131" s="119">
        <v>85513</v>
      </c>
      <c r="D131" s="12"/>
      <c r="E131" s="222" t="s">
        <v>354</v>
      </c>
      <c r="F131" s="264">
        <f>F132</f>
        <v>26538</v>
      </c>
      <c r="G131" s="264">
        <f>G132</f>
        <v>2000</v>
      </c>
      <c r="H131" s="264">
        <f>H132</f>
        <v>28538</v>
      </c>
      <c r="I131" s="329"/>
    </row>
    <row r="132" spans="2:9" ht="36.75" thickBot="1">
      <c r="B132" s="73"/>
      <c r="C132" s="22"/>
      <c r="D132" s="15">
        <v>2010</v>
      </c>
      <c r="E132" s="16" t="s">
        <v>256</v>
      </c>
      <c r="F132" s="262">
        <v>26538</v>
      </c>
      <c r="G132" s="359">
        <v>2000</v>
      </c>
      <c r="H132" s="337">
        <f>F132+G132</f>
        <v>28538</v>
      </c>
      <c r="I132" s="435" t="s">
        <v>569</v>
      </c>
    </row>
    <row r="133" spans="2:9" ht="27" customHeight="1" thickBot="1">
      <c r="B133" s="134">
        <v>900</v>
      </c>
      <c r="C133" s="132"/>
      <c r="D133" s="132"/>
      <c r="E133" s="220" t="s">
        <v>42</v>
      </c>
      <c r="F133" s="270">
        <f>F134+F138+F140</f>
        <v>831274</v>
      </c>
      <c r="G133" s="270">
        <f>G134+G138+G140</f>
        <v>0</v>
      </c>
      <c r="H133" s="270">
        <f>H134+H138+H140</f>
        <v>831274</v>
      </c>
      <c r="I133" s="354"/>
    </row>
    <row r="134" spans="2:9" ht="15.75" customHeight="1">
      <c r="B134" s="203"/>
      <c r="C134" s="128" t="s">
        <v>168</v>
      </c>
      <c r="D134" s="129"/>
      <c r="E134" s="221" t="s">
        <v>386</v>
      </c>
      <c r="F134" s="261">
        <f>F135+F136+F137</f>
        <v>780000</v>
      </c>
      <c r="G134" s="291"/>
      <c r="H134" s="261">
        <f>H135+H136+H137</f>
        <v>780000</v>
      </c>
      <c r="I134" s="353"/>
    </row>
    <row r="135" spans="2:9" ht="27" customHeight="1">
      <c r="B135" s="242"/>
      <c r="C135" s="243"/>
      <c r="D135" s="11" t="s">
        <v>29</v>
      </c>
      <c r="E135" s="217" t="s">
        <v>251</v>
      </c>
      <c r="F135" s="265">
        <v>774000</v>
      </c>
      <c r="G135" s="319"/>
      <c r="H135" s="324">
        <f>F135+G135</f>
        <v>774000</v>
      </c>
      <c r="I135" s="329"/>
    </row>
    <row r="136" spans="2:9" ht="24">
      <c r="B136" s="203"/>
      <c r="C136" s="204"/>
      <c r="D136" s="11" t="s">
        <v>334</v>
      </c>
      <c r="E136" s="217" t="s">
        <v>335</v>
      </c>
      <c r="F136" s="271">
        <v>5000</v>
      </c>
      <c r="G136" s="319"/>
      <c r="H136" s="324">
        <f>F136+G136</f>
        <v>5000</v>
      </c>
      <c r="I136" s="329"/>
    </row>
    <row r="137" spans="2:9" ht="15.75" customHeight="1">
      <c r="B137" s="242"/>
      <c r="C137" s="243"/>
      <c r="D137" s="11" t="s">
        <v>208</v>
      </c>
      <c r="E137" s="229" t="s">
        <v>294</v>
      </c>
      <c r="F137" s="265">
        <v>1000</v>
      </c>
      <c r="G137" s="319"/>
      <c r="H137" s="324">
        <f>F137+G137</f>
        <v>1000</v>
      </c>
      <c r="I137" s="329"/>
    </row>
    <row r="138" spans="2:9" ht="15.75" customHeight="1">
      <c r="B138" s="242"/>
      <c r="C138" s="156" t="s">
        <v>156</v>
      </c>
      <c r="D138" s="166"/>
      <c r="E138" s="216" t="s">
        <v>198</v>
      </c>
      <c r="F138" s="299">
        <f>SUM(F139)</f>
        <v>9274</v>
      </c>
      <c r="G138" s="299">
        <f>SUM(G139)</f>
        <v>0</v>
      </c>
      <c r="H138" s="299">
        <f>SUM(H139)</f>
        <v>9274</v>
      </c>
      <c r="I138" s="329"/>
    </row>
    <row r="139" spans="2:9" ht="33.75">
      <c r="B139" s="242"/>
      <c r="C139" s="243"/>
      <c r="D139" s="105">
        <v>2710</v>
      </c>
      <c r="E139" s="98" t="s">
        <v>410</v>
      </c>
      <c r="F139" s="268">
        <v>9274</v>
      </c>
      <c r="G139" s="529"/>
      <c r="H139" s="527">
        <f>F139+G139</f>
        <v>9274</v>
      </c>
      <c r="I139" s="480" t="s">
        <v>411</v>
      </c>
    </row>
    <row r="140" spans="2:9" ht="28.5" customHeight="1">
      <c r="B140" s="107"/>
      <c r="C140" s="119">
        <v>90019</v>
      </c>
      <c r="D140" s="215"/>
      <c r="E140" s="222" t="s">
        <v>202</v>
      </c>
      <c r="F140" s="264">
        <f>F141</f>
        <v>42000</v>
      </c>
      <c r="G140" s="286"/>
      <c r="H140" s="264">
        <f>H141</f>
        <v>42000</v>
      </c>
      <c r="I140" s="353"/>
    </row>
    <row r="141" spans="2:9" ht="17.25" customHeight="1" thickBot="1">
      <c r="B141" s="361"/>
      <c r="C141" s="362"/>
      <c r="D141" s="8" t="s">
        <v>15</v>
      </c>
      <c r="E141" s="232" t="s">
        <v>258</v>
      </c>
      <c r="F141" s="267">
        <v>42000</v>
      </c>
      <c r="G141" s="363"/>
      <c r="H141" s="337">
        <f>F141+G141</f>
        <v>42000</v>
      </c>
      <c r="I141" s="352"/>
    </row>
    <row r="142" spans="2:9" ht="20.25" customHeight="1" thickBot="1">
      <c r="B142" s="136" t="s">
        <v>80</v>
      </c>
      <c r="C142" s="137"/>
      <c r="D142" s="138"/>
      <c r="E142" s="223" t="s">
        <v>81</v>
      </c>
      <c r="F142" s="272">
        <f>F143+F145</f>
        <v>170526</v>
      </c>
      <c r="G142" s="272">
        <f>G143+G145</f>
        <v>0</v>
      </c>
      <c r="H142" s="272">
        <f>H143+H145</f>
        <v>170526</v>
      </c>
      <c r="I142" s="354"/>
    </row>
    <row r="143" spans="2:9" ht="20.25" customHeight="1">
      <c r="B143" s="652"/>
      <c r="C143" s="156" t="s">
        <v>269</v>
      </c>
      <c r="D143" s="56"/>
      <c r="E143" s="216" t="s">
        <v>270</v>
      </c>
      <c r="F143" s="299">
        <f>F144</f>
        <v>150526</v>
      </c>
      <c r="G143" s="299">
        <f>G144</f>
        <v>0</v>
      </c>
      <c r="H143" s="299">
        <f>H144</f>
        <v>150526</v>
      </c>
      <c r="I143" s="653"/>
    </row>
    <row r="144" spans="2:9" ht="24" customHeight="1">
      <c r="B144" s="654"/>
      <c r="C144" s="655"/>
      <c r="D144" s="12">
        <v>6297</v>
      </c>
      <c r="E144" s="23" t="s">
        <v>517</v>
      </c>
      <c r="F144" s="312">
        <v>150526</v>
      </c>
      <c r="G144" s="321"/>
      <c r="H144" s="324">
        <f>F144+G144</f>
        <v>150526</v>
      </c>
      <c r="I144" s="656" t="s">
        <v>518</v>
      </c>
    </row>
    <row r="145" spans="2:9" ht="16.5" customHeight="1">
      <c r="B145" s="74"/>
      <c r="C145" s="128" t="s">
        <v>161</v>
      </c>
      <c r="D145" s="129"/>
      <c r="E145" s="224" t="s">
        <v>41</v>
      </c>
      <c r="F145" s="273">
        <f>F146+F147</f>
        <v>20000</v>
      </c>
      <c r="G145" s="293"/>
      <c r="H145" s="273">
        <f>H146+H147</f>
        <v>20000</v>
      </c>
      <c r="I145" s="353"/>
    </row>
    <row r="146" spans="2:9" ht="16.5" customHeight="1">
      <c r="B146" s="71"/>
      <c r="C146" s="156"/>
      <c r="D146" s="11" t="s">
        <v>15</v>
      </c>
      <c r="E146" s="217" t="s">
        <v>258</v>
      </c>
      <c r="F146" s="274">
        <v>5000</v>
      </c>
      <c r="G146" s="321"/>
      <c r="H146" s="324">
        <f>F146+G146</f>
        <v>5000</v>
      </c>
      <c r="I146" s="329"/>
    </row>
    <row r="147" spans="2:9" ht="24" customHeight="1" thickBot="1">
      <c r="B147" s="73"/>
      <c r="C147" s="211"/>
      <c r="D147" s="8" t="s">
        <v>8</v>
      </c>
      <c r="E147" s="232" t="s">
        <v>292</v>
      </c>
      <c r="F147" s="364">
        <v>15000</v>
      </c>
      <c r="G147" s="359"/>
      <c r="H147" s="337">
        <f>F147+G147</f>
        <v>15000</v>
      </c>
      <c r="I147" s="352"/>
    </row>
    <row r="148" spans="2:9" ht="18" customHeight="1" thickBot="1">
      <c r="B148" s="136" t="s">
        <v>84</v>
      </c>
      <c r="C148" s="139"/>
      <c r="D148" s="139"/>
      <c r="E148" s="218" t="s">
        <v>209</v>
      </c>
      <c r="F148" s="275">
        <f>F149</f>
        <v>26000</v>
      </c>
      <c r="G148" s="360"/>
      <c r="H148" s="275">
        <f>H149</f>
        <v>26000</v>
      </c>
      <c r="I148" s="354"/>
    </row>
    <row r="149" spans="2:9" ht="15.75" customHeight="1">
      <c r="B149" s="74"/>
      <c r="C149" s="240" t="s">
        <v>325</v>
      </c>
      <c r="D149" s="180"/>
      <c r="E149" s="224" t="s">
        <v>41</v>
      </c>
      <c r="F149" s="276">
        <f>F150</f>
        <v>26000</v>
      </c>
      <c r="G149" s="293"/>
      <c r="H149" s="276">
        <f>H150</f>
        <v>26000</v>
      </c>
      <c r="I149" s="353"/>
    </row>
    <row r="150" spans="2:9" ht="20.25" customHeight="1">
      <c r="B150" s="74"/>
      <c r="C150" s="128"/>
      <c r="D150" s="11" t="s">
        <v>8</v>
      </c>
      <c r="E150" s="217" t="s">
        <v>292</v>
      </c>
      <c r="F150" s="277">
        <v>26000</v>
      </c>
      <c r="G150" s="321"/>
      <c r="H150" s="324">
        <f>F150+G150</f>
        <v>26000</v>
      </c>
      <c r="I150" s="329"/>
    </row>
    <row r="151" spans="2:9" s="18" customFormat="1" ht="4.5" customHeight="1" thickBot="1">
      <c r="B151" s="75"/>
      <c r="C151" s="21"/>
      <c r="D151" s="21"/>
      <c r="E151" s="21"/>
      <c r="F151" s="278"/>
      <c r="G151" s="365"/>
      <c r="H151" s="278"/>
      <c r="I151" s="366"/>
    </row>
    <row r="152" spans="2:9" s="18" customFormat="1" ht="19.5" customHeight="1" thickBot="1">
      <c r="B152" s="142" t="s">
        <v>43</v>
      </c>
      <c r="C152" s="25"/>
      <c r="D152" s="26"/>
      <c r="E152" s="141"/>
      <c r="F152" s="260">
        <f>F11+F18+F21+F24+F29+F38+F43+F74+F84+F99+F113+F116+F119+F133+F142+F148</f>
        <v>37843308.56</v>
      </c>
      <c r="G152" s="260">
        <f>G11+G18+G21+G24+G29+G38+G43+G74+G84+G99+G113+G116+G119+G133+G142+G148</f>
        <v>245132</v>
      </c>
      <c r="H152" s="260">
        <f>H11+H18+H21+H24+H29+H38+H43+H74+H84+H99+H113+H116+H119+H133+H142+H148</f>
        <v>38088440.56</v>
      </c>
      <c r="I152" s="358"/>
    </row>
    <row r="153" spans="3:6" ht="12.75">
      <c r="C153" s="27"/>
      <c r="D153" s="28"/>
      <c r="E153" s="27"/>
      <c r="F153" s="27"/>
    </row>
    <row r="154" spans="2:6" ht="12.75">
      <c r="B154" s="29"/>
      <c r="C154" s="27"/>
      <c r="D154" s="28"/>
      <c r="E154" s="27"/>
      <c r="F154" s="27"/>
    </row>
    <row r="155" spans="3:6" ht="12.75">
      <c r="C155" s="9"/>
      <c r="D155" s="28"/>
      <c r="E155" s="27"/>
      <c r="F155" s="27"/>
    </row>
    <row r="156" spans="3:6" ht="12.75">
      <c r="C156" s="27"/>
      <c r="D156" s="28"/>
      <c r="E156" s="27"/>
      <c r="F156" s="27"/>
    </row>
    <row r="157" spans="3:6" ht="12.75">
      <c r="C157" s="27"/>
      <c r="D157" s="28"/>
      <c r="E157" s="27"/>
      <c r="F157" s="27"/>
    </row>
    <row r="158" spans="3:6" ht="12.75">
      <c r="C158" s="27"/>
      <c r="D158" s="28"/>
      <c r="E158" s="27"/>
      <c r="F158" s="27"/>
    </row>
    <row r="159" spans="3:6" ht="12.75">
      <c r="C159" s="27"/>
      <c r="D159" s="28"/>
      <c r="E159" s="27"/>
      <c r="F159" s="27"/>
    </row>
    <row r="160" spans="3:6" ht="12.75">
      <c r="C160" s="27"/>
      <c r="D160" s="28"/>
      <c r="E160" s="27"/>
      <c r="F160" s="27"/>
    </row>
    <row r="161" spans="3:6" ht="12.75">
      <c r="C161" s="27"/>
      <c r="D161" s="28"/>
      <c r="E161" s="27"/>
      <c r="F161" s="27"/>
    </row>
    <row r="162" spans="3:6" ht="12.75">
      <c r="C162" s="27"/>
      <c r="D162" s="28"/>
      <c r="E162" s="27"/>
      <c r="F162" s="27"/>
    </row>
    <row r="163" spans="3:6" ht="12.75">
      <c r="C163" s="27"/>
      <c r="D163" s="28"/>
      <c r="E163" s="27"/>
      <c r="F163" s="27"/>
    </row>
    <row r="164" spans="3:6" ht="12.75">
      <c r="C164" s="27"/>
      <c r="D164" s="28"/>
      <c r="E164" s="27"/>
      <c r="F164" s="27"/>
    </row>
    <row r="165" spans="3:6" ht="12.75">
      <c r="C165" s="27"/>
      <c r="D165" s="28"/>
      <c r="E165" s="27"/>
      <c r="F165" s="27"/>
    </row>
    <row r="166" spans="3:6" ht="12.75">
      <c r="C166" s="27"/>
      <c r="D166" s="28"/>
      <c r="E166" s="27"/>
      <c r="F166" s="27"/>
    </row>
    <row r="167" spans="3:6" ht="12.75">
      <c r="C167" s="27"/>
      <c r="D167" s="28"/>
      <c r="E167" s="27"/>
      <c r="F167" s="27"/>
    </row>
    <row r="168" spans="3:6" ht="12.75">
      <c r="C168" s="27"/>
      <c r="D168" s="28"/>
      <c r="E168" s="27"/>
      <c r="F168" s="27"/>
    </row>
    <row r="169" spans="3:6" ht="12.75">
      <c r="C169" s="27"/>
      <c r="D169" s="28"/>
      <c r="E169" s="27"/>
      <c r="F169" s="27"/>
    </row>
    <row r="170" spans="3:6" ht="12.75">
      <c r="C170" s="27"/>
      <c r="D170" s="28"/>
      <c r="E170" s="27"/>
      <c r="F170" s="27"/>
    </row>
    <row r="171" spans="3:6" ht="12.75">
      <c r="C171" s="27"/>
      <c r="D171" s="28"/>
      <c r="E171" s="27"/>
      <c r="F171" s="27"/>
    </row>
    <row r="172" spans="3:6" ht="12.75">
      <c r="C172" s="27"/>
      <c r="D172" s="28"/>
      <c r="E172" s="27"/>
      <c r="F172" s="27"/>
    </row>
    <row r="173" spans="3:6" ht="12.75">
      <c r="C173" s="27"/>
      <c r="D173" s="28"/>
      <c r="E173" s="27"/>
      <c r="F173" s="27"/>
    </row>
    <row r="174" spans="3:6" ht="12.75">
      <c r="C174" s="27"/>
      <c r="D174" s="28"/>
      <c r="E174" s="27"/>
      <c r="F174" s="27"/>
    </row>
    <row r="175" spans="3:6" ht="12.75">
      <c r="C175" s="27"/>
      <c r="D175" s="28"/>
      <c r="E175" s="27"/>
      <c r="F175" s="27"/>
    </row>
    <row r="176" spans="3:6" ht="12.75">
      <c r="C176" s="27"/>
      <c r="D176" s="28"/>
      <c r="E176" s="27"/>
      <c r="F176" s="27"/>
    </row>
    <row r="177" spans="3:6" ht="12.75">
      <c r="C177" s="27"/>
      <c r="D177" s="28"/>
      <c r="E177" s="27"/>
      <c r="F177" s="27"/>
    </row>
    <row r="178" spans="3:6" ht="12.75">
      <c r="C178" s="27"/>
      <c r="D178" s="28"/>
      <c r="E178" s="27"/>
      <c r="F178" s="27"/>
    </row>
    <row r="179" spans="3:6" ht="12.75">
      <c r="C179" s="27"/>
      <c r="D179" s="28"/>
      <c r="E179" s="27"/>
      <c r="F179" s="27"/>
    </row>
    <row r="180" spans="3:6" ht="12.75">
      <c r="C180" s="27"/>
      <c r="D180" s="28"/>
      <c r="E180" s="27"/>
      <c r="F180" s="27"/>
    </row>
    <row r="181" spans="3:6" ht="12.75">
      <c r="C181" s="27"/>
      <c r="D181" s="28"/>
      <c r="E181" s="27"/>
      <c r="F181" s="27"/>
    </row>
    <row r="182" spans="3:6" ht="12.75">
      <c r="C182" s="27"/>
      <c r="D182" s="28"/>
      <c r="E182" s="27"/>
      <c r="F182" s="27"/>
    </row>
    <row r="183" spans="3:6" ht="12.75">
      <c r="C183" s="27"/>
      <c r="D183" s="28"/>
      <c r="E183" s="27"/>
      <c r="F183" s="27"/>
    </row>
    <row r="184" spans="3:6" ht="12.75">
      <c r="C184" s="27"/>
      <c r="D184" s="28"/>
      <c r="E184" s="27"/>
      <c r="F184" s="27"/>
    </row>
    <row r="185" spans="3:6" ht="12.75">
      <c r="C185" s="27"/>
      <c r="D185" s="28"/>
      <c r="E185" s="27"/>
      <c r="F185" s="27"/>
    </row>
    <row r="186" spans="3:6" ht="12.75">
      <c r="C186" s="27"/>
      <c r="D186" s="28"/>
      <c r="E186" s="27"/>
      <c r="F186" s="27"/>
    </row>
  </sheetData>
  <sheetProtection/>
  <mergeCells count="9">
    <mergeCell ref="E6:H6"/>
    <mergeCell ref="I8:I9"/>
    <mergeCell ref="H8:H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.00390625" style="27" customWidth="1"/>
    <col min="2" max="2" width="5.7109375" style="27" customWidth="1"/>
    <col min="3" max="3" width="7.140625" style="27" customWidth="1"/>
    <col min="4" max="4" width="6.140625" style="27" customWidth="1"/>
    <col min="5" max="5" width="52.8515625" style="27" customWidth="1"/>
    <col min="6" max="6" width="16.57421875" style="27" customWidth="1"/>
    <col min="7" max="7" width="14.28125" style="27" customWidth="1"/>
    <col min="8" max="8" width="16.8515625" style="27" customWidth="1"/>
    <col min="9" max="9" width="27.57421875" style="27" customWidth="1"/>
    <col min="10" max="10" width="2.421875" style="27" customWidth="1"/>
    <col min="11" max="16384" width="9.140625" style="27" customWidth="1"/>
  </cols>
  <sheetData>
    <row r="1" ht="12.75">
      <c r="G1" t="s">
        <v>388</v>
      </c>
    </row>
    <row r="2" ht="12.75">
      <c r="G2" s="106" t="s">
        <v>582</v>
      </c>
    </row>
    <row r="3" ht="12.75">
      <c r="G3" s="106" t="s">
        <v>559</v>
      </c>
    </row>
    <row r="4" ht="18.75">
      <c r="E4" s="102"/>
    </row>
    <row r="5" ht="13.5" customHeight="1">
      <c r="E5" s="104"/>
    </row>
    <row r="6" spans="5:8" ht="18">
      <c r="E6" s="760" t="s">
        <v>564</v>
      </c>
      <c r="F6" s="760"/>
      <c r="G6" s="760"/>
      <c r="H6" s="760"/>
    </row>
    <row r="7" spans="5:8" ht="18">
      <c r="E7" s="476"/>
      <c r="F7" s="476"/>
      <c r="G7" s="476"/>
      <c r="H7" s="476"/>
    </row>
    <row r="8" ht="10.5" customHeight="1" thickBot="1">
      <c r="F8" s="76"/>
    </row>
    <row r="9" spans="2:9" ht="25.5" customHeight="1" thickBot="1">
      <c r="B9" s="49" t="s">
        <v>0</v>
      </c>
      <c r="C9" s="50" t="s">
        <v>1</v>
      </c>
      <c r="D9" s="51" t="s">
        <v>2</v>
      </c>
      <c r="E9" s="52" t="s">
        <v>44</v>
      </c>
      <c r="F9" s="294" t="s">
        <v>339</v>
      </c>
      <c r="G9" s="372" t="s">
        <v>390</v>
      </c>
      <c r="H9" s="367" t="s">
        <v>391</v>
      </c>
      <c r="I9" s="368" t="s">
        <v>392</v>
      </c>
    </row>
    <row r="10" spans="2:9" ht="8.25" customHeight="1" thickBot="1">
      <c r="B10" s="94">
        <v>1</v>
      </c>
      <c r="C10" s="95">
        <v>2</v>
      </c>
      <c r="D10" s="96">
        <v>3</v>
      </c>
      <c r="E10" s="97">
        <v>4</v>
      </c>
      <c r="F10" s="295">
        <v>5</v>
      </c>
      <c r="G10" s="373">
        <v>6</v>
      </c>
      <c r="H10" s="374">
        <v>7</v>
      </c>
      <c r="I10" s="369">
        <v>8</v>
      </c>
    </row>
    <row r="11" spans="2:9" ht="18" customHeight="1" thickBot="1">
      <c r="B11" s="143" t="s">
        <v>74</v>
      </c>
      <c r="C11" s="139"/>
      <c r="D11" s="139"/>
      <c r="E11" s="140" t="s">
        <v>75</v>
      </c>
      <c r="F11" s="296">
        <f>F12+F15+F17+F19</f>
        <v>1105305.5</v>
      </c>
      <c r="G11" s="304">
        <f>G12+G15+G17+G19</f>
        <v>-15000</v>
      </c>
      <c r="H11" s="296">
        <f>H12+H15+H17+H19</f>
        <v>1090305.5</v>
      </c>
      <c r="I11" s="471"/>
    </row>
    <row r="12" spans="2:9" ht="15" customHeight="1">
      <c r="B12" s="256"/>
      <c r="C12" s="383" t="s">
        <v>166</v>
      </c>
      <c r="D12" s="181"/>
      <c r="E12" s="127" t="s">
        <v>221</v>
      </c>
      <c r="F12" s="384">
        <f>F13+F14</f>
        <v>55000</v>
      </c>
      <c r="G12" s="385"/>
      <c r="H12" s="384">
        <f>H13+H14</f>
        <v>55000</v>
      </c>
      <c r="I12" s="472"/>
    </row>
    <row r="13" spans="2:9" ht="15" customHeight="1">
      <c r="B13" s="84"/>
      <c r="C13" s="154"/>
      <c r="D13" s="54" t="s">
        <v>89</v>
      </c>
      <c r="E13" s="23" t="s">
        <v>278</v>
      </c>
      <c r="F13" s="298">
        <v>10000</v>
      </c>
      <c r="G13" s="370"/>
      <c r="H13" s="371">
        <f>F13+G13</f>
        <v>10000</v>
      </c>
      <c r="I13" s="437"/>
    </row>
    <row r="14" spans="2:9" ht="15" customHeight="1">
      <c r="B14" s="85"/>
      <c r="C14" s="86"/>
      <c r="D14" s="54" t="s">
        <v>61</v>
      </c>
      <c r="E14" s="23" t="s">
        <v>352</v>
      </c>
      <c r="F14" s="298">
        <v>45000</v>
      </c>
      <c r="G14" s="370"/>
      <c r="H14" s="371">
        <f>F14+G14</f>
        <v>45000</v>
      </c>
      <c r="I14" s="437"/>
    </row>
    <row r="15" spans="2:9" ht="15" customHeight="1">
      <c r="B15" s="79"/>
      <c r="C15" s="155" t="s">
        <v>76</v>
      </c>
      <c r="D15" s="156"/>
      <c r="E15" s="125" t="s">
        <v>177</v>
      </c>
      <c r="F15" s="297">
        <f>F16</f>
        <v>385000</v>
      </c>
      <c r="G15" s="299">
        <f>G16</f>
        <v>-15000</v>
      </c>
      <c r="H15" s="297">
        <f>H16</f>
        <v>370000</v>
      </c>
      <c r="I15" s="437"/>
    </row>
    <row r="16" spans="2:9" ht="15" customHeight="1">
      <c r="B16" s="78"/>
      <c r="C16" s="53"/>
      <c r="D16" s="54" t="s">
        <v>85</v>
      </c>
      <c r="E16" s="23" t="s">
        <v>86</v>
      </c>
      <c r="F16" s="298">
        <v>385000</v>
      </c>
      <c r="G16" s="321">
        <v>-15000</v>
      </c>
      <c r="H16" s="371">
        <f>F16+G16</f>
        <v>370000</v>
      </c>
      <c r="I16" s="437" t="s">
        <v>525</v>
      </c>
    </row>
    <row r="17" spans="2:9" ht="17.25" customHeight="1">
      <c r="B17" s="79"/>
      <c r="C17" s="156" t="s">
        <v>87</v>
      </c>
      <c r="D17" s="156"/>
      <c r="E17" s="125" t="s">
        <v>178</v>
      </c>
      <c r="F17" s="299">
        <f>F18</f>
        <v>25000</v>
      </c>
      <c r="G17" s="370"/>
      <c r="H17" s="299">
        <f>H18</f>
        <v>25000</v>
      </c>
      <c r="I17" s="437"/>
    </row>
    <row r="18" spans="2:9" ht="24.75" customHeight="1">
      <c r="B18" s="80"/>
      <c r="C18" s="56"/>
      <c r="D18" s="56">
        <v>2850</v>
      </c>
      <c r="E18" s="16" t="s">
        <v>88</v>
      </c>
      <c r="F18" s="300">
        <v>25000</v>
      </c>
      <c r="G18" s="370"/>
      <c r="H18" s="371">
        <f>F18+G18</f>
        <v>25000</v>
      </c>
      <c r="I18" s="437"/>
    </row>
    <row r="19" spans="2:9" ht="15" customHeight="1">
      <c r="B19" s="78"/>
      <c r="C19" s="157" t="s">
        <v>210</v>
      </c>
      <c r="D19" s="156"/>
      <c r="E19" s="125" t="s">
        <v>41</v>
      </c>
      <c r="F19" s="299">
        <f>SUM(F20:F26)</f>
        <v>640305.5</v>
      </c>
      <c r="G19" s="299">
        <f>SUM(G20:G26)</f>
        <v>0</v>
      </c>
      <c r="H19" s="299">
        <f>SUM(H20:H26)</f>
        <v>640305.5</v>
      </c>
      <c r="I19" s="437"/>
    </row>
    <row r="20" spans="2:9" ht="15" customHeight="1">
      <c r="B20" s="78"/>
      <c r="C20" s="157"/>
      <c r="D20" s="54" t="s">
        <v>102</v>
      </c>
      <c r="E20" s="23" t="s">
        <v>305</v>
      </c>
      <c r="F20" s="499">
        <v>9660</v>
      </c>
      <c r="G20" s="359"/>
      <c r="H20" s="371">
        <f aca="true" t="shared" si="0" ref="H20:H25">F20+G20</f>
        <v>9660</v>
      </c>
      <c r="I20" s="473"/>
    </row>
    <row r="21" spans="2:9" ht="15" customHeight="1">
      <c r="B21" s="78"/>
      <c r="C21" s="157"/>
      <c r="D21" s="54" t="s">
        <v>104</v>
      </c>
      <c r="E21" s="23" t="s">
        <v>306</v>
      </c>
      <c r="F21" s="499">
        <v>1651.86</v>
      </c>
      <c r="G21" s="359"/>
      <c r="H21" s="371">
        <f t="shared" si="0"/>
        <v>1651.86</v>
      </c>
      <c r="I21" s="473"/>
    </row>
    <row r="22" spans="2:9" ht="15" customHeight="1">
      <c r="B22" s="78"/>
      <c r="C22" s="157"/>
      <c r="D22" s="53">
        <v>4120</v>
      </c>
      <c r="E22" s="23" t="s">
        <v>307</v>
      </c>
      <c r="F22" s="499">
        <v>108.05</v>
      </c>
      <c r="G22" s="359"/>
      <c r="H22" s="371">
        <f t="shared" si="0"/>
        <v>108.05</v>
      </c>
      <c r="I22" s="473"/>
    </row>
    <row r="23" spans="2:9" ht="15" customHeight="1">
      <c r="B23" s="78"/>
      <c r="C23" s="157"/>
      <c r="D23" s="54" t="s">
        <v>89</v>
      </c>
      <c r="E23" s="23" t="s">
        <v>308</v>
      </c>
      <c r="F23" s="499">
        <v>131.63</v>
      </c>
      <c r="G23" s="359"/>
      <c r="H23" s="371">
        <f t="shared" si="0"/>
        <v>131.63</v>
      </c>
      <c r="I23" s="473"/>
    </row>
    <row r="24" spans="2:9" ht="15" customHeight="1">
      <c r="B24" s="78"/>
      <c r="C24" s="157"/>
      <c r="D24" s="54" t="s">
        <v>61</v>
      </c>
      <c r="E24" s="23" t="s">
        <v>311</v>
      </c>
      <c r="F24" s="499">
        <v>846.6</v>
      </c>
      <c r="G24" s="359"/>
      <c r="H24" s="371">
        <f t="shared" si="0"/>
        <v>846.6</v>
      </c>
      <c r="I24" s="473"/>
    </row>
    <row r="25" spans="2:9" ht="15" customHeight="1">
      <c r="B25" s="78"/>
      <c r="C25" s="157"/>
      <c r="D25" s="54" t="s">
        <v>94</v>
      </c>
      <c r="E25" s="23" t="s">
        <v>321</v>
      </c>
      <c r="F25" s="499">
        <v>619907.36</v>
      </c>
      <c r="G25" s="359"/>
      <c r="H25" s="371">
        <f t="shared" si="0"/>
        <v>619907.36</v>
      </c>
      <c r="I25" s="473"/>
    </row>
    <row r="26" spans="2:9" ht="15" customHeight="1" thickBot="1">
      <c r="B26" s="81"/>
      <c r="C26" s="58"/>
      <c r="D26" s="115" t="s">
        <v>94</v>
      </c>
      <c r="E26" s="59" t="s">
        <v>71</v>
      </c>
      <c r="F26" s="301">
        <v>8000</v>
      </c>
      <c r="G26" s="378"/>
      <c r="H26" s="379">
        <f>F26+G26</f>
        <v>8000</v>
      </c>
      <c r="I26" s="473"/>
    </row>
    <row r="27" spans="2:9" ht="26.25" thickBot="1">
      <c r="B27" s="143" t="s">
        <v>355</v>
      </c>
      <c r="C27" s="139"/>
      <c r="D27" s="139"/>
      <c r="E27" s="140" t="s">
        <v>356</v>
      </c>
      <c r="F27" s="302">
        <f aca="true" t="shared" si="1" ref="F27:H28">F28</f>
        <v>6000</v>
      </c>
      <c r="G27" s="302">
        <f t="shared" si="1"/>
        <v>0</v>
      </c>
      <c r="H27" s="302">
        <f t="shared" si="1"/>
        <v>6000</v>
      </c>
      <c r="I27" s="471"/>
    </row>
    <row r="28" spans="2:9" ht="15" customHeight="1">
      <c r="B28" s="77"/>
      <c r="C28" s="159">
        <v>40003</v>
      </c>
      <c r="D28" s="128"/>
      <c r="E28" s="130" t="s">
        <v>357</v>
      </c>
      <c r="F28" s="303">
        <f t="shared" si="1"/>
        <v>6000</v>
      </c>
      <c r="G28" s="303">
        <f t="shared" si="1"/>
        <v>0</v>
      </c>
      <c r="H28" s="303">
        <f t="shared" si="1"/>
        <v>6000</v>
      </c>
      <c r="I28" s="474"/>
    </row>
    <row r="29" spans="2:9" ht="15" customHeight="1" thickBot="1">
      <c r="B29" s="81"/>
      <c r="C29" s="58"/>
      <c r="D29" s="57" t="s">
        <v>61</v>
      </c>
      <c r="E29" s="16" t="s">
        <v>406</v>
      </c>
      <c r="F29" s="301">
        <v>6000</v>
      </c>
      <c r="G29" s="359"/>
      <c r="H29" s="379">
        <f>F29+G29</f>
        <v>6000</v>
      </c>
      <c r="I29" s="473"/>
    </row>
    <row r="30" spans="2:9" ht="18" customHeight="1" thickBot="1">
      <c r="B30" s="143" t="s">
        <v>90</v>
      </c>
      <c r="C30" s="139"/>
      <c r="D30" s="139"/>
      <c r="E30" s="140" t="s">
        <v>77</v>
      </c>
      <c r="F30" s="304">
        <f>F31+F33+F35</f>
        <v>3415033</v>
      </c>
      <c r="G30" s="304">
        <f>G31+G33+G35</f>
        <v>206500</v>
      </c>
      <c r="H30" s="304">
        <f>H31+H33+H35</f>
        <v>3621533</v>
      </c>
      <c r="I30" s="471"/>
    </row>
    <row r="31" spans="2:9" ht="15" customHeight="1">
      <c r="B31" s="77"/>
      <c r="C31" s="129" t="s">
        <v>91</v>
      </c>
      <c r="D31" s="128"/>
      <c r="E31" s="130" t="s">
        <v>179</v>
      </c>
      <c r="F31" s="303">
        <f>F32</f>
        <v>205000</v>
      </c>
      <c r="G31" s="303">
        <f>G32</f>
        <v>100000</v>
      </c>
      <c r="H31" s="303">
        <f>H32</f>
        <v>305000</v>
      </c>
      <c r="I31" s="474"/>
    </row>
    <row r="32" spans="2:9" ht="36">
      <c r="B32" s="79"/>
      <c r="C32" s="53"/>
      <c r="D32" s="103" t="s">
        <v>358</v>
      </c>
      <c r="E32" s="98" t="s">
        <v>359</v>
      </c>
      <c r="F32" s="298">
        <v>205000</v>
      </c>
      <c r="G32" s="321">
        <v>100000</v>
      </c>
      <c r="H32" s="371">
        <f>F32+G32</f>
        <v>305000</v>
      </c>
      <c r="I32" s="437" t="s">
        <v>525</v>
      </c>
    </row>
    <row r="33" spans="2:9" ht="15" customHeight="1">
      <c r="B33" s="79"/>
      <c r="C33" s="156" t="s">
        <v>92</v>
      </c>
      <c r="D33" s="155"/>
      <c r="E33" s="125" t="s">
        <v>78</v>
      </c>
      <c r="F33" s="299">
        <f>F34</f>
        <v>300000</v>
      </c>
      <c r="G33" s="299">
        <f>G34</f>
        <v>-78500</v>
      </c>
      <c r="H33" s="299">
        <f>H34</f>
        <v>221500</v>
      </c>
      <c r="I33" s="437"/>
    </row>
    <row r="34" spans="2:9" ht="37.5" customHeight="1">
      <c r="B34" s="79"/>
      <c r="C34" s="53"/>
      <c r="D34" s="53" t="s">
        <v>260</v>
      </c>
      <c r="E34" s="98" t="s">
        <v>261</v>
      </c>
      <c r="F34" s="298">
        <v>300000</v>
      </c>
      <c r="G34" s="496">
        <v>-78500</v>
      </c>
      <c r="H34" s="371">
        <f>F34+G34</f>
        <v>221500</v>
      </c>
      <c r="I34" s="437" t="s">
        <v>525</v>
      </c>
    </row>
    <row r="35" spans="2:9" ht="17.25" customHeight="1">
      <c r="B35" s="79"/>
      <c r="C35" s="155" t="s">
        <v>93</v>
      </c>
      <c r="D35" s="156"/>
      <c r="E35" s="125" t="s">
        <v>172</v>
      </c>
      <c r="F35" s="299">
        <f>SUM(F36:F40)</f>
        <v>2910033</v>
      </c>
      <c r="G35" s="299">
        <f>SUM(G36:G40)</f>
        <v>185000</v>
      </c>
      <c r="H35" s="299">
        <f>SUM(H36:H40)</f>
        <v>3095033</v>
      </c>
      <c r="I35" s="437"/>
    </row>
    <row r="36" spans="2:9" ht="16.5" customHeight="1">
      <c r="B36" s="79"/>
      <c r="C36" s="60"/>
      <c r="D36" s="54" t="s">
        <v>89</v>
      </c>
      <c r="E36" s="23" t="s">
        <v>557</v>
      </c>
      <c r="F36" s="305">
        <v>62500</v>
      </c>
      <c r="G36" s="496"/>
      <c r="H36" s="371">
        <f>F36+G36</f>
        <v>62500</v>
      </c>
      <c r="I36" s="437"/>
    </row>
    <row r="37" spans="2:9" ht="16.5" customHeight="1">
      <c r="B37" s="79"/>
      <c r="C37" s="60"/>
      <c r="D37" s="54" t="s">
        <v>114</v>
      </c>
      <c r="E37" s="497" t="s">
        <v>558</v>
      </c>
      <c r="F37" s="305">
        <v>514033</v>
      </c>
      <c r="G37" s="496"/>
      <c r="H37" s="371">
        <f>F37+G37</f>
        <v>514033</v>
      </c>
      <c r="I37" s="437"/>
    </row>
    <row r="38" spans="2:9" ht="16.5" customHeight="1">
      <c r="B38" s="79"/>
      <c r="C38" s="60"/>
      <c r="D38" s="54" t="s">
        <v>61</v>
      </c>
      <c r="E38" s="23" t="s">
        <v>62</v>
      </c>
      <c r="F38" s="305">
        <v>123000</v>
      </c>
      <c r="G38" s="370"/>
      <c r="H38" s="371">
        <f>F38+G38</f>
        <v>123000</v>
      </c>
      <c r="I38" s="437"/>
    </row>
    <row r="39" spans="2:9" ht="16.5" customHeight="1">
      <c r="B39" s="78"/>
      <c r="C39" s="53"/>
      <c r="D39" s="54" t="s">
        <v>94</v>
      </c>
      <c r="E39" s="23" t="s">
        <v>71</v>
      </c>
      <c r="F39" s="298">
        <v>50000</v>
      </c>
      <c r="G39" s="370"/>
      <c r="H39" s="371">
        <f>F39+G39</f>
        <v>50000</v>
      </c>
      <c r="I39" s="437"/>
    </row>
    <row r="40" spans="2:9" ht="24" thickBot="1">
      <c r="B40" s="449"/>
      <c r="C40" s="450"/>
      <c r="D40" s="451" t="s">
        <v>85</v>
      </c>
      <c r="E40" s="190" t="s">
        <v>377</v>
      </c>
      <c r="F40" s="452">
        <v>2160500</v>
      </c>
      <c r="G40" s="517">
        <v>185000</v>
      </c>
      <c r="H40" s="453">
        <f>F40+G40</f>
        <v>2345500</v>
      </c>
      <c r="I40" s="475" t="s">
        <v>573</v>
      </c>
    </row>
    <row r="41" spans="2:9" ht="17.25" customHeight="1" thickBot="1">
      <c r="B41" s="143" t="s">
        <v>95</v>
      </c>
      <c r="C41" s="139"/>
      <c r="D41" s="139"/>
      <c r="E41" s="133" t="s">
        <v>9</v>
      </c>
      <c r="F41" s="304">
        <f>F42+F46</f>
        <v>2043000</v>
      </c>
      <c r="G41" s="304">
        <f>G42+G46</f>
        <v>-1100000</v>
      </c>
      <c r="H41" s="304">
        <f>H42+H46</f>
        <v>943000</v>
      </c>
      <c r="I41" s="471"/>
    </row>
    <row r="42" spans="2:9" ht="17.25" customHeight="1">
      <c r="B42" s="208"/>
      <c r="C42" s="159">
        <v>70001</v>
      </c>
      <c r="D42" s="128"/>
      <c r="E42" s="130" t="s">
        <v>360</v>
      </c>
      <c r="F42" s="315">
        <f>SUM(F43:F45)</f>
        <v>1916000</v>
      </c>
      <c r="G42" s="717">
        <f>SUM(G43:G45)</f>
        <v>-1100000</v>
      </c>
      <c r="H42" s="315">
        <f>SUM(H43:H45)</f>
        <v>816000</v>
      </c>
      <c r="I42" s="474"/>
    </row>
    <row r="43" spans="2:9" ht="24">
      <c r="B43" s="208"/>
      <c r="C43" s="209"/>
      <c r="D43" s="62">
        <v>4400</v>
      </c>
      <c r="E43" s="23" t="s">
        <v>226</v>
      </c>
      <c r="F43" s="306">
        <v>16000</v>
      </c>
      <c r="G43" s="370"/>
      <c r="H43" s="371">
        <f>F43+G43</f>
        <v>16000</v>
      </c>
      <c r="I43" s="437"/>
    </row>
    <row r="44" spans="2:9" ht="17.25" customHeight="1">
      <c r="B44" s="167"/>
      <c r="C44" s="168"/>
      <c r="D44" s="54" t="s">
        <v>85</v>
      </c>
      <c r="E44" s="23" t="s">
        <v>86</v>
      </c>
      <c r="F44" s="307">
        <v>1800000</v>
      </c>
      <c r="G44" s="496">
        <v>-1100000</v>
      </c>
      <c r="H44" s="371">
        <f>F44+G44</f>
        <v>700000</v>
      </c>
      <c r="I44" s="437" t="s">
        <v>525</v>
      </c>
    </row>
    <row r="45" spans="2:9" ht="17.25" customHeight="1">
      <c r="B45" s="167"/>
      <c r="C45" s="168"/>
      <c r="D45" s="62">
        <v>6060</v>
      </c>
      <c r="E45" s="23" t="s">
        <v>72</v>
      </c>
      <c r="F45" s="307">
        <v>100000</v>
      </c>
      <c r="G45" s="370"/>
      <c r="H45" s="371">
        <f>F45+G45</f>
        <v>100000</v>
      </c>
      <c r="I45" s="437"/>
    </row>
    <row r="46" spans="2:9" ht="14.25" customHeight="1">
      <c r="B46" s="77"/>
      <c r="C46" s="129" t="s">
        <v>96</v>
      </c>
      <c r="D46" s="128"/>
      <c r="E46" s="130" t="s">
        <v>10</v>
      </c>
      <c r="F46" s="303">
        <f>SUM(F47:F49)</f>
        <v>127000</v>
      </c>
      <c r="G46" s="370"/>
      <c r="H46" s="303">
        <f>SUM(H47:H49)</f>
        <v>127000</v>
      </c>
      <c r="I46" s="437"/>
    </row>
    <row r="47" spans="2:9" ht="15" customHeight="1">
      <c r="B47" s="79"/>
      <c r="C47" s="61"/>
      <c r="D47" s="54" t="s">
        <v>97</v>
      </c>
      <c r="E47" s="23" t="s">
        <v>98</v>
      </c>
      <c r="F47" s="305">
        <v>30000</v>
      </c>
      <c r="G47" s="370"/>
      <c r="H47" s="371">
        <f>F47+G47</f>
        <v>30000</v>
      </c>
      <c r="I47" s="437"/>
    </row>
    <row r="48" spans="2:9" ht="15" customHeight="1">
      <c r="B48" s="212"/>
      <c r="C48" s="61"/>
      <c r="D48" s="54" t="s">
        <v>113</v>
      </c>
      <c r="E48" s="23" t="s">
        <v>67</v>
      </c>
      <c r="F48" s="308">
        <v>7000</v>
      </c>
      <c r="G48" s="370"/>
      <c r="H48" s="371">
        <f>F48+G48</f>
        <v>7000</v>
      </c>
      <c r="I48" s="437"/>
    </row>
    <row r="49" spans="2:9" ht="15" customHeight="1" thickBot="1">
      <c r="B49" s="80"/>
      <c r="C49" s="56"/>
      <c r="D49" s="57" t="s">
        <v>61</v>
      </c>
      <c r="E49" s="16" t="s">
        <v>62</v>
      </c>
      <c r="F49" s="308">
        <v>90000</v>
      </c>
      <c r="G49" s="378"/>
      <c r="H49" s="379">
        <f>F49+G49</f>
        <v>90000</v>
      </c>
      <c r="I49" s="473"/>
    </row>
    <row r="50" spans="2:9" ht="18" customHeight="1" thickBot="1">
      <c r="B50" s="143" t="s">
        <v>99</v>
      </c>
      <c r="C50" s="169"/>
      <c r="D50" s="139"/>
      <c r="E50" s="170" t="s">
        <v>100</v>
      </c>
      <c r="F50" s="304">
        <f aca="true" t="shared" si="2" ref="F50:H51">F51</f>
        <v>86000</v>
      </c>
      <c r="G50" s="304">
        <f t="shared" si="2"/>
        <v>17757</v>
      </c>
      <c r="H50" s="304">
        <f t="shared" si="2"/>
        <v>103757</v>
      </c>
      <c r="I50" s="471"/>
    </row>
    <row r="51" spans="2:9" ht="15" customHeight="1">
      <c r="B51" s="77"/>
      <c r="C51" s="129" t="s">
        <v>101</v>
      </c>
      <c r="D51" s="128"/>
      <c r="E51" s="130" t="s">
        <v>180</v>
      </c>
      <c r="F51" s="303">
        <f t="shared" si="2"/>
        <v>86000</v>
      </c>
      <c r="G51" s="303">
        <f t="shared" si="2"/>
        <v>17757</v>
      </c>
      <c r="H51" s="303">
        <f t="shared" si="2"/>
        <v>103757</v>
      </c>
      <c r="I51" s="474"/>
    </row>
    <row r="52" spans="2:9" ht="15" customHeight="1" thickBot="1">
      <c r="B52" s="80"/>
      <c r="C52" s="56"/>
      <c r="D52" s="57" t="s">
        <v>61</v>
      </c>
      <c r="E52" s="16" t="s">
        <v>62</v>
      </c>
      <c r="F52" s="300">
        <v>86000</v>
      </c>
      <c r="G52" s="359">
        <v>17757</v>
      </c>
      <c r="H52" s="379">
        <f>F52+G52</f>
        <v>103757</v>
      </c>
      <c r="I52" s="473" t="s">
        <v>565</v>
      </c>
    </row>
    <row r="53" spans="2:9" ht="17.25" customHeight="1" thickBot="1">
      <c r="B53" s="143" t="s">
        <v>46</v>
      </c>
      <c r="C53" s="139"/>
      <c r="D53" s="139"/>
      <c r="E53" s="133" t="s">
        <v>11</v>
      </c>
      <c r="F53" s="304">
        <f>F54+F58+F65+F88+F92+F107</f>
        <v>3859741</v>
      </c>
      <c r="G53" s="304">
        <f>G54+G58+G65+G88+G92+G107</f>
        <v>6979</v>
      </c>
      <c r="H53" s="304">
        <f>H54+H58+H65+H88+H92+H107</f>
        <v>3866720</v>
      </c>
      <c r="I53" s="471"/>
    </row>
    <row r="54" spans="2:9" ht="15" customHeight="1">
      <c r="B54" s="77"/>
      <c r="C54" s="129" t="s">
        <v>47</v>
      </c>
      <c r="D54" s="128"/>
      <c r="E54" s="130" t="s">
        <v>181</v>
      </c>
      <c r="F54" s="303">
        <f>F55+F56+F57</f>
        <v>74689</v>
      </c>
      <c r="G54" s="375"/>
      <c r="H54" s="303">
        <f>H55+H56+H57</f>
        <v>74689</v>
      </c>
      <c r="I54" s="474"/>
    </row>
    <row r="55" spans="2:9" ht="15" customHeight="1">
      <c r="B55" s="78"/>
      <c r="C55" s="53"/>
      <c r="D55" s="54" t="s">
        <v>102</v>
      </c>
      <c r="E55" s="23" t="s">
        <v>103</v>
      </c>
      <c r="F55" s="309">
        <v>62000</v>
      </c>
      <c r="G55" s="370"/>
      <c r="H55" s="371">
        <f>F55+G55</f>
        <v>62000</v>
      </c>
      <c r="I55" s="437"/>
    </row>
    <row r="56" spans="2:9" ht="15" customHeight="1">
      <c r="B56" s="78"/>
      <c r="C56" s="53"/>
      <c r="D56" s="54" t="s">
        <v>104</v>
      </c>
      <c r="E56" s="23" t="s">
        <v>105</v>
      </c>
      <c r="F56" s="309">
        <v>11000</v>
      </c>
      <c r="G56" s="370"/>
      <c r="H56" s="371">
        <f>F56+G56</f>
        <v>11000</v>
      </c>
      <c r="I56" s="437"/>
    </row>
    <row r="57" spans="2:9" ht="15" customHeight="1">
      <c r="B57" s="78"/>
      <c r="C57" s="53"/>
      <c r="D57" s="54" t="s">
        <v>106</v>
      </c>
      <c r="E57" s="23" t="s">
        <v>107</v>
      </c>
      <c r="F57" s="309">
        <v>1689</v>
      </c>
      <c r="G57" s="370"/>
      <c r="H57" s="371">
        <f>F57+G57</f>
        <v>1689</v>
      </c>
      <c r="I57" s="437"/>
    </row>
    <row r="58" spans="2:9" ht="15" customHeight="1">
      <c r="B58" s="79"/>
      <c r="C58" s="155" t="s">
        <v>108</v>
      </c>
      <c r="D58" s="156"/>
      <c r="E58" s="125" t="s">
        <v>182</v>
      </c>
      <c r="F58" s="299">
        <f>SUM(F59:F64)</f>
        <v>143800</v>
      </c>
      <c r="G58" s="299">
        <f>SUM(G59:G64)</f>
        <v>-4300</v>
      </c>
      <c r="H58" s="299">
        <f>SUM(H59:H64)</f>
        <v>139500</v>
      </c>
      <c r="I58" s="437"/>
    </row>
    <row r="59" spans="2:9" ht="15" customHeight="1">
      <c r="B59" s="78"/>
      <c r="C59" s="53"/>
      <c r="D59" s="54" t="s">
        <v>97</v>
      </c>
      <c r="E59" s="23" t="s">
        <v>98</v>
      </c>
      <c r="F59" s="298">
        <v>115000</v>
      </c>
      <c r="G59" s="496">
        <v>4900</v>
      </c>
      <c r="H59" s="371">
        <f aca="true" t="shared" si="3" ref="H59:H64">F59+G59</f>
        <v>119900</v>
      </c>
      <c r="I59" s="437" t="s">
        <v>525</v>
      </c>
    </row>
    <row r="60" spans="2:9" ht="15" customHeight="1">
      <c r="B60" s="78"/>
      <c r="C60" s="53"/>
      <c r="D60" s="54" t="s">
        <v>89</v>
      </c>
      <c r="E60" s="23" t="s">
        <v>63</v>
      </c>
      <c r="F60" s="298">
        <v>8500</v>
      </c>
      <c r="G60" s="496"/>
      <c r="H60" s="371">
        <f t="shared" si="3"/>
        <v>8500</v>
      </c>
      <c r="I60" s="437"/>
    </row>
    <row r="61" spans="2:9" ht="15" customHeight="1">
      <c r="B61" s="78"/>
      <c r="C61" s="53"/>
      <c r="D61" s="62">
        <v>4220</v>
      </c>
      <c r="E61" s="23" t="s">
        <v>139</v>
      </c>
      <c r="F61" s="298">
        <v>2000</v>
      </c>
      <c r="G61" s="496"/>
      <c r="H61" s="371">
        <f t="shared" si="3"/>
        <v>2000</v>
      </c>
      <c r="I61" s="437"/>
    </row>
    <row r="62" spans="2:9" ht="15" customHeight="1">
      <c r="B62" s="78"/>
      <c r="C62" s="53"/>
      <c r="D62" s="54" t="s">
        <v>61</v>
      </c>
      <c r="E62" s="23" t="s">
        <v>62</v>
      </c>
      <c r="F62" s="298">
        <v>13400</v>
      </c>
      <c r="G62" s="496">
        <v>-4300</v>
      </c>
      <c r="H62" s="371">
        <f t="shared" si="3"/>
        <v>9100</v>
      </c>
      <c r="I62" s="437" t="s">
        <v>525</v>
      </c>
    </row>
    <row r="63" spans="2:9" ht="15" customHeight="1">
      <c r="B63" s="78"/>
      <c r="C63" s="53"/>
      <c r="D63" s="54" t="s">
        <v>109</v>
      </c>
      <c r="E63" s="23" t="s">
        <v>70</v>
      </c>
      <c r="F63" s="298">
        <v>800</v>
      </c>
      <c r="G63" s="496">
        <v>-800</v>
      </c>
      <c r="H63" s="371">
        <f t="shared" si="3"/>
        <v>0</v>
      </c>
      <c r="I63" s="437" t="s">
        <v>525</v>
      </c>
    </row>
    <row r="64" spans="2:9" ht="15" customHeight="1">
      <c r="B64" s="78"/>
      <c r="C64" s="53"/>
      <c r="D64" s="62">
        <v>4420</v>
      </c>
      <c r="E64" s="23" t="s">
        <v>110</v>
      </c>
      <c r="F64" s="298">
        <v>4100</v>
      </c>
      <c r="G64" s="496">
        <v>-4100</v>
      </c>
      <c r="H64" s="371">
        <f t="shared" si="3"/>
        <v>0</v>
      </c>
      <c r="I64" s="437" t="s">
        <v>525</v>
      </c>
    </row>
    <row r="65" spans="2:9" ht="15" customHeight="1">
      <c r="B65" s="79"/>
      <c r="C65" s="155" t="s">
        <v>111</v>
      </c>
      <c r="D65" s="156"/>
      <c r="E65" s="125" t="s">
        <v>79</v>
      </c>
      <c r="F65" s="299">
        <f>SUM(F66:F87)</f>
        <v>3007450</v>
      </c>
      <c r="G65" s="299">
        <f>SUM(G66:G87)</f>
        <v>11279</v>
      </c>
      <c r="H65" s="299">
        <f>SUM(H66:H87)</f>
        <v>3018729</v>
      </c>
      <c r="I65" s="437"/>
    </row>
    <row r="66" spans="2:9" ht="14.25" customHeight="1">
      <c r="B66" s="78"/>
      <c r="C66" s="53"/>
      <c r="D66" s="53">
        <v>3020</v>
      </c>
      <c r="E66" s="23" t="s">
        <v>222</v>
      </c>
      <c r="F66" s="298">
        <v>4000</v>
      </c>
      <c r="G66" s="321"/>
      <c r="H66" s="371">
        <f aca="true" t="shared" si="4" ref="H66:H87">F66+G66</f>
        <v>4000</v>
      </c>
      <c r="I66" s="437"/>
    </row>
    <row r="67" spans="2:9" ht="14.25" customHeight="1">
      <c r="B67" s="78"/>
      <c r="C67" s="53"/>
      <c r="D67" s="54" t="s">
        <v>102</v>
      </c>
      <c r="E67" s="23" t="s">
        <v>103</v>
      </c>
      <c r="F67" s="298">
        <v>1766000</v>
      </c>
      <c r="G67" s="321"/>
      <c r="H67" s="371">
        <f t="shared" si="4"/>
        <v>1766000</v>
      </c>
      <c r="I67" s="437"/>
    </row>
    <row r="68" spans="2:9" ht="14.25" customHeight="1">
      <c r="B68" s="78"/>
      <c r="C68" s="53"/>
      <c r="D68" s="54" t="s">
        <v>112</v>
      </c>
      <c r="E68" s="23" t="s">
        <v>65</v>
      </c>
      <c r="F68" s="298">
        <v>120000</v>
      </c>
      <c r="G68" s="321"/>
      <c r="H68" s="371">
        <f t="shared" si="4"/>
        <v>120000</v>
      </c>
      <c r="I68" s="437"/>
    </row>
    <row r="69" spans="2:9" ht="14.25" customHeight="1">
      <c r="B69" s="78"/>
      <c r="C69" s="53"/>
      <c r="D69" s="54" t="s">
        <v>104</v>
      </c>
      <c r="E69" s="23" t="s">
        <v>105</v>
      </c>
      <c r="F69" s="298">
        <v>290000</v>
      </c>
      <c r="G69" s="321"/>
      <c r="H69" s="371">
        <f t="shared" si="4"/>
        <v>290000</v>
      </c>
      <c r="I69" s="437"/>
    </row>
    <row r="70" spans="2:9" ht="14.25" customHeight="1">
      <c r="B70" s="78"/>
      <c r="C70" s="53"/>
      <c r="D70" s="54" t="s">
        <v>106</v>
      </c>
      <c r="E70" s="23" t="s">
        <v>107</v>
      </c>
      <c r="F70" s="298">
        <v>30000</v>
      </c>
      <c r="G70" s="321"/>
      <c r="H70" s="371">
        <f t="shared" si="4"/>
        <v>30000</v>
      </c>
      <c r="I70" s="437"/>
    </row>
    <row r="71" spans="2:9" ht="18.75" customHeight="1">
      <c r="B71" s="78"/>
      <c r="C71" s="53"/>
      <c r="D71" s="105">
        <v>4140</v>
      </c>
      <c r="E71" s="23" t="s">
        <v>326</v>
      </c>
      <c r="F71" s="298">
        <v>20400</v>
      </c>
      <c r="G71" s="321"/>
      <c r="H71" s="371">
        <f t="shared" si="4"/>
        <v>20400</v>
      </c>
      <c r="I71" s="437"/>
    </row>
    <row r="72" spans="2:9" ht="14.25" customHeight="1">
      <c r="B72" s="78"/>
      <c r="C72" s="53"/>
      <c r="D72" s="53">
        <v>4170</v>
      </c>
      <c r="E72" s="23" t="s">
        <v>66</v>
      </c>
      <c r="F72" s="298">
        <v>12000</v>
      </c>
      <c r="G72" s="321">
        <v>-721</v>
      </c>
      <c r="H72" s="371">
        <f t="shared" si="4"/>
        <v>11279</v>
      </c>
      <c r="I72" s="437" t="s">
        <v>525</v>
      </c>
    </row>
    <row r="73" spans="2:9" ht="14.25" customHeight="1">
      <c r="B73" s="78"/>
      <c r="C73" s="53"/>
      <c r="D73" s="54" t="s">
        <v>89</v>
      </c>
      <c r="E73" s="23" t="s">
        <v>63</v>
      </c>
      <c r="F73" s="298">
        <v>151850</v>
      </c>
      <c r="G73" s="321"/>
      <c r="H73" s="371">
        <f t="shared" si="4"/>
        <v>151850</v>
      </c>
      <c r="I73" s="437"/>
    </row>
    <row r="74" spans="2:9" ht="14.25" customHeight="1">
      <c r="B74" s="78"/>
      <c r="C74" s="53"/>
      <c r="D74" s="62">
        <v>4220</v>
      </c>
      <c r="E74" s="23" t="s">
        <v>139</v>
      </c>
      <c r="F74" s="298">
        <v>5000</v>
      </c>
      <c r="G74" s="321"/>
      <c r="H74" s="371">
        <f t="shared" si="4"/>
        <v>5000</v>
      </c>
      <c r="I74" s="437"/>
    </row>
    <row r="75" spans="2:9" ht="14.25" customHeight="1">
      <c r="B75" s="78"/>
      <c r="C75" s="53"/>
      <c r="D75" s="54" t="s">
        <v>113</v>
      </c>
      <c r="E75" s="23" t="s">
        <v>67</v>
      </c>
      <c r="F75" s="298">
        <v>38000</v>
      </c>
      <c r="G75" s="321"/>
      <c r="H75" s="371">
        <f t="shared" si="4"/>
        <v>38000</v>
      </c>
      <c r="I75" s="437"/>
    </row>
    <row r="76" spans="2:9" ht="14.25" customHeight="1">
      <c r="B76" s="78"/>
      <c r="C76" s="53"/>
      <c r="D76" s="54" t="s">
        <v>114</v>
      </c>
      <c r="E76" s="23" t="s">
        <v>68</v>
      </c>
      <c r="F76" s="298">
        <v>8000</v>
      </c>
      <c r="G76" s="321"/>
      <c r="H76" s="371">
        <f t="shared" si="4"/>
        <v>8000</v>
      </c>
      <c r="I76" s="437"/>
    </row>
    <row r="77" spans="2:9" ht="14.25" customHeight="1">
      <c r="B77" s="78"/>
      <c r="C77" s="53"/>
      <c r="D77" s="53" t="s">
        <v>141</v>
      </c>
      <c r="E77" s="23" t="s">
        <v>69</v>
      </c>
      <c r="F77" s="298">
        <v>2000</v>
      </c>
      <c r="G77" s="321"/>
      <c r="H77" s="371">
        <f t="shared" si="4"/>
        <v>2000</v>
      </c>
      <c r="I77" s="437"/>
    </row>
    <row r="78" spans="2:9" ht="14.25" customHeight="1">
      <c r="B78" s="78"/>
      <c r="C78" s="53"/>
      <c r="D78" s="54" t="s">
        <v>61</v>
      </c>
      <c r="E78" s="23" t="s">
        <v>62</v>
      </c>
      <c r="F78" s="298">
        <v>335100</v>
      </c>
      <c r="G78" s="321"/>
      <c r="H78" s="371">
        <f t="shared" si="4"/>
        <v>335100</v>
      </c>
      <c r="I78" s="437"/>
    </row>
    <row r="79" spans="2:9" ht="14.25" customHeight="1">
      <c r="B79" s="78"/>
      <c r="C79" s="53"/>
      <c r="D79" s="62">
        <v>4360</v>
      </c>
      <c r="E79" s="23" t="s">
        <v>271</v>
      </c>
      <c r="F79" s="298">
        <v>28200</v>
      </c>
      <c r="G79" s="321"/>
      <c r="H79" s="371">
        <f t="shared" si="4"/>
        <v>28200</v>
      </c>
      <c r="I79" s="437"/>
    </row>
    <row r="80" spans="2:9" ht="14.25" customHeight="1">
      <c r="B80" s="78"/>
      <c r="C80" s="53"/>
      <c r="D80" s="62">
        <v>4390</v>
      </c>
      <c r="E80" s="23" t="s">
        <v>223</v>
      </c>
      <c r="F80" s="298">
        <v>10000</v>
      </c>
      <c r="G80" s="321"/>
      <c r="H80" s="371">
        <f t="shared" si="4"/>
        <v>10000</v>
      </c>
      <c r="I80" s="437"/>
    </row>
    <row r="81" spans="2:9" ht="14.25" customHeight="1">
      <c r="B81" s="78"/>
      <c r="C81" s="53"/>
      <c r="D81" s="54" t="s">
        <v>109</v>
      </c>
      <c r="E81" s="23" t="s">
        <v>70</v>
      </c>
      <c r="F81" s="298">
        <v>11000</v>
      </c>
      <c r="G81" s="321"/>
      <c r="H81" s="371">
        <f t="shared" si="4"/>
        <v>11000</v>
      </c>
      <c r="I81" s="437"/>
    </row>
    <row r="82" spans="2:9" ht="14.25" customHeight="1">
      <c r="B82" s="78"/>
      <c r="C82" s="53"/>
      <c r="D82" s="62">
        <v>4420</v>
      </c>
      <c r="E82" s="23" t="s">
        <v>110</v>
      </c>
      <c r="F82" s="298">
        <v>4000</v>
      </c>
      <c r="G82" s="321"/>
      <c r="H82" s="371">
        <f t="shared" si="4"/>
        <v>4000</v>
      </c>
      <c r="I82" s="437"/>
    </row>
    <row r="83" spans="2:9" ht="14.25" customHeight="1">
      <c r="B83" s="78"/>
      <c r="C83" s="53"/>
      <c r="D83" s="54" t="s">
        <v>94</v>
      </c>
      <c r="E83" s="23" t="s">
        <v>71</v>
      </c>
      <c r="F83" s="298">
        <v>50000</v>
      </c>
      <c r="G83" s="321"/>
      <c r="H83" s="371">
        <f t="shared" si="4"/>
        <v>50000</v>
      </c>
      <c r="I83" s="437"/>
    </row>
    <row r="84" spans="2:9" ht="14.25" customHeight="1">
      <c r="B84" s="87"/>
      <c r="C84" s="53"/>
      <c r="D84" s="54" t="s">
        <v>115</v>
      </c>
      <c r="E84" s="23" t="s">
        <v>116</v>
      </c>
      <c r="F84" s="298">
        <v>38900</v>
      </c>
      <c r="G84" s="321"/>
      <c r="H84" s="371">
        <f t="shared" si="4"/>
        <v>38900</v>
      </c>
      <c r="I84" s="437"/>
    </row>
    <row r="85" spans="2:9" ht="14.25" customHeight="1">
      <c r="B85" s="78"/>
      <c r="C85" s="53"/>
      <c r="D85" s="62">
        <v>4610</v>
      </c>
      <c r="E85" s="23" t="s">
        <v>224</v>
      </c>
      <c r="F85" s="298">
        <v>3000</v>
      </c>
      <c r="G85" s="321"/>
      <c r="H85" s="371">
        <f t="shared" si="4"/>
        <v>3000</v>
      </c>
      <c r="I85" s="437"/>
    </row>
    <row r="86" spans="2:9" ht="14.25" customHeight="1">
      <c r="B86" s="78"/>
      <c r="C86" s="53"/>
      <c r="D86" s="62">
        <v>4700</v>
      </c>
      <c r="E86" s="23" t="s">
        <v>117</v>
      </c>
      <c r="F86" s="298">
        <v>25000</v>
      </c>
      <c r="G86" s="496">
        <v>12000</v>
      </c>
      <c r="H86" s="371">
        <f t="shared" si="4"/>
        <v>37000</v>
      </c>
      <c r="I86" s="437" t="s">
        <v>525</v>
      </c>
    </row>
    <row r="87" spans="2:9" ht="14.25" customHeight="1">
      <c r="B87" s="78"/>
      <c r="C87" s="53"/>
      <c r="D87" s="62">
        <v>6060</v>
      </c>
      <c r="E87" s="23" t="s">
        <v>72</v>
      </c>
      <c r="F87" s="298">
        <v>55000</v>
      </c>
      <c r="G87" s="321"/>
      <c r="H87" s="371">
        <f t="shared" si="4"/>
        <v>55000</v>
      </c>
      <c r="I87" s="437"/>
    </row>
    <row r="88" spans="2:9" ht="15" customHeight="1">
      <c r="B88" s="78"/>
      <c r="C88" s="156" t="s">
        <v>118</v>
      </c>
      <c r="D88" s="155"/>
      <c r="E88" s="125" t="s">
        <v>183</v>
      </c>
      <c r="F88" s="299">
        <f>SUM(F89:F91)</f>
        <v>121000</v>
      </c>
      <c r="G88" s="299">
        <f>SUM(G89:G91)</f>
        <v>0</v>
      </c>
      <c r="H88" s="299">
        <f>SUM(H89:H91)</f>
        <v>121000</v>
      </c>
      <c r="I88" s="437"/>
    </row>
    <row r="89" spans="2:9" ht="15" customHeight="1">
      <c r="B89" s="78"/>
      <c r="C89" s="53"/>
      <c r="D89" s="62">
        <v>4210</v>
      </c>
      <c r="E89" s="23" t="s">
        <v>63</v>
      </c>
      <c r="F89" s="298">
        <v>42000</v>
      </c>
      <c r="G89" s="321">
        <v>-1300</v>
      </c>
      <c r="H89" s="371">
        <f>F89+G89</f>
        <v>40700</v>
      </c>
      <c r="I89" s="437" t="s">
        <v>525</v>
      </c>
    </row>
    <row r="90" spans="2:9" ht="15" customHeight="1">
      <c r="B90" s="78"/>
      <c r="C90" s="53"/>
      <c r="D90" s="62">
        <v>4220</v>
      </c>
      <c r="E90" s="23" t="s">
        <v>139</v>
      </c>
      <c r="F90" s="298">
        <v>14000</v>
      </c>
      <c r="G90" s="321">
        <v>1300</v>
      </c>
      <c r="H90" s="371">
        <f>F90+G90</f>
        <v>15300</v>
      </c>
      <c r="I90" s="437" t="s">
        <v>525</v>
      </c>
    </row>
    <row r="91" spans="2:9" ht="15" customHeight="1">
      <c r="B91" s="78"/>
      <c r="C91" s="53"/>
      <c r="D91" s="62">
        <v>4300</v>
      </c>
      <c r="E91" s="23" t="s">
        <v>62</v>
      </c>
      <c r="F91" s="298">
        <v>65000</v>
      </c>
      <c r="G91" s="370"/>
      <c r="H91" s="371">
        <f>F91+G91</f>
        <v>65000</v>
      </c>
      <c r="I91" s="437"/>
    </row>
    <row r="92" spans="2:9" ht="15" customHeight="1">
      <c r="B92" s="79"/>
      <c r="C92" s="156" t="s">
        <v>322</v>
      </c>
      <c r="D92" s="155"/>
      <c r="E92" s="225" t="s">
        <v>324</v>
      </c>
      <c r="F92" s="299">
        <f>SUM(F93:F106)</f>
        <v>437802</v>
      </c>
      <c r="G92" s="299">
        <f>SUM(G93:G106)</f>
        <v>0</v>
      </c>
      <c r="H92" s="299">
        <f>SUM(H93:H106)</f>
        <v>437802</v>
      </c>
      <c r="I92" s="437"/>
    </row>
    <row r="93" spans="2:9" ht="15" customHeight="1">
      <c r="B93" s="78"/>
      <c r="C93" s="53"/>
      <c r="D93" s="54" t="s">
        <v>64</v>
      </c>
      <c r="E93" s="23" t="s">
        <v>222</v>
      </c>
      <c r="F93" s="298">
        <v>2000</v>
      </c>
      <c r="G93" s="321"/>
      <c r="H93" s="371">
        <f aca="true" t="shared" si="5" ref="H93:H106">F93+G93</f>
        <v>2000</v>
      </c>
      <c r="I93" s="437"/>
    </row>
    <row r="94" spans="2:9" ht="15" customHeight="1">
      <c r="B94" s="78"/>
      <c r="C94" s="53"/>
      <c r="D94" s="54" t="s">
        <v>102</v>
      </c>
      <c r="E94" s="23" t="s">
        <v>103</v>
      </c>
      <c r="F94" s="298">
        <v>315200</v>
      </c>
      <c r="G94" s="321"/>
      <c r="H94" s="371">
        <f t="shared" si="5"/>
        <v>315200</v>
      </c>
      <c r="I94" s="437"/>
    </row>
    <row r="95" spans="2:9" ht="15" customHeight="1">
      <c r="B95" s="78"/>
      <c r="C95" s="53"/>
      <c r="D95" s="54" t="s">
        <v>112</v>
      </c>
      <c r="E95" s="23" t="s">
        <v>65</v>
      </c>
      <c r="F95" s="298">
        <v>21942</v>
      </c>
      <c r="G95" s="321"/>
      <c r="H95" s="371">
        <f t="shared" si="5"/>
        <v>21942</v>
      </c>
      <c r="I95" s="437"/>
    </row>
    <row r="96" spans="2:9" ht="15" customHeight="1">
      <c r="B96" s="78"/>
      <c r="C96" s="53"/>
      <c r="D96" s="54" t="s">
        <v>104</v>
      </c>
      <c r="E96" s="23" t="s">
        <v>105</v>
      </c>
      <c r="F96" s="298">
        <v>53000</v>
      </c>
      <c r="G96" s="321"/>
      <c r="H96" s="371">
        <f t="shared" si="5"/>
        <v>53000</v>
      </c>
      <c r="I96" s="437"/>
    </row>
    <row r="97" spans="2:9" ht="15" customHeight="1">
      <c r="B97" s="78"/>
      <c r="C97" s="53"/>
      <c r="D97" s="54" t="s">
        <v>106</v>
      </c>
      <c r="E97" s="23" t="s">
        <v>107</v>
      </c>
      <c r="F97" s="298">
        <v>3700</v>
      </c>
      <c r="G97" s="321"/>
      <c r="H97" s="371">
        <f t="shared" si="5"/>
        <v>3700</v>
      </c>
      <c r="I97" s="437"/>
    </row>
    <row r="98" spans="2:9" ht="15" customHeight="1">
      <c r="B98" s="78"/>
      <c r="C98" s="53"/>
      <c r="D98" s="53">
        <v>4170</v>
      </c>
      <c r="E98" s="23" t="s">
        <v>66</v>
      </c>
      <c r="F98" s="298">
        <v>4000</v>
      </c>
      <c r="G98" s="321"/>
      <c r="H98" s="371">
        <f t="shared" si="5"/>
        <v>4000</v>
      </c>
      <c r="I98" s="437"/>
    </row>
    <row r="99" spans="2:9" ht="15" customHeight="1">
      <c r="B99" s="78"/>
      <c r="C99" s="53"/>
      <c r="D99" s="54" t="s">
        <v>89</v>
      </c>
      <c r="E99" s="23" t="s">
        <v>63</v>
      </c>
      <c r="F99" s="298">
        <v>6500</v>
      </c>
      <c r="G99" s="321"/>
      <c r="H99" s="371">
        <f t="shared" si="5"/>
        <v>6500</v>
      </c>
      <c r="I99" s="437"/>
    </row>
    <row r="100" spans="2:9" ht="15" customHeight="1">
      <c r="B100" s="78"/>
      <c r="C100" s="53"/>
      <c r="D100" s="53" t="s">
        <v>141</v>
      </c>
      <c r="E100" s="23" t="s">
        <v>69</v>
      </c>
      <c r="F100" s="298">
        <v>400</v>
      </c>
      <c r="G100" s="321"/>
      <c r="H100" s="371">
        <f t="shared" si="5"/>
        <v>400</v>
      </c>
      <c r="I100" s="437"/>
    </row>
    <row r="101" spans="2:9" ht="15" customHeight="1">
      <c r="B101" s="78"/>
      <c r="C101" s="53"/>
      <c r="D101" s="54" t="s">
        <v>61</v>
      </c>
      <c r="E101" s="23" t="s">
        <v>62</v>
      </c>
      <c r="F101" s="298">
        <v>11000</v>
      </c>
      <c r="G101" s="321"/>
      <c r="H101" s="371">
        <f t="shared" si="5"/>
        <v>11000</v>
      </c>
      <c r="I101" s="437"/>
    </row>
    <row r="102" spans="2:9" ht="15" customHeight="1">
      <c r="B102" s="78"/>
      <c r="C102" s="53"/>
      <c r="D102" s="62">
        <v>4360</v>
      </c>
      <c r="E102" s="23" t="s">
        <v>271</v>
      </c>
      <c r="F102" s="298">
        <v>2800</v>
      </c>
      <c r="G102" s="321"/>
      <c r="H102" s="371">
        <f t="shared" si="5"/>
        <v>2800</v>
      </c>
      <c r="I102" s="437"/>
    </row>
    <row r="103" spans="2:9" ht="15" customHeight="1">
      <c r="B103" s="78"/>
      <c r="C103" s="53"/>
      <c r="D103" s="54" t="s">
        <v>109</v>
      </c>
      <c r="E103" s="23" t="s">
        <v>70</v>
      </c>
      <c r="F103" s="298">
        <v>4000</v>
      </c>
      <c r="G103" s="321"/>
      <c r="H103" s="371">
        <f t="shared" si="5"/>
        <v>4000</v>
      </c>
      <c r="I103" s="437"/>
    </row>
    <row r="104" spans="2:9" ht="15" customHeight="1">
      <c r="B104" s="78"/>
      <c r="C104" s="53"/>
      <c r="D104" s="53">
        <v>4430</v>
      </c>
      <c r="E104" s="23" t="s">
        <v>71</v>
      </c>
      <c r="F104" s="298">
        <v>500</v>
      </c>
      <c r="G104" s="321"/>
      <c r="H104" s="371">
        <f t="shared" si="5"/>
        <v>500</v>
      </c>
      <c r="I104" s="437"/>
    </row>
    <row r="105" spans="2:9" ht="15" customHeight="1">
      <c r="B105" s="78"/>
      <c r="C105" s="53"/>
      <c r="D105" s="54" t="s">
        <v>115</v>
      </c>
      <c r="E105" s="23" t="s">
        <v>116</v>
      </c>
      <c r="F105" s="298">
        <v>6760</v>
      </c>
      <c r="G105" s="321"/>
      <c r="H105" s="371">
        <f t="shared" si="5"/>
        <v>6760</v>
      </c>
      <c r="I105" s="437"/>
    </row>
    <row r="106" spans="2:9" ht="15" customHeight="1">
      <c r="B106" s="78"/>
      <c r="C106" s="53"/>
      <c r="D106" s="62">
        <v>4700</v>
      </c>
      <c r="E106" s="23" t="s">
        <v>117</v>
      </c>
      <c r="F106" s="298">
        <v>6000</v>
      </c>
      <c r="G106" s="321"/>
      <c r="H106" s="371">
        <f t="shared" si="5"/>
        <v>6000</v>
      </c>
      <c r="I106" s="437"/>
    </row>
    <row r="107" spans="2:9" ht="15" customHeight="1">
      <c r="B107" s="78"/>
      <c r="C107" s="156" t="s">
        <v>211</v>
      </c>
      <c r="D107" s="158"/>
      <c r="E107" s="125" t="s">
        <v>41</v>
      </c>
      <c r="F107" s="299">
        <f>F108+F109</f>
        <v>75000</v>
      </c>
      <c r="G107" s="299">
        <f>G108+G109</f>
        <v>0</v>
      </c>
      <c r="H107" s="299">
        <f>H108+H109</f>
        <v>75000</v>
      </c>
      <c r="I107" s="437"/>
    </row>
    <row r="108" spans="2:9" ht="15" customHeight="1">
      <c r="B108" s="78"/>
      <c r="C108" s="101"/>
      <c r="D108" s="54" t="s">
        <v>97</v>
      </c>
      <c r="E108" s="23" t="s">
        <v>98</v>
      </c>
      <c r="F108" s="298">
        <v>63000</v>
      </c>
      <c r="G108" s="321"/>
      <c r="H108" s="371">
        <f>F108+G108</f>
        <v>63000</v>
      </c>
      <c r="I108" s="437"/>
    </row>
    <row r="109" spans="2:9" ht="15" customHeight="1" thickBot="1">
      <c r="B109" s="81"/>
      <c r="C109" s="244"/>
      <c r="D109" s="57" t="s">
        <v>61</v>
      </c>
      <c r="E109" s="16" t="s">
        <v>62</v>
      </c>
      <c r="F109" s="301">
        <v>12000</v>
      </c>
      <c r="G109" s="359"/>
      <c r="H109" s="379">
        <f>F109+G109</f>
        <v>12000</v>
      </c>
      <c r="I109" s="473"/>
    </row>
    <row r="110" spans="2:9" ht="41.25" customHeight="1" thickBot="1">
      <c r="B110" s="143" t="s">
        <v>50</v>
      </c>
      <c r="C110" s="139"/>
      <c r="D110" s="139"/>
      <c r="E110" s="135" t="s">
        <v>215</v>
      </c>
      <c r="F110" s="304">
        <f>F111+F115</f>
        <v>26161</v>
      </c>
      <c r="G110" s="304">
        <f>G111+G115</f>
        <v>721</v>
      </c>
      <c r="H110" s="304">
        <f>H111+H115</f>
        <v>26882</v>
      </c>
      <c r="I110" s="471"/>
    </row>
    <row r="111" spans="2:9" ht="26.25" customHeight="1">
      <c r="B111" s="77"/>
      <c r="C111" s="129" t="s">
        <v>51</v>
      </c>
      <c r="D111" s="128"/>
      <c r="E111" s="130" t="s">
        <v>184</v>
      </c>
      <c r="F111" s="303">
        <f>SUM(F112:F114)</f>
        <v>1774</v>
      </c>
      <c r="G111" s="303">
        <f>SUM(G112:G114)</f>
        <v>0</v>
      </c>
      <c r="H111" s="303">
        <f>SUM(H112:H114)</f>
        <v>1774</v>
      </c>
      <c r="I111" s="474"/>
    </row>
    <row r="112" spans="2:9" ht="16.5" customHeight="1">
      <c r="B112" s="78"/>
      <c r="C112" s="53"/>
      <c r="D112" s="54" t="s">
        <v>102</v>
      </c>
      <c r="E112" s="23" t="s">
        <v>103</v>
      </c>
      <c r="F112" s="309">
        <v>1500</v>
      </c>
      <c r="G112" s="321"/>
      <c r="H112" s="371">
        <f>F112+G112</f>
        <v>1500</v>
      </c>
      <c r="I112" s="437"/>
    </row>
    <row r="113" spans="2:9" ht="16.5" customHeight="1">
      <c r="B113" s="78"/>
      <c r="C113" s="53"/>
      <c r="D113" s="54" t="s">
        <v>104</v>
      </c>
      <c r="E113" s="23" t="s">
        <v>105</v>
      </c>
      <c r="F113" s="309">
        <v>240</v>
      </c>
      <c r="G113" s="321"/>
      <c r="H113" s="371">
        <f>F113+G113</f>
        <v>240</v>
      </c>
      <c r="I113" s="437"/>
    </row>
    <row r="114" spans="2:9" ht="16.5" customHeight="1">
      <c r="B114" s="78"/>
      <c r="C114" s="53"/>
      <c r="D114" s="54" t="s">
        <v>106</v>
      </c>
      <c r="E114" s="23" t="s">
        <v>107</v>
      </c>
      <c r="F114" s="309">
        <v>34</v>
      </c>
      <c r="G114" s="321"/>
      <c r="H114" s="371">
        <f>F114+G114</f>
        <v>34</v>
      </c>
      <c r="I114" s="437"/>
    </row>
    <row r="115" spans="2:9" ht="16.5" customHeight="1">
      <c r="B115" s="78"/>
      <c r="C115" s="159">
        <v>75113</v>
      </c>
      <c r="D115" s="116"/>
      <c r="E115" s="228" t="s">
        <v>405</v>
      </c>
      <c r="F115" s="261">
        <f>SUM(F116:F122)</f>
        <v>24387</v>
      </c>
      <c r="G115" s="261">
        <f>SUM(G116:G122)</f>
        <v>721</v>
      </c>
      <c r="H115" s="261">
        <f>SUM(H116:H122)</f>
        <v>25108</v>
      </c>
      <c r="I115" s="437"/>
    </row>
    <row r="116" spans="2:9" ht="16.5" customHeight="1">
      <c r="B116" s="78"/>
      <c r="C116" s="159"/>
      <c r="D116" s="54" t="s">
        <v>97</v>
      </c>
      <c r="E116" s="23" t="s">
        <v>98</v>
      </c>
      <c r="F116" s="271">
        <v>13950</v>
      </c>
      <c r="G116" s="271"/>
      <c r="H116" s="371">
        <f aca="true" t="shared" si="6" ref="H116:H122">F116+G116</f>
        <v>13950</v>
      </c>
      <c r="I116" s="437"/>
    </row>
    <row r="117" spans="2:9" ht="16.5" customHeight="1">
      <c r="B117" s="78"/>
      <c r="C117" s="53"/>
      <c r="D117" s="54" t="s">
        <v>104</v>
      </c>
      <c r="E117" s="23" t="s">
        <v>105</v>
      </c>
      <c r="F117" s="309">
        <v>595</v>
      </c>
      <c r="G117" s="312">
        <v>91</v>
      </c>
      <c r="H117" s="371">
        <f t="shared" si="6"/>
        <v>686</v>
      </c>
      <c r="I117" s="437" t="s">
        <v>525</v>
      </c>
    </row>
    <row r="118" spans="2:9" ht="16.5" customHeight="1">
      <c r="B118" s="78"/>
      <c r="C118" s="53"/>
      <c r="D118" s="54" t="s">
        <v>106</v>
      </c>
      <c r="E118" s="23" t="s">
        <v>107</v>
      </c>
      <c r="F118" s="309">
        <v>43</v>
      </c>
      <c r="G118" s="312">
        <v>42</v>
      </c>
      <c r="H118" s="371">
        <f t="shared" si="6"/>
        <v>85</v>
      </c>
      <c r="I118" s="437" t="s">
        <v>525</v>
      </c>
    </row>
    <row r="119" spans="2:9" ht="16.5" customHeight="1">
      <c r="B119" s="78"/>
      <c r="C119" s="53"/>
      <c r="D119" s="53">
        <v>4170</v>
      </c>
      <c r="E119" s="23" t="s">
        <v>66</v>
      </c>
      <c r="F119" s="726">
        <v>4125</v>
      </c>
      <c r="G119" s="664">
        <v>597</v>
      </c>
      <c r="H119" s="720">
        <f t="shared" si="6"/>
        <v>4722</v>
      </c>
      <c r="I119" s="437" t="s">
        <v>525</v>
      </c>
    </row>
    <row r="120" spans="2:9" ht="16.5" customHeight="1">
      <c r="B120" s="78"/>
      <c r="C120" s="53"/>
      <c r="D120" s="54" t="s">
        <v>89</v>
      </c>
      <c r="E120" s="23" t="s">
        <v>63</v>
      </c>
      <c r="F120" s="726">
        <v>5317</v>
      </c>
      <c r="G120" s="664">
        <v>-9</v>
      </c>
      <c r="H120" s="720">
        <f t="shared" si="6"/>
        <v>5308</v>
      </c>
      <c r="I120" s="437" t="s">
        <v>525</v>
      </c>
    </row>
    <row r="121" spans="2:9" ht="16.5" customHeight="1">
      <c r="B121" s="78"/>
      <c r="C121" s="53"/>
      <c r="D121" s="54" t="s">
        <v>61</v>
      </c>
      <c r="E121" s="23" t="s">
        <v>62</v>
      </c>
      <c r="F121" s="309">
        <v>47</v>
      </c>
      <c r="G121" s="312"/>
      <c r="H121" s="371">
        <f t="shared" si="6"/>
        <v>47</v>
      </c>
      <c r="I121" s="437"/>
    </row>
    <row r="122" spans="2:9" ht="16.5" customHeight="1" thickBot="1">
      <c r="B122" s="81"/>
      <c r="C122" s="58"/>
      <c r="D122" s="54" t="s">
        <v>109</v>
      </c>
      <c r="E122" s="23" t="s">
        <v>70</v>
      </c>
      <c r="F122" s="447">
        <v>310</v>
      </c>
      <c r="G122" s="485"/>
      <c r="H122" s="371">
        <f t="shared" si="6"/>
        <v>310</v>
      </c>
      <c r="I122" s="437"/>
    </row>
    <row r="123" spans="2:9" ht="26.25" customHeight="1" thickBot="1">
      <c r="B123" s="143" t="s">
        <v>52</v>
      </c>
      <c r="C123" s="139"/>
      <c r="D123" s="139"/>
      <c r="E123" s="135" t="s">
        <v>18</v>
      </c>
      <c r="F123" s="304">
        <f>F124+F135</f>
        <v>515500</v>
      </c>
      <c r="G123" s="304">
        <f>G124+G135</f>
        <v>0</v>
      </c>
      <c r="H123" s="304">
        <f>H124+H135</f>
        <v>515500</v>
      </c>
      <c r="I123" s="471"/>
    </row>
    <row r="124" spans="2:9" ht="15" customHeight="1">
      <c r="B124" s="77"/>
      <c r="C124" s="129" t="s">
        <v>119</v>
      </c>
      <c r="D124" s="128"/>
      <c r="E124" s="130" t="s">
        <v>185</v>
      </c>
      <c r="F124" s="303">
        <f>SUM(F125:F134)</f>
        <v>410500</v>
      </c>
      <c r="G124" s="303">
        <f>SUM(G125:G134)</f>
        <v>0</v>
      </c>
      <c r="H124" s="303">
        <f>SUM(H125:H134)</f>
        <v>410500</v>
      </c>
      <c r="I124" s="474"/>
    </row>
    <row r="125" spans="2:9" ht="24">
      <c r="B125" s="77"/>
      <c r="C125" s="129"/>
      <c r="D125" s="103" t="s">
        <v>239</v>
      </c>
      <c r="E125" s="90" t="s">
        <v>240</v>
      </c>
      <c r="F125" s="311">
        <v>22000</v>
      </c>
      <c r="G125" s="321"/>
      <c r="H125" s="371">
        <f aca="true" t="shared" si="7" ref="H125:H134">F125+G125</f>
        <v>22000</v>
      </c>
      <c r="I125" s="437"/>
    </row>
    <row r="126" spans="2:9" ht="17.25" customHeight="1">
      <c r="B126" s="77"/>
      <c r="C126" s="100"/>
      <c r="D126" s="54" t="s">
        <v>97</v>
      </c>
      <c r="E126" s="23" t="s">
        <v>98</v>
      </c>
      <c r="F126" s="311">
        <v>50000</v>
      </c>
      <c r="G126" s="321"/>
      <c r="H126" s="371">
        <f t="shared" si="7"/>
        <v>50000</v>
      </c>
      <c r="I126" s="437"/>
    </row>
    <row r="127" spans="2:9" ht="17.25" customHeight="1">
      <c r="B127" s="77"/>
      <c r="C127" s="100"/>
      <c r="D127" s="54" t="s">
        <v>89</v>
      </c>
      <c r="E127" s="23" t="s">
        <v>399</v>
      </c>
      <c r="F127" s="311">
        <v>119850</v>
      </c>
      <c r="G127" s="321"/>
      <c r="H127" s="371">
        <f t="shared" si="7"/>
        <v>119850</v>
      </c>
      <c r="I127" s="437"/>
    </row>
    <row r="128" spans="2:9" ht="17.25" customHeight="1">
      <c r="B128" s="77"/>
      <c r="C128" s="100"/>
      <c r="D128" s="62">
        <v>4220</v>
      </c>
      <c r="E128" s="23" t="s">
        <v>139</v>
      </c>
      <c r="F128" s="311">
        <v>150</v>
      </c>
      <c r="G128" s="321"/>
      <c r="H128" s="371">
        <f t="shared" si="7"/>
        <v>150</v>
      </c>
      <c r="I128" s="437"/>
    </row>
    <row r="129" spans="2:9" ht="17.25" customHeight="1">
      <c r="B129" s="77"/>
      <c r="C129" s="100"/>
      <c r="D129" s="54" t="s">
        <v>113</v>
      </c>
      <c r="E129" s="23" t="s">
        <v>67</v>
      </c>
      <c r="F129" s="311">
        <v>30000</v>
      </c>
      <c r="G129" s="321"/>
      <c r="H129" s="371">
        <f t="shared" si="7"/>
        <v>30000</v>
      </c>
      <c r="I129" s="437"/>
    </row>
    <row r="130" spans="2:9" ht="17.25" customHeight="1">
      <c r="B130" s="77"/>
      <c r="C130" s="100"/>
      <c r="D130" s="54" t="s">
        <v>114</v>
      </c>
      <c r="E130" s="23" t="s">
        <v>350</v>
      </c>
      <c r="F130" s="311">
        <v>85000</v>
      </c>
      <c r="G130" s="321"/>
      <c r="H130" s="371">
        <f t="shared" si="7"/>
        <v>85000</v>
      </c>
      <c r="I130" s="437"/>
    </row>
    <row r="131" spans="2:9" ht="17.25" customHeight="1">
      <c r="B131" s="77"/>
      <c r="C131" s="100"/>
      <c r="D131" s="53" t="s">
        <v>141</v>
      </c>
      <c r="E131" s="23" t="s">
        <v>69</v>
      </c>
      <c r="F131" s="311">
        <v>15000</v>
      </c>
      <c r="G131" s="321"/>
      <c r="H131" s="371">
        <f t="shared" si="7"/>
        <v>15000</v>
      </c>
      <c r="I131" s="437"/>
    </row>
    <row r="132" spans="2:9" ht="17.25" customHeight="1">
      <c r="B132" s="78"/>
      <c r="C132" s="53"/>
      <c r="D132" s="54" t="s">
        <v>61</v>
      </c>
      <c r="E132" s="23" t="s">
        <v>62</v>
      </c>
      <c r="F132" s="298">
        <v>35000</v>
      </c>
      <c r="G132" s="321"/>
      <c r="H132" s="371">
        <f t="shared" si="7"/>
        <v>35000</v>
      </c>
      <c r="I132" s="437"/>
    </row>
    <row r="133" spans="2:9" ht="17.25" customHeight="1">
      <c r="B133" s="78"/>
      <c r="C133" s="53"/>
      <c r="D133" s="54" t="s">
        <v>94</v>
      </c>
      <c r="E133" s="23" t="s">
        <v>71</v>
      </c>
      <c r="F133" s="298">
        <v>45000</v>
      </c>
      <c r="G133" s="321"/>
      <c r="H133" s="371">
        <f t="shared" si="7"/>
        <v>45000</v>
      </c>
      <c r="I133" s="437"/>
    </row>
    <row r="134" spans="2:9" ht="23.25">
      <c r="B134" s="78"/>
      <c r="C134" s="103"/>
      <c r="D134" s="62">
        <v>6060</v>
      </c>
      <c r="E134" s="23" t="s">
        <v>398</v>
      </c>
      <c r="F134" s="298">
        <v>8500</v>
      </c>
      <c r="G134" s="321"/>
      <c r="H134" s="436">
        <f t="shared" si="7"/>
        <v>8500</v>
      </c>
      <c r="I134" s="437"/>
    </row>
    <row r="135" spans="2:9" ht="15.75" customHeight="1">
      <c r="B135" s="78"/>
      <c r="C135" s="159">
        <v>75421</v>
      </c>
      <c r="D135" s="199"/>
      <c r="E135" s="130" t="s">
        <v>225</v>
      </c>
      <c r="F135" s="299">
        <f>F136</f>
        <v>105000</v>
      </c>
      <c r="G135" s="370"/>
      <c r="H135" s="299">
        <f>H136</f>
        <v>105000</v>
      </c>
      <c r="I135" s="437"/>
    </row>
    <row r="136" spans="2:9" ht="15.75" customHeight="1" thickBot="1">
      <c r="B136" s="80"/>
      <c r="C136" s="56"/>
      <c r="D136" s="57" t="s">
        <v>125</v>
      </c>
      <c r="E136" s="16" t="s">
        <v>126</v>
      </c>
      <c r="F136" s="300">
        <v>105000</v>
      </c>
      <c r="G136" s="378"/>
      <c r="H136" s="379">
        <f>F136+G136</f>
        <v>105000</v>
      </c>
      <c r="I136" s="473"/>
    </row>
    <row r="137" spans="2:9" ht="50.25" customHeight="1" thickBot="1">
      <c r="B137" s="134">
        <v>756</v>
      </c>
      <c r="C137" s="132"/>
      <c r="D137" s="132"/>
      <c r="E137" s="135" t="s">
        <v>220</v>
      </c>
      <c r="F137" s="304">
        <f>F138+F140+F142</f>
        <v>8000</v>
      </c>
      <c r="G137" s="304">
        <f>G138+G140+G142</f>
        <v>2000</v>
      </c>
      <c r="H137" s="304">
        <f>H138+H140+H142</f>
        <v>10000</v>
      </c>
      <c r="I137" s="471"/>
    </row>
    <row r="138" spans="2:9" ht="38.25" customHeight="1">
      <c r="B138" s="114"/>
      <c r="C138" s="118">
        <v>75615</v>
      </c>
      <c r="D138" s="116"/>
      <c r="E138" s="121" t="s">
        <v>216</v>
      </c>
      <c r="F138" s="303">
        <f>F139</f>
        <v>2000</v>
      </c>
      <c r="G138" s="303">
        <f>G139</f>
        <v>2000</v>
      </c>
      <c r="H138" s="303">
        <f>H139</f>
        <v>4000</v>
      </c>
      <c r="I138" s="474"/>
    </row>
    <row r="139" spans="2:9" ht="17.25" customHeight="1">
      <c r="B139" s="78"/>
      <c r="C139" s="53"/>
      <c r="D139" s="62">
        <v>4610</v>
      </c>
      <c r="E139" s="23" t="s">
        <v>224</v>
      </c>
      <c r="F139" s="298">
        <v>2000</v>
      </c>
      <c r="G139" s="496">
        <v>2000</v>
      </c>
      <c r="H139" s="371">
        <f>F139+G139</f>
        <v>4000</v>
      </c>
      <c r="I139" s="437" t="s">
        <v>525</v>
      </c>
    </row>
    <row r="140" spans="2:9" ht="38.25" customHeight="1">
      <c r="B140" s="78"/>
      <c r="C140" s="119">
        <v>75616</v>
      </c>
      <c r="D140" s="120"/>
      <c r="E140" s="122" t="s">
        <v>217</v>
      </c>
      <c r="F140" s="299">
        <f>F141</f>
        <v>5000</v>
      </c>
      <c r="G140" s="370"/>
      <c r="H140" s="299">
        <f>H141</f>
        <v>5000</v>
      </c>
      <c r="I140" s="437"/>
    </row>
    <row r="141" spans="2:9" ht="17.25" customHeight="1">
      <c r="B141" s="78"/>
      <c r="C141" s="53"/>
      <c r="D141" s="62">
        <v>4610</v>
      </c>
      <c r="E141" s="23" t="s">
        <v>224</v>
      </c>
      <c r="F141" s="298">
        <v>5000</v>
      </c>
      <c r="G141" s="370"/>
      <c r="H141" s="371">
        <f>F141+G141</f>
        <v>5000</v>
      </c>
      <c r="I141" s="437"/>
    </row>
    <row r="142" spans="2:9" ht="25.5">
      <c r="B142" s="78"/>
      <c r="C142" s="119">
        <v>75618</v>
      </c>
      <c r="D142" s="120"/>
      <c r="E142" s="222" t="s">
        <v>218</v>
      </c>
      <c r="F142" s="299">
        <f>F143</f>
        <v>1000</v>
      </c>
      <c r="G142" s="370"/>
      <c r="H142" s="299">
        <f>H143</f>
        <v>1000</v>
      </c>
      <c r="I142" s="437"/>
    </row>
    <row r="143" spans="2:9" ht="17.25" customHeight="1" thickBot="1">
      <c r="B143" s="81"/>
      <c r="C143" s="58"/>
      <c r="D143" s="380">
        <v>4610</v>
      </c>
      <c r="E143" s="16" t="s">
        <v>224</v>
      </c>
      <c r="F143" s="301">
        <v>1000</v>
      </c>
      <c r="G143" s="378"/>
      <c r="H143" s="379">
        <f>F143+G143</f>
        <v>1000</v>
      </c>
      <c r="I143" s="473"/>
    </row>
    <row r="144" spans="2:9" ht="20.25" customHeight="1" thickBot="1">
      <c r="B144" s="143" t="s">
        <v>120</v>
      </c>
      <c r="C144" s="139"/>
      <c r="D144" s="139"/>
      <c r="E144" s="140" t="s">
        <v>121</v>
      </c>
      <c r="F144" s="304">
        <f>F145</f>
        <v>300000</v>
      </c>
      <c r="G144" s="376"/>
      <c r="H144" s="304">
        <f>H145</f>
        <v>300000</v>
      </c>
      <c r="I144" s="471"/>
    </row>
    <row r="145" spans="2:9" ht="27" customHeight="1">
      <c r="B145" s="77"/>
      <c r="C145" s="129" t="s">
        <v>122</v>
      </c>
      <c r="D145" s="128"/>
      <c r="E145" s="130" t="s">
        <v>186</v>
      </c>
      <c r="F145" s="303">
        <f>F146</f>
        <v>300000</v>
      </c>
      <c r="G145" s="375"/>
      <c r="H145" s="303">
        <f>H146</f>
        <v>300000</v>
      </c>
      <c r="I145" s="474"/>
    </row>
    <row r="146" spans="2:9" ht="25.5" customHeight="1" thickBot="1">
      <c r="B146" s="80"/>
      <c r="C146" s="56"/>
      <c r="D146" s="56" t="s">
        <v>203</v>
      </c>
      <c r="E146" s="59" t="s">
        <v>204</v>
      </c>
      <c r="F146" s="300">
        <v>300000</v>
      </c>
      <c r="G146" s="378"/>
      <c r="H146" s="379">
        <f>F146+G146</f>
        <v>300000</v>
      </c>
      <c r="I146" s="473"/>
    </row>
    <row r="147" spans="2:9" ht="15.75" customHeight="1" thickBot="1">
      <c r="B147" s="143" t="s">
        <v>123</v>
      </c>
      <c r="C147" s="139"/>
      <c r="D147" s="139"/>
      <c r="E147" s="133" t="s">
        <v>33</v>
      </c>
      <c r="F147" s="304">
        <f>F148</f>
        <v>40000</v>
      </c>
      <c r="G147" s="376"/>
      <c r="H147" s="304">
        <f>H148</f>
        <v>40000</v>
      </c>
      <c r="I147" s="471"/>
    </row>
    <row r="148" spans="2:9" ht="14.25" customHeight="1">
      <c r="B148" s="77"/>
      <c r="C148" s="129" t="s">
        <v>124</v>
      </c>
      <c r="D148" s="128"/>
      <c r="E148" s="130" t="s">
        <v>187</v>
      </c>
      <c r="F148" s="303">
        <f>F149</f>
        <v>40000</v>
      </c>
      <c r="G148" s="375"/>
      <c r="H148" s="303">
        <f>H149</f>
        <v>40000</v>
      </c>
      <c r="I148" s="474"/>
    </row>
    <row r="149" spans="2:9" ht="13.5" thickBot="1">
      <c r="B149" s="81"/>
      <c r="C149" s="161"/>
      <c r="D149" s="57" t="s">
        <v>125</v>
      </c>
      <c r="E149" s="16" t="s">
        <v>126</v>
      </c>
      <c r="F149" s="301">
        <v>40000</v>
      </c>
      <c r="G149" s="378"/>
      <c r="H149" s="379">
        <f>F149+G149</f>
        <v>40000</v>
      </c>
      <c r="I149" s="473"/>
    </row>
    <row r="150" spans="2:9" ht="15.75" customHeight="1" thickBot="1">
      <c r="B150" s="143" t="s">
        <v>127</v>
      </c>
      <c r="C150" s="139"/>
      <c r="D150" s="144"/>
      <c r="E150" s="133" t="s">
        <v>36</v>
      </c>
      <c r="F150" s="304">
        <f>F151+F174+F193+F214+F221+F234+F236+F248+F254+F261+F268</f>
        <v>11969821</v>
      </c>
      <c r="G150" s="304">
        <f>G151+G174+G193+G214+G221+G234+G236+G248+G254+G261+G268</f>
        <v>80000</v>
      </c>
      <c r="H150" s="304">
        <f>H151+H174+H193+H214+H221+H234+H236+H248+H254+H261+H268</f>
        <v>12049821</v>
      </c>
      <c r="I150" s="471"/>
    </row>
    <row r="151" spans="2:9" ht="16.5" customHeight="1">
      <c r="B151" s="77"/>
      <c r="C151" s="128" t="s">
        <v>128</v>
      </c>
      <c r="D151" s="245"/>
      <c r="E151" s="130" t="s">
        <v>37</v>
      </c>
      <c r="F151" s="303">
        <f>SUM(F152:F173)</f>
        <v>7058905</v>
      </c>
      <c r="G151" s="303">
        <f>SUM(G152:G173)</f>
        <v>0</v>
      </c>
      <c r="H151" s="303">
        <f>SUM(H152:H173)</f>
        <v>7058905</v>
      </c>
      <c r="I151" s="474"/>
    </row>
    <row r="152" spans="2:9" ht="15" customHeight="1">
      <c r="B152" s="78"/>
      <c r="C152" s="53"/>
      <c r="D152" s="54" t="s">
        <v>64</v>
      </c>
      <c r="E152" s="23" t="s">
        <v>222</v>
      </c>
      <c r="F152" s="312">
        <v>273000</v>
      </c>
      <c r="G152" s="321"/>
      <c r="H152" s="371">
        <f aca="true" t="shared" si="8" ref="H152:H173">F152+G152</f>
        <v>273000</v>
      </c>
      <c r="I152" s="437"/>
    </row>
    <row r="153" spans="2:9" ht="15" customHeight="1">
      <c r="B153" s="78"/>
      <c r="C153" s="53"/>
      <c r="D153" s="54" t="s">
        <v>102</v>
      </c>
      <c r="E153" s="23" t="s">
        <v>103</v>
      </c>
      <c r="F153" s="312">
        <v>4238000</v>
      </c>
      <c r="G153" s="496">
        <v>-5120</v>
      </c>
      <c r="H153" s="371">
        <f t="shared" si="8"/>
        <v>4232880</v>
      </c>
      <c r="I153" s="437" t="s">
        <v>525</v>
      </c>
    </row>
    <row r="154" spans="2:9" ht="15" customHeight="1">
      <c r="B154" s="78"/>
      <c r="C154" s="53"/>
      <c r="D154" s="54" t="s">
        <v>112</v>
      </c>
      <c r="E154" s="23" t="s">
        <v>65</v>
      </c>
      <c r="F154" s="312">
        <v>373005</v>
      </c>
      <c r="G154" s="321">
        <v>-1000</v>
      </c>
      <c r="H154" s="371">
        <f t="shared" si="8"/>
        <v>372005</v>
      </c>
      <c r="I154" s="437" t="s">
        <v>525</v>
      </c>
    </row>
    <row r="155" spans="2:9" ht="15" customHeight="1">
      <c r="B155" s="78"/>
      <c r="C155" s="53"/>
      <c r="D155" s="54" t="s">
        <v>104</v>
      </c>
      <c r="E155" s="23" t="s">
        <v>105</v>
      </c>
      <c r="F155" s="312">
        <v>824200</v>
      </c>
      <c r="G155" s="321"/>
      <c r="H155" s="371">
        <f t="shared" si="8"/>
        <v>824200</v>
      </c>
      <c r="I155" s="437"/>
    </row>
    <row r="156" spans="2:9" ht="15" customHeight="1">
      <c r="B156" s="78"/>
      <c r="C156" s="53"/>
      <c r="D156" s="54" t="s">
        <v>106</v>
      </c>
      <c r="E156" s="23" t="s">
        <v>107</v>
      </c>
      <c r="F156" s="312">
        <v>117300</v>
      </c>
      <c r="G156" s="321"/>
      <c r="H156" s="371">
        <f t="shared" si="8"/>
        <v>117300</v>
      </c>
      <c r="I156" s="437"/>
    </row>
    <row r="157" spans="2:9" ht="15" customHeight="1">
      <c r="B157" s="78"/>
      <c r="C157" s="53"/>
      <c r="D157" s="53">
        <v>4170</v>
      </c>
      <c r="E157" s="23" t="s">
        <v>66</v>
      </c>
      <c r="F157" s="312">
        <v>29000</v>
      </c>
      <c r="G157" s="321"/>
      <c r="H157" s="371">
        <f t="shared" si="8"/>
        <v>29000</v>
      </c>
      <c r="I157" s="437"/>
    </row>
    <row r="158" spans="2:9" ht="15" customHeight="1">
      <c r="B158" s="78"/>
      <c r="C158" s="53"/>
      <c r="D158" s="54" t="s">
        <v>89</v>
      </c>
      <c r="E158" s="23" t="s">
        <v>63</v>
      </c>
      <c r="F158" s="312">
        <v>184000</v>
      </c>
      <c r="G158" s="321">
        <v>-10000</v>
      </c>
      <c r="H158" s="371">
        <f t="shared" si="8"/>
        <v>174000</v>
      </c>
      <c r="I158" s="437" t="s">
        <v>525</v>
      </c>
    </row>
    <row r="159" spans="2:9" ht="15" customHeight="1">
      <c r="B159" s="78"/>
      <c r="C159" s="53"/>
      <c r="D159" s="54" t="s">
        <v>89</v>
      </c>
      <c r="E159" s="23" t="s">
        <v>361</v>
      </c>
      <c r="F159" s="312">
        <v>10000</v>
      </c>
      <c r="G159" s="321"/>
      <c r="H159" s="371">
        <f t="shared" si="8"/>
        <v>10000</v>
      </c>
      <c r="I159" s="437"/>
    </row>
    <row r="160" spans="2:9" ht="15" customHeight="1">
      <c r="B160" s="78"/>
      <c r="C160" s="53"/>
      <c r="D160" s="54" t="s">
        <v>129</v>
      </c>
      <c r="E160" s="23" t="s">
        <v>296</v>
      </c>
      <c r="F160" s="312">
        <v>11000</v>
      </c>
      <c r="G160" s="321">
        <v>5000</v>
      </c>
      <c r="H160" s="371">
        <f t="shared" si="8"/>
        <v>16000</v>
      </c>
      <c r="I160" s="437" t="s">
        <v>525</v>
      </c>
    </row>
    <row r="161" spans="2:9" ht="15" customHeight="1">
      <c r="B161" s="78"/>
      <c r="C161" s="53"/>
      <c r="D161" s="54" t="s">
        <v>113</v>
      </c>
      <c r="E161" s="23" t="s">
        <v>67</v>
      </c>
      <c r="F161" s="312">
        <v>237000</v>
      </c>
      <c r="G161" s="321"/>
      <c r="H161" s="371">
        <f t="shared" si="8"/>
        <v>237000</v>
      </c>
      <c r="I161" s="437"/>
    </row>
    <row r="162" spans="2:9" ht="15" customHeight="1">
      <c r="B162" s="78"/>
      <c r="C162" s="53"/>
      <c r="D162" s="54" t="s">
        <v>114</v>
      </c>
      <c r="E162" s="23" t="s">
        <v>68</v>
      </c>
      <c r="F162" s="312">
        <v>50000</v>
      </c>
      <c r="G162" s="321"/>
      <c r="H162" s="371">
        <f t="shared" si="8"/>
        <v>50000</v>
      </c>
      <c r="I162" s="437"/>
    </row>
    <row r="163" spans="2:9" ht="15" customHeight="1">
      <c r="B163" s="78"/>
      <c r="C163" s="53"/>
      <c r="D163" s="53" t="s">
        <v>141</v>
      </c>
      <c r="E163" s="23" t="s">
        <v>69</v>
      </c>
      <c r="F163" s="312">
        <v>5900</v>
      </c>
      <c r="G163" s="321"/>
      <c r="H163" s="371">
        <f t="shared" si="8"/>
        <v>5900</v>
      </c>
      <c r="I163" s="437"/>
    </row>
    <row r="164" spans="2:9" ht="15" customHeight="1">
      <c r="B164" s="78"/>
      <c r="C164" s="53"/>
      <c r="D164" s="54" t="s">
        <v>61</v>
      </c>
      <c r="E164" s="23" t="s">
        <v>62</v>
      </c>
      <c r="F164" s="312">
        <v>110000</v>
      </c>
      <c r="G164" s="321">
        <v>10000</v>
      </c>
      <c r="H164" s="371">
        <f t="shared" si="8"/>
        <v>120000</v>
      </c>
      <c r="I164" s="437" t="s">
        <v>525</v>
      </c>
    </row>
    <row r="165" spans="2:9" ht="15" customHeight="1">
      <c r="B165" s="78"/>
      <c r="C165" s="53"/>
      <c r="D165" s="62">
        <v>4360</v>
      </c>
      <c r="E165" s="23" t="s">
        <v>271</v>
      </c>
      <c r="F165" s="312">
        <v>13000</v>
      </c>
      <c r="G165" s="321">
        <v>1000</v>
      </c>
      <c r="H165" s="371">
        <f t="shared" si="8"/>
        <v>14000</v>
      </c>
      <c r="I165" s="437" t="s">
        <v>525</v>
      </c>
    </row>
    <row r="166" spans="2:9" ht="15" customHeight="1">
      <c r="B166" s="78"/>
      <c r="C166" s="53"/>
      <c r="D166" s="54" t="s">
        <v>109</v>
      </c>
      <c r="E166" s="23" t="s">
        <v>70</v>
      </c>
      <c r="F166" s="312">
        <v>4126</v>
      </c>
      <c r="G166" s="321"/>
      <c r="H166" s="371">
        <f t="shared" si="8"/>
        <v>4126</v>
      </c>
      <c r="I166" s="437"/>
    </row>
    <row r="167" spans="2:9" ht="15" customHeight="1">
      <c r="B167" s="78"/>
      <c r="C167" s="53"/>
      <c r="D167" s="62">
        <v>4420</v>
      </c>
      <c r="E167" s="23" t="s">
        <v>110</v>
      </c>
      <c r="F167" s="312">
        <v>874</v>
      </c>
      <c r="G167" s="321"/>
      <c r="H167" s="371">
        <f t="shared" si="8"/>
        <v>874</v>
      </c>
      <c r="I167" s="437"/>
    </row>
    <row r="168" spans="2:9" ht="15" customHeight="1">
      <c r="B168" s="78"/>
      <c r="C168" s="53"/>
      <c r="D168" s="54" t="s">
        <v>94</v>
      </c>
      <c r="E168" s="23" t="s">
        <v>71</v>
      </c>
      <c r="F168" s="312">
        <v>7900</v>
      </c>
      <c r="G168" s="321">
        <v>120</v>
      </c>
      <c r="H168" s="371">
        <f t="shared" si="8"/>
        <v>8020</v>
      </c>
      <c r="I168" s="437" t="s">
        <v>525</v>
      </c>
    </row>
    <row r="169" spans="2:9" ht="15" customHeight="1">
      <c r="B169" s="78"/>
      <c r="C169" s="53"/>
      <c r="D169" s="54" t="s">
        <v>115</v>
      </c>
      <c r="E169" s="23" t="s">
        <v>116</v>
      </c>
      <c r="F169" s="312">
        <v>253200</v>
      </c>
      <c r="G169" s="321"/>
      <c r="H169" s="371">
        <f t="shared" si="8"/>
        <v>253200</v>
      </c>
      <c r="I169" s="437"/>
    </row>
    <row r="170" spans="2:9" ht="15" customHeight="1">
      <c r="B170" s="78"/>
      <c r="C170" s="53"/>
      <c r="D170" s="62">
        <v>4480</v>
      </c>
      <c r="E170" s="23" t="s">
        <v>212</v>
      </c>
      <c r="F170" s="312">
        <v>100</v>
      </c>
      <c r="G170" s="321"/>
      <c r="H170" s="371">
        <f t="shared" si="8"/>
        <v>100</v>
      </c>
      <c r="I170" s="437"/>
    </row>
    <row r="171" spans="2:9" ht="15" customHeight="1">
      <c r="B171" s="78"/>
      <c r="C171" s="53"/>
      <c r="D171" s="62">
        <v>4610</v>
      </c>
      <c r="E171" s="23" t="s">
        <v>224</v>
      </c>
      <c r="F171" s="312">
        <v>100</v>
      </c>
      <c r="G171" s="321"/>
      <c r="H171" s="371">
        <f t="shared" si="8"/>
        <v>100</v>
      </c>
      <c r="I171" s="437"/>
    </row>
    <row r="172" spans="2:9" ht="15" customHeight="1">
      <c r="B172" s="78"/>
      <c r="C172" s="53"/>
      <c r="D172" s="62">
        <v>4700</v>
      </c>
      <c r="E172" s="23" t="s">
        <v>117</v>
      </c>
      <c r="F172" s="312">
        <v>3200</v>
      </c>
      <c r="G172" s="321"/>
      <c r="H172" s="371">
        <f t="shared" si="8"/>
        <v>3200</v>
      </c>
      <c r="I172" s="437"/>
    </row>
    <row r="173" spans="2:9" ht="15" customHeight="1">
      <c r="B173" s="78"/>
      <c r="C173" s="53"/>
      <c r="D173" s="54" t="s">
        <v>85</v>
      </c>
      <c r="E173" s="23" t="s">
        <v>86</v>
      </c>
      <c r="F173" s="312">
        <v>314000</v>
      </c>
      <c r="G173" s="321"/>
      <c r="H173" s="436">
        <f t="shared" si="8"/>
        <v>314000</v>
      </c>
      <c r="I173" s="437"/>
    </row>
    <row r="174" spans="2:9" ht="16.5" customHeight="1">
      <c r="B174" s="78"/>
      <c r="C174" s="156" t="s">
        <v>130</v>
      </c>
      <c r="D174" s="155"/>
      <c r="E174" s="125" t="s">
        <v>188</v>
      </c>
      <c r="F174" s="299">
        <f>SUM(F175:F192)</f>
        <v>833900</v>
      </c>
      <c r="G174" s="299">
        <f>SUM(G175:G192)</f>
        <v>0</v>
      </c>
      <c r="H174" s="299">
        <f>SUM(H175:H192)</f>
        <v>833900</v>
      </c>
      <c r="I174" s="437"/>
    </row>
    <row r="175" spans="2:9" ht="15" customHeight="1">
      <c r="B175" s="78"/>
      <c r="C175" s="53"/>
      <c r="D175" s="54" t="s">
        <v>64</v>
      </c>
      <c r="E175" s="23" t="s">
        <v>222</v>
      </c>
      <c r="F175" s="312">
        <v>22500</v>
      </c>
      <c r="G175" s="321"/>
      <c r="H175" s="371">
        <f aca="true" t="shared" si="9" ref="H175:H192">F175+G175</f>
        <v>22500</v>
      </c>
      <c r="I175" s="437"/>
    </row>
    <row r="176" spans="2:9" ht="15" customHeight="1">
      <c r="B176" s="78"/>
      <c r="C176" s="53"/>
      <c r="D176" s="54" t="s">
        <v>102</v>
      </c>
      <c r="E176" s="23" t="s">
        <v>103</v>
      </c>
      <c r="F176" s="312">
        <v>376770</v>
      </c>
      <c r="G176" s="321"/>
      <c r="H176" s="371">
        <f t="shared" si="9"/>
        <v>376770</v>
      </c>
      <c r="I176" s="437"/>
    </row>
    <row r="177" spans="2:9" ht="15" customHeight="1">
      <c r="B177" s="78"/>
      <c r="C177" s="53"/>
      <c r="D177" s="54" t="s">
        <v>112</v>
      </c>
      <c r="E177" s="23" t="s">
        <v>65</v>
      </c>
      <c r="F177" s="312">
        <v>31320</v>
      </c>
      <c r="G177" s="321"/>
      <c r="H177" s="371">
        <f t="shared" si="9"/>
        <v>31320</v>
      </c>
      <c r="I177" s="437"/>
    </row>
    <row r="178" spans="2:9" ht="15" customHeight="1">
      <c r="B178" s="78"/>
      <c r="C178" s="53"/>
      <c r="D178" s="54" t="s">
        <v>104</v>
      </c>
      <c r="E178" s="23" t="s">
        <v>105</v>
      </c>
      <c r="F178" s="312">
        <v>73300</v>
      </c>
      <c r="G178" s="321"/>
      <c r="H178" s="371">
        <f t="shared" si="9"/>
        <v>73300</v>
      </c>
      <c r="I178" s="437"/>
    </row>
    <row r="179" spans="2:9" ht="15" customHeight="1">
      <c r="B179" s="78"/>
      <c r="C179" s="53"/>
      <c r="D179" s="54" t="s">
        <v>106</v>
      </c>
      <c r="E179" s="23" t="s">
        <v>107</v>
      </c>
      <c r="F179" s="312">
        <v>10500</v>
      </c>
      <c r="G179" s="321"/>
      <c r="H179" s="371">
        <f t="shared" si="9"/>
        <v>10500</v>
      </c>
      <c r="I179" s="437"/>
    </row>
    <row r="180" spans="2:9" ht="15" customHeight="1">
      <c r="B180" s="78"/>
      <c r="C180" s="53"/>
      <c r="D180" s="53">
        <v>4170</v>
      </c>
      <c r="E180" s="23" t="s">
        <v>66</v>
      </c>
      <c r="F180" s="312">
        <v>5000</v>
      </c>
      <c r="G180" s="321"/>
      <c r="H180" s="371">
        <f t="shared" si="9"/>
        <v>5000</v>
      </c>
      <c r="I180" s="437"/>
    </row>
    <row r="181" spans="2:9" ht="15" customHeight="1">
      <c r="B181" s="78"/>
      <c r="C181" s="53"/>
      <c r="D181" s="54" t="s">
        <v>89</v>
      </c>
      <c r="E181" s="23" t="s">
        <v>63</v>
      </c>
      <c r="F181" s="312">
        <v>11600</v>
      </c>
      <c r="G181" s="321">
        <v>-500</v>
      </c>
      <c r="H181" s="371">
        <f t="shared" si="9"/>
        <v>11100</v>
      </c>
      <c r="I181" s="437" t="s">
        <v>525</v>
      </c>
    </row>
    <row r="182" spans="2:9" ht="15" customHeight="1">
      <c r="B182" s="78"/>
      <c r="C182" s="53"/>
      <c r="D182" s="54" t="s">
        <v>89</v>
      </c>
      <c r="E182" s="23" t="s">
        <v>362</v>
      </c>
      <c r="F182" s="312">
        <v>4000</v>
      </c>
      <c r="G182" s="321"/>
      <c r="H182" s="371">
        <f t="shared" si="9"/>
        <v>4000</v>
      </c>
      <c r="I182" s="437"/>
    </row>
    <row r="183" spans="2:9" ht="15" customHeight="1">
      <c r="B183" s="78"/>
      <c r="C183" s="53"/>
      <c r="D183" s="54" t="s">
        <v>129</v>
      </c>
      <c r="E183" s="23" t="s">
        <v>296</v>
      </c>
      <c r="F183" s="312">
        <v>3000</v>
      </c>
      <c r="G183" s="321"/>
      <c r="H183" s="371">
        <f t="shared" si="9"/>
        <v>3000</v>
      </c>
      <c r="I183" s="437"/>
    </row>
    <row r="184" spans="2:9" ht="15" customHeight="1">
      <c r="B184" s="78"/>
      <c r="C184" s="53"/>
      <c r="D184" s="54" t="s">
        <v>113</v>
      </c>
      <c r="E184" s="23" t="s">
        <v>67</v>
      </c>
      <c r="F184" s="312">
        <v>19000</v>
      </c>
      <c r="G184" s="321">
        <v>2000</v>
      </c>
      <c r="H184" s="371">
        <f t="shared" si="9"/>
        <v>21000</v>
      </c>
      <c r="I184" s="437" t="s">
        <v>525</v>
      </c>
    </row>
    <row r="185" spans="2:9" ht="15" customHeight="1">
      <c r="B185" s="78"/>
      <c r="C185" s="53"/>
      <c r="D185" s="54" t="s">
        <v>114</v>
      </c>
      <c r="E185" s="23" t="s">
        <v>68</v>
      </c>
      <c r="F185" s="312">
        <v>10000</v>
      </c>
      <c r="G185" s="321">
        <v>-1500</v>
      </c>
      <c r="H185" s="371">
        <f t="shared" si="9"/>
        <v>8500</v>
      </c>
      <c r="I185" s="437" t="s">
        <v>525</v>
      </c>
    </row>
    <row r="186" spans="2:9" ht="15" customHeight="1">
      <c r="B186" s="78"/>
      <c r="C186" s="53"/>
      <c r="D186" s="53" t="s">
        <v>141</v>
      </c>
      <c r="E186" s="23" t="s">
        <v>69</v>
      </c>
      <c r="F186" s="312">
        <v>600</v>
      </c>
      <c r="G186" s="321"/>
      <c r="H186" s="371">
        <f t="shared" si="9"/>
        <v>600</v>
      </c>
      <c r="I186" s="437"/>
    </row>
    <row r="187" spans="2:9" ht="15" customHeight="1">
      <c r="B187" s="78"/>
      <c r="C187" s="53"/>
      <c r="D187" s="54" t="s">
        <v>61</v>
      </c>
      <c r="E187" s="23" t="s">
        <v>62</v>
      </c>
      <c r="F187" s="312">
        <v>8000</v>
      </c>
      <c r="G187" s="321"/>
      <c r="H187" s="371">
        <f t="shared" si="9"/>
        <v>8000</v>
      </c>
      <c r="I187" s="437"/>
    </row>
    <row r="188" spans="2:9" ht="24">
      <c r="B188" s="78"/>
      <c r="C188" s="53"/>
      <c r="D188" s="62">
        <v>4330</v>
      </c>
      <c r="E188" s="23" t="s">
        <v>142</v>
      </c>
      <c r="F188" s="312">
        <v>230000</v>
      </c>
      <c r="G188" s="321"/>
      <c r="H188" s="371">
        <f t="shared" si="9"/>
        <v>230000</v>
      </c>
      <c r="I188" s="437"/>
    </row>
    <row r="189" spans="2:9" ht="15" customHeight="1">
      <c r="B189" s="78"/>
      <c r="C189" s="53"/>
      <c r="D189" s="62">
        <v>4360</v>
      </c>
      <c r="E189" s="23" t="s">
        <v>271</v>
      </c>
      <c r="F189" s="312">
        <v>1500</v>
      </c>
      <c r="G189" s="321"/>
      <c r="H189" s="371">
        <f t="shared" si="9"/>
        <v>1500</v>
      </c>
      <c r="I189" s="437"/>
    </row>
    <row r="190" spans="2:9" ht="15" customHeight="1">
      <c r="B190" s="78"/>
      <c r="C190" s="53"/>
      <c r="D190" s="54" t="s">
        <v>94</v>
      </c>
      <c r="E190" s="23" t="s">
        <v>71</v>
      </c>
      <c r="F190" s="312">
        <v>900</v>
      </c>
      <c r="G190" s="321"/>
      <c r="H190" s="371">
        <f t="shared" si="9"/>
        <v>900</v>
      </c>
      <c r="I190" s="437"/>
    </row>
    <row r="191" spans="2:9" ht="15" customHeight="1">
      <c r="B191" s="78"/>
      <c r="C191" s="53"/>
      <c r="D191" s="54" t="s">
        <v>115</v>
      </c>
      <c r="E191" s="23" t="s">
        <v>116</v>
      </c>
      <c r="F191" s="312">
        <v>25810</v>
      </c>
      <c r="G191" s="321"/>
      <c r="H191" s="371">
        <f t="shared" si="9"/>
        <v>25810</v>
      </c>
      <c r="I191" s="437"/>
    </row>
    <row r="192" spans="2:9" ht="15" customHeight="1">
      <c r="B192" s="78"/>
      <c r="C192" s="53"/>
      <c r="D192" s="62">
        <v>4480</v>
      </c>
      <c r="E192" s="23" t="s">
        <v>212</v>
      </c>
      <c r="F192" s="312">
        <v>100</v>
      </c>
      <c r="G192" s="321"/>
      <c r="H192" s="371">
        <f t="shared" si="9"/>
        <v>100</v>
      </c>
      <c r="I192" s="437"/>
    </row>
    <row r="193" spans="2:9" ht="15" customHeight="1">
      <c r="B193" s="79"/>
      <c r="C193" s="156" t="s">
        <v>131</v>
      </c>
      <c r="D193" s="155"/>
      <c r="E193" s="125" t="s">
        <v>189</v>
      </c>
      <c r="F193" s="299">
        <f>SUM(F194:F213)</f>
        <v>2170865</v>
      </c>
      <c r="G193" s="299">
        <f>SUM(G194:G213)</f>
        <v>80000</v>
      </c>
      <c r="H193" s="299">
        <f>SUM(H194:H213)</f>
        <v>2250865</v>
      </c>
      <c r="I193" s="437"/>
    </row>
    <row r="194" spans="2:9" ht="15" customHeight="1">
      <c r="B194" s="78"/>
      <c r="C194" s="53"/>
      <c r="D194" s="54" t="s">
        <v>64</v>
      </c>
      <c r="E194" s="23" t="s">
        <v>222</v>
      </c>
      <c r="F194" s="312">
        <v>53000</v>
      </c>
      <c r="G194" s="321"/>
      <c r="H194" s="371">
        <f aca="true" t="shared" si="10" ref="H194:H213">F194+G194</f>
        <v>53000</v>
      </c>
      <c r="I194" s="437"/>
    </row>
    <row r="195" spans="2:9" ht="15" customHeight="1">
      <c r="B195" s="78"/>
      <c r="C195" s="53"/>
      <c r="D195" s="54" t="s">
        <v>102</v>
      </c>
      <c r="E195" s="23" t="s">
        <v>103</v>
      </c>
      <c r="F195" s="312">
        <v>1060300</v>
      </c>
      <c r="G195" s="321"/>
      <c r="H195" s="371">
        <f t="shared" si="10"/>
        <v>1060300</v>
      </c>
      <c r="I195" s="437"/>
    </row>
    <row r="196" spans="2:9" ht="15" customHeight="1">
      <c r="B196" s="78"/>
      <c r="C196" s="53"/>
      <c r="D196" s="54" t="s">
        <v>112</v>
      </c>
      <c r="E196" s="23" t="s">
        <v>65</v>
      </c>
      <c r="F196" s="312">
        <v>84040</v>
      </c>
      <c r="G196" s="321"/>
      <c r="H196" s="371">
        <f t="shared" si="10"/>
        <v>84040</v>
      </c>
      <c r="I196" s="437"/>
    </row>
    <row r="197" spans="2:9" ht="15" customHeight="1">
      <c r="B197" s="78"/>
      <c r="C197" s="53"/>
      <c r="D197" s="54" t="s">
        <v>104</v>
      </c>
      <c r="E197" s="23" t="s">
        <v>105</v>
      </c>
      <c r="F197" s="312">
        <v>205200</v>
      </c>
      <c r="G197" s="321"/>
      <c r="H197" s="371">
        <f t="shared" si="10"/>
        <v>205200</v>
      </c>
      <c r="I197" s="437"/>
    </row>
    <row r="198" spans="2:9" ht="15" customHeight="1">
      <c r="B198" s="78"/>
      <c r="C198" s="53"/>
      <c r="D198" s="54" t="s">
        <v>106</v>
      </c>
      <c r="E198" s="23" t="s">
        <v>107</v>
      </c>
      <c r="F198" s="312">
        <v>29200</v>
      </c>
      <c r="G198" s="321"/>
      <c r="H198" s="371">
        <f t="shared" si="10"/>
        <v>29200</v>
      </c>
      <c r="I198" s="437"/>
    </row>
    <row r="199" spans="2:9" ht="15" customHeight="1">
      <c r="B199" s="78"/>
      <c r="C199" s="53"/>
      <c r="D199" s="53">
        <v>4170</v>
      </c>
      <c r="E199" s="23" t="s">
        <v>66</v>
      </c>
      <c r="F199" s="312">
        <v>9000</v>
      </c>
      <c r="G199" s="321">
        <v>3000</v>
      </c>
      <c r="H199" s="371">
        <f t="shared" si="10"/>
        <v>12000</v>
      </c>
      <c r="I199" s="437" t="s">
        <v>525</v>
      </c>
    </row>
    <row r="200" spans="2:9" ht="15" customHeight="1">
      <c r="B200" s="78"/>
      <c r="C200" s="53"/>
      <c r="D200" s="54" t="s">
        <v>89</v>
      </c>
      <c r="E200" s="23" t="s">
        <v>63</v>
      </c>
      <c r="F200" s="312">
        <v>50000</v>
      </c>
      <c r="G200" s="321">
        <v>-9000</v>
      </c>
      <c r="H200" s="371">
        <f t="shared" si="10"/>
        <v>41000</v>
      </c>
      <c r="I200" s="437" t="s">
        <v>525</v>
      </c>
    </row>
    <row r="201" spans="2:9" ht="15" customHeight="1">
      <c r="B201" s="78"/>
      <c r="C201" s="53"/>
      <c r="D201" s="54" t="s">
        <v>129</v>
      </c>
      <c r="E201" s="23" t="s">
        <v>296</v>
      </c>
      <c r="F201" s="312">
        <v>8000</v>
      </c>
      <c r="G201" s="321"/>
      <c r="H201" s="371">
        <f t="shared" si="10"/>
        <v>8000</v>
      </c>
      <c r="I201" s="437"/>
    </row>
    <row r="202" spans="2:9" ht="15" customHeight="1">
      <c r="B202" s="78"/>
      <c r="C202" s="53"/>
      <c r="D202" s="54" t="s">
        <v>113</v>
      </c>
      <c r="E202" s="23" t="s">
        <v>67</v>
      </c>
      <c r="F202" s="312">
        <v>95000</v>
      </c>
      <c r="G202" s="321"/>
      <c r="H202" s="371">
        <f t="shared" si="10"/>
        <v>95000</v>
      </c>
      <c r="I202" s="437"/>
    </row>
    <row r="203" spans="2:9" ht="15" customHeight="1">
      <c r="B203" s="78"/>
      <c r="C203" s="53"/>
      <c r="D203" s="54" t="s">
        <v>114</v>
      </c>
      <c r="E203" s="23" t="s">
        <v>68</v>
      </c>
      <c r="F203" s="312">
        <v>25085</v>
      </c>
      <c r="G203" s="321"/>
      <c r="H203" s="371">
        <f t="shared" si="10"/>
        <v>25085</v>
      </c>
      <c r="I203" s="437"/>
    </row>
    <row r="204" spans="2:9" ht="15" customHeight="1">
      <c r="B204" s="78"/>
      <c r="C204" s="53"/>
      <c r="D204" s="53" t="s">
        <v>141</v>
      </c>
      <c r="E204" s="23" t="s">
        <v>69</v>
      </c>
      <c r="F204" s="312">
        <v>1200</v>
      </c>
      <c r="G204" s="321"/>
      <c r="H204" s="371">
        <f t="shared" si="10"/>
        <v>1200</v>
      </c>
      <c r="I204" s="437"/>
    </row>
    <row r="205" spans="2:9" ht="15" customHeight="1">
      <c r="B205" s="78"/>
      <c r="C205" s="53"/>
      <c r="D205" s="54" t="s">
        <v>61</v>
      </c>
      <c r="E205" s="23" t="s">
        <v>62</v>
      </c>
      <c r="F205" s="312">
        <v>43000</v>
      </c>
      <c r="G205" s="321">
        <v>6000</v>
      </c>
      <c r="H205" s="371">
        <f t="shared" si="10"/>
        <v>49000</v>
      </c>
      <c r="I205" s="437" t="s">
        <v>525</v>
      </c>
    </row>
    <row r="206" spans="2:9" ht="24">
      <c r="B206" s="78"/>
      <c r="C206" s="53"/>
      <c r="D206" s="62">
        <v>4330</v>
      </c>
      <c r="E206" s="23" t="s">
        <v>142</v>
      </c>
      <c r="F206" s="312">
        <v>230000</v>
      </c>
      <c r="G206" s="321"/>
      <c r="H206" s="371">
        <f t="shared" si="10"/>
        <v>230000</v>
      </c>
      <c r="I206" s="437"/>
    </row>
    <row r="207" spans="2:9" ht="15" customHeight="1">
      <c r="B207" s="78"/>
      <c r="C207" s="53"/>
      <c r="D207" s="62">
        <v>4360</v>
      </c>
      <c r="E207" s="23" t="s">
        <v>271</v>
      </c>
      <c r="F207" s="312">
        <v>5000</v>
      </c>
      <c r="G207" s="321"/>
      <c r="H207" s="371">
        <f t="shared" si="10"/>
        <v>5000</v>
      </c>
      <c r="I207" s="437"/>
    </row>
    <row r="208" spans="2:9" ht="15" customHeight="1">
      <c r="B208" s="78"/>
      <c r="C208" s="53"/>
      <c r="D208" s="54" t="s">
        <v>109</v>
      </c>
      <c r="E208" s="23" t="s">
        <v>70</v>
      </c>
      <c r="F208" s="312">
        <v>3000</v>
      </c>
      <c r="G208" s="321"/>
      <c r="H208" s="371">
        <f t="shared" si="10"/>
        <v>3000</v>
      </c>
      <c r="I208" s="437"/>
    </row>
    <row r="209" spans="2:9" ht="15" customHeight="1">
      <c r="B209" s="78"/>
      <c r="C209" s="53"/>
      <c r="D209" s="53">
        <v>4430</v>
      </c>
      <c r="E209" s="23" t="s">
        <v>71</v>
      </c>
      <c r="F209" s="312">
        <v>3500</v>
      </c>
      <c r="G209" s="321"/>
      <c r="H209" s="371">
        <f t="shared" si="10"/>
        <v>3500</v>
      </c>
      <c r="I209" s="437"/>
    </row>
    <row r="210" spans="2:9" ht="15" customHeight="1">
      <c r="B210" s="78"/>
      <c r="C210" s="53"/>
      <c r="D210" s="54" t="s">
        <v>115</v>
      </c>
      <c r="E210" s="23" t="s">
        <v>116</v>
      </c>
      <c r="F210" s="312">
        <v>65440</v>
      </c>
      <c r="G210" s="321"/>
      <c r="H210" s="371">
        <f t="shared" si="10"/>
        <v>65440</v>
      </c>
      <c r="I210" s="437"/>
    </row>
    <row r="211" spans="2:9" ht="15" customHeight="1">
      <c r="B211" s="78"/>
      <c r="C211" s="53"/>
      <c r="D211" s="62">
        <v>4480</v>
      </c>
      <c r="E211" s="23" t="s">
        <v>212</v>
      </c>
      <c r="F211" s="312">
        <v>100</v>
      </c>
      <c r="G211" s="321"/>
      <c r="H211" s="371">
        <f t="shared" si="10"/>
        <v>100</v>
      </c>
      <c r="I211" s="437"/>
    </row>
    <row r="212" spans="2:9" ht="15" customHeight="1">
      <c r="B212" s="78"/>
      <c r="C212" s="53"/>
      <c r="D212" s="62">
        <v>4700</v>
      </c>
      <c r="E212" s="23" t="s">
        <v>117</v>
      </c>
      <c r="F212" s="312">
        <v>800</v>
      </c>
      <c r="G212" s="321"/>
      <c r="H212" s="371">
        <f t="shared" si="10"/>
        <v>800</v>
      </c>
      <c r="I212" s="437"/>
    </row>
    <row r="213" spans="2:9" ht="15" customHeight="1">
      <c r="B213" s="78"/>
      <c r="C213" s="53"/>
      <c r="D213" s="54" t="s">
        <v>85</v>
      </c>
      <c r="E213" s="23" t="s">
        <v>86</v>
      </c>
      <c r="F213" s="312">
        <v>200000</v>
      </c>
      <c r="G213" s="321">
        <v>80000</v>
      </c>
      <c r="H213" s="371">
        <f t="shared" si="10"/>
        <v>280000</v>
      </c>
      <c r="I213" s="437" t="s">
        <v>525</v>
      </c>
    </row>
    <row r="214" spans="2:9" ht="15" customHeight="1">
      <c r="B214" s="79"/>
      <c r="C214" s="156" t="s">
        <v>132</v>
      </c>
      <c r="D214" s="155"/>
      <c r="E214" s="125" t="s">
        <v>169</v>
      </c>
      <c r="F214" s="299">
        <f>SUM(F215:F220)</f>
        <v>449866</v>
      </c>
      <c r="G214" s="299">
        <f>SUM(G215:G220)</f>
        <v>0</v>
      </c>
      <c r="H214" s="299">
        <f>SUM(H215:H220)</f>
        <v>449866</v>
      </c>
      <c r="I214" s="437"/>
    </row>
    <row r="215" spans="2:9" ht="15" customHeight="1">
      <c r="B215" s="78"/>
      <c r="C215" s="53"/>
      <c r="D215" s="54" t="s">
        <v>64</v>
      </c>
      <c r="E215" s="23" t="s">
        <v>222</v>
      </c>
      <c r="F215" s="312">
        <v>20300</v>
      </c>
      <c r="G215" s="321"/>
      <c r="H215" s="371">
        <f aca="true" t="shared" si="11" ref="H215:H220">F215+G215</f>
        <v>20300</v>
      </c>
      <c r="I215" s="437"/>
    </row>
    <row r="216" spans="2:9" ht="15" customHeight="1">
      <c r="B216" s="78"/>
      <c r="C216" s="53"/>
      <c r="D216" s="54" t="s">
        <v>102</v>
      </c>
      <c r="E216" s="23" t="s">
        <v>103</v>
      </c>
      <c r="F216" s="312">
        <v>316076</v>
      </c>
      <c r="G216" s="321"/>
      <c r="H216" s="371">
        <f t="shared" si="11"/>
        <v>316076</v>
      </c>
      <c r="I216" s="437"/>
    </row>
    <row r="217" spans="2:9" ht="15" customHeight="1">
      <c r="B217" s="78"/>
      <c r="C217" s="53"/>
      <c r="D217" s="54" t="s">
        <v>112</v>
      </c>
      <c r="E217" s="23" t="s">
        <v>65</v>
      </c>
      <c r="F217" s="312">
        <v>27840</v>
      </c>
      <c r="G217" s="321"/>
      <c r="H217" s="371">
        <f t="shared" si="11"/>
        <v>27840</v>
      </c>
      <c r="I217" s="437"/>
    </row>
    <row r="218" spans="2:9" ht="15" customHeight="1">
      <c r="B218" s="78"/>
      <c r="C218" s="53"/>
      <c r="D218" s="54" t="s">
        <v>104</v>
      </c>
      <c r="E218" s="23" t="s">
        <v>105</v>
      </c>
      <c r="F218" s="312">
        <v>62800</v>
      </c>
      <c r="G218" s="321"/>
      <c r="H218" s="371">
        <f t="shared" si="11"/>
        <v>62800</v>
      </c>
      <c r="I218" s="437"/>
    </row>
    <row r="219" spans="2:9" ht="15" customHeight="1">
      <c r="B219" s="78"/>
      <c r="C219" s="53"/>
      <c r="D219" s="54" t="s">
        <v>106</v>
      </c>
      <c r="E219" s="23" t="s">
        <v>107</v>
      </c>
      <c r="F219" s="312">
        <v>7900</v>
      </c>
      <c r="G219" s="321"/>
      <c r="H219" s="371">
        <f t="shared" si="11"/>
        <v>7900</v>
      </c>
      <c r="I219" s="437"/>
    </row>
    <row r="220" spans="2:9" ht="15" customHeight="1">
      <c r="B220" s="78"/>
      <c r="C220" s="53"/>
      <c r="D220" s="54" t="s">
        <v>115</v>
      </c>
      <c r="E220" s="23" t="s">
        <v>116</v>
      </c>
      <c r="F220" s="312">
        <v>14950</v>
      </c>
      <c r="G220" s="321"/>
      <c r="H220" s="371">
        <f t="shared" si="11"/>
        <v>14950</v>
      </c>
      <c r="I220" s="437"/>
    </row>
    <row r="221" spans="2:9" ht="15" customHeight="1">
      <c r="B221" s="79"/>
      <c r="C221" s="156" t="s">
        <v>133</v>
      </c>
      <c r="D221" s="155"/>
      <c r="E221" s="125" t="s">
        <v>190</v>
      </c>
      <c r="F221" s="299">
        <f>SUM(F222:F233)</f>
        <v>541735</v>
      </c>
      <c r="G221" s="299">
        <f>SUM(G222:G233)</f>
        <v>0</v>
      </c>
      <c r="H221" s="299">
        <f>SUM(H222:H233)</f>
        <v>541735</v>
      </c>
      <c r="I221" s="437"/>
    </row>
    <row r="222" spans="2:9" ht="15" customHeight="1">
      <c r="B222" s="79"/>
      <c r="C222" s="55"/>
      <c r="D222" s="54" t="s">
        <v>64</v>
      </c>
      <c r="E222" s="23" t="s">
        <v>222</v>
      </c>
      <c r="F222" s="312">
        <v>250</v>
      </c>
      <c r="G222" s="321"/>
      <c r="H222" s="371">
        <f aca="true" t="shared" si="12" ref="H222:H233">F222+G222</f>
        <v>250</v>
      </c>
      <c r="I222" s="437"/>
    </row>
    <row r="223" spans="2:9" ht="15" customHeight="1">
      <c r="B223" s="79"/>
      <c r="C223" s="55"/>
      <c r="D223" s="54" t="s">
        <v>102</v>
      </c>
      <c r="E223" s="23" t="s">
        <v>103</v>
      </c>
      <c r="F223" s="312">
        <v>54400</v>
      </c>
      <c r="G223" s="321"/>
      <c r="H223" s="371">
        <f t="shared" si="12"/>
        <v>54400</v>
      </c>
      <c r="I223" s="437"/>
    </row>
    <row r="224" spans="2:9" ht="15" customHeight="1">
      <c r="B224" s="79"/>
      <c r="C224" s="55"/>
      <c r="D224" s="54" t="s">
        <v>112</v>
      </c>
      <c r="E224" s="23" t="s">
        <v>65</v>
      </c>
      <c r="F224" s="312">
        <v>3405</v>
      </c>
      <c r="G224" s="321"/>
      <c r="H224" s="371">
        <f t="shared" si="12"/>
        <v>3405</v>
      </c>
      <c r="I224" s="437"/>
    </row>
    <row r="225" spans="2:9" ht="15" customHeight="1">
      <c r="B225" s="78"/>
      <c r="C225" s="53"/>
      <c r="D225" s="54" t="s">
        <v>104</v>
      </c>
      <c r="E225" s="23" t="s">
        <v>105</v>
      </c>
      <c r="F225" s="312">
        <v>8550</v>
      </c>
      <c r="G225" s="321"/>
      <c r="H225" s="371">
        <f t="shared" si="12"/>
        <v>8550</v>
      </c>
      <c r="I225" s="437"/>
    </row>
    <row r="226" spans="2:9" ht="15" customHeight="1">
      <c r="B226" s="78"/>
      <c r="C226" s="53"/>
      <c r="D226" s="54" t="s">
        <v>106</v>
      </c>
      <c r="E226" s="23" t="s">
        <v>107</v>
      </c>
      <c r="F226" s="312">
        <v>1400</v>
      </c>
      <c r="G226" s="321"/>
      <c r="H226" s="371">
        <f t="shared" si="12"/>
        <v>1400</v>
      </c>
      <c r="I226" s="437"/>
    </row>
    <row r="227" spans="2:9" ht="15" customHeight="1">
      <c r="B227" s="78"/>
      <c r="C227" s="53"/>
      <c r="D227" s="53">
        <v>4170</v>
      </c>
      <c r="E227" s="23" t="s">
        <v>66</v>
      </c>
      <c r="F227" s="312">
        <v>10000</v>
      </c>
      <c r="G227" s="321"/>
      <c r="H227" s="371">
        <f t="shared" si="12"/>
        <v>10000</v>
      </c>
      <c r="I227" s="437"/>
    </row>
    <row r="228" spans="2:9" ht="15" customHeight="1">
      <c r="B228" s="78"/>
      <c r="C228" s="53"/>
      <c r="D228" s="53" t="s">
        <v>89</v>
      </c>
      <c r="E228" s="23" t="s">
        <v>63</v>
      </c>
      <c r="F228" s="312">
        <v>10000</v>
      </c>
      <c r="G228" s="321"/>
      <c r="H228" s="371">
        <f t="shared" si="12"/>
        <v>10000</v>
      </c>
      <c r="I228" s="437"/>
    </row>
    <row r="229" spans="2:9" ht="15" customHeight="1">
      <c r="B229" s="78"/>
      <c r="C229" s="53"/>
      <c r="D229" s="54" t="s">
        <v>114</v>
      </c>
      <c r="E229" s="23" t="s">
        <v>68</v>
      </c>
      <c r="F229" s="312">
        <v>10000</v>
      </c>
      <c r="G229" s="321"/>
      <c r="H229" s="371">
        <f t="shared" si="12"/>
        <v>10000</v>
      </c>
      <c r="I229" s="437"/>
    </row>
    <row r="230" spans="2:9" ht="15" customHeight="1">
      <c r="B230" s="78"/>
      <c r="C230" s="53"/>
      <c r="D230" s="53" t="s">
        <v>141</v>
      </c>
      <c r="E230" s="23" t="s">
        <v>69</v>
      </c>
      <c r="F230" s="312">
        <v>500</v>
      </c>
      <c r="G230" s="321"/>
      <c r="H230" s="371">
        <f t="shared" si="12"/>
        <v>500</v>
      </c>
      <c r="I230" s="437"/>
    </row>
    <row r="231" spans="2:9" ht="15" customHeight="1">
      <c r="B231" s="78"/>
      <c r="C231" s="53"/>
      <c r="D231" s="54" t="s">
        <v>61</v>
      </c>
      <c r="E231" s="23" t="s">
        <v>62</v>
      </c>
      <c r="F231" s="312">
        <v>440000</v>
      </c>
      <c r="G231" s="321"/>
      <c r="H231" s="371">
        <f t="shared" si="12"/>
        <v>440000</v>
      </c>
      <c r="I231" s="437"/>
    </row>
    <row r="232" spans="2:9" ht="15" customHeight="1">
      <c r="B232" s="78"/>
      <c r="C232" s="53"/>
      <c r="D232" s="54" t="s">
        <v>94</v>
      </c>
      <c r="E232" s="23" t="s">
        <v>71</v>
      </c>
      <c r="F232" s="312">
        <v>2000</v>
      </c>
      <c r="G232" s="321"/>
      <c r="H232" s="371">
        <f t="shared" si="12"/>
        <v>2000</v>
      </c>
      <c r="I232" s="437"/>
    </row>
    <row r="233" spans="2:9" ht="15" customHeight="1">
      <c r="B233" s="78"/>
      <c r="C233" s="53"/>
      <c r="D233" s="54" t="s">
        <v>115</v>
      </c>
      <c r="E233" s="23" t="s">
        <v>116</v>
      </c>
      <c r="F233" s="312">
        <v>1230</v>
      </c>
      <c r="G233" s="321"/>
      <c r="H233" s="371">
        <f t="shared" si="12"/>
        <v>1230</v>
      </c>
      <c r="I233" s="437"/>
    </row>
    <row r="234" spans="2:9" ht="15" customHeight="1">
      <c r="B234" s="79"/>
      <c r="C234" s="156" t="s">
        <v>134</v>
      </c>
      <c r="D234" s="155"/>
      <c r="E234" s="125" t="s">
        <v>191</v>
      </c>
      <c r="F234" s="299">
        <f>SUM(F235:F235)</f>
        <v>42900</v>
      </c>
      <c r="G234" s="299"/>
      <c r="H234" s="299">
        <f>SUM(H235:H235)</f>
        <v>42900</v>
      </c>
      <c r="I234" s="437"/>
    </row>
    <row r="235" spans="2:9" ht="15" customHeight="1">
      <c r="B235" s="78"/>
      <c r="C235" s="53"/>
      <c r="D235" s="62">
        <v>4700</v>
      </c>
      <c r="E235" s="23" t="s">
        <v>117</v>
      </c>
      <c r="F235" s="298">
        <v>42900</v>
      </c>
      <c r="G235" s="321"/>
      <c r="H235" s="371">
        <f>F235+G235</f>
        <v>42900</v>
      </c>
      <c r="I235" s="437"/>
    </row>
    <row r="236" spans="2:9" ht="15" customHeight="1">
      <c r="B236" s="78"/>
      <c r="C236" s="156" t="s">
        <v>266</v>
      </c>
      <c r="D236" s="155"/>
      <c r="E236" s="125" t="s">
        <v>272</v>
      </c>
      <c r="F236" s="299">
        <f>SUM(F237:F247)</f>
        <v>285320</v>
      </c>
      <c r="G236" s="299">
        <f>SUM(G237:G247)</f>
        <v>0</v>
      </c>
      <c r="H236" s="299">
        <f>SUM(H237:H247)</f>
        <v>285320</v>
      </c>
      <c r="I236" s="437"/>
    </row>
    <row r="237" spans="2:9" ht="15" customHeight="1">
      <c r="B237" s="78"/>
      <c r="C237" s="53"/>
      <c r="D237" s="54" t="s">
        <v>64</v>
      </c>
      <c r="E237" s="23" t="s">
        <v>222</v>
      </c>
      <c r="F237" s="298">
        <v>1000</v>
      </c>
      <c r="G237" s="321"/>
      <c r="H237" s="371">
        <f aca="true" t="shared" si="13" ref="H237:H247">F237+G237</f>
        <v>1000</v>
      </c>
      <c r="I237" s="437"/>
    </row>
    <row r="238" spans="2:9" ht="15" customHeight="1">
      <c r="B238" s="78"/>
      <c r="C238" s="53"/>
      <c r="D238" s="54" t="s">
        <v>102</v>
      </c>
      <c r="E238" s="23" t="s">
        <v>103</v>
      </c>
      <c r="F238" s="298">
        <v>106200</v>
      </c>
      <c r="G238" s="321"/>
      <c r="H238" s="371">
        <f t="shared" si="13"/>
        <v>106200</v>
      </c>
      <c r="I238" s="437"/>
    </row>
    <row r="239" spans="2:9" ht="15" customHeight="1">
      <c r="B239" s="78"/>
      <c r="C239" s="53"/>
      <c r="D239" s="54" t="s">
        <v>112</v>
      </c>
      <c r="E239" s="23" t="s">
        <v>65</v>
      </c>
      <c r="F239" s="298">
        <v>8600</v>
      </c>
      <c r="G239" s="321"/>
      <c r="H239" s="371">
        <f t="shared" si="13"/>
        <v>8600</v>
      </c>
      <c r="I239" s="437"/>
    </row>
    <row r="240" spans="2:9" ht="15" customHeight="1">
      <c r="B240" s="78"/>
      <c r="C240" s="53"/>
      <c r="D240" s="54" t="s">
        <v>104</v>
      </c>
      <c r="E240" s="23" t="s">
        <v>105</v>
      </c>
      <c r="F240" s="298">
        <v>19700</v>
      </c>
      <c r="G240" s="321"/>
      <c r="H240" s="371">
        <f t="shared" si="13"/>
        <v>19700</v>
      </c>
      <c r="I240" s="437"/>
    </row>
    <row r="241" spans="2:9" ht="15" customHeight="1">
      <c r="B241" s="78"/>
      <c r="C241" s="53"/>
      <c r="D241" s="54" t="s">
        <v>106</v>
      </c>
      <c r="E241" s="23" t="s">
        <v>107</v>
      </c>
      <c r="F241" s="298">
        <v>2800</v>
      </c>
      <c r="G241" s="321"/>
      <c r="H241" s="371">
        <f t="shared" si="13"/>
        <v>2800</v>
      </c>
      <c r="I241" s="437"/>
    </row>
    <row r="242" spans="2:9" ht="15" customHeight="1">
      <c r="B242" s="78"/>
      <c r="C242" s="53"/>
      <c r="D242" s="53">
        <v>4170</v>
      </c>
      <c r="E242" s="23" t="s">
        <v>66</v>
      </c>
      <c r="F242" s="298">
        <v>1000</v>
      </c>
      <c r="G242" s="321"/>
      <c r="H242" s="371">
        <f t="shared" si="13"/>
        <v>1000</v>
      </c>
      <c r="I242" s="437"/>
    </row>
    <row r="243" spans="2:9" ht="15" customHeight="1">
      <c r="B243" s="78"/>
      <c r="C243" s="53"/>
      <c r="D243" s="54" t="s">
        <v>89</v>
      </c>
      <c r="E243" s="23" t="s">
        <v>63</v>
      </c>
      <c r="F243" s="298">
        <v>10000</v>
      </c>
      <c r="G243" s="321"/>
      <c r="H243" s="371">
        <f t="shared" si="13"/>
        <v>10000</v>
      </c>
      <c r="I243" s="437"/>
    </row>
    <row r="244" spans="2:9" ht="15" customHeight="1">
      <c r="B244" s="78"/>
      <c r="C244" s="53"/>
      <c r="D244" s="62">
        <v>4220</v>
      </c>
      <c r="E244" s="23" t="s">
        <v>139</v>
      </c>
      <c r="F244" s="298">
        <v>130000</v>
      </c>
      <c r="G244" s="321"/>
      <c r="H244" s="371">
        <f t="shared" si="13"/>
        <v>130000</v>
      </c>
      <c r="I244" s="437"/>
    </row>
    <row r="245" spans="2:9" ht="15" customHeight="1">
      <c r="B245" s="78"/>
      <c r="C245" s="53"/>
      <c r="D245" s="53" t="s">
        <v>141</v>
      </c>
      <c r="E245" s="23" t="s">
        <v>69</v>
      </c>
      <c r="F245" s="298">
        <v>300</v>
      </c>
      <c r="G245" s="321"/>
      <c r="H245" s="371">
        <f t="shared" si="13"/>
        <v>300</v>
      </c>
      <c r="I245" s="437"/>
    </row>
    <row r="246" spans="2:9" ht="15" customHeight="1">
      <c r="B246" s="78"/>
      <c r="C246" s="53"/>
      <c r="D246" s="54" t="s">
        <v>115</v>
      </c>
      <c r="E246" s="23" t="s">
        <v>116</v>
      </c>
      <c r="F246" s="298">
        <v>4920</v>
      </c>
      <c r="G246" s="321"/>
      <c r="H246" s="371">
        <f t="shared" si="13"/>
        <v>4920</v>
      </c>
      <c r="I246" s="437"/>
    </row>
    <row r="247" spans="2:9" ht="15" customHeight="1">
      <c r="B247" s="78"/>
      <c r="C247" s="53"/>
      <c r="D247" s="62">
        <v>4700</v>
      </c>
      <c r="E247" s="23" t="s">
        <v>117</v>
      </c>
      <c r="F247" s="298">
        <v>800</v>
      </c>
      <c r="G247" s="321"/>
      <c r="H247" s="371">
        <f t="shared" si="13"/>
        <v>800</v>
      </c>
      <c r="I247" s="437"/>
    </row>
    <row r="248" spans="2:9" ht="55.5" customHeight="1">
      <c r="B248" s="78"/>
      <c r="C248" s="156" t="s">
        <v>267</v>
      </c>
      <c r="D248" s="62"/>
      <c r="E248" s="125" t="s">
        <v>273</v>
      </c>
      <c r="F248" s="299">
        <f>SUM(F249:F253)</f>
        <v>42000</v>
      </c>
      <c r="G248" s="299"/>
      <c r="H248" s="299">
        <f>SUM(H249:H253)</f>
        <v>42000</v>
      </c>
      <c r="I248" s="437"/>
    </row>
    <row r="249" spans="2:9" ht="15" customHeight="1">
      <c r="B249" s="78"/>
      <c r="C249" s="53"/>
      <c r="D249" s="54" t="s">
        <v>102</v>
      </c>
      <c r="E249" s="23" t="s">
        <v>103</v>
      </c>
      <c r="F249" s="298">
        <v>31100</v>
      </c>
      <c r="G249" s="321"/>
      <c r="H249" s="371">
        <f>F249+G249</f>
        <v>31100</v>
      </c>
      <c r="I249" s="437"/>
    </row>
    <row r="250" spans="2:9" ht="15" customHeight="1">
      <c r="B250" s="78"/>
      <c r="C250" s="53"/>
      <c r="D250" s="54" t="s">
        <v>112</v>
      </c>
      <c r="E250" s="23" t="s">
        <v>65</v>
      </c>
      <c r="F250" s="298">
        <v>1100</v>
      </c>
      <c r="G250" s="321"/>
      <c r="H250" s="371">
        <f>F250+G250</f>
        <v>1100</v>
      </c>
      <c r="I250" s="437"/>
    </row>
    <row r="251" spans="2:9" ht="15" customHeight="1">
      <c r="B251" s="78"/>
      <c r="C251" s="53"/>
      <c r="D251" s="54" t="s">
        <v>104</v>
      </c>
      <c r="E251" s="23" t="s">
        <v>105</v>
      </c>
      <c r="F251" s="298">
        <v>5300</v>
      </c>
      <c r="G251" s="321"/>
      <c r="H251" s="371">
        <f>F251+G251</f>
        <v>5300</v>
      </c>
      <c r="I251" s="437"/>
    </row>
    <row r="252" spans="2:9" ht="15" customHeight="1">
      <c r="B252" s="78"/>
      <c r="C252" s="53"/>
      <c r="D252" s="54" t="s">
        <v>106</v>
      </c>
      <c r="E252" s="23" t="s">
        <v>107</v>
      </c>
      <c r="F252" s="298">
        <v>800</v>
      </c>
      <c r="G252" s="321"/>
      <c r="H252" s="371">
        <f>F252+G252</f>
        <v>800</v>
      </c>
      <c r="I252" s="437"/>
    </row>
    <row r="253" spans="2:9" ht="15" customHeight="1">
      <c r="B253" s="78"/>
      <c r="C253" s="53"/>
      <c r="D253" s="54" t="s">
        <v>129</v>
      </c>
      <c r="E253" s="23" t="s">
        <v>296</v>
      </c>
      <c r="F253" s="298">
        <v>3700</v>
      </c>
      <c r="G253" s="321"/>
      <c r="H253" s="371">
        <f>F253+G253</f>
        <v>3700</v>
      </c>
      <c r="I253" s="437"/>
    </row>
    <row r="254" spans="2:9" ht="38.25">
      <c r="B254" s="78"/>
      <c r="C254" s="156" t="s">
        <v>268</v>
      </c>
      <c r="D254" s="62"/>
      <c r="E254" s="125" t="s">
        <v>363</v>
      </c>
      <c r="F254" s="299">
        <f>SUM(F255:F260)</f>
        <v>395660</v>
      </c>
      <c r="G254" s="299">
        <f>SUM(G255:G260)</f>
        <v>0</v>
      </c>
      <c r="H254" s="299">
        <f>SUM(H255:H260)</f>
        <v>395660</v>
      </c>
      <c r="I254" s="437"/>
    </row>
    <row r="255" spans="2:9" ht="15" customHeight="1">
      <c r="B255" s="78"/>
      <c r="C255" s="53"/>
      <c r="D255" s="54" t="s">
        <v>102</v>
      </c>
      <c r="E255" s="23" t="s">
        <v>103</v>
      </c>
      <c r="F255" s="298">
        <v>292560</v>
      </c>
      <c r="G255" s="321"/>
      <c r="H255" s="371">
        <f aca="true" t="shared" si="14" ref="H255:H260">F255+G255</f>
        <v>292560</v>
      </c>
      <c r="I255" s="437"/>
    </row>
    <row r="256" spans="2:9" ht="15" customHeight="1">
      <c r="B256" s="78"/>
      <c r="C256" s="156"/>
      <c r="D256" s="54" t="s">
        <v>112</v>
      </c>
      <c r="E256" s="23" t="s">
        <v>65</v>
      </c>
      <c r="F256" s="298">
        <v>19800</v>
      </c>
      <c r="G256" s="321"/>
      <c r="H256" s="371">
        <f t="shared" si="14"/>
        <v>19800</v>
      </c>
      <c r="I256" s="437"/>
    </row>
    <row r="257" spans="2:9" ht="15" customHeight="1">
      <c r="B257" s="78"/>
      <c r="C257" s="53"/>
      <c r="D257" s="54" t="s">
        <v>104</v>
      </c>
      <c r="E257" s="23" t="s">
        <v>105</v>
      </c>
      <c r="F257" s="298">
        <v>50900</v>
      </c>
      <c r="G257" s="321"/>
      <c r="H257" s="371">
        <f t="shared" si="14"/>
        <v>50900</v>
      </c>
      <c r="I257" s="437"/>
    </row>
    <row r="258" spans="2:9" ht="15" customHeight="1">
      <c r="B258" s="78"/>
      <c r="C258" s="53"/>
      <c r="D258" s="54" t="s">
        <v>106</v>
      </c>
      <c r="E258" s="23" t="s">
        <v>107</v>
      </c>
      <c r="F258" s="298">
        <v>7600</v>
      </c>
      <c r="G258" s="321"/>
      <c r="H258" s="371">
        <f t="shared" si="14"/>
        <v>7600</v>
      </c>
      <c r="I258" s="437"/>
    </row>
    <row r="259" spans="2:9" ht="15" customHeight="1">
      <c r="B259" s="78"/>
      <c r="C259" s="53"/>
      <c r="D259" s="54" t="s">
        <v>129</v>
      </c>
      <c r="E259" s="23" t="s">
        <v>296</v>
      </c>
      <c r="F259" s="298">
        <v>21500</v>
      </c>
      <c r="G259" s="321">
        <v>-2000</v>
      </c>
      <c r="H259" s="371">
        <f t="shared" si="14"/>
        <v>19500</v>
      </c>
      <c r="I259" s="437" t="s">
        <v>525</v>
      </c>
    </row>
    <row r="260" spans="2:9" ht="15" customHeight="1">
      <c r="B260" s="78"/>
      <c r="C260" s="53"/>
      <c r="D260" s="54" t="s">
        <v>109</v>
      </c>
      <c r="E260" s="23" t="s">
        <v>70</v>
      </c>
      <c r="F260" s="298">
        <v>3300</v>
      </c>
      <c r="G260" s="321">
        <v>2000</v>
      </c>
      <c r="H260" s="371">
        <f t="shared" si="14"/>
        <v>5300</v>
      </c>
      <c r="I260" s="437" t="s">
        <v>525</v>
      </c>
    </row>
    <row r="261" spans="2:9" ht="93">
      <c r="B261" s="78"/>
      <c r="C261" s="156" t="s">
        <v>364</v>
      </c>
      <c r="D261" s="62"/>
      <c r="E261" s="257" t="s">
        <v>385</v>
      </c>
      <c r="F261" s="299">
        <f>SUM(F262:F267)</f>
        <v>68440</v>
      </c>
      <c r="G261" s="299">
        <f>SUM(G262:G267)</f>
        <v>0</v>
      </c>
      <c r="H261" s="299">
        <f>SUM(H262:H267)</f>
        <v>68440</v>
      </c>
      <c r="I261" s="437"/>
    </row>
    <row r="262" spans="2:9" ht="15" customHeight="1">
      <c r="B262" s="78"/>
      <c r="C262" s="156"/>
      <c r="D262" s="54" t="s">
        <v>102</v>
      </c>
      <c r="E262" s="23" t="s">
        <v>103</v>
      </c>
      <c r="F262" s="298">
        <v>49640</v>
      </c>
      <c r="G262" s="321"/>
      <c r="H262" s="371">
        <f aca="true" t="shared" si="15" ref="H262:H267">F262+G262</f>
        <v>49640</v>
      </c>
      <c r="I262" s="437"/>
    </row>
    <row r="263" spans="2:9" ht="15" customHeight="1">
      <c r="B263" s="78"/>
      <c r="C263" s="156"/>
      <c r="D263" s="54" t="s">
        <v>112</v>
      </c>
      <c r="E263" s="23" t="s">
        <v>65</v>
      </c>
      <c r="F263" s="298">
        <v>3700</v>
      </c>
      <c r="G263" s="321"/>
      <c r="H263" s="371">
        <f t="shared" si="15"/>
        <v>3700</v>
      </c>
      <c r="I263" s="437"/>
    </row>
    <row r="264" spans="2:9" ht="15" customHeight="1">
      <c r="B264" s="78"/>
      <c r="C264" s="156"/>
      <c r="D264" s="54" t="s">
        <v>104</v>
      </c>
      <c r="E264" s="23" t="s">
        <v>105</v>
      </c>
      <c r="F264" s="298">
        <v>8700</v>
      </c>
      <c r="G264" s="321"/>
      <c r="H264" s="371">
        <f t="shared" si="15"/>
        <v>8700</v>
      </c>
      <c r="I264" s="437"/>
    </row>
    <row r="265" spans="2:9" ht="15" customHeight="1">
      <c r="B265" s="78"/>
      <c r="C265" s="156"/>
      <c r="D265" s="54" t="s">
        <v>106</v>
      </c>
      <c r="E265" s="23" t="s">
        <v>107</v>
      </c>
      <c r="F265" s="298">
        <v>1400</v>
      </c>
      <c r="G265" s="321"/>
      <c r="H265" s="371">
        <f t="shared" si="15"/>
        <v>1400</v>
      </c>
      <c r="I265" s="437"/>
    </row>
    <row r="266" spans="2:9" ht="15" customHeight="1">
      <c r="B266" s="78"/>
      <c r="C266" s="156"/>
      <c r="D266" s="54" t="s">
        <v>129</v>
      </c>
      <c r="E266" s="23" t="s">
        <v>296</v>
      </c>
      <c r="F266" s="298">
        <v>4300</v>
      </c>
      <c r="G266" s="321"/>
      <c r="H266" s="371">
        <f t="shared" si="15"/>
        <v>4300</v>
      </c>
      <c r="I266" s="437"/>
    </row>
    <row r="267" spans="2:9" ht="15" customHeight="1">
      <c r="B267" s="78"/>
      <c r="C267" s="156"/>
      <c r="D267" s="54" t="s">
        <v>109</v>
      </c>
      <c r="E267" s="23" t="s">
        <v>70</v>
      </c>
      <c r="F267" s="298">
        <v>700</v>
      </c>
      <c r="G267" s="321"/>
      <c r="H267" s="371">
        <f t="shared" si="15"/>
        <v>700</v>
      </c>
      <c r="I267" s="437"/>
    </row>
    <row r="268" spans="2:9" ht="15" customHeight="1">
      <c r="B268" s="79"/>
      <c r="C268" s="156" t="s">
        <v>135</v>
      </c>
      <c r="D268" s="155"/>
      <c r="E268" s="125" t="s">
        <v>41</v>
      </c>
      <c r="F268" s="299">
        <f>SUM(F269:F270)</f>
        <v>80230</v>
      </c>
      <c r="G268" s="299">
        <f>SUM(G269:G270)</f>
        <v>0</v>
      </c>
      <c r="H268" s="299">
        <f>SUM(H269:H270)</f>
        <v>80230</v>
      </c>
      <c r="I268" s="437"/>
    </row>
    <row r="269" spans="2:9" ht="15" customHeight="1">
      <c r="B269" s="78"/>
      <c r="C269" s="53"/>
      <c r="D269" s="54" t="s">
        <v>64</v>
      </c>
      <c r="E269" s="23" t="s">
        <v>222</v>
      </c>
      <c r="F269" s="298">
        <v>5400</v>
      </c>
      <c r="G269" s="321"/>
      <c r="H269" s="371">
        <f>F269+G269</f>
        <v>5400</v>
      </c>
      <c r="I269" s="437"/>
    </row>
    <row r="270" spans="2:9" ht="15" customHeight="1" thickBot="1">
      <c r="B270" s="80"/>
      <c r="C270" s="56"/>
      <c r="D270" s="57" t="s">
        <v>115</v>
      </c>
      <c r="E270" s="16" t="s">
        <v>116</v>
      </c>
      <c r="F270" s="300">
        <v>74830</v>
      </c>
      <c r="G270" s="359"/>
      <c r="H270" s="379">
        <f>F270+G270</f>
        <v>74830</v>
      </c>
      <c r="I270" s="473"/>
    </row>
    <row r="271" spans="2:9" ht="15.75" customHeight="1" thickBot="1">
      <c r="B271" s="143" t="s">
        <v>136</v>
      </c>
      <c r="C271" s="139"/>
      <c r="D271" s="139"/>
      <c r="E271" s="140" t="s">
        <v>137</v>
      </c>
      <c r="F271" s="304">
        <f>F272+F275+F286</f>
        <v>184000</v>
      </c>
      <c r="G271" s="304">
        <f>G272+G275+G286</f>
        <v>0</v>
      </c>
      <c r="H271" s="304">
        <f>H272+H275+H286</f>
        <v>184000</v>
      </c>
      <c r="I271" s="471"/>
    </row>
    <row r="272" spans="2:9" ht="15.75" customHeight="1">
      <c r="B272" s="84"/>
      <c r="C272" s="161" t="s">
        <v>167</v>
      </c>
      <c r="D272" s="162"/>
      <c r="E272" s="163" t="s">
        <v>192</v>
      </c>
      <c r="F272" s="313">
        <f>F273+F274</f>
        <v>6000</v>
      </c>
      <c r="G272" s="313">
        <f>G273+G274</f>
        <v>-3000</v>
      </c>
      <c r="H272" s="313">
        <f>H273+H274</f>
        <v>3000</v>
      </c>
      <c r="I272" s="474"/>
    </row>
    <row r="273" spans="2:9" ht="15.75" customHeight="1">
      <c r="B273" s="85"/>
      <c r="C273" s="86"/>
      <c r="D273" s="54" t="s">
        <v>89</v>
      </c>
      <c r="E273" s="23" t="s">
        <v>63</v>
      </c>
      <c r="F273" s="314">
        <v>3000</v>
      </c>
      <c r="G273" s="321">
        <v>-3000</v>
      </c>
      <c r="H273" s="371">
        <f>F273+G273</f>
        <v>0</v>
      </c>
      <c r="I273" s="437" t="s">
        <v>525</v>
      </c>
    </row>
    <row r="274" spans="2:9" ht="15.75" customHeight="1">
      <c r="B274" s="85"/>
      <c r="C274" s="86"/>
      <c r="D274" s="54" t="s">
        <v>61</v>
      </c>
      <c r="E274" s="23" t="s">
        <v>62</v>
      </c>
      <c r="F274" s="314">
        <v>3000</v>
      </c>
      <c r="G274" s="370"/>
      <c r="H274" s="371">
        <f>F274+G274</f>
        <v>3000</v>
      </c>
      <c r="I274" s="437"/>
    </row>
    <row r="275" spans="2:9" ht="15.75" customHeight="1">
      <c r="B275" s="79"/>
      <c r="C275" s="156" t="s">
        <v>138</v>
      </c>
      <c r="D275" s="166"/>
      <c r="E275" s="216" t="s">
        <v>193</v>
      </c>
      <c r="F275" s="299">
        <f>SUM(F276:F285)</f>
        <v>177000</v>
      </c>
      <c r="G275" s="299">
        <f>SUM(G276:G285)</f>
        <v>3000</v>
      </c>
      <c r="H275" s="299">
        <f>SUM(H276:H285)</f>
        <v>180000</v>
      </c>
      <c r="I275" s="437"/>
    </row>
    <row r="276" spans="2:9" ht="48">
      <c r="B276" s="77"/>
      <c r="C276" s="128"/>
      <c r="D276" s="56" t="s">
        <v>229</v>
      </c>
      <c r="E276" s="23" t="s">
        <v>230</v>
      </c>
      <c r="F276" s="311">
        <v>10000</v>
      </c>
      <c r="G276" s="321"/>
      <c r="H276" s="371">
        <f aca="true" t="shared" si="16" ref="H276:H285">F276+G276</f>
        <v>10000</v>
      </c>
      <c r="I276" s="437"/>
    </row>
    <row r="277" spans="2:9" ht="15.75" customHeight="1">
      <c r="B277" s="79"/>
      <c r="C277" s="63"/>
      <c r="D277" s="54" t="s">
        <v>97</v>
      </c>
      <c r="E277" s="23" t="s">
        <v>98</v>
      </c>
      <c r="F277" s="305">
        <v>33000</v>
      </c>
      <c r="G277" s="321"/>
      <c r="H277" s="371">
        <f t="shared" si="16"/>
        <v>33000</v>
      </c>
      <c r="I277" s="437"/>
    </row>
    <row r="278" spans="2:9" ht="15.75" customHeight="1">
      <c r="B278" s="79"/>
      <c r="C278" s="63"/>
      <c r="D278" s="54" t="s">
        <v>104</v>
      </c>
      <c r="E278" s="23" t="s">
        <v>105</v>
      </c>
      <c r="F278" s="305">
        <v>2900</v>
      </c>
      <c r="G278" s="321"/>
      <c r="H278" s="371">
        <f t="shared" si="16"/>
        <v>2900</v>
      </c>
      <c r="I278" s="437"/>
    </row>
    <row r="279" spans="2:9" ht="15.75" customHeight="1">
      <c r="B279" s="79"/>
      <c r="C279" s="63"/>
      <c r="D279" s="54" t="s">
        <v>106</v>
      </c>
      <c r="E279" s="23" t="s">
        <v>107</v>
      </c>
      <c r="F279" s="305">
        <v>100</v>
      </c>
      <c r="G279" s="321"/>
      <c r="H279" s="371">
        <f t="shared" si="16"/>
        <v>100</v>
      </c>
      <c r="I279" s="437"/>
    </row>
    <row r="280" spans="2:9" ht="15.75" customHeight="1">
      <c r="B280" s="78"/>
      <c r="C280" s="53"/>
      <c r="D280" s="53">
        <v>4170</v>
      </c>
      <c r="E280" s="23" t="s">
        <v>66</v>
      </c>
      <c r="F280" s="298">
        <v>64000</v>
      </c>
      <c r="G280" s="321"/>
      <c r="H280" s="371">
        <f t="shared" si="16"/>
        <v>64000</v>
      </c>
      <c r="I280" s="437"/>
    </row>
    <row r="281" spans="2:9" ht="15.75" customHeight="1">
      <c r="B281" s="78"/>
      <c r="C281" s="53"/>
      <c r="D281" s="54" t="s">
        <v>89</v>
      </c>
      <c r="E281" s="23" t="s">
        <v>63</v>
      </c>
      <c r="F281" s="298">
        <v>10000</v>
      </c>
      <c r="G281" s="321"/>
      <c r="H281" s="371">
        <f t="shared" si="16"/>
        <v>10000</v>
      </c>
      <c r="I281" s="437"/>
    </row>
    <row r="282" spans="2:9" ht="15.75" customHeight="1">
      <c r="B282" s="78"/>
      <c r="C282" s="53"/>
      <c r="D282" s="62">
        <v>4220</v>
      </c>
      <c r="E282" s="23" t="s">
        <v>139</v>
      </c>
      <c r="F282" s="298">
        <v>3000</v>
      </c>
      <c r="G282" s="321">
        <v>3500</v>
      </c>
      <c r="H282" s="371">
        <f t="shared" si="16"/>
        <v>6500</v>
      </c>
      <c r="I282" s="437" t="s">
        <v>525</v>
      </c>
    </row>
    <row r="283" spans="2:9" ht="15.75" customHeight="1">
      <c r="B283" s="78"/>
      <c r="C283" s="53"/>
      <c r="D283" s="54" t="s">
        <v>61</v>
      </c>
      <c r="E283" s="23" t="s">
        <v>62</v>
      </c>
      <c r="F283" s="298">
        <v>51000</v>
      </c>
      <c r="G283" s="321"/>
      <c r="H283" s="371">
        <f t="shared" si="16"/>
        <v>51000</v>
      </c>
      <c r="I283" s="437"/>
    </row>
    <row r="284" spans="2:9" ht="15.75" customHeight="1">
      <c r="B284" s="78"/>
      <c r="C284" s="53"/>
      <c r="D284" s="54" t="s">
        <v>109</v>
      </c>
      <c r="E284" s="23" t="s">
        <v>70</v>
      </c>
      <c r="F284" s="300">
        <v>1000</v>
      </c>
      <c r="G284" s="321">
        <v>-500</v>
      </c>
      <c r="H284" s="371">
        <f>F284+G284</f>
        <v>500</v>
      </c>
      <c r="I284" s="437" t="s">
        <v>525</v>
      </c>
    </row>
    <row r="285" spans="2:9" ht="15.75" customHeight="1">
      <c r="B285" s="78"/>
      <c r="C285" s="53"/>
      <c r="D285" s="62">
        <v>4610</v>
      </c>
      <c r="E285" s="23" t="s">
        <v>224</v>
      </c>
      <c r="F285" s="298">
        <v>2000</v>
      </c>
      <c r="G285" s="321"/>
      <c r="H285" s="371">
        <f t="shared" si="16"/>
        <v>2000</v>
      </c>
      <c r="I285" s="437"/>
    </row>
    <row r="286" spans="2:9" ht="15.75" customHeight="1">
      <c r="B286" s="78"/>
      <c r="C286" s="156" t="s">
        <v>207</v>
      </c>
      <c r="D286" s="155"/>
      <c r="E286" s="125" t="s">
        <v>41</v>
      </c>
      <c r="F286" s="299">
        <f>F287</f>
        <v>1000</v>
      </c>
      <c r="G286" s="370"/>
      <c r="H286" s="299">
        <f>H287</f>
        <v>1000</v>
      </c>
      <c r="I286" s="437"/>
    </row>
    <row r="287" spans="2:9" ht="42" customHeight="1" thickBot="1">
      <c r="B287" s="81"/>
      <c r="C287" s="58"/>
      <c r="D287" s="56" t="s">
        <v>229</v>
      </c>
      <c r="E287" s="16" t="s">
        <v>230</v>
      </c>
      <c r="F287" s="301">
        <v>1000</v>
      </c>
      <c r="G287" s="378"/>
      <c r="H287" s="379">
        <f>F287+G287</f>
        <v>1000</v>
      </c>
      <c r="I287" s="473"/>
    </row>
    <row r="288" spans="2:9" ht="15.75" customHeight="1" thickBot="1">
      <c r="B288" s="143" t="s">
        <v>53</v>
      </c>
      <c r="C288" s="139"/>
      <c r="D288" s="139"/>
      <c r="E288" s="133" t="s">
        <v>39</v>
      </c>
      <c r="F288" s="304">
        <f>F289+F291+F295+F297+F301+F304+F306+F324+F327+F329</f>
        <v>1508025.06</v>
      </c>
      <c r="G288" s="304">
        <f>G289+G291+G295+G297+G301+G304+G306+G324+G327+G329</f>
        <v>0</v>
      </c>
      <c r="H288" s="304">
        <f>H289+H291+H295+H297+H301+H304+H306+H324+H327+H329</f>
        <v>1508025.06</v>
      </c>
      <c r="I288" s="471"/>
    </row>
    <row r="289" spans="2:9" ht="15.75" customHeight="1">
      <c r="B289" s="208"/>
      <c r="C289" s="241" t="s">
        <v>236</v>
      </c>
      <c r="D289" s="209"/>
      <c r="E289" s="117" t="s">
        <v>237</v>
      </c>
      <c r="F289" s="315">
        <f>F290</f>
        <v>70200</v>
      </c>
      <c r="G289" s="375"/>
      <c r="H289" s="315">
        <f>H290</f>
        <v>70200</v>
      </c>
      <c r="I289" s="474"/>
    </row>
    <row r="290" spans="2:9" ht="24">
      <c r="B290" s="167"/>
      <c r="C290" s="168"/>
      <c r="D290" s="62">
        <v>4330</v>
      </c>
      <c r="E290" s="23" t="s">
        <v>142</v>
      </c>
      <c r="F290" s="307">
        <v>70200</v>
      </c>
      <c r="G290" s="370"/>
      <c r="H290" s="371">
        <f>F290+G290</f>
        <v>70200</v>
      </c>
      <c r="I290" s="437"/>
    </row>
    <row r="291" spans="2:9" ht="17.25" customHeight="1">
      <c r="B291" s="109"/>
      <c r="C291" s="128" t="s">
        <v>205</v>
      </c>
      <c r="D291" s="164"/>
      <c r="E291" s="130" t="s">
        <v>206</v>
      </c>
      <c r="F291" s="315">
        <f>SUM(F292:F294)</f>
        <v>1020</v>
      </c>
      <c r="G291" s="370"/>
      <c r="H291" s="315">
        <f>SUM(H292:H294)</f>
        <v>1020</v>
      </c>
      <c r="I291" s="437"/>
    </row>
    <row r="292" spans="2:9" ht="15.75" customHeight="1">
      <c r="B292" s="109"/>
      <c r="C292" s="110"/>
      <c r="D292" s="54" t="s">
        <v>89</v>
      </c>
      <c r="E292" s="23" t="s">
        <v>63</v>
      </c>
      <c r="F292" s="306">
        <v>510</v>
      </c>
      <c r="G292" s="370"/>
      <c r="H292" s="371">
        <f>F292+G292</f>
        <v>510</v>
      </c>
      <c r="I292" s="437"/>
    </row>
    <row r="293" spans="2:9" ht="15.75" customHeight="1">
      <c r="B293" s="200"/>
      <c r="C293" s="192"/>
      <c r="D293" s="54" t="s">
        <v>109</v>
      </c>
      <c r="E293" s="23" t="s">
        <v>70</v>
      </c>
      <c r="F293" s="307">
        <v>102</v>
      </c>
      <c r="G293" s="370"/>
      <c r="H293" s="371">
        <f>F293+G293</f>
        <v>102</v>
      </c>
      <c r="I293" s="437"/>
    </row>
    <row r="294" spans="2:9" ht="15.75" customHeight="1">
      <c r="B294" s="200"/>
      <c r="C294" s="192"/>
      <c r="D294" s="62">
        <v>4700</v>
      </c>
      <c r="E294" s="23" t="s">
        <v>117</v>
      </c>
      <c r="F294" s="307">
        <v>408</v>
      </c>
      <c r="G294" s="370"/>
      <c r="H294" s="371">
        <f>F294+G294</f>
        <v>408</v>
      </c>
      <c r="I294" s="437"/>
    </row>
    <row r="295" spans="2:9" ht="57" customHeight="1">
      <c r="B295" s="79"/>
      <c r="C295" s="156" t="s">
        <v>54</v>
      </c>
      <c r="D295" s="155"/>
      <c r="E295" s="222" t="s">
        <v>353</v>
      </c>
      <c r="F295" s="299">
        <f>F296</f>
        <v>15850</v>
      </c>
      <c r="G295" s="370"/>
      <c r="H295" s="299">
        <f>H296</f>
        <v>15850</v>
      </c>
      <c r="I295" s="437"/>
    </row>
    <row r="296" spans="2:9" ht="15" customHeight="1">
      <c r="B296" s="78"/>
      <c r="C296" s="53"/>
      <c r="D296" s="53">
        <v>4130</v>
      </c>
      <c r="E296" s="23" t="s">
        <v>176</v>
      </c>
      <c r="F296" s="298">
        <v>15850</v>
      </c>
      <c r="G296" s="370"/>
      <c r="H296" s="371">
        <f>F296+G296</f>
        <v>15850</v>
      </c>
      <c r="I296" s="437"/>
    </row>
    <row r="297" spans="2:9" ht="29.25" customHeight="1">
      <c r="B297" s="79"/>
      <c r="C297" s="156" t="s">
        <v>55</v>
      </c>
      <c r="D297" s="155"/>
      <c r="E297" s="122" t="s">
        <v>327</v>
      </c>
      <c r="F297" s="299">
        <f>SUM(F298:F300)</f>
        <v>250984</v>
      </c>
      <c r="G297" s="299">
        <f>SUM(G298:G300)</f>
        <v>0</v>
      </c>
      <c r="H297" s="299">
        <f>SUM(H298:H300)</f>
        <v>250984</v>
      </c>
      <c r="I297" s="437"/>
    </row>
    <row r="298" spans="2:9" ht="16.5" customHeight="1">
      <c r="B298" s="78"/>
      <c r="C298" s="53"/>
      <c r="D298" s="54" t="s">
        <v>140</v>
      </c>
      <c r="E298" s="23" t="s">
        <v>144</v>
      </c>
      <c r="F298" s="298">
        <v>247984</v>
      </c>
      <c r="G298" s="321"/>
      <c r="H298" s="371">
        <f>F298+G298</f>
        <v>247984</v>
      </c>
      <c r="I298" s="437"/>
    </row>
    <row r="299" spans="2:9" ht="15" customHeight="1">
      <c r="B299" s="78"/>
      <c r="C299" s="53"/>
      <c r="D299" s="53" t="s">
        <v>104</v>
      </c>
      <c r="E299" s="23" t="s">
        <v>105</v>
      </c>
      <c r="F299" s="298">
        <v>1000</v>
      </c>
      <c r="G299" s="370"/>
      <c r="H299" s="371">
        <f>F299+G299</f>
        <v>1000</v>
      </c>
      <c r="I299" s="437"/>
    </row>
    <row r="300" spans="2:9" ht="24">
      <c r="B300" s="78"/>
      <c r="C300" s="53"/>
      <c r="D300" s="62">
        <v>4330</v>
      </c>
      <c r="E300" s="23" t="s">
        <v>142</v>
      </c>
      <c r="F300" s="298">
        <v>2000</v>
      </c>
      <c r="G300" s="370"/>
      <c r="H300" s="371">
        <f>F300+G300</f>
        <v>2000</v>
      </c>
      <c r="I300" s="437"/>
    </row>
    <row r="301" spans="2:9" ht="15.75" customHeight="1">
      <c r="B301" s="79"/>
      <c r="C301" s="156" t="s">
        <v>143</v>
      </c>
      <c r="D301" s="155"/>
      <c r="E301" s="125" t="s">
        <v>194</v>
      </c>
      <c r="F301" s="299">
        <f>F302+F303</f>
        <v>13250</v>
      </c>
      <c r="G301" s="299">
        <f>G302+G303</f>
        <v>0</v>
      </c>
      <c r="H301" s="299">
        <f>H302+H303</f>
        <v>13250</v>
      </c>
      <c r="I301" s="437"/>
    </row>
    <row r="302" spans="2:9" ht="15.75" customHeight="1">
      <c r="B302" s="78"/>
      <c r="C302" s="53"/>
      <c r="D302" s="54" t="s">
        <v>140</v>
      </c>
      <c r="E302" s="23" t="s">
        <v>144</v>
      </c>
      <c r="F302" s="298">
        <v>13200</v>
      </c>
      <c r="G302" s="321"/>
      <c r="H302" s="371">
        <f>F302+G302</f>
        <v>13200</v>
      </c>
      <c r="I302" s="437"/>
    </row>
    <row r="303" spans="2:9" ht="15.75" customHeight="1">
      <c r="B303" s="78"/>
      <c r="C303" s="53"/>
      <c r="D303" s="53" t="s">
        <v>140</v>
      </c>
      <c r="E303" s="23" t="s">
        <v>304</v>
      </c>
      <c r="F303" s="298">
        <v>50</v>
      </c>
      <c r="G303" s="321"/>
      <c r="H303" s="436">
        <f>F303+G303</f>
        <v>50</v>
      </c>
      <c r="I303" s="437"/>
    </row>
    <row r="304" spans="2:9" ht="15.75" customHeight="1">
      <c r="B304" s="78"/>
      <c r="C304" s="156" t="s">
        <v>173</v>
      </c>
      <c r="D304" s="160"/>
      <c r="E304" s="125" t="s">
        <v>174</v>
      </c>
      <c r="F304" s="299">
        <f>F305</f>
        <v>130298</v>
      </c>
      <c r="G304" s="299">
        <f>G305</f>
        <v>0</v>
      </c>
      <c r="H304" s="299">
        <f>H305</f>
        <v>130298</v>
      </c>
      <c r="I304" s="437"/>
    </row>
    <row r="305" spans="2:9" ht="15.75" customHeight="1">
      <c r="B305" s="78"/>
      <c r="C305" s="53"/>
      <c r="D305" s="54" t="s">
        <v>140</v>
      </c>
      <c r="E305" s="23" t="s">
        <v>144</v>
      </c>
      <c r="F305" s="298">
        <v>130298</v>
      </c>
      <c r="G305" s="321"/>
      <c r="H305" s="371">
        <f>F305+G305</f>
        <v>130298</v>
      </c>
      <c r="I305" s="437"/>
    </row>
    <row r="306" spans="2:9" ht="15.75" customHeight="1">
      <c r="B306" s="79"/>
      <c r="C306" s="156" t="s">
        <v>145</v>
      </c>
      <c r="D306" s="155"/>
      <c r="E306" s="125" t="s">
        <v>40</v>
      </c>
      <c r="F306" s="299">
        <f>SUM(F307:F323)</f>
        <v>886859</v>
      </c>
      <c r="G306" s="299">
        <f>SUM(G307:G323)</f>
        <v>0</v>
      </c>
      <c r="H306" s="299">
        <f>SUM(H307:H323)</f>
        <v>886859</v>
      </c>
      <c r="I306" s="437"/>
    </row>
    <row r="307" spans="2:9" ht="15.75" customHeight="1">
      <c r="B307" s="79"/>
      <c r="C307" s="156"/>
      <c r="D307" s="54" t="s">
        <v>64</v>
      </c>
      <c r="E307" s="23" t="s">
        <v>222</v>
      </c>
      <c r="F307" s="298">
        <v>1630</v>
      </c>
      <c r="G307" s="321"/>
      <c r="H307" s="371">
        <f aca="true" t="shared" si="17" ref="H307:H322">F307+G307</f>
        <v>1630</v>
      </c>
      <c r="I307" s="437"/>
    </row>
    <row r="308" spans="2:9" ht="15.75" customHeight="1">
      <c r="B308" s="78"/>
      <c r="C308" s="53"/>
      <c r="D308" s="54" t="s">
        <v>102</v>
      </c>
      <c r="E308" s="23" t="s">
        <v>103</v>
      </c>
      <c r="F308" s="298">
        <v>540579</v>
      </c>
      <c r="G308" s="321"/>
      <c r="H308" s="371">
        <f t="shared" si="17"/>
        <v>540579</v>
      </c>
      <c r="I308" s="437"/>
    </row>
    <row r="309" spans="2:9" ht="15.75" customHeight="1">
      <c r="B309" s="78"/>
      <c r="C309" s="53"/>
      <c r="D309" s="54" t="s">
        <v>112</v>
      </c>
      <c r="E309" s="23" t="s">
        <v>65</v>
      </c>
      <c r="F309" s="298">
        <v>37766</v>
      </c>
      <c r="G309" s="321"/>
      <c r="H309" s="371">
        <f t="shared" si="17"/>
        <v>37766</v>
      </c>
      <c r="I309" s="437"/>
    </row>
    <row r="310" spans="2:9" ht="15.75" customHeight="1">
      <c r="B310" s="78"/>
      <c r="C310" s="53"/>
      <c r="D310" s="54" t="s">
        <v>104</v>
      </c>
      <c r="E310" s="23" t="s">
        <v>105</v>
      </c>
      <c r="F310" s="298">
        <v>99281</v>
      </c>
      <c r="G310" s="321"/>
      <c r="H310" s="371">
        <f t="shared" si="17"/>
        <v>99281</v>
      </c>
      <c r="I310" s="437"/>
    </row>
    <row r="311" spans="2:9" ht="15.75" customHeight="1">
      <c r="B311" s="78"/>
      <c r="C311" s="53"/>
      <c r="D311" s="54" t="s">
        <v>106</v>
      </c>
      <c r="E311" s="23" t="s">
        <v>107</v>
      </c>
      <c r="F311" s="298">
        <v>14126</v>
      </c>
      <c r="G311" s="321"/>
      <c r="H311" s="371">
        <f t="shared" si="17"/>
        <v>14126</v>
      </c>
      <c r="I311" s="437"/>
    </row>
    <row r="312" spans="2:9" ht="15.75" customHeight="1">
      <c r="B312" s="78"/>
      <c r="C312" s="53"/>
      <c r="D312" s="53">
        <v>4170</v>
      </c>
      <c r="E312" s="23" t="s">
        <v>66</v>
      </c>
      <c r="F312" s="298">
        <v>11500</v>
      </c>
      <c r="G312" s="321"/>
      <c r="H312" s="371">
        <f t="shared" si="17"/>
        <v>11500</v>
      </c>
      <c r="I312" s="437"/>
    </row>
    <row r="313" spans="2:9" ht="15.75" customHeight="1">
      <c r="B313" s="78"/>
      <c r="C313" s="53"/>
      <c r="D313" s="54" t="s">
        <v>89</v>
      </c>
      <c r="E313" s="23" t="s">
        <v>63</v>
      </c>
      <c r="F313" s="298">
        <v>40700</v>
      </c>
      <c r="G313" s="321"/>
      <c r="H313" s="371">
        <f t="shared" si="17"/>
        <v>40700</v>
      </c>
      <c r="I313" s="437"/>
    </row>
    <row r="314" spans="2:9" ht="15.75" customHeight="1">
      <c r="B314" s="78"/>
      <c r="C314" s="53"/>
      <c r="D314" s="54" t="s">
        <v>113</v>
      </c>
      <c r="E314" s="23" t="s">
        <v>67</v>
      </c>
      <c r="F314" s="298">
        <v>11500</v>
      </c>
      <c r="G314" s="321"/>
      <c r="H314" s="371">
        <f t="shared" si="17"/>
        <v>11500</v>
      </c>
      <c r="I314" s="437"/>
    </row>
    <row r="315" spans="2:9" ht="15.75" customHeight="1">
      <c r="B315" s="78"/>
      <c r="C315" s="53"/>
      <c r="D315" s="54" t="s">
        <v>114</v>
      </c>
      <c r="E315" s="23" t="s">
        <v>68</v>
      </c>
      <c r="F315" s="298">
        <v>48000</v>
      </c>
      <c r="G315" s="321"/>
      <c r="H315" s="371">
        <f t="shared" si="17"/>
        <v>48000</v>
      </c>
      <c r="I315" s="437"/>
    </row>
    <row r="316" spans="2:9" ht="15.75" customHeight="1">
      <c r="B316" s="78"/>
      <c r="C316" s="53"/>
      <c r="D316" s="53" t="s">
        <v>141</v>
      </c>
      <c r="E316" s="23" t="s">
        <v>69</v>
      </c>
      <c r="F316" s="298">
        <v>2300</v>
      </c>
      <c r="G316" s="321"/>
      <c r="H316" s="371">
        <f t="shared" si="17"/>
        <v>2300</v>
      </c>
      <c r="I316" s="437"/>
    </row>
    <row r="317" spans="2:9" ht="15.75" customHeight="1">
      <c r="B317" s="78"/>
      <c r="C317" s="53"/>
      <c r="D317" s="54" t="s">
        <v>61</v>
      </c>
      <c r="E317" s="23" t="s">
        <v>62</v>
      </c>
      <c r="F317" s="298">
        <v>28660</v>
      </c>
      <c r="G317" s="321"/>
      <c r="H317" s="371">
        <f t="shared" si="17"/>
        <v>28660</v>
      </c>
      <c r="I317" s="437"/>
    </row>
    <row r="318" spans="2:9" ht="15.75" customHeight="1">
      <c r="B318" s="78"/>
      <c r="C318" s="53"/>
      <c r="D318" s="62">
        <v>4360</v>
      </c>
      <c r="E318" s="23" t="s">
        <v>271</v>
      </c>
      <c r="F318" s="298">
        <v>6100</v>
      </c>
      <c r="G318" s="321"/>
      <c r="H318" s="371">
        <f t="shared" si="17"/>
        <v>6100</v>
      </c>
      <c r="I318" s="437"/>
    </row>
    <row r="319" spans="2:9" ht="24">
      <c r="B319" s="78"/>
      <c r="C319" s="53"/>
      <c r="D319" s="62">
        <v>4400</v>
      </c>
      <c r="E319" s="23" t="s">
        <v>226</v>
      </c>
      <c r="F319" s="298">
        <v>27800</v>
      </c>
      <c r="G319" s="321"/>
      <c r="H319" s="371">
        <f t="shared" si="17"/>
        <v>27800</v>
      </c>
      <c r="I319" s="437"/>
    </row>
    <row r="320" spans="2:9" ht="15.75" customHeight="1">
      <c r="B320" s="78"/>
      <c r="C320" s="53"/>
      <c r="D320" s="54" t="s">
        <v>109</v>
      </c>
      <c r="E320" s="23" t="s">
        <v>70</v>
      </c>
      <c r="F320" s="298">
        <v>1000</v>
      </c>
      <c r="G320" s="321"/>
      <c r="H320" s="371">
        <f t="shared" si="17"/>
        <v>1000</v>
      </c>
      <c r="I320" s="437"/>
    </row>
    <row r="321" spans="2:9" ht="15.75" customHeight="1">
      <c r="B321" s="78"/>
      <c r="C321" s="53"/>
      <c r="D321" s="54" t="s">
        <v>94</v>
      </c>
      <c r="E321" s="23" t="s">
        <v>71</v>
      </c>
      <c r="F321" s="298">
        <v>1488</v>
      </c>
      <c r="G321" s="321"/>
      <c r="H321" s="371">
        <f t="shared" si="17"/>
        <v>1488</v>
      </c>
      <c r="I321" s="437"/>
    </row>
    <row r="322" spans="2:9" ht="15.75" customHeight="1">
      <c r="B322" s="78"/>
      <c r="C322" s="53"/>
      <c r="D322" s="54" t="s">
        <v>115</v>
      </c>
      <c r="E322" s="23" t="s">
        <v>116</v>
      </c>
      <c r="F322" s="298">
        <v>10859</v>
      </c>
      <c r="G322" s="321"/>
      <c r="H322" s="371">
        <f t="shared" si="17"/>
        <v>10859</v>
      </c>
      <c r="I322" s="437"/>
    </row>
    <row r="323" spans="2:9" ht="15.75" customHeight="1">
      <c r="B323" s="78"/>
      <c r="C323" s="53"/>
      <c r="D323" s="62">
        <v>4700</v>
      </c>
      <c r="E323" s="23" t="s">
        <v>117</v>
      </c>
      <c r="F323" s="298">
        <v>3570</v>
      </c>
      <c r="G323" s="321"/>
      <c r="H323" s="371">
        <f>F323+G323</f>
        <v>3570</v>
      </c>
      <c r="I323" s="437"/>
    </row>
    <row r="324" spans="2:9" ht="19.5" customHeight="1">
      <c r="B324" s="79"/>
      <c r="C324" s="156" t="s">
        <v>146</v>
      </c>
      <c r="D324" s="155"/>
      <c r="E324" s="125" t="s">
        <v>195</v>
      </c>
      <c r="F324" s="299">
        <f>SUM(F325:F326)</f>
        <v>80000</v>
      </c>
      <c r="G324" s="370"/>
      <c r="H324" s="299">
        <f>SUM(H325:H326)</f>
        <v>80000</v>
      </c>
      <c r="I324" s="437"/>
    </row>
    <row r="325" spans="2:9" ht="17.25" customHeight="1">
      <c r="B325" s="78"/>
      <c r="C325" s="53"/>
      <c r="D325" s="54" t="s">
        <v>104</v>
      </c>
      <c r="E325" s="23" t="s">
        <v>105</v>
      </c>
      <c r="F325" s="298">
        <v>12000</v>
      </c>
      <c r="G325" s="370"/>
      <c r="H325" s="371">
        <f>F325+G325</f>
        <v>12000</v>
      </c>
      <c r="I325" s="437"/>
    </row>
    <row r="326" spans="2:9" ht="17.25" customHeight="1">
      <c r="B326" s="78"/>
      <c r="C326" s="53"/>
      <c r="D326" s="53">
        <v>4170</v>
      </c>
      <c r="E326" s="23" t="s">
        <v>66</v>
      </c>
      <c r="F326" s="298">
        <v>68000</v>
      </c>
      <c r="G326" s="370"/>
      <c r="H326" s="371">
        <f>F326+G326</f>
        <v>68000</v>
      </c>
      <c r="I326" s="437"/>
    </row>
    <row r="327" spans="2:9" ht="17.25" customHeight="1">
      <c r="B327" s="78"/>
      <c r="C327" s="156" t="s">
        <v>323</v>
      </c>
      <c r="D327" s="155"/>
      <c r="E327" s="216" t="s">
        <v>328</v>
      </c>
      <c r="F327" s="299">
        <f>F328</f>
        <v>49694.06</v>
      </c>
      <c r="G327" s="299">
        <f>G328</f>
        <v>0</v>
      </c>
      <c r="H327" s="299">
        <f>H328</f>
        <v>49694.06</v>
      </c>
      <c r="I327" s="437"/>
    </row>
    <row r="328" spans="2:9" ht="17.25" customHeight="1">
      <c r="B328" s="78"/>
      <c r="C328" s="53"/>
      <c r="D328" s="53" t="s">
        <v>140</v>
      </c>
      <c r="E328" s="23" t="s">
        <v>365</v>
      </c>
      <c r="F328" s="298">
        <v>49694.06</v>
      </c>
      <c r="G328" s="321"/>
      <c r="H328" s="371">
        <f>F328+G328</f>
        <v>49694.06</v>
      </c>
      <c r="I328" s="437"/>
    </row>
    <row r="329" spans="2:9" ht="17.25" customHeight="1">
      <c r="B329" s="79"/>
      <c r="C329" s="156" t="s">
        <v>147</v>
      </c>
      <c r="D329" s="156"/>
      <c r="E329" s="125" t="s">
        <v>41</v>
      </c>
      <c r="F329" s="299">
        <f>SUM(F330:F333)</f>
        <v>9870</v>
      </c>
      <c r="G329" s="370"/>
      <c r="H329" s="299">
        <f>SUM(H330:H333)</f>
        <v>9870</v>
      </c>
      <c r="I329" s="437"/>
    </row>
    <row r="330" spans="2:9" ht="17.25" customHeight="1">
      <c r="B330" s="79"/>
      <c r="C330" s="156"/>
      <c r="D330" s="54" t="s">
        <v>140</v>
      </c>
      <c r="E330" s="23" t="s">
        <v>144</v>
      </c>
      <c r="F330" s="298">
        <v>8370</v>
      </c>
      <c r="G330" s="370"/>
      <c r="H330" s="371">
        <f>F330+G330</f>
        <v>8370</v>
      </c>
      <c r="I330" s="437"/>
    </row>
    <row r="331" spans="2:9" ht="17.25" customHeight="1">
      <c r="B331" s="212"/>
      <c r="C331" s="211"/>
      <c r="D331" s="53">
        <v>4170</v>
      </c>
      <c r="E331" s="23" t="s">
        <v>66</v>
      </c>
      <c r="F331" s="300">
        <v>500</v>
      </c>
      <c r="G331" s="370"/>
      <c r="H331" s="371">
        <f>F331+G331</f>
        <v>500</v>
      </c>
      <c r="I331" s="437"/>
    </row>
    <row r="332" spans="2:9" ht="17.25" customHeight="1">
      <c r="B332" s="80"/>
      <c r="C332" s="56"/>
      <c r="D332" s="54" t="s">
        <v>89</v>
      </c>
      <c r="E332" s="23" t="s">
        <v>63</v>
      </c>
      <c r="F332" s="300">
        <v>500</v>
      </c>
      <c r="G332" s="370"/>
      <c r="H332" s="371">
        <f>F332+G332</f>
        <v>500</v>
      </c>
      <c r="I332" s="437"/>
    </row>
    <row r="333" spans="2:9" ht="17.25" customHeight="1" thickBot="1">
      <c r="B333" s="80"/>
      <c r="C333" s="56"/>
      <c r="D333" s="57" t="s">
        <v>61</v>
      </c>
      <c r="E333" s="16" t="s">
        <v>62</v>
      </c>
      <c r="F333" s="300">
        <v>500</v>
      </c>
      <c r="G333" s="378"/>
      <c r="H333" s="379">
        <f>F333+G333</f>
        <v>500</v>
      </c>
      <c r="I333" s="473"/>
    </row>
    <row r="334" spans="2:9" ht="30.75" customHeight="1" thickBot="1">
      <c r="B334" s="145" t="s">
        <v>148</v>
      </c>
      <c r="C334" s="146"/>
      <c r="D334" s="146"/>
      <c r="E334" s="147" t="s">
        <v>149</v>
      </c>
      <c r="F334" s="302">
        <f>F335+F342</f>
        <v>99761</v>
      </c>
      <c r="G334" s="302">
        <f>G335+G342</f>
        <v>990</v>
      </c>
      <c r="H334" s="302">
        <f>H335+H342</f>
        <v>100751</v>
      </c>
      <c r="I334" s="471"/>
    </row>
    <row r="335" spans="2:9" ht="30.75" customHeight="1">
      <c r="B335" s="210"/>
      <c r="C335" s="249">
        <v>85311</v>
      </c>
      <c r="D335" s="250"/>
      <c r="E335" s="196" t="s">
        <v>238</v>
      </c>
      <c r="F335" s="303">
        <f>SUM(F336:F341)</f>
        <v>92761</v>
      </c>
      <c r="G335" s="303">
        <f>SUM(G336:G341)</f>
        <v>990</v>
      </c>
      <c r="H335" s="303">
        <f>SUM(H336:H341)</f>
        <v>93751</v>
      </c>
      <c r="I335" s="474"/>
    </row>
    <row r="336" spans="2:9" ht="15.75" customHeight="1">
      <c r="B336" s="210"/>
      <c r="C336" s="195"/>
      <c r="D336" s="54" t="s">
        <v>102</v>
      </c>
      <c r="E336" s="23" t="s">
        <v>103</v>
      </c>
      <c r="F336" s="311">
        <v>22152</v>
      </c>
      <c r="G336" s="370"/>
      <c r="H336" s="371">
        <f aca="true" t="shared" si="18" ref="H336:H341">F336+G336</f>
        <v>22152</v>
      </c>
      <c r="I336" s="437"/>
    </row>
    <row r="337" spans="2:9" ht="15.75" customHeight="1">
      <c r="B337" s="193"/>
      <c r="C337" s="195"/>
      <c r="D337" s="54" t="s">
        <v>112</v>
      </c>
      <c r="E337" s="23" t="s">
        <v>65</v>
      </c>
      <c r="F337" s="298">
        <v>20728</v>
      </c>
      <c r="G337" s="370"/>
      <c r="H337" s="371">
        <f t="shared" si="18"/>
        <v>20728</v>
      </c>
      <c r="I337" s="437"/>
    </row>
    <row r="338" spans="2:9" ht="15.75" customHeight="1">
      <c r="B338" s="210"/>
      <c r="C338" s="195"/>
      <c r="D338" s="54" t="s">
        <v>104</v>
      </c>
      <c r="E338" s="23" t="s">
        <v>105</v>
      </c>
      <c r="F338" s="311">
        <v>9100</v>
      </c>
      <c r="G338" s="370"/>
      <c r="H338" s="371">
        <f t="shared" si="18"/>
        <v>9100</v>
      </c>
      <c r="I338" s="437"/>
    </row>
    <row r="339" spans="2:9" ht="15.75" customHeight="1">
      <c r="B339" s="210"/>
      <c r="C339" s="195"/>
      <c r="D339" s="54" t="s">
        <v>106</v>
      </c>
      <c r="E339" s="23" t="s">
        <v>107</v>
      </c>
      <c r="F339" s="311">
        <v>1295</v>
      </c>
      <c r="G339" s="370"/>
      <c r="H339" s="371">
        <f t="shared" si="18"/>
        <v>1295</v>
      </c>
      <c r="I339" s="437"/>
    </row>
    <row r="340" spans="2:9" ht="15.75" customHeight="1">
      <c r="B340" s="193"/>
      <c r="C340" s="195"/>
      <c r="D340" s="53">
        <v>4170</v>
      </c>
      <c r="E340" s="23" t="s">
        <v>66</v>
      </c>
      <c r="F340" s="298">
        <v>9962</v>
      </c>
      <c r="G340" s="370"/>
      <c r="H340" s="371">
        <f t="shared" si="18"/>
        <v>9962</v>
      </c>
      <c r="I340" s="437"/>
    </row>
    <row r="341" spans="2:9" ht="15.75" customHeight="1">
      <c r="B341" s="193"/>
      <c r="C341" s="194"/>
      <c r="D341" s="54" t="s">
        <v>61</v>
      </c>
      <c r="E341" s="23" t="s">
        <v>62</v>
      </c>
      <c r="F341" s="298">
        <v>29524</v>
      </c>
      <c r="G341" s="496">
        <v>990</v>
      </c>
      <c r="H341" s="371">
        <f t="shared" si="18"/>
        <v>30514</v>
      </c>
      <c r="I341" s="437" t="s">
        <v>565</v>
      </c>
    </row>
    <row r="342" spans="2:9" ht="15" customHeight="1">
      <c r="B342" s="114"/>
      <c r="C342" s="128" t="s">
        <v>150</v>
      </c>
      <c r="D342" s="128"/>
      <c r="E342" s="130" t="s">
        <v>41</v>
      </c>
      <c r="F342" s="303">
        <f>SUM(F343:F343)</f>
        <v>7000</v>
      </c>
      <c r="G342" s="370"/>
      <c r="H342" s="303">
        <f>SUM(H343:H343)</f>
        <v>7000</v>
      </c>
      <c r="I342" s="437"/>
    </row>
    <row r="343" spans="2:9" ht="44.25" customHeight="1" thickBot="1">
      <c r="B343" s="80"/>
      <c r="C343" s="56"/>
      <c r="D343" s="56" t="s">
        <v>229</v>
      </c>
      <c r="E343" s="16" t="s">
        <v>230</v>
      </c>
      <c r="F343" s="300">
        <v>7000</v>
      </c>
      <c r="G343" s="378"/>
      <c r="H343" s="379">
        <f>F343+G343</f>
        <v>7000</v>
      </c>
      <c r="I343" s="473"/>
    </row>
    <row r="344" spans="2:9" ht="24" customHeight="1" thickBot="1">
      <c r="B344" s="143" t="s">
        <v>151</v>
      </c>
      <c r="C344" s="139"/>
      <c r="D344" s="139"/>
      <c r="E344" s="140" t="s">
        <v>152</v>
      </c>
      <c r="F344" s="304">
        <f>F345+F353+F355</f>
        <v>169249</v>
      </c>
      <c r="G344" s="304">
        <f>G345+G353+G355</f>
        <v>4300</v>
      </c>
      <c r="H344" s="304">
        <f>H345+H353+H355</f>
        <v>173549</v>
      </c>
      <c r="I344" s="471"/>
    </row>
    <row r="345" spans="2:9" ht="15.75" customHeight="1">
      <c r="B345" s="77"/>
      <c r="C345" s="128" t="s">
        <v>153</v>
      </c>
      <c r="D345" s="129"/>
      <c r="E345" s="130" t="s">
        <v>196</v>
      </c>
      <c r="F345" s="303">
        <f>SUM(F346:F352)</f>
        <v>119215</v>
      </c>
      <c r="G345" s="303">
        <f>SUM(G346:G352)</f>
        <v>4300</v>
      </c>
      <c r="H345" s="303">
        <f>SUM(H346:H352)</f>
        <v>123515</v>
      </c>
      <c r="I345" s="474"/>
    </row>
    <row r="346" spans="2:9" ht="15.75" customHeight="1">
      <c r="B346" s="78"/>
      <c r="C346" s="53"/>
      <c r="D346" s="54" t="s">
        <v>64</v>
      </c>
      <c r="E346" s="23" t="s">
        <v>222</v>
      </c>
      <c r="F346" s="298">
        <v>7200</v>
      </c>
      <c r="G346" s="321"/>
      <c r="H346" s="371">
        <f aca="true" t="shared" si="19" ref="H346:H354">F346+G346</f>
        <v>7200</v>
      </c>
      <c r="I346" s="437"/>
    </row>
    <row r="347" spans="2:9" ht="15.75" customHeight="1">
      <c r="B347" s="78"/>
      <c r="C347" s="53"/>
      <c r="D347" s="54" t="s">
        <v>102</v>
      </c>
      <c r="E347" s="23" t="s">
        <v>103</v>
      </c>
      <c r="F347" s="512">
        <v>76676</v>
      </c>
      <c r="G347" s="321">
        <v>4300</v>
      </c>
      <c r="H347" s="371">
        <f t="shared" si="19"/>
        <v>80976</v>
      </c>
      <c r="I347" s="437" t="s">
        <v>525</v>
      </c>
    </row>
    <row r="348" spans="2:9" ht="15.75" customHeight="1">
      <c r="B348" s="78"/>
      <c r="C348" s="53"/>
      <c r="D348" s="54" t="s">
        <v>112</v>
      </c>
      <c r="E348" s="23" t="s">
        <v>65</v>
      </c>
      <c r="F348" s="298">
        <v>6869</v>
      </c>
      <c r="G348" s="321"/>
      <c r="H348" s="371">
        <f t="shared" si="19"/>
        <v>6869</v>
      </c>
      <c r="I348" s="437"/>
    </row>
    <row r="349" spans="2:9" ht="15.75" customHeight="1">
      <c r="B349" s="78"/>
      <c r="C349" s="53"/>
      <c r="D349" s="54" t="s">
        <v>104</v>
      </c>
      <c r="E349" s="23" t="s">
        <v>105</v>
      </c>
      <c r="F349" s="298">
        <v>16300</v>
      </c>
      <c r="G349" s="321"/>
      <c r="H349" s="371">
        <f t="shared" si="19"/>
        <v>16300</v>
      </c>
      <c r="I349" s="437"/>
    </row>
    <row r="350" spans="2:9" ht="15.75" customHeight="1">
      <c r="B350" s="78"/>
      <c r="C350" s="53"/>
      <c r="D350" s="54" t="s">
        <v>106</v>
      </c>
      <c r="E350" s="23" t="s">
        <v>107</v>
      </c>
      <c r="F350" s="298">
        <v>2400</v>
      </c>
      <c r="G350" s="321"/>
      <c r="H350" s="371">
        <f t="shared" si="19"/>
        <v>2400</v>
      </c>
      <c r="I350" s="437"/>
    </row>
    <row r="351" spans="2:9" ht="15.75" customHeight="1">
      <c r="B351" s="78"/>
      <c r="C351" s="53"/>
      <c r="D351" s="53" t="s">
        <v>141</v>
      </c>
      <c r="E351" s="23" t="s">
        <v>69</v>
      </c>
      <c r="F351" s="298">
        <v>800</v>
      </c>
      <c r="G351" s="321"/>
      <c r="H351" s="371">
        <f t="shared" si="19"/>
        <v>800</v>
      </c>
      <c r="I351" s="437"/>
    </row>
    <row r="352" spans="2:9" ht="15.75" customHeight="1">
      <c r="B352" s="78"/>
      <c r="C352" s="53"/>
      <c r="D352" s="54" t="s">
        <v>115</v>
      </c>
      <c r="E352" s="23" t="s">
        <v>116</v>
      </c>
      <c r="F352" s="298">
        <v>8970</v>
      </c>
      <c r="G352" s="321"/>
      <c r="H352" s="371">
        <f t="shared" si="19"/>
        <v>8970</v>
      </c>
      <c r="I352" s="437"/>
    </row>
    <row r="353" spans="2:9" ht="17.25" customHeight="1">
      <c r="B353" s="78"/>
      <c r="C353" s="240" t="s">
        <v>400</v>
      </c>
      <c r="D353" s="381"/>
      <c r="E353" s="221" t="s">
        <v>401</v>
      </c>
      <c r="F353" s="299">
        <f>F354</f>
        <v>20234</v>
      </c>
      <c r="G353" s="299">
        <f>G354</f>
        <v>0</v>
      </c>
      <c r="H353" s="299">
        <f>H354</f>
        <v>20234</v>
      </c>
      <c r="I353" s="437"/>
    </row>
    <row r="354" spans="2:9" ht="15.75" customHeight="1">
      <c r="B354" s="78"/>
      <c r="C354" s="53"/>
      <c r="D354" s="105">
        <v>3240</v>
      </c>
      <c r="E354" s="23" t="s">
        <v>276</v>
      </c>
      <c r="F354" s="298">
        <v>20234</v>
      </c>
      <c r="G354" s="321"/>
      <c r="H354" s="371">
        <f t="shared" si="19"/>
        <v>20234</v>
      </c>
      <c r="I354" s="437"/>
    </row>
    <row r="355" spans="2:9" ht="27.75" customHeight="1">
      <c r="B355" s="78"/>
      <c r="C355" s="128" t="s">
        <v>329</v>
      </c>
      <c r="D355" s="129"/>
      <c r="E355" s="221" t="s">
        <v>330</v>
      </c>
      <c r="F355" s="299">
        <f>F356</f>
        <v>29800</v>
      </c>
      <c r="G355" s="370"/>
      <c r="H355" s="299">
        <f>H356</f>
        <v>29800</v>
      </c>
      <c r="I355" s="437"/>
    </row>
    <row r="356" spans="2:9" ht="15.75" customHeight="1" thickBot="1">
      <c r="B356" s="81"/>
      <c r="C356" s="58"/>
      <c r="D356" s="236">
        <v>3240</v>
      </c>
      <c r="E356" s="59" t="s">
        <v>276</v>
      </c>
      <c r="F356" s="715">
        <v>29800</v>
      </c>
      <c r="G356" s="378"/>
      <c r="H356" s="379">
        <f>F356+G356</f>
        <v>29800</v>
      </c>
      <c r="I356" s="473"/>
    </row>
    <row r="357" spans="2:9" ht="19.5" customHeight="1" thickBot="1">
      <c r="B357" s="134">
        <v>855</v>
      </c>
      <c r="C357" s="132"/>
      <c r="D357" s="132"/>
      <c r="E357" s="227" t="s">
        <v>297</v>
      </c>
      <c r="F357" s="302">
        <f>F358+F378+F399+F401+F408+F410</f>
        <v>9572577</v>
      </c>
      <c r="G357" s="302">
        <f>G358+G378+G399+G401+G408+G410</f>
        <v>221325</v>
      </c>
      <c r="H357" s="302">
        <f>H358+H378+H399+H401+H408+H410</f>
        <v>9793902</v>
      </c>
      <c r="I357" s="471"/>
    </row>
    <row r="358" spans="2:9" ht="21" customHeight="1">
      <c r="B358" s="114"/>
      <c r="C358" s="128" t="s">
        <v>302</v>
      </c>
      <c r="D358" s="103"/>
      <c r="E358" s="221" t="s">
        <v>298</v>
      </c>
      <c r="F358" s="303">
        <f>SUM(F359:F377)</f>
        <v>5890169</v>
      </c>
      <c r="G358" s="303">
        <f>SUM(G359:G377)</f>
        <v>0</v>
      </c>
      <c r="H358" s="303">
        <f>SUM(H359:H377)</f>
        <v>5890169</v>
      </c>
      <c r="I358" s="474"/>
    </row>
    <row r="359" spans="2:9" ht="36">
      <c r="B359" s="78"/>
      <c r="C359" s="156"/>
      <c r="D359" s="12">
        <v>2910</v>
      </c>
      <c r="E359" s="23" t="s">
        <v>366</v>
      </c>
      <c r="F359" s="298">
        <v>11000</v>
      </c>
      <c r="G359" s="321"/>
      <c r="H359" s="371">
        <f>F359+G359</f>
        <v>11000</v>
      </c>
      <c r="I359" s="437"/>
    </row>
    <row r="360" spans="2:9" ht="15.75" customHeight="1">
      <c r="B360" s="114"/>
      <c r="C360" s="128"/>
      <c r="D360" s="54" t="s">
        <v>64</v>
      </c>
      <c r="E360" s="23" t="s">
        <v>316</v>
      </c>
      <c r="F360" s="311">
        <v>400</v>
      </c>
      <c r="G360" s="321"/>
      <c r="H360" s="371">
        <f aca="true" t="shared" si="20" ref="H360:H377">F360+G360</f>
        <v>400</v>
      </c>
      <c r="I360" s="437"/>
    </row>
    <row r="361" spans="2:9" ht="15.75" customHeight="1">
      <c r="B361" s="78"/>
      <c r="C361" s="156"/>
      <c r="D361" s="53" t="s">
        <v>140</v>
      </c>
      <c r="E361" s="23" t="s">
        <v>304</v>
      </c>
      <c r="F361" s="298">
        <v>5772180</v>
      </c>
      <c r="G361" s="321"/>
      <c r="H361" s="371">
        <f t="shared" si="20"/>
        <v>5772180</v>
      </c>
      <c r="I361" s="437"/>
    </row>
    <row r="362" spans="2:9" ht="15.75" customHeight="1">
      <c r="B362" s="78"/>
      <c r="C362" s="156"/>
      <c r="D362" s="53" t="s">
        <v>102</v>
      </c>
      <c r="E362" s="23" t="s">
        <v>305</v>
      </c>
      <c r="F362" s="298">
        <v>61673</v>
      </c>
      <c r="G362" s="321"/>
      <c r="H362" s="371">
        <f t="shared" si="20"/>
        <v>61673</v>
      </c>
      <c r="I362" s="437"/>
    </row>
    <row r="363" spans="2:9" ht="15.75" customHeight="1">
      <c r="B363" s="78"/>
      <c r="C363" s="156"/>
      <c r="D363" s="54" t="s">
        <v>112</v>
      </c>
      <c r="E363" s="23" t="s">
        <v>317</v>
      </c>
      <c r="F363" s="298">
        <v>3750</v>
      </c>
      <c r="G363" s="321"/>
      <c r="H363" s="371">
        <f t="shared" si="20"/>
        <v>3750</v>
      </c>
      <c r="I363" s="437"/>
    </row>
    <row r="364" spans="2:9" ht="15.75" customHeight="1">
      <c r="B364" s="78"/>
      <c r="C364" s="156"/>
      <c r="D364" s="53" t="s">
        <v>104</v>
      </c>
      <c r="E364" s="23" t="s">
        <v>306</v>
      </c>
      <c r="F364" s="298">
        <v>11266</v>
      </c>
      <c r="G364" s="321"/>
      <c r="H364" s="371">
        <f t="shared" si="20"/>
        <v>11266</v>
      </c>
      <c r="I364" s="437"/>
    </row>
    <row r="365" spans="2:9" ht="15.75" customHeight="1">
      <c r="B365" s="78"/>
      <c r="C365" s="156"/>
      <c r="D365" s="54" t="s">
        <v>106</v>
      </c>
      <c r="E365" s="23" t="s">
        <v>307</v>
      </c>
      <c r="F365" s="298">
        <v>1602</v>
      </c>
      <c r="G365" s="321"/>
      <c r="H365" s="371">
        <f t="shared" si="20"/>
        <v>1602</v>
      </c>
      <c r="I365" s="437"/>
    </row>
    <row r="366" spans="2:9" ht="15.75" customHeight="1">
      <c r="B366" s="78"/>
      <c r="C366" s="156"/>
      <c r="D366" s="53" t="s">
        <v>89</v>
      </c>
      <c r="E366" s="23" t="s">
        <v>308</v>
      </c>
      <c r="F366" s="298">
        <v>8180</v>
      </c>
      <c r="G366" s="321"/>
      <c r="H366" s="371">
        <f t="shared" si="20"/>
        <v>8180</v>
      </c>
      <c r="I366" s="437"/>
    </row>
    <row r="367" spans="2:9" ht="15.75" customHeight="1">
      <c r="B367" s="78"/>
      <c r="C367" s="156"/>
      <c r="D367" s="54" t="s">
        <v>113</v>
      </c>
      <c r="E367" s="23" t="s">
        <v>309</v>
      </c>
      <c r="F367" s="298">
        <v>1020</v>
      </c>
      <c r="G367" s="321"/>
      <c r="H367" s="371">
        <f t="shared" si="20"/>
        <v>1020</v>
      </c>
      <c r="I367" s="437"/>
    </row>
    <row r="368" spans="2:9" ht="15.75" customHeight="1">
      <c r="B368" s="78"/>
      <c r="C368" s="156"/>
      <c r="D368" s="54" t="s">
        <v>114</v>
      </c>
      <c r="E368" s="23" t="s">
        <v>310</v>
      </c>
      <c r="F368" s="298">
        <v>1020</v>
      </c>
      <c r="G368" s="321"/>
      <c r="H368" s="371">
        <f t="shared" si="20"/>
        <v>1020</v>
      </c>
      <c r="I368" s="437"/>
    </row>
    <row r="369" spans="2:9" ht="15.75" customHeight="1">
      <c r="B369" s="78"/>
      <c r="C369" s="156"/>
      <c r="D369" s="53" t="s">
        <v>141</v>
      </c>
      <c r="E369" s="23" t="s">
        <v>319</v>
      </c>
      <c r="F369" s="298">
        <v>100</v>
      </c>
      <c r="G369" s="321"/>
      <c r="H369" s="371">
        <f t="shared" si="20"/>
        <v>100</v>
      </c>
      <c r="I369" s="437"/>
    </row>
    <row r="370" spans="2:9" ht="15.75" customHeight="1">
      <c r="B370" s="78"/>
      <c r="C370" s="156"/>
      <c r="D370" s="53" t="s">
        <v>61</v>
      </c>
      <c r="E370" s="23" t="s">
        <v>311</v>
      </c>
      <c r="F370" s="298">
        <v>11691</v>
      </c>
      <c r="G370" s="321"/>
      <c r="H370" s="371">
        <f t="shared" si="20"/>
        <v>11691</v>
      </c>
      <c r="I370" s="437"/>
    </row>
    <row r="371" spans="2:9" ht="15.75" customHeight="1">
      <c r="B371" s="78"/>
      <c r="C371" s="156"/>
      <c r="D371" s="62">
        <v>4360</v>
      </c>
      <c r="E371" s="23" t="s">
        <v>312</v>
      </c>
      <c r="F371" s="298">
        <v>450</v>
      </c>
      <c r="G371" s="321"/>
      <c r="H371" s="371">
        <f t="shared" si="20"/>
        <v>450</v>
      </c>
      <c r="I371" s="437"/>
    </row>
    <row r="372" spans="2:9" ht="24">
      <c r="B372" s="78"/>
      <c r="C372" s="156"/>
      <c r="D372" s="62">
        <v>4400</v>
      </c>
      <c r="E372" s="23" t="s">
        <v>313</v>
      </c>
      <c r="F372" s="298">
        <v>1377</v>
      </c>
      <c r="G372" s="321"/>
      <c r="H372" s="371">
        <f t="shared" si="20"/>
        <v>1377</v>
      </c>
      <c r="I372" s="437"/>
    </row>
    <row r="373" spans="2:9" ht="15.75" customHeight="1">
      <c r="B373" s="78"/>
      <c r="C373" s="156"/>
      <c r="D373" s="53" t="s">
        <v>109</v>
      </c>
      <c r="E373" s="23" t="s">
        <v>320</v>
      </c>
      <c r="F373" s="298">
        <v>300</v>
      </c>
      <c r="G373" s="321"/>
      <c r="H373" s="371">
        <f t="shared" si="20"/>
        <v>300</v>
      </c>
      <c r="I373" s="437"/>
    </row>
    <row r="374" spans="2:9" ht="15.75" customHeight="1">
      <c r="B374" s="78"/>
      <c r="C374" s="156"/>
      <c r="D374" s="53">
        <v>4430</v>
      </c>
      <c r="E374" s="23" t="s">
        <v>321</v>
      </c>
      <c r="F374" s="298">
        <v>100</v>
      </c>
      <c r="G374" s="321"/>
      <c r="H374" s="371">
        <f t="shared" si="20"/>
        <v>100</v>
      </c>
      <c r="I374" s="437"/>
    </row>
    <row r="375" spans="2:9" ht="15.75" customHeight="1">
      <c r="B375" s="78"/>
      <c r="C375" s="192"/>
      <c r="D375" s="53" t="s">
        <v>115</v>
      </c>
      <c r="E375" s="23" t="s">
        <v>314</v>
      </c>
      <c r="F375" s="298">
        <v>1230</v>
      </c>
      <c r="G375" s="321"/>
      <c r="H375" s="371">
        <f t="shared" si="20"/>
        <v>1230</v>
      </c>
      <c r="I375" s="437"/>
    </row>
    <row r="376" spans="2:9" ht="39" customHeight="1">
      <c r="B376" s="78"/>
      <c r="C376" s="192"/>
      <c r="D376" s="53" t="s">
        <v>367</v>
      </c>
      <c r="E376" s="23" t="s">
        <v>368</v>
      </c>
      <c r="F376" s="298">
        <v>1000</v>
      </c>
      <c r="G376" s="321"/>
      <c r="H376" s="371">
        <f t="shared" si="20"/>
        <v>1000</v>
      </c>
      <c r="I376" s="437"/>
    </row>
    <row r="377" spans="2:9" ht="15.75" customHeight="1">
      <c r="B377" s="78"/>
      <c r="C377" s="192"/>
      <c r="D377" s="62">
        <v>4700</v>
      </c>
      <c r="E377" s="23" t="s">
        <v>315</v>
      </c>
      <c r="F377" s="298">
        <v>1830</v>
      </c>
      <c r="G377" s="321"/>
      <c r="H377" s="371">
        <f t="shared" si="20"/>
        <v>1830</v>
      </c>
      <c r="I377" s="437"/>
    </row>
    <row r="378" spans="2:9" ht="44.25" customHeight="1">
      <c r="B378" s="78"/>
      <c r="C378" s="156" t="s">
        <v>303</v>
      </c>
      <c r="D378" s="237"/>
      <c r="E378" s="122" t="s">
        <v>219</v>
      </c>
      <c r="F378" s="299">
        <f>SUM(F379:F398)</f>
        <v>3618306</v>
      </c>
      <c r="G378" s="299"/>
      <c r="H378" s="299">
        <f>SUM(H379:H398)</f>
        <v>3618306</v>
      </c>
      <c r="I378" s="437"/>
    </row>
    <row r="379" spans="2:9" ht="36">
      <c r="B379" s="78"/>
      <c r="C379" s="156"/>
      <c r="D379" s="12">
        <v>2910</v>
      </c>
      <c r="E379" s="23" t="s">
        <v>366</v>
      </c>
      <c r="F379" s="298">
        <v>11000</v>
      </c>
      <c r="G379" s="321"/>
      <c r="H379" s="371">
        <f aca="true" t="shared" si="21" ref="H379:H402">F379+G379</f>
        <v>11000</v>
      </c>
      <c r="I379" s="437"/>
    </row>
    <row r="380" spans="2:9" ht="15.75" customHeight="1">
      <c r="B380" s="78"/>
      <c r="C380" s="156"/>
      <c r="D380" s="54" t="s">
        <v>64</v>
      </c>
      <c r="E380" s="23" t="s">
        <v>316</v>
      </c>
      <c r="F380" s="298">
        <v>400</v>
      </c>
      <c r="G380" s="321"/>
      <c r="H380" s="371">
        <f t="shared" si="21"/>
        <v>400</v>
      </c>
      <c r="I380" s="437"/>
    </row>
    <row r="381" spans="2:9" ht="15.75" customHeight="1">
      <c r="B381" s="78"/>
      <c r="C381" s="53"/>
      <c r="D381" s="53" t="s">
        <v>140</v>
      </c>
      <c r="E381" s="23" t="s">
        <v>304</v>
      </c>
      <c r="F381" s="298">
        <v>3513079</v>
      </c>
      <c r="G381" s="321"/>
      <c r="H381" s="371">
        <f t="shared" si="21"/>
        <v>3513079</v>
      </c>
      <c r="I381" s="437"/>
    </row>
    <row r="382" spans="2:9" ht="15.75" customHeight="1">
      <c r="B382" s="78"/>
      <c r="C382" s="53"/>
      <c r="D382" s="53" t="s">
        <v>102</v>
      </c>
      <c r="E382" s="23" t="s">
        <v>58</v>
      </c>
      <c r="F382" s="298">
        <v>7200</v>
      </c>
      <c r="G382" s="321"/>
      <c r="H382" s="371">
        <f t="shared" si="21"/>
        <v>7200</v>
      </c>
      <c r="I382" s="437"/>
    </row>
    <row r="383" spans="2:9" ht="15.75" customHeight="1">
      <c r="B383" s="78"/>
      <c r="C383" s="53"/>
      <c r="D383" s="53" t="s">
        <v>102</v>
      </c>
      <c r="E383" s="23" t="s">
        <v>305</v>
      </c>
      <c r="F383" s="298">
        <v>52612</v>
      </c>
      <c r="G383" s="321"/>
      <c r="H383" s="371">
        <f t="shared" si="21"/>
        <v>52612</v>
      </c>
      <c r="I383" s="437"/>
    </row>
    <row r="384" spans="2:9" ht="15.75" customHeight="1">
      <c r="B384" s="78"/>
      <c r="C384" s="53"/>
      <c r="D384" s="54" t="s">
        <v>112</v>
      </c>
      <c r="E384" s="23" t="s">
        <v>317</v>
      </c>
      <c r="F384" s="298">
        <v>2728</v>
      </c>
      <c r="G384" s="321"/>
      <c r="H384" s="371">
        <f t="shared" si="21"/>
        <v>2728</v>
      </c>
      <c r="I384" s="437"/>
    </row>
    <row r="385" spans="2:9" ht="15.75" customHeight="1">
      <c r="B385" s="78"/>
      <c r="C385" s="53"/>
      <c r="D385" s="53" t="s">
        <v>104</v>
      </c>
      <c r="E385" s="23" t="s">
        <v>306</v>
      </c>
      <c r="F385" s="298">
        <v>9530</v>
      </c>
      <c r="G385" s="321"/>
      <c r="H385" s="371">
        <f t="shared" si="21"/>
        <v>9530</v>
      </c>
      <c r="I385" s="437"/>
    </row>
    <row r="386" spans="2:9" ht="15.75" customHeight="1">
      <c r="B386" s="78"/>
      <c r="C386" s="53"/>
      <c r="D386" s="54" t="s">
        <v>106</v>
      </c>
      <c r="E386" s="23" t="s">
        <v>307</v>
      </c>
      <c r="F386" s="298">
        <v>1356</v>
      </c>
      <c r="G386" s="321"/>
      <c r="H386" s="371">
        <f t="shared" si="21"/>
        <v>1356</v>
      </c>
      <c r="I386" s="437"/>
    </row>
    <row r="387" spans="2:9" ht="15.75" customHeight="1">
      <c r="B387" s="78"/>
      <c r="C387" s="53"/>
      <c r="D387" s="53">
        <v>4170</v>
      </c>
      <c r="E387" s="23" t="s">
        <v>318</v>
      </c>
      <c r="F387" s="298">
        <v>1000</v>
      </c>
      <c r="G387" s="321"/>
      <c r="H387" s="371">
        <f t="shared" si="21"/>
        <v>1000</v>
      </c>
      <c r="I387" s="437"/>
    </row>
    <row r="388" spans="2:9" ht="15.75" customHeight="1">
      <c r="B388" s="78"/>
      <c r="C388" s="53"/>
      <c r="D388" s="53" t="s">
        <v>89</v>
      </c>
      <c r="E388" s="23" t="s">
        <v>308</v>
      </c>
      <c r="F388" s="298">
        <v>3060</v>
      </c>
      <c r="G388" s="321"/>
      <c r="H388" s="371">
        <f t="shared" si="21"/>
        <v>3060</v>
      </c>
      <c r="I388" s="437"/>
    </row>
    <row r="389" spans="2:9" ht="15.75" customHeight="1">
      <c r="B389" s="78"/>
      <c r="C389" s="53"/>
      <c r="D389" s="54" t="s">
        <v>113</v>
      </c>
      <c r="E389" s="23" t="s">
        <v>309</v>
      </c>
      <c r="F389" s="298">
        <v>765</v>
      </c>
      <c r="G389" s="321"/>
      <c r="H389" s="371">
        <f t="shared" si="21"/>
        <v>765</v>
      </c>
      <c r="I389" s="437"/>
    </row>
    <row r="390" spans="2:9" ht="15.75" customHeight="1">
      <c r="B390" s="78"/>
      <c r="C390" s="53"/>
      <c r="D390" s="53" t="s">
        <v>141</v>
      </c>
      <c r="E390" s="23" t="s">
        <v>319</v>
      </c>
      <c r="F390" s="298">
        <v>350</v>
      </c>
      <c r="G390" s="321"/>
      <c r="H390" s="371">
        <f t="shared" si="21"/>
        <v>350</v>
      </c>
      <c r="I390" s="437"/>
    </row>
    <row r="391" spans="2:9" ht="15.75" customHeight="1">
      <c r="B391" s="78"/>
      <c r="C391" s="53"/>
      <c r="D391" s="53" t="s">
        <v>61</v>
      </c>
      <c r="E391" s="23" t="s">
        <v>62</v>
      </c>
      <c r="F391" s="298">
        <v>1000</v>
      </c>
      <c r="G391" s="321"/>
      <c r="H391" s="371">
        <f t="shared" si="21"/>
        <v>1000</v>
      </c>
      <c r="I391" s="437"/>
    </row>
    <row r="392" spans="2:9" ht="15.75" customHeight="1">
      <c r="B392" s="78"/>
      <c r="C392" s="53"/>
      <c r="D392" s="53" t="s">
        <v>61</v>
      </c>
      <c r="E392" s="23" t="s">
        <v>311</v>
      </c>
      <c r="F392" s="298">
        <v>8336</v>
      </c>
      <c r="G392" s="321"/>
      <c r="H392" s="371">
        <f t="shared" si="21"/>
        <v>8336</v>
      </c>
      <c r="I392" s="437"/>
    </row>
    <row r="393" spans="2:9" ht="24">
      <c r="B393" s="78"/>
      <c r="C393" s="53"/>
      <c r="D393" s="62">
        <v>4400</v>
      </c>
      <c r="E393" s="23" t="s">
        <v>313</v>
      </c>
      <c r="F393" s="298">
        <v>1560</v>
      </c>
      <c r="G393" s="321"/>
      <c r="H393" s="371">
        <f t="shared" si="21"/>
        <v>1560</v>
      </c>
      <c r="I393" s="437"/>
    </row>
    <row r="394" spans="2:9" ht="15.75" customHeight="1">
      <c r="B394" s="78"/>
      <c r="C394" s="53"/>
      <c r="D394" s="53" t="s">
        <v>109</v>
      </c>
      <c r="E394" s="23" t="s">
        <v>320</v>
      </c>
      <c r="F394" s="298">
        <v>500</v>
      </c>
      <c r="G394" s="321"/>
      <c r="H394" s="371">
        <f t="shared" si="21"/>
        <v>500</v>
      </c>
      <c r="I394" s="437"/>
    </row>
    <row r="395" spans="2:9" ht="15.75" customHeight="1">
      <c r="B395" s="78"/>
      <c r="C395" s="53"/>
      <c r="D395" s="53">
        <v>4430</v>
      </c>
      <c r="E395" s="23" t="s">
        <v>321</v>
      </c>
      <c r="F395" s="298">
        <v>100</v>
      </c>
      <c r="G395" s="321"/>
      <c r="H395" s="371">
        <f t="shared" si="21"/>
        <v>100</v>
      </c>
      <c r="I395" s="437"/>
    </row>
    <row r="396" spans="2:9" ht="15.75" customHeight="1">
      <c r="B396" s="78"/>
      <c r="C396" s="53"/>
      <c r="D396" s="53" t="s">
        <v>115</v>
      </c>
      <c r="E396" s="23" t="s">
        <v>314</v>
      </c>
      <c r="F396" s="298">
        <v>1230</v>
      </c>
      <c r="G396" s="321"/>
      <c r="H396" s="371">
        <f t="shared" si="21"/>
        <v>1230</v>
      </c>
      <c r="I396" s="437"/>
    </row>
    <row r="397" spans="2:9" ht="36">
      <c r="B397" s="78"/>
      <c r="C397" s="53"/>
      <c r="D397" s="53" t="s">
        <v>367</v>
      </c>
      <c r="E397" s="23" t="s">
        <v>368</v>
      </c>
      <c r="F397" s="298">
        <v>1000</v>
      </c>
      <c r="G397" s="321"/>
      <c r="H397" s="371">
        <f t="shared" si="21"/>
        <v>1000</v>
      </c>
      <c r="I397" s="437"/>
    </row>
    <row r="398" spans="2:9" ht="15.75" customHeight="1">
      <c r="B398" s="78"/>
      <c r="C398" s="53"/>
      <c r="D398" s="62">
        <v>4700</v>
      </c>
      <c r="E398" s="23" t="s">
        <v>315</v>
      </c>
      <c r="F398" s="298">
        <v>1500</v>
      </c>
      <c r="G398" s="321"/>
      <c r="H398" s="371">
        <f t="shared" si="21"/>
        <v>1500</v>
      </c>
      <c r="I398" s="437"/>
    </row>
    <row r="399" spans="2:9" ht="18.75" customHeight="1">
      <c r="B399" s="78"/>
      <c r="C399" s="119">
        <v>85503</v>
      </c>
      <c r="D399" s="243"/>
      <c r="E399" s="216" t="s">
        <v>394</v>
      </c>
      <c r="F399" s="264">
        <f>F400</f>
        <v>300</v>
      </c>
      <c r="G399" s="264">
        <f>G400</f>
        <v>0</v>
      </c>
      <c r="H399" s="264">
        <f>H400</f>
        <v>300</v>
      </c>
      <c r="I399" s="437"/>
    </row>
    <row r="400" spans="2:9" ht="18.75" customHeight="1">
      <c r="B400" s="114"/>
      <c r="C400" s="103"/>
      <c r="D400" s="53" t="s">
        <v>89</v>
      </c>
      <c r="E400" s="23" t="s">
        <v>308</v>
      </c>
      <c r="F400" s="311">
        <v>300</v>
      </c>
      <c r="G400" s="321"/>
      <c r="H400" s="371">
        <f t="shared" si="21"/>
        <v>300</v>
      </c>
      <c r="I400" s="437"/>
    </row>
    <row r="401" spans="2:9" ht="18.75" customHeight="1">
      <c r="B401" s="200"/>
      <c r="C401" s="477" t="s">
        <v>331</v>
      </c>
      <c r="D401" s="62"/>
      <c r="E401" s="216" t="s">
        <v>232</v>
      </c>
      <c r="F401" s="454">
        <f>SUM(F402:F407)</f>
        <v>17264</v>
      </c>
      <c r="G401" s="454">
        <f>SUM(G402:G407)</f>
        <v>219325</v>
      </c>
      <c r="H401" s="454">
        <f>SUM(H402:H407)</f>
        <v>236589</v>
      </c>
      <c r="I401" s="437"/>
    </row>
    <row r="402" spans="2:9" ht="15" customHeight="1">
      <c r="B402" s="109"/>
      <c r="C402" s="241"/>
      <c r="D402" s="53" t="s">
        <v>140</v>
      </c>
      <c r="E402" s="23" t="s">
        <v>304</v>
      </c>
      <c r="F402" s="306">
        <v>0</v>
      </c>
      <c r="G402" s="496">
        <v>217225</v>
      </c>
      <c r="H402" s="720">
        <f t="shared" si="21"/>
        <v>217225</v>
      </c>
      <c r="I402" s="437" t="s">
        <v>565</v>
      </c>
    </row>
    <row r="403" spans="2:9" ht="15.75" customHeight="1">
      <c r="B403" s="109"/>
      <c r="C403" s="110"/>
      <c r="D403" s="54" t="s">
        <v>104</v>
      </c>
      <c r="E403" s="23" t="s">
        <v>105</v>
      </c>
      <c r="F403" s="306">
        <v>2080</v>
      </c>
      <c r="G403" s="370"/>
      <c r="H403" s="371">
        <f>F403+G403</f>
        <v>2080</v>
      </c>
      <c r="I403" s="437"/>
    </row>
    <row r="404" spans="2:9" ht="15.75" customHeight="1">
      <c r="B404" s="200"/>
      <c r="C404" s="192"/>
      <c r="D404" s="53" t="s">
        <v>106</v>
      </c>
      <c r="E404" s="23" t="s">
        <v>107</v>
      </c>
      <c r="F404" s="307">
        <v>312</v>
      </c>
      <c r="G404" s="370"/>
      <c r="H404" s="371">
        <f>F404+G404</f>
        <v>312</v>
      </c>
      <c r="I404" s="437"/>
    </row>
    <row r="405" spans="2:9" ht="15.75" customHeight="1">
      <c r="B405" s="109"/>
      <c r="C405" s="110"/>
      <c r="D405" s="53">
        <v>4170</v>
      </c>
      <c r="E405" s="23" t="s">
        <v>66</v>
      </c>
      <c r="F405" s="306">
        <v>14872</v>
      </c>
      <c r="G405" s="370"/>
      <c r="H405" s="371">
        <f>F405+G405</f>
        <v>14872</v>
      </c>
      <c r="I405" s="437"/>
    </row>
    <row r="406" spans="2:9" ht="15.75" customHeight="1">
      <c r="B406" s="109"/>
      <c r="C406" s="110"/>
      <c r="D406" s="53" t="s">
        <v>89</v>
      </c>
      <c r="E406" s="23" t="s">
        <v>308</v>
      </c>
      <c r="F406" s="306">
        <v>0</v>
      </c>
      <c r="G406" s="321">
        <v>600</v>
      </c>
      <c r="H406" s="719">
        <f>F406+G406</f>
        <v>600</v>
      </c>
      <c r="I406" s="437" t="s">
        <v>565</v>
      </c>
    </row>
    <row r="407" spans="2:9" ht="15.75" customHeight="1">
      <c r="B407" s="109"/>
      <c r="C407" s="110"/>
      <c r="D407" s="53" t="s">
        <v>61</v>
      </c>
      <c r="E407" s="23" t="s">
        <v>311</v>
      </c>
      <c r="F407" s="306">
        <v>0</v>
      </c>
      <c r="G407" s="321">
        <v>1500</v>
      </c>
      <c r="H407" s="719">
        <f>F407+G407</f>
        <v>1500</v>
      </c>
      <c r="I407" s="437" t="s">
        <v>565</v>
      </c>
    </row>
    <row r="408" spans="2:9" ht="15.75" customHeight="1">
      <c r="B408" s="109"/>
      <c r="C408" s="241" t="s">
        <v>332</v>
      </c>
      <c r="D408" s="153"/>
      <c r="E408" s="117" t="s">
        <v>233</v>
      </c>
      <c r="F408" s="315">
        <f>F409</f>
        <v>20000</v>
      </c>
      <c r="G408" s="370"/>
      <c r="H408" s="315">
        <f>H409</f>
        <v>20000</v>
      </c>
      <c r="I408" s="437"/>
    </row>
    <row r="409" spans="2:9" ht="24">
      <c r="B409" s="200"/>
      <c r="C409" s="192"/>
      <c r="D409" s="62">
        <v>4330</v>
      </c>
      <c r="E409" s="23" t="s">
        <v>142</v>
      </c>
      <c r="F409" s="307">
        <v>20000</v>
      </c>
      <c r="G409" s="370"/>
      <c r="H409" s="371">
        <f>F409+G409</f>
        <v>20000</v>
      </c>
      <c r="I409" s="437"/>
    </row>
    <row r="410" spans="2:9" ht="51">
      <c r="B410" s="200"/>
      <c r="C410" s="119">
        <v>85513</v>
      </c>
      <c r="D410" s="62"/>
      <c r="E410" s="222" t="s">
        <v>354</v>
      </c>
      <c r="F410" s="454">
        <f>F411</f>
        <v>26538</v>
      </c>
      <c r="G410" s="454">
        <f>G411</f>
        <v>2000</v>
      </c>
      <c r="H410" s="454">
        <f>H411</f>
        <v>28538</v>
      </c>
      <c r="I410" s="437"/>
    </row>
    <row r="411" spans="2:9" ht="15.75" customHeight="1" thickBot="1">
      <c r="B411" s="247"/>
      <c r="C411" s="248"/>
      <c r="D411" s="56">
        <v>4130</v>
      </c>
      <c r="E411" s="16" t="s">
        <v>176</v>
      </c>
      <c r="F411" s="316">
        <v>26538</v>
      </c>
      <c r="G411" s="359">
        <v>2000</v>
      </c>
      <c r="H411" s="379">
        <f>F411+G411</f>
        <v>28538</v>
      </c>
      <c r="I411" s="473" t="s">
        <v>565</v>
      </c>
    </row>
    <row r="412" spans="2:9" ht="21" customHeight="1" thickBot="1">
      <c r="B412" s="143" t="s">
        <v>154</v>
      </c>
      <c r="C412" s="139"/>
      <c r="D412" s="139"/>
      <c r="E412" s="135" t="s">
        <v>42</v>
      </c>
      <c r="F412" s="304">
        <f>F413+F423+F426+F430+F433+F439+F441</f>
        <v>2021147</v>
      </c>
      <c r="G412" s="304">
        <f>G413+G423+G426+G430+G433+G439+G441</f>
        <v>122355</v>
      </c>
      <c r="H412" s="304">
        <f>H413+H423+H426+H430+H433+H439+H441</f>
        <v>2143502</v>
      </c>
      <c r="I412" s="471"/>
    </row>
    <row r="413" spans="2:9" ht="18" customHeight="1">
      <c r="B413" s="88"/>
      <c r="C413" s="128" t="s">
        <v>168</v>
      </c>
      <c r="D413" s="129"/>
      <c r="E413" s="130" t="s">
        <v>386</v>
      </c>
      <c r="F413" s="315">
        <f>SUM(F414:F422)</f>
        <v>780000</v>
      </c>
      <c r="G413" s="315">
        <f>SUM(G414:G422)</f>
        <v>162355</v>
      </c>
      <c r="H413" s="315">
        <f>SUM(H414:H422)</f>
        <v>942355</v>
      </c>
      <c r="I413" s="474"/>
    </row>
    <row r="414" spans="2:9" ht="15.75" customHeight="1">
      <c r="B414" s="88"/>
      <c r="C414" s="99"/>
      <c r="D414" s="54" t="s">
        <v>102</v>
      </c>
      <c r="E414" s="23" t="s">
        <v>103</v>
      </c>
      <c r="F414" s="306">
        <v>119000</v>
      </c>
      <c r="G414" s="370"/>
      <c r="H414" s="371">
        <f aca="true" t="shared" si="22" ref="H414:H422">F414+G414</f>
        <v>119000</v>
      </c>
      <c r="I414" s="437"/>
    </row>
    <row r="415" spans="2:9" ht="15.75" customHeight="1">
      <c r="B415" s="88"/>
      <c r="C415" s="99"/>
      <c r="D415" s="54" t="s">
        <v>112</v>
      </c>
      <c r="E415" s="23" t="s">
        <v>65</v>
      </c>
      <c r="F415" s="306">
        <v>10000</v>
      </c>
      <c r="G415" s="370"/>
      <c r="H415" s="371">
        <f t="shared" si="22"/>
        <v>10000</v>
      </c>
      <c r="I415" s="437"/>
    </row>
    <row r="416" spans="2:9" ht="15.75" customHeight="1">
      <c r="B416" s="85"/>
      <c r="C416" s="86"/>
      <c r="D416" s="54" t="s">
        <v>104</v>
      </c>
      <c r="E416" s="23" t="s">
        <v>105</v>
      </c>
      <c r="F416" s="314">
        <v>20000</v>
      </c>
      <c r="G416" s="370"/>
      <c r="H416" s="371">
        <f t="shared" si="22"/>
        <v>20000</v>
      </c>
      <c r="I416" s="437"/>
    </row>
    <row r="417" spans="2:9" ht="15.75" customHeight="1">
      <c r="B417" s="85"/>
      <c r="C417" s="86"/>
      <c r="D417" s="54" t="s">
        <v>106</v>
      </c>
      <c r="E417" s="23" t="s">
        <v>107</v>
      </c>
      <c r="F417" s="314">
        <v>3000</v>
      </c>
      <c r="G417" s="370"/>
      <c r="H417" s="371">
        <f t="shared" si="22"/>
        <v>3000</v>
      </c>
      <c r="I417" s="437"/>
    </row>
    <row r="418" spans="2:9" ht="15.75" customHeight="1">
      <c r="B418" s="85"/>
      <c r="C418" s="86"/>
      <c r="D418" s="54" t="s">
        <v>89</v>
      </c>
      <c r="E418" s="23" t="s">
        <v>63</v>
      </c>
      <c r="F418" s="314">
        <v>80000</v>
      </c>
      <c r="G418" s="370"/>
      <c r="H418" s="371">
        <f t="shared" si="22"/>
        <v>80000</v>
      </c>
      <c r="I418" s="437"/>
    </row>
    <row r="419" spans="2:9" ht="15.75" customHeight="1">
      <c r="B419" s="85"/>
      <c r="C419" s="86"/>
      <c r="D419" s="54" t="s">
        <v>61</v>
      </c>
      <c r="E419" s="23" t="s">
        <v>62</v>
      </c>
      <c r="F419" s="314">
        <v>540500</v>
      </c>
      <c r="G419" s="321">
        <v>162355</v>
      </c>
      <c r="H419" s="371">
        <f t="shared" si="22"/>
        <v>702855</v>
      </c>
      <c r="I419" s="437" t="s">
        <v>525</v>
      </c>
    </row>
    <row r="420" spans="2:9" ht="15.75" customHeight="1">
      <c r="B420" s="85"/>
      <c r="C420" s="86"/>
      <c r="D420" s="54" t="s">
        <v>115</v>
      </c>
      <c r="E420" s="23" t="s">
        <v>116</v>
      </c>
      <c r="F420" s="314">
        <v>2500</v>
      </c>
      <c r="G420" s="370"/>
      <c r="H420" s="371">
        <f t="shared" si="22"/>
        <v>2500</v>
      </c>
      <c r="I420" s="437"/>
    </row>
    <row r="421" spans="2:9" ht="15.75" customHeight="1">
      <c r="B421" s="85"/>
      <c r="C421" s="86"/>
      <c r="D421" s="62">
        <v>4610</v>
      </c>
      <c r="E421" s="23" t="s">
        <v>224</v>
      </c>
      <c r="F421" s="314">
        <v>3000</v>
      </c>
      <c r="G421" s="370"/>
      <c r="H421" s="371">
        <f t="shared" si="22"/>
        <v>3000</v>
      </c>
      <c r="I421" s="437"/>
    </row>
    <row r="422" spans="2:9" ht="15.75" customHeight="1">
      <c r="B422" s="85"/>
      <c r="C422" s="86"/>
      <c r="D422" s="62">
        <v>4700</v>
      </c>
      <c r="E422" s="23" t="s">
        <v>117</v>
      </c>
      <c r="F422" s="314">
        <v>2000</v>
      </c>
      <c r="G422" s="370"/>
      <c r="H422" s="371">
        <f t="shared" si="22"/>
        <v>2000</v>
      </c>
      <c r="I422" s="437"/>
    </row>
    <row r="423" spans="2:9" ht="15.75" customHeight="1">
      <c r="B423" s="79"/>
      <c r="C423" s="156" t="s">
        <v>155</v>
      </c>
      <c r="D423" s="155"/>
      <c r="E423" s="125" t="s">
        <v>197</v>
      </c>
      <c r="F423" s="299">
        <f>F424+F425</f>
        <v>60000</v>
      </c>
      <c r="G423" s="370"/>
      <c r="H423" s="299">
        <f>H424+H425</f>
        <v>60000</v>
      </c>
      <c r="I423" s="437"/>
    </row>
    <row r="424" spans="2:9" ht="15" customHeight="1">
      <c r="B424" s="79"/>
      <c r="C424" s="55"/>
      <c r="D424" s="54" t="s">
        <v>89</v>
      </c>
      <c r="E424" s="23" t="s">
        <v>63</v>
      </c>
      <c r="F424" s="305">
        <v>20000</v>
      </c>
      <c r="G424" s="370"/>
      <c r="H424" s="371">
        <f>F424+G424</f>
        <v>20000</v>
      </c>
      <c r="I424" s="437"/>
    </row>
    <row r="425" spans="2:9" ht="15" customHeight="1">
      <c r="B425" s="79"/>
      <c r="C425" s="55"/>
      <c r="D425" s="54" t="s">
        <v>61</v>
      </c>
      <c r="E425" s="23" t="s">
        <v>62</v>
      </c>
      <c r="F425" s="305">
        <v>40000</v>
      </c>
      <c r="G425" s="370"/>
      <c r="H425" s="371">
        <f>F425+G425</f>
        <v>40000</v>
      </c>
      <c r="I425" s="437"/>
    </row>
    <row r="426" spans="2:9" ht="15" customHeight="1">
      <c r="B426" s="79"/>
      <c r="C426" s="156" t="s">
        <v>156</v>
      </c>
      <c r="D426" s="155"/>
      <c r="E426" s="125" t="s">
        <v>198</v>
      </c>
      <c r="F426" s="299">
        <f>SUM(F427:F429)</f>
        <v>144817</v>
      </c>
      <c r="G426" s="299">
        <f>SUM(G427:G429)</f>
        <v>0</v>
      </c>
      <c r="H426" s="299">
        <f>SUM(H427:H429)</f>
        <v>144817</v>
      </c>
      <c r="I426" s="437"/>
    </row>
    <row r="427" spans="2:9" ht="16.5" customHeight="1">
      <c r="B427" s="78"/>
      <c r="C427" s="53"/>
      <c r="D427" s="54" t="s">
        <v>89</v>
      </c>
      <c r="E427" s="23" t="s">
        <v>369</v>
      </c>
      <c r="F427" s="298">
        <v>21817</v>
      </c>
      <c r="G427" s="321"/>
      <c r="H427" s="371">
        <f>F427+G427</f>
        <v>21817</v>
      </c>
      <c r="I427" s="437"/>
    </row>
    <row r="428" spans="2:9" ht="16.5" customHeight="1">
      <c r="B428" s="78"/>
      <c r="C428" s="53"/>
      <c r="D428" s="54" t="s">
        <v>114</v>
      </c>
      <c r="E428" s="23" t="s">
        <v>68</v>
      </c>
      <c r="F428" s="298">
        <v>30000</v>
      </c>
      <c r="G428" s="370"/>
      <c r="H428" s="371">
        <f>F428+G428</f>
        <v>30000</v>
      </c>
      <c r="I428" s="437"/>
    </row>
    <row r="429" spans="2:9" ht="16.5" customHeight="1">
      <c r="B429" s="78"/>
      <c r="C429" s="53"/>
      <c r="D429" s="54" t="s">
        <v>61</v>
      </c>
      <c r="E429" s="23" t="s">
        <v>370</v>
      </c>
      <c r="F429" s="298">
        <v>93000</v>
      </c>
      <c r="G429" s="370"/>
      <c r="H429" s="371">
        <f>F429+G429</f>
        <v>93000</v>
      </c>
      <c r="I429" s="437"/>
    </row>
    <row r="430" spans="2:9" ht="15" customHeight="1">
      <c r="B430" s="78"/>
      <c r="C430" s="156" t="s">
        <v>170</v>
      </c>
      <c r="D430" s="160"/>
      <c r="E430" s="125" t="s">
        <v>199</v>
      </c>
      <c r="F430" s="299">
        <f>F431+F432</f>
        <v>43000</v>
      </c>
      <c r="G430" s="370"/>
      <c r="H430" s="299">
        <f>H431+H432</f>
        <v>43000</v>
      </c>
      <c r="I430" s="437"/>
    </row>
    <row r="431" spans="2:9" ht="15" customHeight="1">
      <c r="B431" s="78"/>
      <c r="C431" s="156"/>
      <c r="D431" s="54" t="s">
        <v>89</v>
      </c>
      <c r="E431" s="23" t="s">
        <v>63</v>
      </c>
      <c r="F431" s="298">
        <v>3000</v>
      </c>
      <c r="G431" s="370"/>
      <c r="H431" s="371">
        <f>F431+G431</f>
        <v>3000</v>
      </c>
      <c r="I431" s="437"/>
    </row>
    <row r="432" spans="2:9" ht="15" customHeight="1">
      <c r="B432" s="78"/>
      <c r="C432" s="53"/>
      <c r="D432" s="54" t="s">
        <v>61</v>
      </c>
      <c r="E432" s="23" t="s">
        <v>62</v>
      </c>
      <c r="F432" s="298">
        <v>40000</v>
      </c>
      <c r="G432" s="370"/>
      <c r="H432" s="371">
        <f>F432+G432</f>
        <v>40000</v>
      </c>
      <c r="I432" s="437"/>
    </row>
    <row r="433" spans="2:9" ht="15" customHeight="1">
      <c r="B433" s="79"/>
      <c r="C433" s="156" t="s">
        <v>157</v>
      </c>
      <c r="D433" s="155"/>
      <c r="E433" s="125" t="s">
        <v>175</v>
      </c>
      <c r="F433" s="299">
        <f>SUM(F434:F438)</f>
        <v>966330</v>
      </c>
      <c r="G433" s="299">
        <f>SUM(G434:G438)</f>
        <v>-40000</v>
      </c>
      <c r="H433" s="299">
        <f>SUM(H434:H438)</f>
        <v>926330</v>
      </c>
      <c r="I433" s="437"/>
    </row>
    <row r="434" spans="2:9" ht="15.75" customHeight="1">
      <c r="B434" s="78"/>
      <c r="C434" s="53"/>
      <c r="D434" s="54" t="s">
        <v>113</v>
      </c>
      <c r="E434" s="23" t="s">
        <v>67</v>
      </c>
      <c r="F434" s="298">
        <v>216000</v>
      </c>
      <c r="G434" s="370"/>
      <c r="H434" s="371">
        <f>F434+G434</f>
        <v>216000</v>
      </c>
      <c r="I434" s="437"/>
    </row>
    <row r="435" spans="2:9" ht="15.75" customHeight="1">
      <c r="B435" s="78"/>
      <c r="C435" s="53"/>
      <c r="D435" s="54" t="s">
        <v>114</v>
      </c>
      <c r="E435" s="23" t="s">
        <v>68</v>
      </c>
      <c r="F435" s="298">
        <v>320000</v>
      </c>
      <c r="G435" s="321"/>
      <c r="H435" s="371">
        <f>F435+G435</f>
        <v>320000</v>
      </c>
      <c r="I435" s="437"/>
    </row>
    <row r="436" spans="2:9" ht="15.75" customHeight="1">
      <c r="B436" s="78"/>
      <c r="C436" s="53"/>
      <c r="D436" s="54" t="s">
        <v>61</v>
      </c>
      <c r="E436" s="23" t="s">
        <v>62</v>
      </c>
      <c r="F436" s="298">
        <v>35000</v>
      </c>
      <c r="G436" s="370"/>
      <c r="H436" s="371">
        <f>F436+G436</f>
        <v>35000</v>
      </c>
      <c r="I436" s="437"/>
    </row>
    <row r="437" spans="2:9" ht="23.25">
      <c r="B437" s="78"/>
      <c r="C437" s="53"/>
      <c r="D437" s="89" t="s">
        <v>85</v>
      </c>
      <c r="E437" s="90" t="s">
        <v>371</v>
      </c>
      <c r="F437" s="298">
        <v>306244</v>
      </c>
      <c r="G437" s="321">
        <v>-40000</v>
      </c>
      <c r="H437" s="371">
        <f>F437+G437</f>
        <v>266244</v>
      </c>
      <c r="I437" s="437" t="s">
        <v>525</v>
      </c>
    </row>
    <row r="438" spans="2:9" ht="23.25">
      <c r="B438" s="78"/>
      <c r="C438" s="53"/>
      <c r="D438" s="62">
        <v>6060</v>
      </c>
      <c r="E438" s="497" t="s">
        <v>407</v>
      </c>
      <c r="F438" s="298">
        <v>89086</v>
      </c>
      <c r="G438" s="496"/>
      <c r="H438" s="371">
        <f>F438+G438</f>
        <v>89086</v>
      </c>
      <c r="I438" s="437"/>
    </row>
    <row r="439" spans="2:9" ht="12.75">
      <c r="B439" s="78"/>
      <c r="C439" s="156" t="s">
        <v>372</v>
      </c>
      <c r="D439" s="165"/>
      <c r="E439" s="130" t="s">
        <v>373</v>
      </c>
      <c r="F439" s="299">
        <f>F440</f>
        <v>18000</v>
      </c>
      <c r="G439" s="370"/>
      <c r="H439" s="299">
        <f>H440</f>
        <v>18000</v>
      </c>
      <c r="I439" s="437"/>
    </row>
    <row r="440" spans="2:9" ht="12.75">
      <c r="B440" s="78"/>
      <c r="C440" s="53"/>
      <c r="D440" s="54" t="s">
        <v>61</v>
      </c>
      <c r="E440" s="23" t="s">
        <v>62</v>
      </c>
      <c r="F440" s="298">
        <v>18000</v>
      </c>
      <c r="G440" s="370"/>
      <c r="H440" s="371">
        <f>F440+G440</f>
        <v>18000</v>
      </c>
      <c r="I440" s="437"/>
    </row>
    <row r="441" spans="2:9" ht="15" customHeight="1">
      <c r="B441" s="78"/>
      <c r="C441" s="156" t="s">
        <v>171</v>
      </c>
      <c r="D441" s="165"/>
      <c r="E441" s="130" t="s">
        <v>41</v>
      </c>
      <c r="F441" s="299">
        <f>F442+F443</f>
        <v>9000</v>
      </c>
      <c r="G441" s="370"/>
      <c r="H441" s="299">
        <f>H442+H443</f>
        <v>9000</v>
      </c>
      <c r="I441" s="437"/>
    </row>
    <row r="442" spans="2:9" ht="48">
      <c r="B442" s="78"/>
      <c r="C442" s="156"/>
      <c r="D442" s="56" t="s">
        <v>229</v>
      </c>
      <c r="E442" s="23" t="s">
        <v>230</v>
      </c>
      <c r="F442" s="298">
        <v>3000</v>
      </c>
      <c r="G442" s="370"/>
      <c r="H442" s="371">
        <f>F442+G442</f>
        <v>3000</v>
      </c>
      <c r="I442" s="437"/>
    </row>
    <row r="443" spans="2:9" ht="15" customHeight="1" thickBot="1">
      <c r="B443" s="80"/>
      <c r="C443" s="56"/>
      <c r="D443" s="57" t="s">
        <v>89</v>
      </c>
      <c r="E443" s="16" t="s">
        <v>63</v>
      </c>
      <c r="F443" s="300">
        <v>6000</v>
      </c>
      <c r="G443" s="378"/>
      <c r="H443" s="379">
        <f>F443+G443</f>
        <v>6000</v>
      </c>
      <c r="I443" s="473"/>
    </row>
    <row r="444" spans="2:9" ht="18" customHeight="1" thickBot="1">
      <c r="B444" s="143" t="s">
        <v>80</v>
      </c>
      <c r="C444" s="139"/>
      <c r="D444" s="144"/>
      <c r="E444" s="140" t="s">
        <v>81</v>
      </c>
      <c r="F444" s="304">
        <f>F445+F447+F451+F453+F457</f>
        <v>2291531</v>
      </c>
      <c r="G444" s="304">
        <f>G445+G447+G451+G453+G457</f>
        <v>0</v>
      </c>
      <c r="H444" s="304">
        <f>H445+H447+H451+H453+H457</f>
        <v>2291531</v>
      </c>
      <c r="I444" s="471"/>
    </row>
    <row r="445" spans="2:9" ht="18" customHeight="1">
      <c r="B445" s="77"/>
      <c r="C445" s="128" t="s">
        <v>158</v>
      </c>
      <c r="D445" s="129"/>
      <c r="E445" s="130" t="s">
        <v>200</v>
      </c>
      <c r="F445" s="303">
        <f>F446</f>
        <v>89000</v>
      </c>
      <c r="G445" s="375"/>
      <c r="H445" s="303">
        <f>H446</f>
        <v>89000</v>
      </c>
      <c r="I445" s="474"/>
    </row>
    <row r="446" spans="2:9" ht="39" customHeight="1">
      <c r="B446" s="78"/>
      <c r="C446" s="53"/>
      <c r="D446" s="56" t="s">
        <v>229</v>
      </c>
      <c r="E446" s="23" t="s">
        <v>230</v>
      </c>
      <c r="F446" s="298">
        <v>89000</v>
      </c>
      <c r="G446" s="370"/>
      <c r="H446" s="371">
        <f>F446+G446</f>
        <v>89000</v>
      </c>
      <c r="I446" s="437"/>
    </row>
    <row r="447" spans="2:9" ht="16.5" customHeight="1">
      <c r="B447" s="78"/>
      <c r="C447" s="156" t="s">
        <v>269</v>
      </c>
      <c r="D447" s="56"/>
      <c r="E447" s="125" t="s">
        <v>270</v>
      </c>
      <c r="F447" s="299">
        <f>SUM(F448:F450)</f>
        <v>580000</v>
      </c>
      <c r="G447" s="299">
        <f>SUM(G448:G450)</f>
        <v>0</v>
      </c>
      <c r="H447" s="299">
        <f>SUM(H448:H450)</f>
        <v>580000</v>
      </c>
      <c r="I447" s="437"/>
    </row>
    <row r="448" spans="2:9" ht="16.5" customHeight="1">
      <c r="B448" s="78"/>
      <c r="C448" s="53"/>
      <c r="D448" s="53">
        <v>2480</v>
      </c>
      <c r="E448" s="23" t="s">
        <v>159</v>
      </c>
      <c r="F448" s="298">
        <v>335000</v>
      </c>
      <c r="G448" s="370"/>
      <c r="H448" s="371">
        <f>F448+G448</f>
        <v>335000</v>
      </c>
      <c r="I448" s="437"/>
    </row>
    <row r="449" spans="2:9" ht="16.5" customHeight="1">
      <c r="B449" s="78"/>
      <c r="C449" s="53"/>
      <c r="D449" s="53">
        <v>6057</v>
      </c>
      <c r="E449" s="23" t="s">
        <v>86</v>
      </c>
      <c r="F449" s="298">
        <v>150526</v>
      </c>
      <c r="G449" s="312"/>
      <c r="H449" s="371">
        <f>F449+G449</f>
        <v>150526</v>
      </c>
      <c r="I449" s="437"/>
    </row>
    <row r="450" spans="2:9" ht="16.5" customHeight="1">
      <c r="B450" s="78"/>
      <c r="C450" s="53"/>
      <c r="D450" s="53">
        <v>6059</v>
      </c>
      <c r="E450" s="23" t="s">
        <v>86</v>
      </c>
      <c r="F450" s="298">
        <v>94474</v>
      </c>
      <c r="G450" s="312"/>
      <c r="H450" s="371">
        <f>F450+G450</f>
        <v>94474</v>
      </c>
      <c r="I450" s="437"/>
    </row>
    <row r="451" spans="2:9" ht="16.5" customHeight="1">
      <c r="B451" s="79"/>
      <c r="C451" s="156" t="s">
        <v>82</v>
      </c>
      <c r="D451" s="166"/>
      <c r="E451" s="125" t="s">
        <v>83</v>
      </c>
      <c r="F451" s="299">
        <f>F452</f>
        <v>1127000</v>
      </c>
      <c r="G451" s="299">
        <f>G452</f>
        <v>0</v>
      </c>
      <c r="H451" s="299">
        <f>H452</f>
        <v>1127000</v>
      </c>
      <c r="I451" s="437"/>
    </row>
    <row r="452" spans="2:9" ht="16.5" customHeight="1">
      <c r="B452" s="78"/>
      <c r="C452" s="53"/>
      <c r="D452" s="53">
        <v>2480</v>
      </c>
      <c r="E452" s="23" t="s">
        <v>159</v>
      </c>
      <c r="F452" s="298">
        <v>1127000</v>
      </c>
      <c r="G452" s="321"/>
      <c r="H452" s="371">
        <f>F452+G452</f>
        <v>1127000</v>
      </c>
      <c r="I452" s="437"/>
    </row>
    <row r="453" spans="2:9" ht="17.25" customHeight="1">
      <c r="B453" s="79"/>
      <c r="C453" s="156" t="s">
        <v>160</v>
      </c>
      <c r="D453" s="156"/>
      <c r="E453" s="125" t="s">
        <v>227</v>
      </c>
      <c r="F453" s="299">
        <f>SUM(F454:F456)</f>
        <v>32100</v>
      </c>
      <c r="G453" s="370"/>
      <c r="H453" s="299">
        <f>SUM(H454:H456)</f>
        <v>32100</v>
      </c>
      <c r="I453" s="437"/>
    </row>
    <row r="454" spans="2:9" ht="17.25" customHeight="1">
      <c r="B454" s="79"/>
      <c r="C454" s="55"/>
      <c r="D454" s="54" t="s">
        <v>113</v>
      </c>
      <c r="E454" s="23" t="s">
        <v>67</v>
      </c>
      <c r="F454" s="305">
        <v>1600</v>
      </c>
      <c r="G454" s="370"/>
      <c r="H454" s="371">
        <f>F454+G454</f>
        <v>1600</v>
      </c>
      <c r="I454" s="437"/>
    </row>
    <row r="455" spans="2:9" ht="17.25" customHeight="1">
      <c r="B455" s="79"/>
      <c r="C455" s="55"/>
      <c r="D455" s="54" t="s">
        <v>114</v>
      </c>
      <c r="E455" s="23" t="s">
        <v>68</v>
      </c>
      <c r="F455" s="305">
        <v>8000</v>
      </c>
      <c r="G455" s="321">
        <v>16250</v>
      </c>
      <c r="H455" s="371">
        <f>F455+G455</f>
        <v>24250</v>
      </c>
      <c r="I455" s="437" t="s">
        <v>525</v>
      </c>
    </row>
    <row r="456" spans="2:9" ht="17.25" customHeight="1">
      <c r="B456" s="79"/>
      <c r="C456" s="55"/>
      <c r="D456" s="54" t="s">
        <v>61</v>
      </c>
      <c r="E456" s="23" t="s">
        <v>336</v>
      </c>
      <c r="F456" s="305">
        <v>22500</v>
      </c>
      <c r="G456" s="321">
        <v>-16250</v>
      </c>
      <c r="H456" s="371">
        <f>F456+G456</f>
        <v>6250</v>
      </c>
      <c r="I456" s="437" t="s">
        <v>525</v>
      </c>
    </row>
    <row r="457" spans="2:9" ht="17.25" customHeight="1">
      <c r="B457" s="79"/>
      <c r="C457" s="156" t="s">
        <v>161</v>
      </c>
      <c r="D457" s="155"/>
      <c r="E457" s="125" t="s">
        <v>41</v>
      </c>
      <c r="F457" s="299">
        <f>SUM(F458:F465)</f>
        <v>463431</v>
      </c>
      <c r="G457" s="299">
        <f>SUM(G458:G465)</f>
        <v>0</v>
      </c>
      <c r="H457" s="299">
        <f>SUM(H458:H465)</f>
        <v>463431</v>
      </c>
      <c r="I457" s="437"/>
    </row>
    <row r="458" spans="2:9" ht="39.75" customHeight="1">
      <c r="B458" s="79"/>
      <c r="C458" s="156"/>
      <c r="D458" s="56" t="s">
        <v>229</v>
      </c>
      <c r="E458" s="23" t="s">
        <v>230</v>
      </c>
      <c r="F458" s="298">
        <v>1000</v>
      </c>
      <c r="G458" s="321"/>
      <c r="H458" s="371">
        <f aca="true" t="shared" si="23" ref="H458:H465">F458+G458</f>
        <v>1000</v>
      </c>
      <c r="I458" s="437"/>
    </row>
    <row r="459" spans="2:9" ht="16.5" customHeight="1">
      <c r="B459" s="78"/>
      <c r="C459" s="53"/>
      <c r="D459" s="54" t="s">
        <v>89</v>
      </c>
      <c r="E459" s="23" t="s">
        <v>580</v>
      </c>
      <c r="F459" s="298">
        <v>89676</v>
      </c>
      <c r="G459" s="321">
        <v>-3100</v>
      </c>
      <c r="H459" s="371">
        <f t="shared" si="23"/>
        <v>86576</v>
      </c>
      <c r="I459" s="437" t="s">
        <v>525</v>
      </c>
    </row>
    <row r="460" spans="2:9" ht="15.75" customHeight="1">
      <c r="B460" s="78"/>
      <c r="C460" s="53"/>
      <c r="D460" s="54" t="s">
        <v>113</v>
      </c>
      <c r="E460" s="23" t="s">
        <v>67</v>
      </c>
      <c r="F460" s="298">
        <v>115000</v>
      </c>
      <c r="G460" s="321"/>
      <c r="H460" s="371">
        <f t="shared" si="23"/>
        <v>115000</v>
      </c>
      <c r="I460" s="437"/>
    </row>
    <row r="461" spans="2:9" ht="15.75" customHeight="1">
      <c r="B461" s="78"/>
      <c r="C461" s="53"/>
      <c r="D461" s="54" t="s">
        <v>114</v>
      </c>
      <c r="E461" s="23" t="s">
        <v>374</v>
      </c>
      <c r="F461" s="298">
        <v>122500</v>
      </c>
      <c r="G461" s="321">
        <v>-5000</v>
      </c>
      <c r="H461" s="371">
        <f t="shared" si="23"/>
        <v>117500</v>
      </c>
      <c r="I461" s="437" t="s">
        <v>525</v>
      </c>
    </row>
    <row r="462" spans="2:9" ht="15.75" customHeight="1">
      <c r="B462" s="78"/>
      <c r="C462" s="53"/>
      <c r="D462" s="54" t="s">
        <v>61</v>
      </c>
      <c r="E462" s="23" t="s">
        <v>581</v>
      </c>
      <c r="F462" s="298">
        <v>119755</v>
      </c>
      <c r="G462" s="321">
        <v>3100</v>
      </c>
      <c r="H462" s="371">
        <f t="shared" si="23"/>
        <v>122855</v>
      </c>
      <c r="I462" s="437" t="s">
        <v>525</v>
      </c>
    </row>
    <row r="463" spans="2:9" ht="24">
      <c r="B463" s="78"/>
      <c r="C463" s="53"/>
      <c r="D463" s="62">
        <v>4400</v>
      </c>
      <c r="E463" s="23" t="s">
        <v>226</v>
      </c>
      <c r="F463" s="298">
        <v>10000</v>
      </c>
      <c r="G463" s="321"/>
      <c r="H463" s="371">
        <f t="shared" si="23"/>
        <v>10000</v>
      </c>
      <c r="I463" s="437"/>
    </row>
    <row r="464" spans="2:9" ht="15" customHeight="1">
      <c r="B464" s="78"/>
      <c r="C464" s="53"/>
      <c r="D464" s="62">
        <v>4480</v>
      </c>
      <c r="E464" s="23" t="s">
        <v>212</v>
      </c>
      <c r="F464" s="298">
        <v>5500</v>
      </c>
      <c r="G464" s="321"/>
      <c r="H464" s="371">
        <f t="shared" si="23"/>
        <v>5500</v>
      </c>
      <c r="I464" s="437"/>
    </row>
    <row r="465" spans="2:9" ht="15" customHeight="1" thickBot="1">
      <c r="B465" s="81"/>
      <c r="C465" s="58"/>
      <c r="D465" s="54" t="s">
        <v>85</v>
      </c>
      <c r="E465" s="23" t="s">
        <v>86</v>
      </c>
      <c r="F465" s="301">
        <v>0</v>
      </c>
      <c r="G465" s="485">
        <v>5000</v>
      </c>
      <c r="H465" s="723">
        <f t="shared" si="23"/>
        <v>5000</v>
      </c>
      <c r="I465" s="724" t="s">
        <v>525</v>
      </c>
    </row>
    <row r="466" spans="2:9" ht="19.5" customHeight="1" thickBot="1">
      <c r="B466" s="143" t="s">
        <v>84</v>
      </c>
      <c r="C466" s="139"/>
      <c r="D466" s="139"/>
      <c r="E466" s="140" t="s">
        <v>209</v>
      </c>
      <c r="F466" s="304">
        <f>F467</f>
        <v>643662</v>
      </c>
      <c r="G466" s="304">
        <f>G467</f>
        <v>0</v>
      </c>
      <c r="H466" s="304">
        <f>H467</f>
        <v>643662</v>
      </c>
      <c r="I466" s="471"/>
    </row>
    <row r="467" spans="2:9" ht="17.25" customHeight="1">
      <c r="B467" s="114"/>
      <c r="C467" s="128" t="s">
        <v>162</v>
      </c>
      <c r="D467" s="381"/>
      <c r="E467" s="130" t="s">
        <v>228</v>
      </c>
      <c r="F467" s="303">
        <f>SUM(F468:F477)</f>
        <v>643662</v>
      </c>
      <c r="G467" s="303">
        <f>SUM(G468:G477)</f>
        <v>0</v>
      </c>
      <c r="H467" s="303">
        <f>SUM(H468:H477)</f>
        <v>643662</v>
      </c>
      <c r="I467" s="474"/>
    </row>
    <row r="468" spans="2:9" ht="48">
      <c r="B468" s="78"/>
      <c r="C468" s="53"/>
      <c r="D468" s="53" t="s">
        <v>229</v>
      </c>
      <c r="E468" s="23" t="s">
        <v>230</v>
      </c>
      <c r="F468" s="298">
        <v>95000</v>
      </c>
      <c r="G468" s="321"/>
      <c r="H468" s="371">
        <f aca="true" t="shared" si="24" ref="H468:H477">F468+G468</f>
        <v>95000</v>
      </c>
      <c r="I468" s="437"/>
    </row>
    <row r="469" spans="2:9" ht="16.5" customHeight="1">
      <c r="B469" s="78"/>
      <c r="C469" s="53"/>
      <c r="D469" s="54" t="s">
        <v>106</v>
      </c>
      <c r="E469" s="23" t="s">
        <v>107</v>
      </c>
      <c r="F469" s="298">
        <v>400</v>
      </c>
      <c r="G469" s="321"/>
      <c r="H469" s="371">
        <f t="shared" si="24"/>
        <v>400</v>
      </c>
      <c r="I469" s="437"/>
    </row>
    <row r="470" spans="2:9" ht="16.5" customHeight="1">
      <c r="B470" s="78"/>
      <c r="C470" s="53"/>
      <c r="D470" s="53">
        <v>4170</v>
      </c>
      <c r="E470" s="23" t="s">
        <v>66</v>
      </c>
      <c r="F470" s="298">
        <v>2000</v>
      </c>
      <c r="G470" s="321"/>
      <c r="H470" s="371">
        <f t="shared" si="24"/>
        <v>2000</v>
      </c>
      <c r="I470" s="437"/>
    </row>
    <row r="471" spans="2:9" ht="19.5" customHeight="1">
      <c r="B471" s="78"/>
      <c r="C471" s="53"/>
      <c r="D471" s="54" t="s">
        <v>89</v>
      </c>
      <c r="E471" s="23" t="s">
        <v>375</v>
      </c>
      <c r="F471" s="298">
        <v>201662</v>
      </c>
      <c r="G471" s="321"/>
      <c r="H471" s="371">
        <f t="shared" si="24"/>
        <v>201662</v>
      </c>
      <c r="I471" s="437"/>
    </row>
    <row r="472" spans="2:9" ht="15.75" customHeight="1">
      <c r="B472" s="78"/>
      <c r="C472" s="192"/>
      <c r="D472" s="62">
        <v>4220</v>
      </c>
      <c r="E472" s="23" t="s">
        <v>139</v>
      </c>
      <c r="F472" s="298">
        <v>6000</v>
      </c>
      <c r="G472" s="321"/>
      <c r="H472" s="371">
        <f t="shared" si="24"/>
        <v>6000</v>
      </c>
      <c r="I472" s="437"/>
    </row>
    <row r="473" spans="2:9" ht="15.75" customHeight="1">
      <c r="B473" s="78"/>
      <c r="C473" s="192"/>
      <c r="D473" s="54" t="s">
        <v>113</v>
      </c>
      <c r="E473" s="23" t="s">
        <v>67</v>
      </c>
      <c r="F473" s="298">
        <v>120000</v>
      </c>
      <c r="G473" s="321"/>
      <c r="H473" s="371">
        <f t="shared" si="24"/>
        <v>120000</v>
      </c>
      <c r="I473" s="437"/>
    </row>
    <row r="474" spans="2:9" ht="15.75" customHeight="1">
      <c r="B474" s="78"/>
      <c r="C474" s="192"/>
      <c r="D474" s="54" t="s">
        <v>114</v>
      </c>
      <c r="E474" s="23" t="s">
        <v>376</v>
      </c>
      <c r="F474" s="298">
        <v>122100</v>
      </c>
      <c r="G474" s="321"/>
      <c r="H474" s="371">
        <f t="shared" si="24"/>
        <v>122100</v>
      </c>
      <c r="I474" s="437"/>
    </row>
    <row r="475" spans="2:9" ht="15.75" customHeight="1">
      <c r="B475" s="78"/>
      <c r="C475" s="192"/>
      <c r="D475" s="54" t="s">
        <v>61</v>
      </c>
      <c r="E475" s="23" t="s">
        <v>62</v>
      </c>
      <c r="F475" s="298">
        <v>62000</v>
      </c>
      <c r="G475" s="321"/>
      <c r="H475" s="371">
        <f t="shared" si="24"/>
        <v>62000</v>
      </c>
      <c r="I475" s="437"/>
    </row>
    <row r="476" spans="2:9" ht="15.75" customHeight="1">
      <c r="B476" s="78"/>
      <c r="C476" s="192"/>
      <c r="D476" s="54" t="s">
        <v>94</v>
      </c>
      <c r="E476" s="23" t="s">
        <v>71</v>
      </c>
      <c r="F476" s="298">
        <v>3000</v>
      </c>
      <c r="G476" s="321"/>
      <c r="H476" s="371">
        <f t="shared" si="24"/>
        <v>3000</v>
      </c>
      <c r="I476" s="437"/>
    </row>
    <row r="477" spans="2:9" ht="15.75" customHeight="1">
      <c r="B477" s="494"/>
      <c r="C477" s="192"/>
      <c r="D477" s="62">
        <v>6060</v>
      </c>
      <c r="E477" s="23" t="s">
        <v>72</v>
      </c>
      <c r="F477" s="495">
        <v>31500</v>
      </c>
      <c r="G477" s="359"/>
      <c r="H477" s="379">
        <f t="shared" si="24"/>
        <v>31500</v>
      </c>
      <c r="I477" s="473"/>
    </row>
    <row r="478" spans="2:9" s="64" customFormat="1" ht="4.5" customHeight="1" thickBot="1">
      <c r="B478" s="197"/>
      <c r="C478" s="198"/>
      <c r="D478" s="198"/>
      <c r="E478" s="38"/>
      <c r="F478" s="317"/>
      <c r="G478" s="382"/>
      <c r="H478" s="382"/>
      <c r="I478" s="386"/>
    </row>
    <row r="479" spans="2:9" ht="17.25" customHeight="1" thickBot="1">
      <c r="B479" s="148"/>
      <c r="C479" s="149"/>
      <c r="D479" s="150"/>
      <c r="E479" s="151" t="s">
        <v>163</v>
      </c>
      <c r="F479" s="304">
        <f>F11+F27+F30+F41+F50+F53+F110+F123+F137+F144+F147+F150+F271+F288+F334+F344+F357+F412+F444+F466</f>
        <v>39864513.56</v>
      </c>
      <c r="G479" s="304">
        <f>G11+G27+G30+G41+G50+G53+G110+G123+G137+G144+G147+G150+G271+G288+G334+G344+G357+G412+G444+G466</f>
        <v>-452073</v>
      </c>
      <c r="H479" s="304">
        <f>H11+H27+H30+H41+H50+H53+H110+H123+H137+H144+H147+H150+H271+H288+H334+H344+H357+H412+H444+H466</f>
        <v>39412440.56</v>
      </c>
      <c r="I479" s="377"/>
    </row>
    <row r="480" spans="2:6" ht="26.25" customHeight="1">
      <c r="B480" s="65"/>
      <c r="C480" s="65"/>
      <c r="D480" s="66"/>
      <c r="E480" s="67"/>
      <c r="F480" s="48"/>
    </row>
    <row r="481" spans="2:6" ht="26.25" customHeight="1">
      <c r="B481" s="65"/>
      <c r="C481" s="65"/>
      <c r="D481" s="66"/>
      <c r="E481" s="67"/>
      <c r="F481" s="48"/>
    </row>
    <row r="482" spans="2:6" ht="26.25" customHeight="1">
      <c r="B482" s="65"/>
      <c r="C482" s="65"/>
      <c r="D482" s="66"/>
      <c r="E482" s="67"/>
      <c r="F482" s="48"/>
    </row>
    <row r="483" spans="2:6" ht="26.25" customHeight="1">
      <c r="B483" s="65"/>
      <c r="C483" s="65"/>
      <c r="D483" s="66"/>
      <c r="E483" s="67"/>
      <c r="F483" s="48"/>
    </row>
    <row r="484" spans="2:6" ht="26.25" customHeight="1">
      <c r="B484" s="65"/>
      <c r="C484" s="65"/>
      <c r="D484" s="66"/>
      <c r="E484" s="67"/>
      <c r="F484" s="48"/>
    </row>
    <row r="485" spans="2:6" ht="26.25" customHeight="1">
      <c r="B485" s="65"/>
      <c r="C485" s="65"/>
      <c r="D485" s="66"/>
      <c r="E485" s="67"/>
      <c r="F485" s="48"/>
    </row>
    <row r="486" spans="2:6" ht="26.25" customHeight="1">
      <c r="B486" s="65"/>
      <c r="C486" s="65"/>
      <c r="D486" s="66"/>
      <c r="E486" s="67"/>
      <c r="F486" s="48"/>
    </row>
    <row r="487" spans="2:6" ht="26.25" customHeight="1">
      <c r="B487" s="65"/>
      <c r="C487" s="65"/>
      <c r="D487" s="66"/>
      <c r="E487" s="67"/>
      <c r="F487" s="48"/>
    </row>
    <row r="488" spans="2:6" ht="26.25" customHeight="1">
      <c r="B488" s="65"/>
      <c r="C488" s="65"/>
      <c r="D488" s="66"/>
      <c r="E488" s="67"/>
      <c r="F488" s="48"/>
    </row>
    <row r="489" spans="2:6" ht="26.25" customHeight="1">
      <c r="B489" s="65"/>
      <c r="C489" s="65"/>
      <c r="D489" s="66"/>
      <c r="E489" s="67"/>
      <c r="F489" s="48"/>
    </row>
    <row r="490" spans="2:6" ht="26.25" customHeight="1">
      <c r="B490" s="65"/>
      <c r="C490" s="65"/>
      <c r="D490" s="66"/>
      <c r="E490" s="67"/>
      <c r="F490" s="48"/>
    </row>
    <row r="491" spans="2:6" ht="26.25" customHeight="1">
      <c r="B491" s="65"/>
      <c r="C491" s="65"/>
      <c r="D491" s="66"/>
      <c r="E491" s="67"/>
      <c r="F491" s="48"/>
    </row>
    <row r="492" spans="2:6" ht="26.25" customHeight="1">
      <c r="B492" s="65"/>
      <c r="C492" s="65"/>
      <c r="D492" s="66"/>
      <c r="E492" s="67"/>
      <c r="F492" s="48"/>
    </row>
    <row r="493" spans="2:6" ht="26.25" customHeight="1">
      <c r="B493" s="65"/>
      <c r="C493" s="65"/>
      <c r="D493" s="66"/>
      <c r="E493" s="67"/>
      <c r="F493" s="48"/>
    </row>
    <row r="494" spans="2:6" ht="26.25" customHeight="1">
      <c r="B494" s="65"/>
      <c r="C494" s="65"/>
      <c r="D494" s="66"/>
      <c r="E494" s="67"/>
      <c r="F494" s="48"/>
    </row>
    <row r="495" spans="2:6" ht="26.25" customHeight="1">
      <c r="B495" s="65"/>
      <c r="C495" s="65"/>
      <c r="D495" s="66"/>
      <c r="E495" s="67"/>
      <c r="F495" s="48"/>
    </row>
    <row r="496" spans="2:6" ht="26.25" customHeight="1">
      <c r="B496" s="65"/>
      <c r="C496" s="65"/>
      <c r="D496" s="66"/>
      <c r="E496" s="67"/>
      <c r="F496" s="48"/>
    </row>
    <row r="497" spans="2:6" ht="26.25" customHeight="1">
      <c r="B497" s="65"/>
      <c r="C497" s="65"/>
      <c r="D497" s="66"/>
      <c r="E497" s="67"/>
      <c r="F497" s="48"/>
    </row>
    <row r="498" spans="2:6" ht="26.25" customHeight="1">
      <c r="B498" s="65"/>
      <c r="C498" s="65"/>
      <c r="D498" s="66"/>
      <c r="E498" s="67"/>
      <c r="F498" s="48"/>
    </row>
    <row r="499" spans="2:6" ht="26.25" customHeight="1">
      <c r="B499" s="65"/>
      <c r="C499" s="65"/>
      <c r="D499" s="66"/>
      <c r="E499" s="67"/>
      <c r="F499" s="48"/>
    </row>
    <row r="500" spans="2:6" ht="26.25" customHeight="1">
      <c r="B500" s="65"/>
      <c r="C500" s="65"/>
      <c r="D500" s="66"/>
      <c r="E500" s="67"/>
      <c r="F500" s="48"/>
    </row>
    <row r="501" spans="2:6" ht="26.25" customHeight="1">
      <c r="B501" s="65"/>
      <c r="C501" s="65"/>
      <c r="D501" s="66"/>
      <c r="E501" s="67"/>
      <c r="F501" s="48"/>
    </row>
    <row r="502" spans="2:6" ht="26.25" customHeight="1">
      <c r="B502" s="65"/>
      <c r="C502" s="65"/>
      <c r="D502" s="66"/>
      <c r="E502" s="67"/>
      <c r="F502" s="48"/>
    </row>
    <row r="503" spans="2:6" ht="26.25" customHeight="1">
      <c r="B503" s="65"/>
      <c r="C503" s="65"/>
      <c r="D503" s="66"/>
      <c r="E503" s="67"/>
      <c r="F503" s="48"/>
    </row>
    <row r="504" spans="2:6" ht="26.25" customHeight="1">
      <c r="B504" s="65"/>
      <c r="C504" s="65"/>
      <c r="D504" s="66"/>
      <c r="E504" s="67"/>
      <c r="F504" s="48"/>
    </row>
    <row r="505" spans="2:8" ht="26.25" customHeight="1">
      <c r="B505" s="65"/>
      <c r="C505" s="65"/>
      <c r="D505" s="66"/>
      <c r="E505" s="67"/>
      <c r="G505" s="202"/>
      <c r="H505" s="455"/>
    </row>
    <row r="506" spans="2:8" ht="26.25" customHeight="1">
      <c r="B506" s="65"/>
      <c r="C506" s="65"/>
      <c r="D506" s="66"/>
      <c r="E506" s="67"/>
      <c r="G506" s="202"/>
      <c r="H506" s="455"/>
    </row>
    <row r="507" spans="2:8" ht="26.25" customHeight="1">
      <c r="B507" s="65"/>
      <c r="C507" s="65"/>
      <c r="D507" s="66"/>
      <c r="E507" s="67"/>
      <c r="F507" s="48"/>
      <c r="G507" s="202"/>
      <c r="H507" s="455"/>
    </row>
    <row r="508" spans="2:6" ht="14.25">
      <c r="B508" s="65"/>
      <c r="C508" s="65"/>
      <c r="D508" s="66"/>
      <c r="E508" s="67"/>
      <c r="F508" s="48"/>
    </row>
    <row r="509" spans="2:6" ht="27" customHeight="1">
      <c r="B509" s="65"/>
      <c r="C509" s="65"/>
      <c r="D509" s="66"/>
      <c r="E509" s="67"/>
      <c r="F509" s="48"/>
    </row>
    <row r="510" spans="2:5" ht="25.5" customHeight="1">
      <c r="B510" s="65"/>
      <c r="C510" s="65"/>
      <c r="D510" s="66"/>
      <c r="E510" s="67"/>
    </row>
    <row r="511" spans="2:6" ht="14.25">
      <c r="B511" s="65"/>
      <c r="C511" s="65"/>
      <c r="D511" s="66"/>
      <c r="E511" s="67"/>
      <c r="F511" s="48"/>
    </row>
    <row r="520" ht="14.25">
      <c r="F520" s="48"/>
    </row>
  </sheetData>
  <sheetProtection/>
  <mergeCells count="1">
    <mergeCell ref="E6:H6"/>
  </mergeCells>
  <printOptions/>
  <pageMargins left="0.3937007874015748" right="0" top="0.5905511811023623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4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4.28125" style="27" customWidth="1"/>
    <col min="2" max="2" width="5.28125" style="27" bestFit="1" customWidth="1"/>
    <col min="3" max="3" width="7.28125" style="27" bestFit="1" customWidth="1"/>
    <col min="4" max="4" width="5.57421875" style="27" customWidth="1"/>
    <col min="5" max="5" width="70.8515625" style="27" customWidth="1"/>
    <col min="6" max="6" width="17.28125" style="27" customWidth="1"/>
    <col min="7" max="7" width="14.8515625" style="27" customWidth="1"/>
    <col min="8" max="8" width="17.28125" style="27" customWidth="1"/>
    <col min="9" max="9" width="2.28125" style="27" customWidth="1"/>
    <col min="10" max="16384" width="9.140625" style="27" customWidth="1"/>
  </cols>
  <sheetData>
    <row r="2" spans="6:9" ht="12.75">
      <c r="F2" t="s">
        <v>389</v>
      </c>
      <c r="G2" s="93"/>
      <c r="H2" s="93"/>
      <c r="I2" s="93"/>
    </row>
    <row r="3" spans="6:9" ht="12.75">
      <c r="F3" s="106" t="s">
        <v>582</v>
      </c>
      <c r="G3" s="93"/>
      <c r="H3" s="93"/>
      <c r="I3" s="93"/>
    </row>
    <row r="4" spans="6:9" ht="12.75">
      <c r="F4" s="106" t="s">
        <v>559</v>
      </c>
      <c r="G4" s="93"/>
      <c r="H4" s="93"/>
      <c r="I4" s="93"/>
    </row>
    <row r="5" ht="12" customHeight="1">
      <c r="E5" s="102"/>
    </row>
    <row r="6" spans="4:12" ht="33.75" customHeight="1">
      <c r="D6" s="761" t="s">
        <v>340</v>
      </c>
      <c r="E6" s="761"/>
      <c r="F6" s="761"/>
      <c r="G6" s="761"/>
      <c r="H6" s="30"/>
      <c r="I6" s="30"/>
      <c r="J6" s="30"/>
      <c r="K6" s="30"/>
      <c r="L6" s="30"/>
    </row>
    <row r="7" spans="3:12" ht="14.25" customHeight="1"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3:12" ht="17.25" customHeight="1" thickBot="1">
      <c r="C8" s="762" t="s">
        <v>45</v>
      </c>
      <c r="D8" s="762"/>
      <c r="E8" s="762"/>
      <c r="F8" s="30"/>
      <c r="G8" s="30"/>
      <c r="H8" s="30"/>
      <c r="I8" s="30"/>
      <c r="J8" s="30"/>
      <c r="K8" s="30"/>
      <c r="L8" s="30"/>
    </row>
    <row r="9" spans="2:8" ht="26.25" customHeight="1" thickBot="1">
      <c r="B9" s="31" t="s">
        <v>0</v>
      </c>
      <c r="C9" s="32" t="s">
        <v>1</v>
      </c>
      <c r="D9" s="33" t="s">
        <v>2</v>
      </c>
      <c r="E9" s="34" t="s">
        <v>164</v>
      </c>
      <c r="F9" s="389" t="s">
        <v>339</v>
      </c>
      <c r="G9" s="401" t="s">
        <v>390</v>
      </c>
      <c r="H9" s="402" t="s">
        <v>391</v>
      </c>
    </row>
    <row r="10" spans="2:8" ht="18" customHeight="1" thickBot="1">
      <c r="B10" s="171" t="s">
        <v>74</v>
      </c>
      <c r="C10" s="139"/>
      <c r="D10" s="139"/>
      <c r="E10" s="502" t="s">
        <v>75</v>
      </c>
      <c r="F10" s="391">
        <f aca="true" t="shared" si="0" ref="F10:H11">F11</f>
        <v>632305.5</v>
      </c>
      <c r="G10" s="400">
        <f t="shared" si="0"/>
        <v>0</v>
      </c>
      <c r="H10" s="152">
        <f t="shared" si="0"/>
        <v>632305.5</v>
      </c>
    </row>
    <row r="11" spans="2:8" ht="16.5" customHeight="1">
      <c r="B11" s="503"/>
      <c r="C11" s="504" t="s">
        <v>210</v>
      </c>
      <c r="D11" s="156"/>
      <c r="E11" s="479" t="s">
        <v>41</v>
      </c>
      <c r="F11" s="393">
        <f t="shared" si="0"/>
        <v>632305.5</v>
      </c>
      <c r="G11" s="393">
        <f t="shared" si="0"/>
        <v>0</v>
      </c>
      <c r="H11" s="252">
        <f t="shared" si="0"/>
        <v>632305.5</v>
      </c>
    </row>
    <row r="12" spans="2:8" ht="22.5" customHeight="1" thickBot="1">
      <c r="B12" s="500"/>
      <c r="C12" s="501"/>
      <c r="D12" s="189" t="s">
        <v>48</v>
      </c>
      <c r="E12" s="190" t="s">
        <v>49</v>
      </c>
      <c r="F12" s="505">
        <v>632305.5</v>
      </c>
      <c r="G12" s="506"/>
      <c r="H12" s="418">
        <f>F12+G12</f>
        <v>632305.5</v>
      </c>
    </row>
    <row r="13" spans="2:8" ht="18" customHeight="1" thickBot="1">
      <c r="B13" s="171" t="s">
        <v>46</v>
      </c>
      <c r="C13" s="172"/>
      <c r="D13" s="172"/>
      <c r="E13" s="174" t="s">
        <v>11</v>
      </c>
      <c r="F13" s="391">
        <f>F14</f>
        <v>74689</v>
      </c>
      <c r="G13" s="405"/>
      <c r="H13" s="152">
        <f>H14</f>
        <v>74689</v>
      </c>
    </row>
    <row r="14" spans="2:8" ht="16.5" customHeight="1">
      <c r="B14" s="412"/>
      <c r="C14" s="251" t="s">
        <v>47</v>
      </c>
      <c r="D14" s="251"/>
      <c r="E14" s="413" t="s">
        <v>201</v>
      </c>
      <c r="F14" s="393">
        <f>F15</f>
        <v>74689</v>
      </c>
      <c r="G14" s="414"/>
      <c r="H14" s="252">
        <f>H15</f>
        <v>74689</v>
      </c>
    </row>
    <row r="15" spans="2:8" ht="24.75" thickBot="1">
      <c r="B15" s="406"/>
      <c r="C15" s="407"/>
      <c r="D15" s="407" t="s">
        <v>48</v>
      </c>
      <c r="E15" s="16" t="s">
        <v>49</v>
      </c>
      <c r="F15" s="262">
        <v>74689</v>
      </c>
      <c r="G15" s="408"/>
      <c r="H15" s="415">
        <f>F15+G15</f>
        <v>74689</v>
      </c>
    </row>
    <row r="16" spans="2:8" ht="30.75" thickBot="1">
      <c r="B16" s="171" t="s">
        <v>50</v>
      </c>
      <c r="C16" s="172"/>
      <c r="D16" s="172"/>
      <c r="E16" s="173" t="s">
        <v>215</v>
      </c>
      <c r="F16" s="391">
        <f>F17+F19</f>
        <v>26161</v>
      </c>
      <c r="G16" s="391">
        <f>G17+G19</f>
        <v>0</v>
      </c>
      <c r="H16" s="152">
        <f>H17+H19</f>
        <v>26161</v>
      </c>
    </row>
    <row r="17" spans="2:8" ht="14.25">
      <c r="B17" s="183"/>
      <c r="C17" s="177" t="s">
        <v>51</v>
      </c>
      <c r="D17" s="177"/>
      <c r="E17" s="410" t="s">
        <v>17</v>
      </c>
      <c r="F17" s="390">
        <f>F18</f>
        <v>1774</v>
      </c>
      <c r="G17" s="404"/>
      <c r="H17" s="184">
        <f>H18</f>
        <v>1774</v>
      </c>
    </row>
    <row r="18" spans="2:8" ht="24">
      <c r="B18" s="185"/>
      <c r="C18" s="35"/>
      <c r="D18" s="35" t="s">
        <v>48</v>
      </c>
      <c r="E18" s="23" t="s">
        <v>49</v>
      </c>
      <c r="F18" s="263">
        <v>1774</v>
      </c>
      <c r="G18" s="403"/>
      <c r="H18" s="416">
        <f>F18+G18</f>
        <v>1774</v>
      </c>
    </row>
    <row r="19" spans="2:8" ht="14.25" customHeight="1">
      <c r="B19" s="486"/>
      <c r="C19" s="487">
        <v>75113</v>
      </c>
      <c r="D19" s="487"/>
      <c r="E19" s="255" t="s">
        <v>405</v>
      </c>
      <c r="F19" s="390">
        <f>F20</f>
        <v>24387</v>
      </c>
      <c r="G19" s="390">
        <f>G20</f>
        <v>0</v>
      </c>
      <c r="H19" s="184">
        <f>H20</f>
        <v>24387</v>
      </c>
    </row>
    <row r="20" spans="2:8" ht="24.75" thickBot="1">
      <c r="B20" s="439"/>
      <c r="C20" s="440"/>
      <c r="D20" s="440" t="s">
        <v>48</v>
      </c>
      <c r="E20" s="488" t="s">
        <v>49</v>
      </c>
      <c r="F20" s="441">
        <v>24387</v>
      </c>
      <c r="G20" s="492"/>
      <c r="H20" s="418">
        <f>F20+G20</f>
        <v>24387</v>
      </c>
    </row>
    <row r="21" spans="2:8" ht="16.5" thickBot="1">
      <c r="B21" s="171" t="s">
        <v>53</v>
      </c>
      <c r="C21" s="172"/>
      <c r="D21" s="172"/>
      <c r="E21" s="174" t="s">
        <v>39</v>
      </c>
      <c r="F21" s="443">
        <f aca="true" t="shared" si="1" ref="F21:H22">F22</f>
        <v>50</v>
      </c>
      <c r="G21" s="443"/>
      <c r="H21" s="444">
        <f t="shared" si="1"/>
        <v>50</v>
      </c>
    </row>
    <row r="22" spans="2:8" ht="14.25">
      <c r="B22" s="438"/>
      <c r="C22" s="177" t="s">
        <v>143</v>
      </c>
      <c r="D22" s="177"/>
      <c r="E22" s="410" t="s">
        <v>194</v>
      </c>
      <c r="F22" s="390">
        <f t="shared" si="1"/>
        <v>50</v>
      </c>
      <c r="G22" s="390"/>
      <c r="H22" s="184">
        <f t="shared" si="1"/>
        <v>50</v>
      </c>
    </row>
    <row r="23" spans="2:8" ht="24.75" thickBot="1">
      <c r="B23" s="439"/>
      <c r="C23" s="440"/>
      <c r="D23" s="189" t="s">
        <v>48</v>
      </c>
      <c r="E23" s="190" t="s">
        <v>49</v>
      </c>
      <c r="F23" s="441">
        <v>50</v>
      </c>
      <c r="G23" s="442"/>
      <c r="H23" s="418">
        <f>F23+G23</f>
        <v>50</v>
      </c>
    </row>
    <row r="24" spans="2:8" ht="16.5" thickBot="1">
      <c r="B24" s="171" t="s">
        <v>301</v>
      </c>
      <c r="C24" s="172"/>
      <c r="D24" s="172"/>
      <c r="E24" s="174" t="s">
        <v>297</v>
      </c>
      <c r="F24" s="392">
        <f>F25+F27+F29+F31+F33</f>
        <v>9503113</v>
      </c>
      <c r="G24" s="392">
        <f>G25+G27+G29+G31+G33</f>
        <v>221325</v>
      </c>
      <c r="H24" s="234">
        <f>H25+H27+H29+H31+H33</f>
        <v>9724438</v>
      </c>
    </row>
    <row r="25" spans="2:8" ht="14.25">
      <c r="B25" s="409"/>
      <c r="C25" s="177" t="s">
        <v>302</v>
      </c>
      <c r="D25" s="177"/>
      <c r="E25" s="410" t="s">
        <v>298</v>
      </c>
      <c r="F25" s="390">
        <f>F26</f>
        <v>5878169</v>
      </c>
      <c r="G25" s="411"/>
      <c r="H25" s="184">
        <f>H26</f>
        <v>5878169</v>
      </c>
    </row>
    <row r="26" spans="2:8" ht="36">
      <c r="B26" s="185"/>
      <c r="C26" s="35"/>
      <c r="D26" s="35" t="s">
        <v>300</v>
      </c>
      <c r="E26" s="23" t="s">
        <v>299</v>
      </c>
      <c r="F26" s="263">
        <v>5878169</v>
      </c>
      <c r="G26" s="403"/>
      <c r="H26" s="416">
        <f>F26+G26</f>
        <v>5878169</v>
      </c>
    </row>
    <row r="27" spans="2:8" ht="27" customHeight="1">
      <c r="B27" s="186"/>
      <c r="C27" s="179" t="s">
        <v>303</v>
      </c>
      <c r="D27" s="24"/>
      <c r="E27" s="255" t="s">
        <v>219</v>
      </c>
      <c r="F27" s="394">
        <f>F28</f>
        <v>3598106</v>
      </c>
      <c r="G27" s="396"/>
      <c r="H27" s="187">
        <f>H28</f>
        <v>3598106</v>
      </c>
    </row>
    <row r="28" spans="2:8" ht="24">
      <c r="B28" s="185"/>
      <c r="C28" s="35"/>
      <c r="D28" s="35" t="s">
        <v>48</v>
      </c>
      <c r="E28" s="23" t="s">
        <v>49</v>
      </c>
      <c r="F28" s="263">
        <v>3598106</v>
      </c>
      <c r="G28" s="403"/>
      <c r="H28" s="416">
        <f>F28+G28</f>
        <v>3598106</v>
      </c>
    </row>
    <row r="29" spans="2:8" ht="14.25">
      <c r="B29" s="185"/>
      <c r="C29" s="478" t="s">
        <v>395</v>
      </c>
      <c r="D29" s="179"/>
      <c r="E29" s="479" t="s">
        <v>394</v>
      </c>
      <c r="F29" s="394">
        <f>F30</f>
        <v>300</v>
      </c>
      <c r="G29" s="394">
        <f>G30</f>
        <v>0</v>
      </c>
      <c r="H29" s="187">
        <f>H30</f>
        <v>300</v>
      </c>
    </row>
    <row r="30" spans="2:8" ht="24">
      <c r="B30" s="185"/>
      <c r="C30" s="35"/>
      <c r="D30" s="35" t="s">
        <v>48</v>
      </c>
      <c r="E30" s="23" t="s">
        <v>49</v>
      </c>
      <c r="F30" s="263">
        <v>300</v>
      </c>
      <c r="G30" s="403"/>
      <c r="H30" s="416">
        <f>F30+G30</f>
        <v>300</v>
      </c>
    </row>
    <row r="31" spans="2:8" ht="14.25">
      <c r="B31" s="185"/>
      <c r="C31" s="710" t="s">
        <v>331</v>
      </c>
      <c r="D31" s="177"/>
      <c r="E31" s="410" t="s">
        <v>232</v>
      </c>
      <c r="F31" s="394">
        <f>F32</f>
        <v>0</v>
      </c>
      <c r="G31" s="394">
        <f>G32</f>
        <v>219325</v>
      </c>
      <c r="H31" s="187">
        <f>H32</f>
        <v>219325</v>
      </c>
    </row>
    <row r="32" spans="2:8" ht="24">
      <c r="B32" s="185"/>
      <c r="C32" s="35"/>
      <c r="D32" s="35" t="s">
        <v>48</v>
      </c>
      <c r="E32" s="23" t="s">
        <v>49</v>
      </c>
      <c r="F32" s="711">
        <v>0</v>
      </c>
      <c r="G32" s="403">
        <v>219325</v>
      </c>
      <c r="H32" s="416">
        <f>F32+G32</f>
        <v>219325</v>
      </c>
    </row>
    <row r="33" spans="2:8" ht="42" customHeight="1">
      <c r="B33" s="186"/>
      <c r="C33" s="177" t="s">
        <v>344</v>
      </c>
      <c r="D33" s="177"/>
      <c r="E33" s="178" t="s">
        <v>354</v>
      </c>
      <c r="F33" s="390">
        <f>F34</f>
        <v>26538</v>
      </c>
      <c r="G33" s="390">
        <f>G34</f>
        <v>2000</v>
      </c>
      <c r="H33" s="184">
        <f>H34</f>
        <v>28538</v>
      </c>
    </row>
    <row r="34" spans="2:8" ht="24.75" thickBot="1">
      <c r="B34" s="188"/>
      <c r="C34" s="189"/>
      <c r="D34" s="189" t="s">
        <v>48</v>
      </c>
      <c r="E34" s="190" t="s">
        <v>49</v>
      </c>
      <c r="F34" s="395">
        <v>26538</v>
      </c>
      <c r="G34" s="417">
        <v>2000</v>
      </c>
      <c r="H34" s="418">
        <f>F34+G34</f>
        <v>28538</v>
      </c>
    </row>
    <row r="35" spans="2:8" ht="13.5" thickBot="1">
      <c r="B35" s="37"/>
      <c r="C35" s="37"/>
      <c r="D35" s="37"/>
      <c r="E35" s="38"/>
      <c r="F35" s="39"/>
      <c r="G35" s="36"/>
      <c r="H35" s="36"/>
    </row>
    <row r="36" spans="2:8" ht="16.5" thickBot="1">
      <c r="B36" s="40"/>
      <c r="C36" s="40"/>
      <c r="D36" s="40"/>
      <c r="E36" s="175" t="s">
        <v>56</v>
      </c>
      <c r="F36" s="423">
        <f>F10+F13+F16+F21+F24</f>
        <v>10236318.5</v>
      </c>
      <c r="G36" s="423">
        <f>G10+G13+G16+G21+G24</f>
        <v>221325</v>
      </c>
      <c r="H36" s="422">
        <f>H10+H13+H16+H21+H24</f>
        <v>10457643.5</v>
      </c>
    </row>
    <row r="37" spans="2:8" ht="15.75">
      <c r="B37" s="40"/>
      <c r="C37" s="40"/>
      <c r="D37" s="40"/>
      <c r="E37" s="42"/>
      <c r="F37" s="43"/>
      <c r="G37" s="41"/>
      <c r="H37" s="41"/>
    </row>
    <row r="38" spans="2:8" ht="15.75">
      <c r="B38" s="40"/>
      <c r="C38" s="40"/>
      <c r="D38" s="40"/>
      <c r="E38" s="42"/>
      <c r="F38" s="43"/>
      <c r="G38" s="41"/>
      <c r="H38" s="41"/>
    </row>
    <row r="39" spans="2:8" ht="18.75" customHeight="1" thickBot="1">
      <c r="B39" s="37"/>
      <c r="C39" s="762" t="s">
        <v>57</v>
      </c>
      <c r="D39" s="762"/>
      <c r="E39" s="762"/>
      <c r="F39" s="39"/>
      <c r="H39" s="201" t="s">
        <v>265</v>
      </c>
    </row>
    <row r="40" spans="2:8" ht="24" customHeight="1" thickBot="1">
      <c r="B40" s="31" t="s">
        <v>0</v>
      </c>
      <c r="C40" s="32" t="s">
        <v>1</v>
      </c>
      <c r="D40" s="33" t="s">
        <v>2</v>
      </c>
      <c r="E40" s="34" t="s">
        <v>164</v>
      </c>
      <c r="F40" s="294" t="s">
        <v>339</v>
      </c>
      <c r="G40" s="401" t="s">
        <v>390</v>
      </c>
      <c r="H40" s="402" t="s">
        <v>391</v>
      </c>
    </row>
    <row r="41" spans="2:8" ht="17.25" customHeight="1" thickBot="1">
      <c r="B41" s="171" t="s">
        <v>74</v>
      </c>
      <c r="C41" s="139"/>
      <c r="D41" s="139"/>
      <c r="E41" s="502" t="s">
        <v>75</v>
      </c>
      <c r="F41" s="508">
        <f>F42</f>
        <v>632305.5</v>
      </c>
      <c r="G41" s="514">
        <f>G42</f>
        <v>0</v>
      </c>
      <c r="H41" s="515">
        <f>H42</f>
        <v>632305.5</v>
      </c>
    </row>
    <row r="42" spans="2:8" ht="15.75" customHeight="1">
      <c r="B42" s="503"/>
      <c r="C42" s="504" t="s">
        <v>210</v>
      </c>
      <c r="D42" s="156"/>
      <c r="E42" s="479" t="s">
        <v>41</v>
      </c>
      <c r="F42" s="509">
        <f>SUM(F43:F48)</f>
        <v>632305.5</v>
      </c>
      <c r="G42" s="509">
        <f>SUM(G43:G48)</f>
        <v>0</v>
      </c>
      <c r="H42" s="516">
        <f>SUM(H43:H48)</f>
        <v>632305.5</v>
      </c>
    </row>
    <row r="43" spans="2:8" ht="15.75" customHeight="1">
      <c r="B43" s="507"/>
      <c r="C43" s="510"/>
      <c r="D43" s="54" t="s">
        <v>102</v>
      </c>
      <c r="E43" s="23" t="s">
        <v>305</v>
      </c>
      <c r="F43" s="511">
        <v>9660</v>
      </c>
      <c r="G43" s="359"/>
      <c r="H43" s="425">
        <f aca="true" t="shared" si="2" ref="H43:H48">F43+G43</f>
        <v>9660</v>
      </c>
    </row>
    <row r="44" spans="2:8" ht="15.75" customHeight="1">
      <c r="B44" s="507"/>
      <c r="C44" s="510"/>
      <c r="D44" s="54" t="s">
        <v>104</v>
      </c>
      <c r="E44" s="23" t="s">
        <v>306</v>
      </c>
      <c r="F44" s="512">
        <v>1651.86</v>
      </c>
      <c r="G44" s="359"/>
      <c r="H44" s="425">
        <f t="shared" si="2"/>
        <v>1651.86</v>
      </c>
    </row>
    <row r="45" spans="2:8" ht="15.75" customHeight="1">
      <c r="B45" s="507"/>
      <c r="C45" s="510"/>
      <c r="D45" s="53">
        <v>4120</v>
      </c>
      <c r="E45" s="23" t="s">
        <v>307</v>
      </c>
      <c r="F45" s="511">
        <v>108.05</v>
      </c>
      <c r="G45" s="359"/>
      <c r="H45" s="425">
        <f t="shared" si="2"/>
        <v>108.05</v>
      </c>
    </row>
    <row r="46" spans="2:8" ht="15.75" customHeight="1">
      <c r="B46" s="507"/>
      <c r="C46" s="510"/>
      <c r="D46" s="54" t="s">
        <v>89</v>
      </c>
      <c r="E46" s="23" t="s">
        <v>308</v>
      </c>
      <c r="F46" s="512">
        <v>131.63</v>
      </c>
      <c r="G46" s="359"/>
      <c r="H46" s="425">
        <f t="shared" si="2"/>
        <v>131.63</v>
      </c>
    </row>
    <row r="47" spans="2:8" ht="15.75" customHeight="1">
      <c r="B47" s="507"/>
      <c r="C47" s="510"/>
      <c r="D47" s="54" t="s">
        <v>61</v>
      </c>
      <c r="E47" s="23" t="s">
        <v>311</v>
      </c>
      <c r="F47" s="511">
        <v>846.6</v>
      </c>
      <c r="G47" s="359"/>
      <c r="H47" s="425">
        <f t="shared" si="2"/>
        <v>846.6</v>
      </c>
    </row>
    <row r="48" spans="2:8" ht="15.75" customHeight="1" thickBot="1">
      <c r="B48" s="500"/>
      <c r="C48" s="513"/>
      <c r="D48" s="451" t="s">
        <v>94</v>
      </c>
      <c r="E48" s="190" t="s">
        <v>321</v>
      </c>
      <c r="F48" s="505">
        <v>619907.36</v>
      </c>
      <c r="G48" s="517"/>
      <c r="H48" s="428">
        <f t="shared" si="2"/>
        <v>619907.36</v>
      </c>
    </row>
    <row r="49" spans="2:8" ht="16.5" thickBot="1">
      <c r="B49" s="171" t="s">
        <v>46</v>
      </c>
      <c r="C49" s="172"/>
      <c r="D49" s="172"/>
      <c r="E49" s="174" t="s">
        <v>11</v>
      </c>
      <c r="F49" s="391">
        <f>F50</f>
        <v>74689</v>
      </c>
      <c r="G49" s="419"/>
      <c r="H49" s="152">
        <f>H50</f>
        <v>74689</v>
      </c>
    </row>
    <row r="50" spans="2:8" ht="14.25">
      <c r="B50" s="412"/>
      <c r="C50" s="251" t="s">
        <v>47</v>
      </c>
      <c r="D50" s="251"/>
      <c r="E50" s="413" t="s">
        <v>201</v>
      </c>
      <c r="F50" s="393">
        <f>SUM(F51:F53)</f>
        <v>74689</v>
      </c>
      <c r="G50" s="424"/>
      <c r="H50" s="252">
        <f>SUM(H51:H53)</f>
        <v>74689</v>
      </c>
    </row>
    <row r="51" spans="2:8" ht="14.25" customHeight="1">
      <c r="B51" s="191"/>
      <c r="C51" s="44"/>
      <c r="D51" s="44">
        <v>4010</v>
      </c>
      <c r="E51" s="23" t="s">
        <v>58</v>
      </c>
      <c r="F51" s="309">
        <v>62000</v>
      </c>
      <c r="G51" s="24"/>
      <c r="H51" s="425">
        <f>F51+G51</f>
        <v>62000</v>
      </c>
    </row>
    <row r="52" spans="2:8" ht="14.25" customHeight="1">
      <c r="B52" s="191"/>
      <c r="C52" s="44"/>
      <c r="D52" s="44">
        <v>4110</v>
      </c>
      <c r="E52" s="23" t="s">
        <v>59</v>
      </c>
      <c r="F52" s="309">
        <v>11000</v>
      </c>
      <c r="G52" s="24"/>
      <c r="H52" s="425">
        <f>F52+G52</f>
        <v>11000</v>
      </c>
    </row>
    <row r="53" spans="2:8" ht="14.25" customHeight="1" thickBot="1">
      <c r="B53" s="420"/>
      <c r="C53" s="421"/>
      <c r="D53" s="421">
        <v>4120</v>
      </c>
      <c r="E53" s="16" t="s">
        <v>60</v>
      </c>
      <c r="F53" s="310">
        <v>1689</v>
      </c>
      <c r="G53" s="388"/>
      <c r="H53" s="426">
        <f>F53+G53</f>
        <v>1689</v>
      </c>
    </row>
    <row r="54" spans="2:8" ht="30" customHeight="1" thickBot="1">
      <c r="B54" s="171" t="s">
        <v>50</v>
      </c>
      <c r="C54" s="172"/>
      <c r="D54" s="172"/>
      <c r="E54" s="173" t="s">
        <v>215</v>
      </c>
      <c r="F54" s="391">
        <f>F55+F59</f>
        <v>26161</v>
      </c>
      <c r="G54" s="391">
        <f>G55+G59</f>
        <v>0</v>
      </c>
      <c r="H54" s="152">
        <f>H55+H59</f>
        <v>26161</v>
      </c>
    </row>
    <row r="55" spans="2:8" ht="17.25" customHeight="1">
      <c r="B55" s="412"/>
      <c r="C55" s="251" t="s">
        <v>51</v>
      </c>
      <c r="D55" s="251"/>
      <c r="E55" s="413" t="s">
        <v>17</v>
      </c>
      <c r="F55" s="393">
        <f>SUM(F56:F58)</f>
        <v>1774</v>
      </c>
      <c r="G55" s="393">
        <f>SUM(G56:G58)</f>
        <v>0</v>
      </c>
      <c r="H55" s="252">
        <f>SUM(H56:H58)</f>
        <v>1774</v>
      </c>
    </row>
    <row r="56" spans="2:8" ht="15.75" customHeight="1">
      <c r="B56" s="191"/>
      <c r="C56" s="44"/>
      <c r="D56" s="44">
        <v>4010</v>
      </c>
      <c r="E56" s="23" t="s">
        <v>58</v>
      </c>
      <c r="F56" s="309">
        <v>1500</v>
      </c>
      <c r="G56" s="321"/>
      <c r="H56" s="425">
        <f>F56+G56</f>
        <v>1500</v>
      </c>
    </row>
    <row r="57" spans="2:8" ht="15.75" customHeight="1">
      <c r="B57" s="191"/>
      <c r="C57" s="44"/>
      <c r="D57" s="44">
        <v>4110</v>
      </c>
      <c r="E57" s="23" t="s">
        <v>59</v>
      </c>
      <c r="F57" s="309">
        <v>240</v>
      </c>
      <c r="G57" s="312"/>
      <c r="H57" s="425">
        <f>F57+G57</f>
        <v>240</v>
      </c>
    </row>
    <row r="58" spans="2:8" ht="15.75" customHeight="1">
      <c r="B58" s="191"/>
      <c r="C58" s="44"/>
      <c r="D58" s="44">
        <v>4120</v>
      </c>
      <c r="E58" s="23" t="s">
        <v>60</v>
      </c>
      <c r="F58" s="493">
        <v>34</v>
      </c>
      <c r="G58" s="312"/>
      <c r="H58" s="425">
        <f>F58+G58</f>
        <v>34</v>
      </c>
    </row>
    <row r="59" spans="2:8" ht="15.75" customHeight="1">
      <c r="B59" s="191"/>
      <c r="C59" s="487">
        <v>75113</v>
      </c>
      <c r="D59" s="487"/>
      <c r="E59" s="255" t="s">
        <v>405</v>
      </c>
      <c r="F59" s="394">
        <f>SUM(F60:F66)</f>
        <v>24387</v>
      </c>
      <c r="G59" s="394">
        <f>SUM(G60:G66)</f>
        <v>0</v>
      </c>
      <c r="H59" s="187">
        <f>SUM(H60:H66)</f>
        <v>24387</v>
      </c>
    </row>
    <row r="60" spans="2:8" ht="15.75" customHeight="1">
      <c r="B60" s="489"/>
      <c r="C60" s="657"/>
      <c r="D60" s="54" t="s">
        <v>97</v>
      </c>
      <c r="E60" s="23" t="s">
        <v>98</v>
      </c>
      <c r="F60" s="491">
        <v>13950</v>
      </c>
      <c r="G60" s="491"/>
      <c r="H60" s="425">
        <f aca="true" t="shared" si="3" ref="H60:H66">F60+G60</f>
        <v>13950</v>
      </c>
    </row>
    <row r="61" spans="2:8" ht="15.75" customHeight="1">
      <c r="B61" s="489"/>
      <c r="C61" s="490"/>
      <c r="D61" s="44">
        <v>4110</v>
      </c>
      <c r="E61" s="23" t="s">
        <v>59</v>
      </c>
      <c r="F61" s="491">
        <v>595</v>
      </c>
      <c r="G61" s="277"/>
      <c r="H61" s="425">
        <f t="shared" si="3"/>
        <v>595</v>
      </c>
    </row>
    <row r="62" spans="2:8" ht="15.75" customHeight="1">
      <c r="B62" s="489"/>
      <c r="C62" s="490"/>
      <c r="D62" s="44">
        <v>4120</v>
      </c>
      <c r="E62" s="23" t="s">
        <v>60</v>
      </c>
      <c r="F62" s="491">
        <v>43</v>
      </c>
      <c r="G62" s="277"/>
      <c r="H62" s="425">
        <f t="shared" si="3"/>
        <v>43</v>
      </c>
    </row>
    <row r="63" spans="2:8" ht="15.75" customHeight="1">
      <c r="B63" s="191"/>
      <c r="C63" s="44"/>
      <c r="D63" s="53">
        <v>4170</v>
      </c>
      <c r="E63" s="23" t="s">
        <v>384</v>
      </c>
      <c r="F63" s="309">
        <v>4125</v>
      </c>
      <c r="G63" s="312">
        <v>9</v>
      </c>
      <c r="H63" s="425">
        <f t="shared" si="3"/>
        <v>4134</v>
      </c>
    </row>
    <row r="64" spans="2:8" ht="15.75" customHeight="1">
      <c r="B64" s="489"/>
      <c r="C64" s="490"/>
      <c r="D64" s="53" t="s">
        <v>89</v>
      </c>
      <c r="E64" s="23" t="s">
        <v>278</v>
      </c>
      <c r="F64" s="491">
        <v>5317</v>
      </c>
      <c r="G64" s="277">
        <v>-9</v>
      </c>
      <c r="H64" s="425">
        <f t="shared" si="3"/>
        <v>5308</v>
      </c>
    </row>
    <row r="65" spans="2:8" ht="15.75" customHeight="1">
      <c r="B65" s="489"/>
      <c r="C65" s="490"/>
      <c r="D65" s="53" t="s">
        <v>61</v>
      </c>
      <c r="E65" s="23" t="s">
        <v>352</v>
      </c>
      <c r="F65" s="491">
        <v>47</v>
      </c>
      <c r="G65" s="277"/>
      <c r="H65" s="425">
        <f t="shared" si="3"/>
        <v>47</v>
      </c>
    </row>
    <row r="66" spans="2:8" ht="15.75" customHeight="1" thickBot="1">
      <c r="B66" s="459"/>
      <c r="C66" s="460"/>
      <c r="D66" s="450" t="s">
        <v>109</v>
      </c>
      <c r="E66" s="190" t="s">
        <v>380</v>
      </c>
      <c r="F66" s="461">
        <v>310</v>
      </c>
      <c r="G66" s="462"/>
      <c r="H66" s="428">
        <f t="shared" si="3"/>
        <v>310</v>
      </c>
    </row>
    <row r="67" spans="2:8" ht="15.75" customHeight="1" thickBot="1">
      <c r="B67" s="171" t="s">
        <v>53</v>
      </c>
      <c r="C67" s="172"/>
      <c r="D67" s="172"/>
      <c r="E67" s="174" t="s">
        <v>39</v>
      </c>
      <c r="F67" s="443">
        <f aca="true" t="shared" si="4" ref="F67:H68">F68</f>
        <v>50</v>
      </c>
      <c r="G67" s="443"/>
      <c r="H67" s="444">
        <f t="shared" si="4"/>
        <v>50</v>
      </c>
    </row>
    <row r="68" spans="2:8" ht="15.75" customHeight="1">
      <c r="B68" s="438"/>
      <c r="C68" s="177" t="s">
        <v>143</v>
      </c>
      <c r="D68" s="177"/>
      <c r="E68" s="410" t="s">
        <v>194</v>
      </c>
      <c r="F68" s="390">
        <f t="shared" si="4"/>
        <v>50</v>
      </c>
      <c r="G68" s="390"/>
      <c r="H68" s="184">
        <f t="shared" si="4"/>
        <v>50</v>
      </c>
    </row>
    <row r="69" spans="2:8" ht="15.75" customHeight="1" thickBot="1">
      <c r="B69" s="445"/>
      <c r="C69" s="446"/>
      <c r="D69" s="53" t="s">
        <v>140</v>
      </c>
      <c r="E69" s="23" t="s">
        <v>346</v>
      </c>
      <c r="F69" s="447">
        <v>50</v>
      </c>
      <c r="G69" s="448"/>
      <c r="H69" s="425">
        <f>F69+G69</f>
        <v>50</v>
      </c>
    </row>
    <row r="70" spans="2:8" ht="16.5" customHeight="1" thickBot="1">
      <c r="B70" s="171" t="s">
        <v>301</v>
      </c>
      <c r="C70" s="172"/>
      <c r="D70" s="172"/>
      <c r="E70" s="174" t="s">
        <v>297</v>
      </c>
      <c r="F70" s="397">
        <f>F71+F89+F106+F108+F112</f>
        <v>9503113</v>
      </c>
      <c r="G70" s="397">
        <f>G71+G89+G106+G108+G112</f>
        <v>221325</v>
      </c>
      <c r="H70" s="238">
        <f>H71+H89+H106+H108+H112</f>
        <v>9724438</v>
      </c>
    </row>
    <row r="71" spans="2:8" ht="14.25" customHeight="1">
      <c r="B71" s="438"/>
      <c r="C71" s="251" t="s">
        <v>302</v>
      </c>
      <c r="D71" s="251"/>
      <c r="E71" s="413" t="s">
        <v>298</v>
      </c>
      <c r="F71" s="456">
        <f>SUM(F72:F88)</f>
        <v>5878169</v>
      </c>
      <c r="G71" s="456">
        <f>SUM(G72:G88)</f>
        <v>0</v>
      </c>
      <c r="H71" s="457">
        <f>SUM(H72:H88)</f>
        <v>5878169</v>
      </c>
    </row>
    <row r="72" spans="2:8" ht="15" customHeight="1">
      <c r="B72" s="191"/>
      <c r="C72" s="44"/>
      <c r="D72" s="54" t="s">
        <v>64</v>
      </c>
      <c r="E72" s="23" t="s">
        <v>345</v>
      </c>
      <c r="F72" s="311">
        <v>400</v>
      </c>
      <c r="G72" s="321"/>
      <c r="H72" s="425">
        <f aca="true" t="shared" si="5" ref="H72:H88">F72+G72</f>
        <v>400</v>
      </c>
    </row>
    <row r="73" spans="2:8" ht="15" customHeight="1">
      <c r="B73" s="191"/>
      <c r="C73" s="44"/>
      <c r="D73" s="53" t="s">
        <v>140</v>
      </c>
      <c r="E73" s="23" t="s">
        <v>346</v>
      </c>
      <c r="F73" s="298">
        <v>5772180</v>
      </c>
      <c r="G73" s="321"/>
      <c r="H73" s="425">
        <f t="shared" si="5"/>
        <v>5772180</v>
      </c>
    </row>
    <row r="74" spans="2:8" ht="15" customHeight="1">
      <c r="B74" s="191"/>
      <c r="C74" s="44"/>
      <c r="D74" s="53" t="s">
        <v>102</v>
      </c>
      <c r="E74" s="23" t="s">
        <v>58</v>
      </c>
      <c r="F74" s="298">
        <v>61673</v>
      </c>
      <c r="G74" s="321"/>
      <c r="H74" s="425">
        <f t="shared" si="5"/>
        <v>61673</v>
      </c>
    </row>
    <row r="75" spans="2:8" ht="15" customHeight="1">
      <c r="B75" s="191"/>
      <c r="C75" s="44"/>
      <c r="D75" s="54" t="s">
        <v>112</v>
      </c>
      <c r="E75" s="23" t="s">
        <v>347</v>
      </c>
      <c r="F75" s="298">
        <v>3750</v>
      </c>
      <c r="G75" s="321"/>
      <c r="H75" s="425">
        <f t="shared" si="5"/>
        <v>3750</v>
      </c>
    </row>
    <row r="76" spans="2:8" ht="15" customHeight="1">
      <c r="B76" s="191"/>
      <c r="C76" s="44"/>
      <c r="D76" s="53" t="s">
        <v>104</v>
      </c>
      <c r="E76" s="23" t="s">
        <v>59</v>
      </c>
      <c r="F76" s="298">
        <v>11266</v>
      </c>
      <c r="G76" s="321"/>
      <c r="H76" s="425">
        <f t="shared" si="5"/>
        <v>11266</v>
      </c>
    </row>
    <row r="77" spans="2:8" ht="15" customHeight="1">
      <c r="B77" s="191"/>
      <c r="C77" s="44"/>
      <c r="D77" s="54" t="s">
        <v>106</v>
      </c>
      <c r="E77" s="23" t="s">
        <v>348</v>
      </c>
      <c r="F77" s="298">
        <v>1602</v>
      </c>
      <c r="G77" s="321"/>
      <c r="H77" s="425">
        <f t="shared" si="5"/>
        <v>1602</v>
      </c>
    </row>
    <row r="78" spans="2:8" ht="15" customHeight="1">
      <c r="B78" s="191"/>
      <c r="C78" s="44"/>
      <c r="D78" s="53" t="s">
        <v>89</v>
      </c>
      <c r="E78" s="23" t="s">
        <v>278</v>
      </c>
      <c r="F78" s="298">
        <v>8180</v>
      </c>
      <c r="G78" s="321"/>
      <c r="H78" s="425">
        <f t="shared" si="5"/>
        <v>8180</v>
      </c>
    </row>
    <row r="79" spans="2:8" ht="15" customHeight="1">
      <c r="B79" s="191"/>
      <c r="C79" s="44"/>
      <c r="D79" s="54" t="s">
        <v>113</v>
      </c>
      <c r="E79" s="23" t="s">
        <v>349</v>
      </c>
      <c r="F79" s="298">
        <v>1020</v>
      </c>
      <c r="G79" s="321"/>
      <c r="H79" s="425">
        <f t="shared" si="5"/>
        <v>1020</v>
      </c>
    </row>
    <row r="80" spans="2:8" ht="15" customHeight="1">
      <c r="B80" s="191"/>
      <c r="C80" s="44"/>
      <c r="D80" s="54" t="s">
        <v>114</v>
      </c>
      <c r="E80" s="23" t="s">
        <v>350</v>
      </c>
      <c r="F80" s="298">
        <v>1020</v>
      </c>
      <c r="G80" s="321"/>
      <c r="H80" s="425">
        <f t="shared" si="5"/>
        <v>1020</v>
      </c>
    </row>
    <row r="81" spans="2:8" ht="15" customHeight="1">
      <c r="B81" s="191"/>
      <c r="C81" s="44"/>
      <c r="D81" s="53" t="s">
        <v>141</v>
      </c>
      <c r="E81" s="23" t="s">
        <v>351</v>
      </c>
      <c r="F81" s="298">
        <v>100</v>
      </c>
      <c r="G81" s="321"/>
      <c r="H81" s="425">
        <f t="shared" si="5"/>
        <v>100</v>
      </c>
    </row>
    <row r="82" spans="2:8" ht="15" customHeight="1">
      <c r="B82" s="191"/>
      <c r="C82" s="44"/>
      <c r="D82" s="53" t="s">
        <v>61</v>
      </c>
      <c r="E82" s="23" t="s">
        <v>352</v>
      </c>
      <c r="F82" s="298">
        <v>11691</v>
      </c>
      <c r="G82" s="321"/>
      <c r="H82" s="425">
        <f t="shared" si="5"/>
        <v>11691</v>
      </c>
    </row>
    <row r="83" spans="2:8" ht="15" customHeight="1">
      <c r="B83" s="191"/>
      <c r="C83" s="44"/>
      <c r="D83" s="62">
        <v>4360</v>
      </c>
      <c r="E83" s="23" t="s">
        <v>378</v>
      </c>
      <c r="F83" s="298">
        <v>450</v>
      </c>
      <c r="G83" s="321"/>
      <c r="H83" s="425">
        <f t="shared" si="5"/>
        <v>450</v>
      </c>
    </row>
    <row r="84" spans="2:8" ht="15" customHeight="1">
      <c r="B84" s="191"/>
      <c r="C84" s="44"/>
      <c r="D84" s="62">
        <v>4400</v>
      </c>
      <c r="E84" s="23" t="s">
        <v>379</v>
      </c>
      <c r="F84" s="298">
        <v>1377</v>
      </c>
      <c r="G84" s="321"/>
      <c r="H84" s="425">
        <f t="shared" si="5"/>
        <v>1377</v>
      </c>
    </row>
    <row r="85" spans="2:8" ht="15" customHeight="1">
      <c r="B85" s="191"/>
      <c r="C85" s="44"/>
      <c r="D85" s="53" t="s">
        <v>109</v>
      </c>
      <c r="E85" s="23" t="s">
        <v>380</v>
      </c>
      <c r="F85" s="298">
        <v>300</v>
      </c>
      <c r="G85" s="321"/>
      <c r="H85" s="425">
        <f t="shared" si="5"/>
        <v>300</v>
      </c>
    </row>
    <row r="86" spans="2:8" ht="15" customHeight="1">
      <c r="B86" s="191"/>
      <c r="C86" s="44"/>
      <c r="D86" s="53">
        <v>4430</v>
      </c>
      <c r="E86" s="23" t="s">
        <v>381</v>
      </c>
      <c r="F86" s="298">
        <v>100</v>
      </c>
      <c r="G86" s="321"/>
      <c r="H86" s="425">
        <f t="shared" si="5"/>
        <v>100</v>
      </c>
    </row>
    <row r="87" spans="2:8" ht="15.75" customHeight="1">
      <c r="B87" s="191"/>
      <c r="C87" s="44"/>
      <c r="D87" s="53" t="s">
        <v>115</v>
      </c>
      <c r="E87" s="23" t="s">
        <v>382</v>
      </c>
      <c r="F87" s="298">
        <v>1230</v>
      </c>
      <c r="G87" s="321"/>
      <c r="H87" s="425">
        <f t="shared" si="5"/>
        <v>1230</v>
      </c>
    </row>
    <row r="88" spans="2:8" ht="15" customHeight="1">
      <c r="B88" s="191"/>
      <c r="C88" s="44"/>
      <c r="D88" s="62">
        <v>4700</v>
      </c>
      <c r="E88" s="23" t="s">
        <v>383</v>
      </c>
      <c r="F88" s="298">
        <v>1830</v>
      </c>
      <c r="G88" s="321"/>
      <c r="H88" s="425">
        <f t="shared" si="5"/>
        <v>1830</v>
      </c>
    </row>
    <row r="89" spans="2:8" ht="28.5">
      <c r="B89" s="191"/>
      <c r="C89" s="177" t="s">
        <v>303</v>
      </c>
      <c r="D89" s="62"/>
      <c r="E89" s="178" t="s">
        <v>219</v>
      </c>
      <c r="F89" s="398">
        <f>SUM(F90:F105)</f>
        <v>3598106</v>
      </c>
      <c r="G89" s="398"/>
      <c r="H89" s="235">
        <f>SUM(H90:H105)</f>
        <v>3598106</v>
      </c>
    </row>
    <row r="90" spans="2:8" ht="15" customHeight="1">
      <c r="B90" s="191"/>
      <c r="C90" s="44"/>
      <c r="D90" s="54" t="s">
        <v>64</v>
      </c>
      <c r="E90" s="23" t="s">
        <v>345</v>
      </c>
      <c r="F90" s="298">
        <v>400</v>
      </c>
      <c r="G90" s="321"/>
      <c r="H90" s="425">
        <f aca="true" t="shared" si="6" ref="H90:H107">F90+G90</f>
        <v>400</v>
      </c>
    </row>
    <row r="91" spans="2:8" ht="15" customHeight="1">
      <c r="B91" s="191"/>
      <c r="C91" s="44"/>
      <c r="D91" s="53" t="s">
        <v>140</v>
      </c>
      <c r="E91" s="23" t="s">
        <v>346</v>
      </c>
      <c r="F91" s="298">
        <v>3513079</v>
      </c>
      <c r="G91" s="321"/>
      <c r="H91" s="425">
        <f t="shared" si="6"/>
        <v>3513079</v>
      </c>
    </row>
    <row r="92" spans="2:8" ht="15" customHeight="1">
      <c r="B92" s="191"/>
      <c r="C92" s="44"/>
      <c r="D92" s="53" t="s">
        <v>102</v>
      </c>
      <c r="E92" s="23" t="s">
        <v>58</v>
      </c>
      <c r="F92" s="298">
        <v>52612</v>
      </c>
      <c r="G92" s="321"/>
      <c r="H92" s="425">
        <f t="shared" si="6"/>
        <v>52612</v>
      </c>
    </row>
    <row r="93" spans="2:8" ht="15" customHeight="1">
      <c r="B93" s="191"/>
      <c r="C93" s="44"/>
      <c r="D93" s="54" t="s">
        <v>112</v>
      </c>
      <c r="E93" s="23" t="s">
        <v>347</v>
      </c>
      <c r="F93" s="298">
        <v>2728</v>
      </c>
      <c r="G93" s="321"/>
      <c r="H93" s="425">
        <f t="shared" si="6"/>
        <v>2728</v>
      </c>
    </row>
    <row r="94" spans="2:8" ht="15" customHeight="1">
      <c r="B94" s="191"/>
      <c r="C94" s="44"/>
      <c r="D94" s="53" t="s">
        <v>104</v>
      </c>
      <c r="E94" s="23" t="s">
        <v>59</v>
      </c>
      <c r="F94" s="298">
        <v>9530</v>
      </c>
      <c r="G94" s="321"/>
      <c r="H94" s="425">
        <f t="shared" si="6"/>
        <v>9530</v>
      </c>
    </row>
    <row r="95" spans="2:8" ht="15" customHeight="1">
      <c r="B95" s="191"/>
      <c r="C95" s="44"/>
      <c r="D95" s="54" t="s">
        <v>106</v>
      </c>
      <c r="E95" s="23" t="s">
        <v>348</v>
      </c>
      <c r="F95" s="298">
        <v>1356</v>
      </c>
      <c r="G95" s="321"/>
      <c r="H95" s="425">
        <f t="shared" si="6"/>
        <v>1356</v>
      </c>
    </row>
    <row r="96" spans="2:8" ht="15" customHeight="1">
      <c r="B96" s="191"/>
      <c r="C96" s="44"/>
      <c r="D96" s="53">
        <v>4170</v>
      </c>
      <c r="E96" s="23" t="s">
        <v>384</v>
      </c>
      <c r="F96" s="298">
        <v>1000</v>
      </c>
      <c r="G96" s="321"/>
      <c r="H96" s="425">
        <f t="shared" si="6"/>
        <v>1000</v>
      </c>
    </row>
    <row r="97" spans="2:8" ht="15" customHeight="1">
      <c r="B97" s="191"/>
      <c r="C97" s="44"/>
      <c r="D97" s="53" t="s">
        <v>89</v>
      </c>
      <c r="E97" s="23" t="s">
        <v>278</v>
      </c>
      <c r="F97" s="298">
        <v>3060</v>
      </c>
      <c r="G97" s="321"/>
      <c r="H97" s="425">
        <f t="shared" si="6"/>
        <v>3060</v>
      </c>
    </row>
    <row r="98" spans="2:8" ht="15" customHeight="1">
      <c r="B98" s="191"/>
      <c r="C98" s="44"/>
      <c r="D98" s="54" t="s">
        <v>113</v>
      </c>
      <c r="E98" s="23" t="s">
        <v>349</v>
      </c>
      <c r="F98" s="298">
        <v>765</v>
      </c>
      <c r="G98" s="321"/>
      <c r="H98" s="425">
        <f t="shared" si="6"/>
        <v>765</v>
      </c>
    </row>
    <row r="99" spans="2:8" ht="15" customHeight="1">
      <c r="B99" s="191"/>
      <c r="C99" s="44"/>
      <c r="D99" s="53" t="s">
        <v>141</v>
      </c>
      <c r="E99" s="23" t="s">
        <v>351</v>
      </c>
      <c r="F99" s="298">
        <v>350</v>
      </c>
      <c r="G99" s="321"/>
      <c r="H99" s="425">
        <f t="shared" si="6"/>
        <v>350</v>
      </c>
    </row>
    <row r="100" spans="2:8" ht="15" customHeight="1">
      <c r="B100" s="191"/>
      <c r="C100" s="44"/>
      <c r="D100" s="53" t="s">
        <v>61</v>
      </c>
      <c r="E100" s="23" t="s">
        <v>352</v>
      </c>
      <c r="F100" s="298">
        <v>8336</v>
      </c>
      <c r="G100" s="321"/>
      <c r="H100" s="425">
        <f t="shared" si="6"/>
        <v>8336</v>
      </c>
    </row>
    <row r="101" spans="2:8" ht="12.75">
      <c r="B101" s="191"/>
      <c r="C101" s="44"/>
      <c r="D101" s="62">
        <v>4400</v>
      </c>
      <c r="E101" s="23" t="s">
        <v>379</v>
      </c>
      <c r="F101" s="298">
        <v>1560</v>
      </c>
      <c r="G101" s="321"/>
      <c r="H101" s="425">
        <f t="shared" si="6"/>
        <v>1560</v>
      </c>
    </row>
    <row r="102" spans="2:8" ht="15.75" customHeight="1">
      <c r="B102" s="191"/>
      <c r="C102" s="44"/>
      <c r="D102" s="53" t="s">
        <v>109</v>
      </c>
      <c r="E102" s="23" t="s">
        <v>380</v>
      </c>
      <c r="F102" s="298">
        <v>500</v>
      </c>
      <c r="G102" s="321"/>
      <c r="H102" s="425">
        <f t="shared" si="6"/>
        <v>500</v>
      </c>
    </row>
    <row r="103" spans="2:8" ht="15.75" customHeight="1">
      <c r="B103" s="191"/>
      <c r="C103" s="44"/>
      <c r="D103" s="53">
        <v>4430</v>
      </c>
      <c r="E103" s="23" t="s">
        <v>381</v>
      </c>
      <c r="F103" s="298">
        <v>100</v>
      </c>
      <c r="G103" s="321"/>
      <c r="H103" s="425">
        <f t="shared" si="6"/>
        <v>100</v>
      </c>
    </row>
    <row r="104" spans="2:8" ht="15.75" customHeight="1">
      <c r="B104" s="191"/>
      <c r="C104" s="44"/>
      <c r="D104" s="53" t="s">
        <v>115</v>
      </c>
      <c r="E104" s="23" t="s">
        <v>382</v>
      </c>
      <c r="F104" s="298">
        <v>1230</v>
      </c>
      <c r="G104" s="321"/>
      <c r="H104" s="425">
        <f t="shared" si="6"/>
        <v>1230</v>
      </c>
    </row>
    <row r="105" spans="2:8" ht="15.75" customHeight="1">
      <c r="B105" s="191"/>
      <c r="C105" s="44"/>
      <c r="D105" s="62">
        <v>4700</v>
      </c>
      <c r="E105" s="23" t="s">
        <v>383</v>
      </c>
      <c r="F105" s="298">
        <v>1500</v>
      </c>
      <c r="G105" s="321"/>
      <c r="H105" s="425">
        <f t="shared" si="6"/>
        <v>1500</v>
      </c>
    </row>
    <row r="106" spans="2:8" ht="15.75" customHeight="1">
      <c r="B106" s="191"/>
      <c r="C106" s="478" t="s">
        <v>395</v>
      </c>
      <c r="D106" s="179"/>
      <c r="E106" s="479" t="s">
        <v>394</v>
      </c>
      <c r="F106" s="394">
        <f>F107</f>
        <v>300</v>
      </c>
      <c r="G106" s="394">
        <f>G107</f>
        <v>0</v>
      </c>
      <c r="H106" s="187">
        <f>H107</f>
        <v>300</v>
      </c>
    </row>
    <row r="107" spans="2:8" ht="15.75" customHeight="1">
      <c r="B107" s="191"/>
      <c r="C107" s="44"/>
      <c r="D107" s="53" t="s">
        <v>89</v>
      </c>
      <c r="E107" s="23" t="s">
        <v>278</v>
      </c>
      <c r="F107" s="298">
        <v>300</v>
      </c>
      <c r="G107" s="321"/>
      <c r="H107" s="425">
        <f t="shared" si="6"/>
        <v>300</v>
      </c>
    </row>
    <row r="108" spans="2:8" ht="15.75" customHeight="1">
      <c r="B108" s="191"/>
      <c r="C108" s="478" t="s">
        <v>331</v>
      </c>
      <c r="D108" s="179"/>
      <c r="E108" s="479" t="s">
        <v>232</v>
      </c>
      <c r="F108" s="712">
        <f>SUM(F109:F111)</f>
        <v>0</v>
      </c>
      <c r="G108" s="712">
        <f>SUM(G109:G111)</f>
        <v>219325</v>
      </c>
      <c r="H108" s="713">
        <f>SUM(H109:H111)</f>
        <v>219325</v>
      </c>
    </row>
    <row r="109" spans="2:8" ht="15.75" customHeight="1">
      <c r="B109" s="191"/>
      <c r="C109" s="710"/>
      <c r="D109" s="53" t="s">
        <v>140</v>
      </c>
      <c r="E109" s="23" t="s">
        <v>346</v>
      </c>
      <c r="F109" s="714">
        <v>0</v>
      </c>
      <c r="G109" s="499">
        <v>217225</v>
      </c>
      <c r="H109" s="416">
        <f>F109+G109</f>
        <v>217225</v>
      </c>
    </row>
    <row r="110" spans="2:8" ht="15.75" customHeight="1">
      <c r="B110" s="191"/>
      <c r="C110" s="478"/>
      <c r="D110" s="53" t="s">
        <v>89</v>
      </c>
      <c r="E110" s="23" t="s">
        <v>278</v>
      </c>
      <c r="F110" s="714">
        <v>0</v>
      </c>
      <c r="G110" s="499">
        <v>600</v>
      </c>
      <c r="H110" s="416">
        <f>F110+G110</f>
        <v>600</v>
      </c>
    </row>
    <row r="111" spans="2:8" ht="15.75" customHeight="1">
      <c r="B111" s="191"/>
      <c r="C111" s="478"/>
      <c r="D111" s="53" t="s">
        <v>61</v>
      </c>
      <c r="E111" s="23" t="s">
        <v>352</v>
      </c>
      <c r="F111" s="714">
        <v>0</v>
      </c>
      <c r="G111" s="499">
        <v>1500</v>
      </c>
      <c r="H111" s="416">
        <f>F111+G111</f>
        <v>1500</v>
      </c>
    </row>
    <row r="112" spans="2:8" ht="57">
      <c r="B112" s="186"/>
      <c r="C112" s="179" t="s">
        <v>344</v>
      </c>
      <c r="D112" s="179"/>
      <c r="E112" s="255" t="s">
        <v>354</v>
      </c>
      <c r="F112" s="394">
        <f>F113</f>
        <v>26538</v>
      </c>
      <c r="G112" s="394">
        <f>G113</f>
        <v>2000</v>
      </c>
      <c r="H112" s="187">
        <f>H113</f>
        <v>28538</v>
      </c>
    </row>
    <row r="113" spans="2:8" ht="15" customHeight="1" thickBot="1">
      <c r="B113" s="253"/>
      <c r="C113" s="254"/>
      <c r="D113" s="254">
        <v>4130</v>
      </c>
      <c r="E113" s="190" t="s">
        <v>73</v>
      </c>
      <c r="F113" s="399">
        <v>26538</v>
      </c>
      <c r="G113" s="517">
        <v>2000</v>
      </c>
      <c r="H113" s="428">
        <f>F113+G113</f>
        <v>28538</v>
      </c>
    </row>
    <row r="114" spans="2:6" ht="6" customHeight="1" thickBot="1">
      <c r="B114" s="45"/>
      <c r="C114" s="45"/>
      <c r="D114" s="45"/>
      <c r="E114" s="38"/>
      <c r="F114" s="39"/>
    </row>
    <row r="115" spans="2:8" ht="16.5" thickBot="1">
      <c r="B115" s="46"/>
      <c r="C115" s="46"/>
      <c r="D115" s="47"/>
      <c r="E115" s="176" t="s">
        <v>56</v>
      </c>
      <c r="F115" s="400">
        <f>F41+F49+F54+F67+F70</f>
        <v>10236318.5</v>
      </c>
      <c r="G115" s="400">
        <f>G41+G49+G54+G67+G70</f>
        <v>221325</v>
      </c>
      <c r="H115" s="239">
        <f>H41+H49+H54+H67+H70</f>
        <v>10457643.5</v>
      </c>
    </row>
    <row r="116" spans="2:7" ht="15.75">
      <c r="B116" s="46"/>
      <c r="C116" s="46"/>
      <c r="D116" s="47"/>
      <c r="E116" s="258"/>
      <c r="F116" s="259"/>
      <c r="G116" s="246"/>
    </row>
    <row r="117" ht="14.25">
      <c r="B117" s="46"/>
    </row>
    <row r="118" spans="2:6" ht="15.75">
      <c r="B118" s="46"/>
      <c r="C118" s="46"/>
      <c r="D118" s="47"/>
      <c r="E118" s="42"/>
      <c r="F118" s="91"/>
    </row>
    <row r="119" spans="2:7" ht="32.25" customHeight="1">
      <c r="B119" s="111"/>
      <c r="C119" s="761" t="s">
        <v>341</v>
      </c>
      <c r="D119" s="761"/>
      <c r="E119" s="761"/>
      <c r="F119" s="761"/>
      <c r="G119" s="761"/>
    </row>
    <row r="120" spans="2:6" ht="6" customHeight="1" thickBot="1">
      <c r="B120" s="112"/>
      <c r="C120" s="112"/>
      <c r="D120" s="112"/>
      <c r="E120" s="113"/>
      <c r="F120" s="48"/>
    </row>
    <row r="121" spans="2:8" ht="22.5" customHeight="1" thickBot="1">
      <c r="B121" s="31" t="s">
        <v>0</v>
      </c>
      <c r="C121" s="32" t="s">
        <v>1</v>
      </c>
      <c r="D121" s="432" t="s">
        <v>2</v>
      </c>
      <c r="E121" s="34" t="s">
        <v>164</v>
      </c>
      <c r="F121" s="389" t="s">
        <v>339</v>
      </c>
      <c r="G121" s="401" t="s">
        <v>390</v>
      </c>
      <c r="H121" s="402" t="s">
        <v>391</v>
      </c>
    </row>
    <row r="122" spans="2:8" ht="18" customHeight="1">
      <c r="B122" s="429" t="s">
        <v>301</v>
      </c>
      <c r="C122" s="429" t="s">
        <v>303</v>
      </c>
      <c r="D122" s="430" t="s">
        <v>16</v>
      </c>
      <c r="E122" s="431" t="s">
        <v>293</v>
      </c>
      <c r="F122" s="433">
        <v>30000</v>
      </c>
      <c r="G122" s="387"/>
      <c r="H122" s="434">
        <f>F122+G122</f>
        <v>30000</v>
      </c>
    </row>
    <row r="123" spans="2:8" ht="18" customHeight="1">
      <c r="B123" s="35" t="s">
        <v>301</v>
      </c>
      <c r="C123" s="35" t="s">
        <v>303</v>
      </c>
      <c r="D123" s="207" t="s">
        <v>235</v>
      </c>
      <c r="E123" s="23" t="s">
        <v>259</v>
      </c>
      <c r="F123" s="312">
        <v>400</v>
      </c>
      <c r="G123" s="24"/>
      <c r="H123" s="434">
        <f>F123+G123</f>
        <v>400</v>
      </c>
    </row>
    <row r="124" spans="2:8" ht="17.25" customHeight="1">
      <c r="B124" s="35" t="s">
        <v>301</v>
      </c>
      <c r="C124" s="35" t="s">
        <v>303</v>
      </c>
      <c r="D124" s="207" t="s">
        <v>264</v>
      </c>
      <c r="E124" s="23" t="s">
        <v>277</v>
      </c>
      <c r="F124" s="312">
        <v>8000</v>
      </c>
      <c r="G124" s="24"/>
      <c r="H124" s="434">
        <f>F124+G124</f>
        <v>8000</v>
      </c>
    </row>
  </sheetData>
  <sheetProtection/>
  <mergeCells count="4">
    <mergeCell ref="D6:G6"/>
    <mergeCell ref="C39:E39"/>
    <mergeCell ref="C8:E8"/>
    <mergeCell ref="C119:G11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28125" style="27" customWidth="1"/>
    <col min="2" max="2" width="4.7109375" style="27" bestFit="1" customWidth="1"/>
    <col min="3" max="3" width="30.28125" style="27" customWidth="1"/>
    <col min="4" max="4" width="10.7109375" style="27" customWidth="1"/>
    <col min="5" max="5" width="13.57421875" style="27" customWidth="1"/>
    <col min="6" max="6" width="11.8515625" style="27" customWidth="1"/>
    <col min="7" max="7" width="13.57421875" style="27" customWidth="1"/>
    <col min="8" max="8" width="2.00390625" style="27" customWidth="1"/>
    <col min="9" max="16384" width="9.140625" style="27" customWidth="1"/>
  </cols>
  <sheetData>
    <row r="1" ht="12.75">
      <c r="E1" t="s">
        <v>415</v>
      </c>
    </row>
    <row r="2" spans="3:5" ht="18.75">
      <c r="C2" s="619"/>
      <c r="E2" s="106" t="s">
        <v>582</v>
      </c>
    </row>
    <row r="3" ht="12.75">
      <c r="E3" s="106" t="s">
        <v>559</v>
      </c>
    </row>
    <row r="5" ht="18.75">
      <c r="C5" s="531"/>
    </row>
    <row r="6" spans="2:5" ht="15" customHeight="1">
      <c r="B6" s="620" t="s">
        <v>472</v>
      </c>
      <c r="C6" s="620"/>
      <c r="D6" s="620"/>
      <c r="E6" s="620"/>
    </row>
    <row r="7" ht="6.75" customHeight="1">
      <c r="B7" s="621"/>
    </row>
    <row r="8" ht="12.75">
      <c r="G8" s="76" t="s">
        <v>417</v>
      </c>
    </row>
    <row r="9" spans="2:7" ht="15" customHeight="1">
      <c r="B9" s="767" t="s">
        <v>473</v>
      </c>
      <c r="C9" s="767" t="s">
        <v>44</v>
      </c>
      <c r="D9" s="768" t="s">
        <v>474</v>
      </c>
      <c r="E9" s="770" t="s">
        <v>339</v>
      </c>
      <c r="F9" s="763" t="s">
        <v>390</v>
      </c>
      <c r="G9" s="764" t="s">
        <v>391</v>
      </c>
    </row>
    <row r="10" spans="2:7" ht="15" customHeight="1">
      <c r="B10" s="767"/>
      <c r="C10" s="767"/>
      <c r="D10" s="769"/>
      <c r="E10" s="770"/>
      <c r="F10" s="763"/>
      <c r="G10" s="764"/>
    </row>
    <row r="11" spans="2:7" ht="15.75" customHeight="1">
      <c r="B11" s="767"/>
      <c r="C11" s="767"/>
      <c r="D11" s="769"/>
      <c r="E11" s="770"/>
      <c r="F11" s="763"/>
      <c r="G11" s="764"/>
    </row>
    <row r="12" spans="2:7" s="622" customFormat="1" ht="8.25" customHeight="1" thickBot="1">
      <c r="B12" s="623">
        <v>1</v>
      </c>
      <c r="C12" s="623">
        <v>2</v>
      </c>
      <c r="D12" s="623">
        <v>3</v>
      </c>
      <c r="E12" s="623">
        <v>4</v>
      </c>
      <c r="F12" s="624">
        <v>5</v>
      </c>
      <c r="G12" s="624">
        <v>6</v>
      </c>
    </row>
    <row r="13" spans="2:7" ht="18.75" customHeight="1" thickBot="1">
      <c r="B13" s="765" t="s">
        <v>475</v>
      </c>
      <c r="C13" s="766"/>
      <c r="D13" s="625"/>
      <c r="E13" s="626">
        <f>SUM(E14:E21)</f>
        <v>3811205</v>
      </c>
      <c r="F13" s="626">
        <f>SUM(F14:F21)</f>
        <v>-697205</v>
      </c>
      <c r="G13" s="626">
        <f>SUM(G14:G21)</f>
        <v>3114000</v>
      </c>
    </row>
    <row r="14" spans="2:7" ht="63.75">
      <c r="B14" s="627" t="s">
        <v>476</v>
      </c>
      <c r="C14" s="628" t="s">
        <v>477</v>
      </c>
      <c r="D14" s="629" t="s">
        <v>478</v>
      </c>
      <c r="E14" s="630"/>
      <c r="F14" s="387"/>
      <c r="G14" s="387"/>
    </row>
    <row r="15" spans="2:7" ht="25.5">
      <c r="B15" s="631" t="s">
        <v>479</v>
      </c>
      <c r="C15" s="632" t="s">
        <v>480</v>
      </c>
      <c r="D15" s="633" t="s">
        <v>481</v>
      </c>
      <c r="E15" s="634">
        <v>3365731</v>
      </c>
      <c r="F15" s="635">
        <v>-565731</v>
      </c>
      <c r="G15" s="635">
        <f>E15+F15</f>
        <v>2800000</v>
      </c>
    </row>
    <row r="16" spans="2:7" ht="20.25" customHeight="1">
      <c r="B16" s="631" t="s">
        <v>482</v>
      </c>
      <c r="C16" s="636" t="s">
        <v>483</v>
      </c>
      <c r="D16" s="637" t="s">
        <v>484</v>
      </c>
      <c r="E16" s="638"/>
      <c r="F16" s="635"/>
      <c r="G16" s="635"/>
    </row>
    <row r="17" spans="2:7" ht="38.25">
      <c r="B17" s="631" t="s">
        <v>485</v>
      </c>
      <c r="C17" s="632" t="s">
        <v>486</v>
      </c>
      <c r="D17" s="633" t="s">
        <v>487</v>
      </c>
      <c r="E17" s="638"/>
      <c r="F17" s="635"/>
      <c r="G17" s="635"/>
    </row>
    <row r="18" spans="2:7" ht="38.25">
      <c r="B18" s="631" t="s">
        <v>488</v>
      </c>
      <c r="C18" s="628" t="s">
        <v>489</v>
      </c>
      <c r="D18" s="629" t="s">
        <v>490</v>
      </c>
      <c r="E18" s="638">
        <v>445474</v>
      </c>
      <c r="F18" s="725">
        <v>-131474</v>
      </c>
      <c r="G18" s="635">
        <f>E18+F18</f>
        <v>314000</v>
      </c>
    </row>
    <row r="19" spans="2:7" ht="38.25">
      <c r="B19" s="631" t="s">
        <v>491</v>
      </c>
      <c r="C19" s="628" t="s">
        <v>492</v>
      </c>
      <c r="D19" s="633" t="s">
        <v>493</v>
      </c>
      <c r="E19" s="639"/>
      <c r="F19" s="635"/>
      <c r="G19" s="635"/>
    </row>
    <row r="20" spans="2:7" ht="25.5">
      <c r="B20" s="631" t="s">
        <v>494</v>
      </c>
      <c r="C20" s="640" t="s">
        <v>495</v>
      </c>
      <c r="D20" s="641" t="s">
        <v>496</v>
      </c>
      <c r="E20" s="742"/>
      <c r="F20" s="635"/>
      <c r="G20" s="635"/>
    </row>
    <row r="21" spans="2:7" ht="18.75" customHeight="1" thickBot="1">
      <c r="B21" s="642" t="s">
        <v>497</v>
      </c>
      <c r="C21" s="643" t="s">
        <v>498</v>
      </c>
      <c r="D21" s="641" t="s">
        <v>499</v>
      </c>
      <c r="E21" s="643"/>
      <c r="F21" s="388"/>
      <c r="G21" s="388"/>
    </row>
    <row r="22" spans="2:7" ht="18.75" customHeight="1" thickBot="1">
      <c r="B22" s="765" t="s">
        <v>500</v>
      </c>
      <c r="C22" s="766"/>
      <c r="D22" s="625"/>
      <c r="E22" s="626">
        <f>SUM(E23:E29)</f>
        <v>1790000</v>
      </c>
      <c r="F22" s="626">
        <f>SUM(F23:F29)</f>
        <v>0</v>
      </c>
      <c r="G22" s="626">
        <f>SUM(G23:G29)</f>
        <v>1790000</v>
      </c>
    </row>
    <row r="23" spans="2:7" ht="51">
      <c r="B23" s="627" t="s">
        <v>476</v>
      </c>
      <c r="C23" s="628" t="s">
        <v>501</v>
      </c>
      <c r="D23" s="629" t="s">
        <v>502</v>
      </c>
      <c r="E23" s="644"/>
      <c r="F23" s="387"/>
      <c r="G23" s="387"/>
    </row>
    <row r="24" spans="2:7" ht="25.5">
      <c r="B24" s="631" t="s">
        <v>479</v>
      </c>
      <c r="C24" s="632" t="s">
        <v>503</v>
      </c>
      <c r="D24" s="633" t="s">
        <v>504</v>
      </c>
      <c r="E24" s="634">
        <v>1400000</v>
      </c>
      <c r="F24" s="24"/>
      <c r="G24" s="635">
        <f>E24+F24</f>
        <v>1400000</v>
      </c>
    </row>
    <row r="25" spans="2:7" ht="12.75">
      <c r="B25" s="631" t="s">
        <v>482</v>
      </c>
      <c r="C25" s="636" t="s">
        <v>505</v>
      </c>
      <c r="D25" s="633" t="s">
        <v>506</v>
      </c>
      <c r="E25" s="638"/>
      <c r="F25" s="24"/>
      <c r="G25" s="24"/>
    </row>
    <row r="26" spans="2:7" ht="25.5">
      <c r="B26" s="631" t="s">
        <v>485</v>
      </c>
      <c r="C26" s="628" t="s">
        <v>507</v>
      </c>
      <c r="D26" s="629" t="s">
        <v>508</v>
      </c>
      <c r="E26" s="638">
        <v>390000</v>
      </c>
      <c r="F26" s="24"/>
      <c r="G26" s="635">
        <f>E26+F26</f>
        <v>390000</v>
      </c>
    </row>
    <row r="27" spans="2:7" ht="28.5" customHeight="1">
      <c r="B27" s="631" t="s">
        <v>488</v>
      </c>
      <c r="C27" s="628" t="s">
        <v>509</v>
      </c>
      <c r="D27" s="629" t="s">
        <v>510</v>
      </c>
      <c r="E27" s="639"/>
      <c r="F27" s="24"/>
      <c r="G27" s="24"/>
    </row>
    <row r="28" spans="2:7" ht="18.75" customHeight="1">
      <c r="B28" s="631" t="s">
        <v>491</v>
      </c>
      <c r="C28" s="636" t="s">
        <v>511</v>
      </c>
      <c r="D28" s="633" t="s">
        <v>512</v>
      </c>
      <c r="E28" s="636"/>
      <c r="F28" s="24"/>
      <c r="G28" s="24"/>
    </row>
    <row r="29" spans="2:7" ht="25.5">
      <c r="B29" s="631" t="s">
        <v>494</v>
      </c>
      <c r="C29" s="632" t="s">
        <v>513</v>
      </c>
      <c r="D29" s="633" t="s">
        <v>514</v>
      </c>
      <c r="E29" s="636"/>
      <c r="F29" s="24"/>
      <c r="G29" s="24"/>
    </row>
    <row r="30" ht="7.5" customHeight="1">
      <c r="B30" s="645"/>
    </row>
    <row r="31" spans="2:5" ht="12.75">
      <c r="B31" s="646"/>
      <c r="C31" s="647"/>
      <c r="D31" s="647"/>
      <c r="E31" s="647"/>
    </row>
  </sheetData>
  <sheetProtection/>
  <mergeCells count="8">
    <mergeCell ref="F9:F11"/>
    <mergeCell ref="G9:G11"/>
    <mergeCell ref="B13:C13"/>
    <mergeCell ref="B22:C22"/>
    <mergeCell ref="B9:B11"/>
    <mergeCell ref="C9:C11"/>
    <mergeCell ref="D9:D11"/>
    <mergeCell ref="E9:E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50.57421875" style="0" customWidth="1"/>
    <col min="9" max="9" width="16.7109375" style="0" customWidth="1"/>
    <col min="10" max="10" width="0.9921875" style="0" customWidth="1"/>
  </cols>
  <sheetData>
    <row r="1" spans="1:17" ht="14.25" customHeight="1">
      <c r="A1" s="27"/>
      <c r="B1" s="27"/>
      <c r="C1" s="27"/>
      <c r="D1" s="27"/>
      <c r="E1" s="27"/>
      <c r="F1" s="27"/>
      <c r="G1" s="27"/>
      <c r="H1" s="106" t="s">
        <v>523</v>
      </c>
      <c r="I1" s="27"/>
      <c r="J1" s="27"/>
      <c r="K1" s="27"/>
      <c r="L1" s="27"/>
      <c r="M1" s="27"/>
      <c r="O1" s="27"/>
      <c r="P1" s="27"/>
      <c r="Q1" s="27"/>
    </row>
    <row r="2" spans="1:17" ht="18.75">
      <c r="A2" s="27"/>
      <c r="B2" s="27"/>
      <c r="C2" s="27"/>
      <c r="D2" s="531"/>
      <c r="E2" s="27"/>
      <c r="F2" s="27"/>
      <c r="G2" s="27"/>
      <c r="H2" s="106" t="s">
        <v>582</v>
      </c>
      <c r="I2" s="27"/>
      <c r="J2" s="27"/>
      <c r="K2" s="27"/>
      <c r="L2" s="27"/>
      <c r="M2" s="27"/>
      <c r="O2" s="27"/>
      <c r="P2" s="27"/>
      <c r="Q2" s="27"/>
    </row>
    <row r="3" spans="1:17" ht="14.25" customHeight="1">
      <c r="A3" s="27"/>
      <c r="B3" s="27"/>
      <c r="C3" s="27"/>
      <c r="D3" s="532"/>
      <c r="H3" s="106" t="s">
        <v>559</v>
      </c>
      <c r="I3" s="27"/>
      <c r="J3" s="27"/>
      <c r="K3" s="27"/>
      <c r="L3" s="27"/>
      <c r="M3" s="27"/>
      <c r="O3" s="27"/>
      <c r="P3" s="27"/>
      <c r="Q3" s="27"/>
    </row>
    <row r="4" spans="2:17" ht="18" customHeight="1">
      <c r="B4" s="533"/>
      <c r="C4" s="534" t="s">
        <v>416</v>
      </c>
      <c r="D4" s="534"/>
      <c r="E4" s="534"/>
      <c r="F4" s="534"/>
      <c r="G4" s="534"/>
      <c r="H4" s="535"/>
      <c r="I4" s="533"/>
      <c r="J4" s="533"/>
      <c r="K4" s="533"/>
      <c r="L4" s="533"/>
      <c r="M4" s="533"/>
      <c r="N4" s="533"/>
      <c r="O4" s="533"/>
      <c r="P4" s="533"/>
      <c r="Q4" s="533"/>
    </row>
    <row r="5" spans="1:16" ht="12" customHeight="1" thickBot="1">
      <c r="A5" s="533"/>
      <c r="B5" s="533"/>
      <c r="C5" s="533"/>
      <c r="D5" s="533"/>
      <c r="E5" s="533"/>
      <c r="F5" s="533"/>
      <c r="G5" s="533"/>
      <c r="H5" s="533"/>
      <c r="I5" s="536" t="s">
        <v>417</v>
      </c>
      <c r="J5" s="533"/>
      <c r="K5" s="533"/>
      <c r="L5" s="533"/>
      <c r="M5" s="533"/>
      <c r="N5" s="533"/>
      <c r="O5" s="533"/>
      <c r="P5" s="533"/>
    </row>
    <row r="6" spans="1:9" ht="64.5" customHeight="1" thickBot="1">
      <c r="A6" s="537" t="s">
        <v>0</v>
      </c>
      <c r="B6" s="538" t="s">
        <v>1</v>
      </c>
      <c r="C6" s="33" t="s">
        <v>2</v>
      </c>
      <c r="D6" s="538" t="s">
        <v>44</v>
      </c>
      <c r="E6" s="539" t="s">
        <v>418</v>
      </c>
      <c r="F6" s="539" t="s">
        <v>390</v>
      </c>
      <c r="G6" s="539" t="s">
        <v>419</v>
      </c>
      <c r="H6" s="540" t="s">
        <v>420</v>
      </c>
      <c r="I6" s="541" t="s">
        <v>421</v>
      </c>
    </row>
    <row r="7" spans="1:9" ht="9.75" customHeight="1">
      <c r="A7" s="542">
        <v>1</v>
      </c>
      <c r="B7" s="543">
        <v>2</v>
      </c>
      <c r="C7" s="543">
        <v>3</v>
      </c>
      <c r="D7" s="543">
        <v>4</v>
      </c>
      <c r="E7" s="543">
        <v>5</v>
      </c>
      <c r="F7" s="543">
        <v>6</v>
      </c>
      <c r="G7" s="543">
        <v>7</v>
      </c>
      <c r="H7" s="544">
        <v>8</v>
      </c>
      <c r="I7" s="545">
        <v>9</v>
      </c>
    </row>
    <row r="8" spans="1:9" ht="20.25" customHeight="1">
      <c r="A8" s="546" t="s">
        <v>74</v>
      </c>
      <c r="B8" s="547"/>
      <c r="C8" s="547"/>
      <c r="D8" s="548" t="s">
        <v>75</v>
      </c>
      <c r="E8" s="549">
        <f>E9</f>
        <v>385000</v>
      </c>
      <c r="F8" s="549">
        <f>F9</f>
        <v>-15000</v>
      </c>
      <c r="G8" s="549">
        <f>G9</f>
        <v>370000</v>
      </c>
      <c r="H8" s="550"/>
      <c r="I8" s="92"/>
    </row>
    <row r="9" spans="1:9" ht="25.5">
      <c r="A9" s="551"/>
      <c r="B9" s="552" t="s">
        <v>76</v>
      </c>
      <c r="C9" s="553"/>
      <c r="D9" s="554" t="s">
        <v>422</v>
      </c>
      <c r="E9" s="555">
        <f>SUM(E10:E13)</f>
        <v>385000</v>
      </c>
      <c r="F9" s="555">
        <f>SUM(F10:F13)</f>
        <v>-15000</v>
      </c>
      <c r="G9" s="555">
        <f>SUM(G10:G13)</f>
        <v>370000</v>
      </c>
      <c r="H9" s="556"/>
      <c r="I9" s="92"/>
    </row>
    <row r="10" spans="1:9" ht="15.75" customHeight="1">
      <c r="A10" s="551"/>
      <c r="B10" s="557"/>
      <c r="C10" s="558">
        <v>6050</v>
      </c>
      <c r="D10" s="559" t="s">
        <v>423</v>
      </c>
      <c r="E10" s="560">
        <v>215000</v>
      </c>
      <c r="F10" s="560"/>
      <c r="G10" s="560">
        <f>E10+F10</f>
        <v>215000</v>
      </c>
      <c r="H10" s="561" t="s">
        <v>424</v>
      </c>
      <c r="I10" s="562" t="s">
        <v>425</v>
      </c>
    </row>
    <row r="11" spans="1:9" ht="24">
      <c r="A11" s="551"/>
      <c r="B11" s="557"/>
      <c r="C11" s="558">
        <v>6050</v>
      </c>
      <c r="D11" s="559" t="s">
        <v>423</v>
      </c>
      <c r="E11" s="560">
        <v>160000</v>
      </c>
      <c r="F11" s="560">
        <v>-45000</v>
      </c>
      <c r="G11" s="560">
        <f>E11+F11</f>
        <v>115000</v>
      </c>
      <c r="H11" s="561" t="s">
        <v>426</v>
      </c>
      <c r="I11" s="562" t="s">
        <v>425</v>
      </c>
    </row>
    <row r="12" spans="1:9" ht="15.75" customHeight="1">
      <c r="A12" s="551"/>
      <c r="B12" s="557"/>
      <c r="C12" s="558">
        <v>6050</v>
      </c>
      <c r="D12" s="559" t="s">
        <v>423</v>
      </c>
      <c r="E12" s="560">
        <v>10000</v>
      </c>
      <c r="F12" s="560"/>
      <c r="G12" s="560">
        <f>E12+F12</f>
        <v>10000</v>
      </c>
      <c r="H12" s="563" t="s">
        <v>427</v>
      </c>
      <c r="I12" s="562" t="s">
        <v>425</v>
      </c>
    </row>
    <row r="13" spans="1:9" ht="15.75" customHeight="1">
      <c r="A13" s="551"/>
      <c r="B13" s="557"/>
      <c r="C13" s="558">
        <v>6050</v>
      </c>
      <c r="D13" s="559" t="s">
        <v>423</v>
      </c>
      <c r="E13" s="560">
        <v>0</v>
      </c>
      <c r="F13" s="560">
        <v>30000</v>
      </c>
      <c r="G13" s="560">
        <f>E13+F13</f>
        <v>30000</v>
      </c>
      <c r="H13" s="563" t="s">
        <v>571</v>
      </c>
      <c r="I13" s="562" t="s">
        <v>425</v>
      </c>
    </row>
    <row r="14" spans="1:9" ht="21" customHeight="1">
      <c r="A14" s="564">
        <v>600</v>
      </c>
      <c r="B14" s="565"/>
      <c r="C14" s="565"/>
      <c r="D14" s="548" t="s">
        <v>77</v>
      </c>
      <c r="E14" s="566">
        <f>E15+E17</f>
        <v>2460500</v>
      </c>
      <c r="F14" s="566">
        <f>F15+F17</f>
        <v>106500</v>
      </c>
      <c r="G14" s="566">
        <f>G15+G17</f>
        <v>2567000</v>
      </c>
      <c r="H14" s="567"/>
      <c r="I14" s="92"/>
    </row>
    <row r="15" spans="1:9" ht="17.25" customHeight="1">
      <c r="A15" s="564"/>
      <c r="B15" s="553">
        <v>60014</v>
      </c>
      <c r="C15" s="553"/>
      <c r="D15" s="554" t="s">
        <v>78</v>
      </c>
      <c r="E15" s="555">
        <f>E16</f>
        <v>300000</v>
      </c>
      <c r="F15" s="555">
        <f>F16</f>
        <v>-78500</v>
      </c>
      <c r="G15" s="555">
        <f>G16</f>
        <v>221500</v>
      </c>
      <c r="H15" s="567"/>
      <c r="I15" s="92"/>
    </row>
    <row r="16" spans="1:9" ht="45">
      <c r="A16" s="564"/>
      <c r="B16" s="565"/>
      <c r="C16" s="558">
        <v>6300</v>
      </c>
      <c r="D16" s="559" t="s">
        <v>261</v>
      </c>
      <c r="E16" s="568">
        <v>300000</v>
      </c>
      <c r="F16" s="721">
        <v>-78500</v>
      </c>
      <c r="G16" s="560">
        <f>E16+F16</f>
        <v>221500</v>
      </c>
      <c r="H16" s="561" t="s">
        <v>428</v>
      </c>
      <c r="I16" s="569" t="s">
        <v>429</v>
      </c>
    </row>
    <row r="17" spans="1:9" ht="21" customHeight="1">
      <c r="A17" s="551"/>
      <c r="B17" s="553">
        <v>60016</v>
      </c>
      <c r="C17" s="553"/>
      <c r="D17" s="554" t="s">
        <v>172</v>
      </c>
      <c r="E17" s="570">
        <f>SUM(E18:E33)</f>
        <v>2160500</v>
      </c>
      <c r="F17" s="570">
        <f>SUM(F18:F33)</f>
        <v>185000</v>
      </c>
      <c r="G17" s="570">
        <f>SUM(G18:G33)</f>
        <v>2345500</v>
      </c>
      <c r="H17" s="571"/>
      <c r="I17" s="572"/>
    </row>
    <row r="18" spans="1:9" ht="16.5" customHeight="1">
      <c r="A18" s="573"/>
      <c r="B18" s="574"/>
      <c r="C18" s="575">
        <v>6050</v>
      </c>
      <c r="D18" s="559" t="s">
        <v>423</v>
      </c>
      <c r="E18" s="560">
        <v>240000</v>
      </c>
      <c r="F18" s="560"/>
      <c r="G18" s="560">
        <f aca="true" t="shared" si="0" ref="G18:G33">E18+F18</f>
        <v>240000</v>
      </c>
      <c r="H18" s="571" t="s">
        <v>430</v>
      </c>
      <c r="I18" s="562" t="s">
        <v>425</v>
      </c>
    </row>
    <row r="19" spans="1:9" ht="16.5" customHeight="1">
      <c r="A19" s="573"/>
      <c r="B19" s="574"/>
      <c r="C19" s="575">
        <v>6050</v>
      </c>
      <c r="D19" s="559" t="s">
        <v>423</v>
      </c>
      <c r="E19" s="560">
        <v>250000</v>
      </c>
      <c r="F19" s="576">
        <v>-40000</v>
      </c>
      <c r="G19" s="560">
        <f t="shared" si="0"/>
        <v>210000</v>
      </c>
      <c r="H19" s="577" t="s">
        <v>431</v>
      </c>
      <c r="I19" s="562" t="s">
        <v>425</v>
      </c>
    </row>
    <row r="20" spans="1:9" ht="16.5" customHeight="1">
      <c r="A20" s="573"/>
      <c r="B20" s="574"/>
      <c r="C20" s="575">
        <v>6050</v>
      </c>
      <c r="D20" s="559" t="s">
        <v>423</v>
      </c>
      <c r="E20" s="560">
        <v>380000</v>
      </c>
      <c r="F20" s="560">
        <v>280000</v>
      </c>
      <c r="G20" s="560">
        <f t="shared" si="0"/>
        <v>660000</v>
      </c>
      <c r="H20" s="571" t="s">
        <v>432</v>
      </c>
      <c r="I20" s="562" t="s">
        <v>425</v>
      </c>
    </row>
    <row r="21" spans="1:9" ht="16.5" customHeight="1">
      <c r="A21" s="573"/>
      <c r="B21" s="574"/>
      <c r="C21" s="575">
        <v>6050</v>
      </c>
      <c r="D21" s="559" t="s">
        <v>423</v>
      </c>
      <c r="E21" s="560">
        <v>150000</v>
      </c>
      <c r="F21" s="560">
        <v>-20000</v>
      </c>
      <c r="G21" s="560">
        <f t="shared" si="0"/>
        <v>130000</v>
      </c>
      <c r="H21" s="571" t="s">
        <v>433</v>
      </c>
      <c r="I21" s="562" t="s">
        <v>425</v>
      </c>
    </row>
    <row r="22" spans="1:9" ht="24" customHeight="1">
      <c r="A22" s="573"/>
      <c r="B22" s="574"/>
      <c r="C22" s="575">
        <v>6050</v>
      </c>
      <c r="D22" s="559" t="s">
        <v>423</v>
      </c>
      <c r="E22" s="560">
        <v>400000</v>
      </c>
      <c r="F22" s="560"/>
      <c r="G22" s="560">
        <f t="shared" si="0"/>
        <v>400000</v>
      </c>
      <c r="H22" s="571" t="s">
        <v>522</v>
      </c>
      <c r="I22" s="562" t="s">
        <v>425</v>
      </c>
    </row>
    <row r="23" spans="1:9" ht="16.5" customHeight="1">
      <c r="A23" s="573"/>
      <c r="B23" s="574"/>
      <c r="C23" s="575">
        <v>6050</v>
      </c>
      <c r="D23" s="559" t="s">
        <v>423</v>
      </c>
      <c r="E23" s="560">
        <v>125000</v>
      </c>
      <c r="F23" s="560">
        <v>-35000</v>
      </c>
      <c r="G23" s="560">
        <f t="shared" si="0"/>
        <v>90000</v>
      </c>
      <c r="H23" s="571" t="s">
        <v>434</v>
      </c>
      <c r="I23" s="562" t="s">
        <v>425</v>
      </c>
    </row>
    <row r="24" spans="1:9" ht="16.5" customHeight="1">
      <c r="A24" s="573"/>
      <c r="B24" s="574"/>
      <c r="C24" s="575">
        <v>6050</v>
      </c>
      <c r="D24" s="559" t="s">
        <v>423</v>
      </c>
      <c r="E24" s="560">
        <v>300000</v>
      </c>
      <c r="F24" s="560"/>
      <c r="G24" s="560">
        <f t="shared" si="0"/>
        <v>300000</v>
      </c>
      <c r="H24" s="571" t="s">
        <v>435</v>
      </c>
      <c r="I24" s="562" t="s">
        <v>425</v>
      </c>
    </row>
    <row r="25" spans="1:9" ht="16.5" customHeight="1">
      <c r="A25" s="573"/>
      <c r="B25" s="574"/>
      <c r="C25" s="575">
        <v>6050</v>
      </c>
      <c r="D25" s="559" t="s">
        <v>423</v>
      </c>
      <c r="E25" s="560">
        <v>30000</v>
      </c>
      <c r="F25" s="560"/>
      <c r="G25" s="560">
        <f t="shared" si="0"/>
        <v>30000</v>
      </c>
      <c r="H25" s="571" t="s">
        <v>436</v>
      </c>
      <c r="I25" s="562" t="s">
        <v>425</v>
      </c>
    </row>
    <row r="26" spans="1:9" ht="16.5" customHeight="1">
      <c r="A26" s="573"/>
      <c r="B26" s="574"/>
      <c r="C26" s="575">
        <v>6050</v>
      </c>
      <c r="D26" s="559" t="s">
        <v>423</v>
      </c>
      <c r="E26" s="560">
        <v>30000</v>
      </c>
      <c r="F26" s="560"/>
      <c r="G26" s="560">
        <f t="shared" si="0"/>
        <v>30000</v>
      </c>
      <c r="H26" s="571" t="s">
        <v>437</v>
      </c>
      <c r="I26" s="562" t="s">
        <v>425</v>
      </c>
    </row>
    <row r="27" spans="1:9" ht="16.5" customHeight="1">
      <c r="A27" s="573"/>
      <c r="B27" s="574"/>
      <c r="C27" s="575">
        <v>6050</v>
      </c>
      <c r="D27" s="559" t="s">
        <v>423</v>
      </c>
      <c r="E27" s="560">
        <v>50000</v>
      </c>
      <c r="F27" s="560"/>
      <c r="G27" s="560">
        <f t="shared" si="0"/>
        <v>50000</v>
      </c>
      <c r="H27" s="571" t="s">
        <v>438</v>
      </c>
      <c r="I27" s="562" t="s">
        <v>425</v>
      </c>
    </row>
    <row r="28" spans="1:9" ht="16.5" customHeight="1">
      <c r="A28" s="573"/>
      <c r="B28" s="574"/>
      <c r="C28" s="575">
        <v>6050</v>
      </c>
      <c r="D28" s="559" t="s">
        <v>423</v>
      </c>
      <c r="E28" s="560">
        <v>30000</v>
      </c>
      <c r="F28" s="560"/>
      <c r="G28" s="560">
        <f t="shared" si="0"/>
        <v>30000</v>
      </c>
      <c r="H28" s="563" t="s">
        <v>427</v>
      </c>
      <c r="I28" s="562" t="s">
        <v>425</v>
      </c>
    </row>
    <row r="29" spans="1:9" ht="16.5" customHeight="1">
      <c r="A29" s="573"/>
      <c r="B29" s="574"/>
      <c r="C29" s="575">
        <v>6050</v>
      </c>
      <c r="D29" s="559" t="s">
        <v>423</v>
      </c>
      <c r="E29" s="560">
        <v>144000</v>
      </c>
      <c r="F29" s="560"/>
      <c r="G29" s="560">
        <f t="shared" si="0"/>
        <v>144000</v>
      </c>
      <c r="H29" s="571" t="s">
        <v>471</v>
      </c>
      <c r="I29" s="562" t="s">
        <v>425</v>
      </c>
    </row>
    <row r="30" spans="1:9" ht="21.75">
      <c r="A30" s="551"/>
      <c r="B30" s="578"/>
      <c r="C30" s="558">
        <v>6050</v>
      </c>
      <c r="D30" s="559" t="s">
        <v>439</v>
      </c>
      <c r="E30" s="560">
        <v>10000</v>
      </c>
      <c r="F30" s="560"/>
      <c r="G30" s="560">
        <f t="shared" si="0"/>
        <v>10000</v>
      </c>
      <c r="H30" s="563" t="s">
        <v>440</v>
      </c>
      <c r="I30" s="562" t="s">
        <v>425</v>
      </c>
    </row>
    <row r="31" spans="1:9" ht="21.75">
      <c r="A31" s="573"/>
      <c r="B31" s="574"/>
      <c r="C31" s="575">
        <v>6050</v>
      </c>
      <c r="D31" s="559" t="s">
        <v>439</v>
      </c>
      <c r="E31" s="560">
        <v>11000</v>
      </c>
      <c r="F31" s="560"/>
      <c r="G31" s="560">
        <f t="shared" si="0"/>
        <v>11000</v>
      </c>
      <c r="H31" s="563" t="s">
        <v>441</v>
      </c>
      <c r="I31" s="562" t="s">
        <v>425</v>
      </c>
    </row>
    <row r="32" spans="1:9" ht="21.75">
      <c r="A32" s="551"/>
      <c r="B32" s="578"/>
      <c r="C32" s="558">
        <v>6050</v>
      </c>
      <c r="D32" s="559" t="s">
        <v>439</v>
      </c>
      <c r="E32" s="560">
        <v>3500</v>
      </c>
      <c r="F32" s="560"/>
      <c r="G32" s="560">
        <f t="shared" si="0"/>
        <v>3500</v>
      </c>
      <c r="H32" s="563" t="s">
        <v>442</v>
      </c>
      <c r="I32" s="562" t="s">
        <v>425</v>
      </c>
    </row>
    <row r="33" spans="1:9" ht="21.75">
      <c r="A33" s="551"/>
      <c r="B33" s="578"/>
      <c r="C33" s="558">
        <v>6050</v>
      </c>
      <c r="D33" s="559" t="s">
        <v>439</v>
      </c>
      <c r="E33" s="560">
        <v>7000</v>
      </c>
      <c r="F33" s="560"/>
      <c r="G33" s="560">
        <f t="shared" si="0"/>
        <v>7000</v>
      </c>
      <c r="H33" s="563" t="s">
        <v>443</v>
      </c>
      <c r="I33" s="562" t="s">
        <v>425</v>
      </c>
    </row>
    <row r="34" spans="1:9" ht="20.25" customHeight="1">
      <c r="A34" s="167" t="s">
        <v>95</v>
      </c>
      <c r="B34" s="168"/>
      <c r="C34" s="168"/>
      <c r="D34" s="579" t="s">
        <v>9</v>
      </c>
      <c r="E34" s="566">
        <f>E35</f>
        <v>1900000</v>
      </c>
      <c r="F34" s="718">
        <f>F35</f>
        <v>-1100000</v>
      </c>
      <c r="G34" s="566">
        <f>G35</f>
        <v>800000</v>
      </c>
      <c r="H34" s="563"/>
      <c r="I34" s="562"/>
    </row>
    <row r="35" spans="1:9" ht="16.5" customHeight="1">
      <c r="A35" s="551"/>
      <c r="B35" s="159">
        <v>70001</v>
      </c>
      <c r="C35" s="240"/>
      <c r="D35" s="221" t="s">
        <v>360</v>
      </c>
      <c r="E35" s="555">
        <f>SUM(E36:E37)</f>
        <v>1900000</v>
      </c>
      <c r="F35" s="555">
        <f>SUM(F36:F37)</f>
        <v>-1100000</v>
      </c>
      <c r="G35" s="555">
        <f>SUM(G36:G37)</f>
        <v>800000</v>
      </c>
      <c r="H35" s="563"/>
      <c r="I35" s="562"/>
    </row>
    <row r="36" spans="1:9" ht="16.5" customHeight="1">
      <c r="A36" s="580"/>
      <c r="B36" s="581"/>
      <c r="C36" s="575">
        <v>6050</v>
      </c>
      <c r="D36" s="559" t="s">
        <v>423</v>
      </c>
      <c r="E36" s="560">
        <v>1800000</v>
      </c>
      <c r="F36" s="722">
        <v>-1100000</v>
      </c>
      <c r="G36" s="560">
        <f>E36+F36</f>
        <v>700000</v>
      </c>
      <c r="H36" s="563" t="s">
        <v>444</v>
      </c>
      <c r="I36" s="562" t="s">
        <v>425</v>
      </c>
    </row>
    <row r="37" spans="1:9" ht="19.5" customHeight="1">
      <c r="A37" s="573"/>
      <c r="B37" s="574"/>
      <c r="C37" s="558">
        <v>6060</v>
      </c>
      <c r="D37" s="559" t="s">
        <v>445</v>
      </c>
      <c r="E37" s="560">
        <v>100000</v>
      </c>
      <c r="F37" s="560"/>
      <c r="G37" s="560">
        <f>E37+F37</f>
        <v>100000</v>
      </c>
      <c r="H37" s="563" t="s">
        <v>446</v>
      </c>
      <c r="I37" s="562" t="s">
        <v>425</v>
      </c>
    </row>
    <row r="38" spans="1:9" ht="14.25" customHeight="1">
      <c r="A38" s="564">
        <v>750</v>
      </c>
      <c r="B38" s="582"/>
      <c r="C38" s="582"/>
      <c r="D38" s="579" t="s">
        <v>11</v>
      </c>
      <c r="E38" s="566">
        <f aca="true" t="shared" si="1" ref="E38:G39">E39</f>
        <v>55000</v>
      </c>
      <c r="F38" s="566">
        <f t="shared" si="1"/>
        <v>0</v>
      </c>
      <c r="G38" s="566">
        <f t="shared" si="1"/>
        <v>55000</v>
      </c>
      <c r="H38" s="583"/>
      <c r="I38" s="92"/>
    </row>
    <row r="39" spans="1:9" ht="14.25" customHeight="1">
      <c r="A39" s="551"/>
      <c r="B39" s="553">
        <v>75023</v>
      </c>
      <c r="C39" s="553"/>
      <c r="D39" s="554" t="s">
        <v>79</v>
      </c>
      <c r="E39" s="555">
        <f t="shared" si="1"/>
        <v>55000</v>
      </c>
      <c r="F39" s="555">
        <f t="shared" si="1"/>
        <v>0</v>
      </c>
      <c r="G39" s="555">
        <f t="shared" si="1"/>
        <v>55000</v>
      </c>
      <c r="H39" s="556"/>
      <c r="I39" s="92"/>
    </row>
    <row r="40" spans="1:9" ht="24">
      <c r="A40" s="573"/>
      <c r="B40" s="574"/>
      <c r="C40" s="575">
        <v>6060</v>
      </c>
      <c r="D40" s="584" t="s">
        <v>445</v>
      </c>
      <c r="E40" s="560">
        <v>55000</v>
      </c>
      <c r="F40" s="560"/>
      <c r="G40" s="560">
        <f>E40+F40</f>
        <v>55000</v>
      </c>
      <c r="H40" s="561" t="s">
        <v>447</v>
      </c>
      <c r="I40" s="562" t="s">
        <v>425</v>
      </c>
    </row>
    <row r="41" spans="1:9" ht="25.5">
      <c r="A41" s="167" t="s">
        <v>52</v>
      </c>
      <c r="B41" s="168"/>
      <c r="C41" s="168"/>
      <c r="D41" s="585" t="s">
        <v>18</v>
      </c>
      <c r="E41" s="566">
        <f aca="true" t="shared" si="2" ref="E41:G42">E42</f>
        <v>8500</v>
      </c>
      <c r="F41" s="566">
        <f t="shared" si="2"/>
        <v>0</v>
      </c>
      <c r="G41" s="566">
        <f t="shared" si="2"/>
        <v>8500</v>
      </c>
      <c r="H41" s="561"/>
      <c r="I41" s="562"/>
    </row>
    <row r="42" spans="1:9" ht="15.75" customHeight="1">
      <c r="A42" s="586"/>
      <c r="B42" s="381" t="s">
        <v>119</v>
      </c>
      <c r="C42" s="240"/>
      <c r="D42" s="221" t="s">
        <v>185</v>
      </c>
      <c r="E42" s="555">
        <f t="shared" si="2"/>
        <v>8500</v>
      </c>
      <c r="F42" s="555">
        <f t="shared" si="2"/>
        <v>0</v>
      </c>
      <c r="G42" s="555">
        <f t="shared" si="2"/>
        <v>8500</v>
      </c>
      <c r="H42" s="561"/>
      <c r="I42" s="562"/>
    </row>
    <row r="43" spans="1:9" ht="22.5">
      <c r="A43" s="551"/>
      <c r="B43" s="578"/>
      <c r="C43" s="575">
        <v>6060</v>
      </c>
      <c r="D43" s="559" t="s">
        <v>448</v>
      </c>
      <c r="E43" s="560">
        <v>8500</v>
      </c>
      <c r="F43" s="560"/>
      <c r="G43" s="560">
        <f>E43+F43</f>
        <v>8500</v>
      </c>
      <c r="H43" s="561" t="s">
        <v>449</v>
      </c>
      <c r="I43" s="562" t="s">
        <v>425</v>
      </c>
    </row>
    <row r="44" spans="1:9" ht="16.5" customHeight="1">
      <c r="A44" s="167" t="s">
        <v>127</v>
      </c>
      <c r="B44" s="168"/>
      <c r="C44" s="587"/>
      <c r="D44" s="579" t="s">
        <v>36</v>
      </c>
      <c r="E44" s="566">
        <f>E45+E47</f>
        <v>514000</v>
      </c>
      <c r="F44" s="566">
        <f>F45+F47</f>
        <v>80000</v>
      </c>
      <c r="G44" s="566">
        <f>G45+G47</f>
        <v>594000</v>
      </c>
      <c r="H44" s="561"/>
      <c r="I44" s="562"/>
    </row>
    <row r="45" spans="1:9" ht="16.5" customHeight="1">
      <c r="A45" s="588"/>
      <c r="B45" s="240" t="s">
        <v>128</v>
      </c>
      <c r="C45" s="245"/>
      <c r="D45" s="221" t="s">
        <v>37</v>
      </c>
      <c r="E45" s="555">
        <f>E46</f>
        <v>314000</v>
      </c>
      <c r="F45" s="555">
        <f>F46</f>
        <v>0</v>
      </c>
      <c r="G45" s="555">
        <f>G46</f>
        <v>314000</v>
      </c>
      <c r="H45" s="561"/>
      <c r="I45" s="562"/>
    </row>
    <row r="46" spans="1:9" ht="24">
      <c r="A46" s="588"/>
      <c r="B46" s="209"/>
      <c r="C46" s="558">
        <v>6050</v>
      </c>
      <c r="D46" s="559" t="s">
        <v>423</v>
      </c>
      <c r="E46" s="568">
        <v>314000</v>
      </c>
      <c r="F46" s="568"/>
      <c r="G46" s="560">
        <f>E46+F46</f>
        <v>314000</v>
      </c>
      <c r="H46" s="561" t="s">
        <v>450</v>
      </c>
      <c r="I46" s="562" t="s">
        <v>451</v>
      </c>
    </row>
    <row r="47" spans="1:9" ht="16.5" customHeight="1">
      <c r="A47" s="588"/>
      <c r="B47" s="240" t="s">
        <v>131</v>
      </c>
      <c r="C47" s="245"/>
      <c r="D47" s="221" t="s">
        <v>38</v>
      </c>
      <c r="E47" s="555">
        <f>E48</f>
        <v>200000</v>
      </c>
      <c r="F47" s="555">
        <f>F48</f>
        <v>80000</v>
      </c>
      <c r="G47" s="555">
        <f>G48</f>
        <v>280000</v>
      </c>
      <c r="H47" s="561"/>
      <c r="I47" s="562"/>
    </row>
    <row r="48" spans="1:9" ht="20.25" customHeight="1">
      <c r="A48" s="167"/>
      <c r="B48" s="168"/>
      <c r="C48" s="558">
        <v>6050</v>
      </c>
      <c r="D48" s="559" t="s">
        <v>423</v>
      </c>
      <c r="E48" s="568">
        <v>200000</v>
      </c>
      <c r="F48" s="568">
        <v>80000</v>
      </c>
      <c r="G48" s="560">
        <f>E48+F48</f>
        <v>280000</v>
      </c>
      <c r="H48" s="561" t="s">
        <v>452</v>
      </c>
      <c r="I48" s="562" t="s">
        <v>451</v>
      </c>
    </row>
    <row r="49" spans="1:9" ht="25.5">
      <c r="A49" s="589" t="s">
        <v>154</v>
      </c>
      <c r="B49" s="590"/>
      <c r="C49" s="590"/>
      <c r="D49" s="591" t="s">
        <v>42</v>
      </c>
      <c r="E49" s="566">
        <f>E50</f>
        <v>395330</v>
      </c>
      <c r="F49" s="566">
        <f>F50</f>
        <v>-40000</v>
      </c>
      <c r="G49" s="566">
        <f>G50</f>
        <v>355330</v>
      </c>
      <c r="H49" s="561"/>
      <c r="I49" s="562"/>
    </row>
    <row r="50" spans="1:9" ht="16.5" customHeight="1">
      <c r="A50" s="573"/>
      <c r="B50" s="156" t="s">
        <v>157</v>
      </c>
      <c r="C50" s="166"/>
      <c r="D50" s="216" t="s">
        <v>175</v>
      </c>
      <c r="E50" s="555">
        <f>SUM(E51:E68)</f>
        <v>395330</v>
      </c>
      <c r="F50" s="555">
        <f>SUM(F51:F68)</f>
        <v>-40000</v>
      </c>
      <c r="G50" s="555">
        <f>SUM(G51:G68)</f>
        <v>355330</v>
      </c>
      <c r="H50" s="561"/>
      <c r="I50" s="562"/>
    </row>
    <row r="51" spans="1:9" ht="16.5" customHeight="1">
      <c r="A51" s="573"/>
      <c r="B51" s="211"/>
      <c r="C51" s="558">
        <v>6050</v>
      </c>
      <c r="D51" s="559" t="s">
        <v>423</v>
      </c>
      <c r="E51" s="568">
        <v>65000</v>
      </c>
      <c r="F51" s="568">
        <v>-11000</v>
      </c>
      <c r="G51" s="560">
        <f aca="true" t="shared" si="3" ref="G51:G68">E51+F51</f>
        <v>54000</v>
      </c>
      <c r="H51" s="561" t="s">
        <v>453</v>
      </c>
      <c r="I51" s="562" t="s">
        <v>425</v>
      </c>
    </row>
    <row r="52" spans="1:9" ht="16.5" customHeight="1">
      <c r="A52" s="573"/>
      <c r="B52" s="574"/>
      <c r="C52" s="558">
        <v>6050</v>
      </c>
      <c r="D52" s="559" t="s">
        <v>423</v>
      </c>
      <c r="E52" s="560">
        <v>55000</v>
      </c>
      <c r="F52" s="560">
        <v>-16000</v>
      </c>
      <c r="G52" s="560">
        <f t="shared" si="3"/>
        <v>39000</v>
      </c>
      <c r="H52" s="561" t="s">
        <v>454</v>
      </c>
      <c r="I52" s="562" t="s">
        <v>425</v>
      </c>
    </row>
    <row r="53" spans="1:9" ht="16.5" customHeight="1">
      <c r="A53" s="573"/>
      <c r="B53" s="574"/>
      <c r="C53" s="558">
        <v>6050</v>
      </c>
      <c r="D53" s="559" t="s">
        <v>423</v>
      </c>
      <c r="E53" s="560">
        <v>45000</v>
      </c>
      <c r="F53" s="560">
        <v>-8000</v>
      </c>
      <c r="G53" s="560">
        <f t="shared" si="3"/>
        <v>37000</v>
      </c>
      <c r="H53" s="561" t="s">
        <v>455</v>
      </c>
      <c r="I53" s="562" t="s">
        <v>425</v>
      </c>
    </row>
    <row r="54" spans="1:9" ht="16.5" customHeight="1">
      <c r="A54" s="573"/>
      <c r="B54" s="574"/>
      <c r="C54" s="558">
        <v>6050</v>
      </c>
      <c r="D54" s="559" t="s">
        <v>423</v>
      </c>
      <c r="E54" s="560">
        <v>15000</v>
      </c>
      <c r="F54" s="560"/>
      <c r="G54" s="560">
        <f t="shared" si="3"/>
        <v>15000</v>
      </c>
      <c r="H54" s="561" t="s">
        <v>456</v>
      </c>
      <c r="I54" s="562" t="s">
        <v>425</v>
      </c>
    </row>
    <row r="55" spans="1:9" ht="16.5" customHeight="1">
      <c r="A55" s="573"/>
      <c r="B55" s="574"/>
      <c r="C55" s="558">
        <v>6050</v>
      </c>
      <c r="D55" s="559" t="s">
        <v>423</v>
      </c>
      <c r="E55" s="560">
        <v>35000</v>
      </c>
      <c r="F55" s="560">
        <v>-20000</v>
      </c>
      <c r="G55" s="560">
        <f t="shared" si="3"/>
        <v>15000</v>
      </c>
      <c r="H55" s="561" t="s">
        <v>457</v>
      </c>
      <c r="I55" s="562" t="s">
        <v>425</v>
      </c>
    </row>
    <row r="56" spans="1:9" ht="16.5" customHeight="1">
      <c r="A56" s="573"/>
      <c r="B56" s="574"/>
      <c r="C56" s="558">
        <v>6050</v>
      </c>
      <c r="D56" s="559" t="s">
        <v>423</v>
      </c>
      <c r="E56" s="560">
        <v>35000</v>
      </c>
      <c r="F56" s="560"/>
      <c r="G56" s="560">
        <f t="shared" si="3"/>
        <v>35000</v>
      </c>
      <c r="H56" s="561" t="s">
        <v>458</v>
      </c>
      <c r="I56" s="562" t="s">
        <v>425</v>
      </c>
    </row>
    <row r="57" spans="1:9" ht="16.5" customHeight="1">
      <c r="A57" s="573"/>
      <c r="B57" s="574"/>
      <c r="C57" s="558">
        <v>6050</v>
      </c>
      <c r="D57" s="559" t="s">
        <v>423</v>
      </c>
      <c r="E57" s="560">
        <v>25000</v>
      </c>
      <c r="F57" s="560"/>
      <c r="G57" s="560">
        <f t="shared" si="3"/>
        <v>25000</v>
      </c>
      <c r="H57" s="563" t="s">
        <v>427</v>
      </c>
      <c r="I57" s="562" t="s">
        <v>425</v>
      </c>
    </row>
    <row r="58" spans="1:9" ht="16.5" customHeight="1">
      <c r="A58" s="573"/>
      <c r="B58" s="574"/>
      <c r="C58" s="558">
        <v>6050</v>
      </c>
      <c r="D58" s="559" t="s">
        <v>423</v>
      </c>
      <c r="E58" s="560">
        <v>19000</v>
      </c>
      <c r="F58" s="560"/>
      <c r="G58" s="560">
        <f t="shared" si="3"/>
        <v>19000</v>
      </c>
      <c r="H58" s="563" t="s">
        <v>459</v>
      </c>
      <c r="I58" s="562" t="s">
        <v>425</v>
      </c>
    </row>
    <row r="59" spans="1:9" ht="16.5" customHeight="1">
      <c r="A59" s="573"/>
      <c r="B59" s="574"/>
      <c r="C59" s="558">
        <v>6050</v>
      </c>
      <c r="D59" s="559" t="s">
        <v>423</v>
      </c>
      <c r="E59" s="560">
        <v>0</v>
      </c>
      <c r="F59" s="560">
        <v>15000</v>
      </c>
      <c r="G59" s="560">
        <f t="shared" si="3"/>
        <v>15000</v>
      </c>
      <c r="H59" s="561" t="s">
        <v>572</v>
      </c>
      <c r="I59" s="562" t="s">
        <v>425</v>
      </c>
    </row>
    <row r="60" spans="1:9" ht="24" customHeight="1">
      <c r="A60" s="573"/>
      <c r="B60" s="574"/>
      <c r="C60" s="575">
        <v>6050</v>
      </c>
      <c r="D60" s="559" t="s">
        <v>439</v>
      </c>
      <c r="E60" s="560">
        <v>9244</v>
      </c>
      <c r="F60" s="560"/>
      <c r="G60" s="560">
        <f t="shared" si="3"/>
        <v>9244</v>
      </c>
      <c r="H60" s="561" t="s">
        <v>460</v>
      </c>
      <c r="I60" s="562" t="s">
        <v>425</v>
      </c>
    </row>
    <row r="61" spans="1:9" ht="24" customHeight="1">
      <c r="A61" s="551"/>
      <c r="B61" s="578"/>
      <c r="C61" s="558">
        <v>6050</v>
      </c>
      <c r="D61" s="559" t="s">
        <v>439</v>
      </c>
      <c r="E61" s="560">
        <v>3000</v>
      </c>
      <c r="F61" s="560"/>
      <c r="G61" s="560">
        <f t="shared" si="3"/>
        <v>3000</v>
      </c>
      <c r="H61" s="561" t="s">
        <v>461</v>
      </c>
      <c r="I61" s="562" t="s">
        <v>425</v>
      </c>
    </row>
    <row r="62" spans="1:9" ht="24" customHeight="1">
      <c r="A62" s="573"/>
      <c r="B62" s="574"/>
      <c r="C62" s="558">
        <v>6060</v>
      </c>
      <c r="D62" s="559" t="s">
        <v>445</v>
      </c>
      <c r="E62" s="560">
        <v>38000</v>
      </c>
      <c r="F62" s="560"/>
      <c r="G62" s="560">
        <f t="shared" si="3"/>
        <v>38000</v>
      </c>
      <c r="H62" s="561" t="s">
        <v>462</v>
      </c>
      <c r="I62" s="562" t="s">
        <v>425</v>
      </c>
    </row>
    <row r="63" spans="1:9" ht="24" customHeight="1">
      <c r="A63" s="573"/>
      <c r="B63" s="574"/>
      <c r="C63" s="558">
        <v>6060</v>
      </c>
      <c r="D63" s="559" t="s">
        <v>448</v>
      </c>
      <c r="E63" s="560">
        <v>6721</v>
      </c>
      <c r="F63" s="560"/>
      <c r="G63" s="560">
        <f t="shared" si="3"/>
        <v>6721</v>
      </c>
      <c r="H63" s="561" t="s">
        <v>463</v>
      </c>
      <c r="I63" s="562" t="s">
        <v>425</v>
      </c>
    </row>
    <row r="64" spans="1:9" ht="24" customHeight="1">
      <c r="A64" s="551"/>
      <c r="B64" s="578"/>
      <c r="C64" s="558">
        <v>6060</v>
      </c>
      <c r="D64" s="559" t="s">
        <v>448</v>
      </c>
      <c r="E64" s="560">
        <v>10000</v>
      </c>
      <c r="F64" s="560"/>
      <c r="G64" s="560">
        <f t="shared" si="3"/>
        <v>10000</v>
      </c>
      <c r="H64" s="561" t="s">
        <v>464</v>
      </c>
      <c r="I64" s="562" t="s">
        <v>425</v>
      </c>
    </row>
    <row r="65" spans="1:9" ht="24" customHeight="1">
      <c r="A65" s="573"/>
      <c r="B65" s="574"/>
      <c r="C65" s="558">
        <v>6060</v>
      </c>
      <c r="D65" s="559" t="s">
        <v>448</v>
      </c>
      <c r="E65" s="560">
        <v>5000</v>
      </c>
      <c r="F65" s="560"/>
      <c r="G65" s="560">
        <f t="shared" si="3"/>
        <v>5000</v>
      </c>
      <c r="H65" s="561" t="s">
        <v>465</v>
      </c>
      <c r="I65" s="562" t="s">
        <v>425</v>
      </c>
    </row>
    <row r="66" spans="1:9" ht="24" customHeight="1">
      <c r="A66" s="551"/>
      <c r="B66" s="578"/>
      <c r="C66" s="558">
        <v>6060</v>
      </c>
      <c r="D66" s="559" t="s">
        <v>448</v>
      </c>
      <c r="E66" s="560">
        <v>10000</v>
      </c>
      <c r="F66" s="560"/>
      <c r="G66" s="560">
        <f t="shared" si="3"/>
        <v>10000</v>
      </c>
      <c r="H66" s="561" t="s">
        <v>466</v>
      </c>
      <c r="I66" s="562" t="s">
        <v>425</v>
      </c>
    </row>
    <row r="67" spans="1:9" ht="24" customHeight="1">
      <c r="A67" s="573"/>
      <c r="B67" s="574"/>
      <c r="C67" s="558">
        <v>6060</v>
      </c>
      <c r="D67" s="559" t="s">
        <v>448</v>
      </c>
      <c r="E67" s="560">
        <v>11000</v>
      </c>
      <c r="F67" s="560"/>
      <c r="G67" s="560">
        <f t="shared" si="3"/>
        <v>11000</v>
      </c>
      <c r="H67" s="561" t="s">
        <v>467</v>
      </c>
      <c r="I67" s="562" t="s">
        <v>425</v>
      </c>
    </row>
    <row r="68" spans="1:9" ht="24" customHeight="1">
      <c r="A68" s="551"/>
      <c r="B68" s="578"/>
      <c r="C68" s="558">
        <v>6060</v>
      </c>
      <c r="D68" s="559" t="s">
        <v>448</v>
      </c>
      <c r="E68" s="560">
        <v>8365</v>
      </c>
      <c r="F68" s="560"/>
      <c r="G68" s="560">
        <f t="shared" si="3"/>
        <v>8365</v>
      </c>
      <c r="H68" s="561" t="s">
        <v>468</v>
      </c>
      <c r="I68" s="562" t="s">
        <v>425</v>
      </c>
    </row>
    <row r="69" spans="1:9" ht="24" customHeight="1">
      <c r="A69" s="167" t="s">
        <v>80</v>
      </c>
      <c r="B69" s="168"/>
      <c r="C69" s="587"/>
      <c r="D69" s="548" t="s">
        <v>81</v>
      </c>
      <c r="E69" s="662">
        <f>E70+E73</f>
        <v>245000</v>
      </c>
      <c r="F69" s="662">
        <f>F70+F73</f>
        <v>5000</v>
      </c>
      <c r="G69" s="662">
        <f>G70+G73</f>
        <v>250000</v>
      </c>
      <c r="H69" s="561"/>
      <c r="I69" s="562"/>
    </row>
    <row r="70" spans="1:9" ht="17.25" customHeight="1">
      <c r="A70" s="580"/>
      <c r="B70" s="156" t="s">
        <v>269</v>
      </c>
      <c r="C70" s="56"/>
      <c r="D70" s="216" t="s">
        <v>270</v>
      </c>
      <c r="E70" s="661">
        <f>E71+E72</f>
        <v>245000</v>
      </c>
      <c r="F70" s="661">
        <f>F71+F72</f>
        <v>0</v>
      </c>
      <c r="G70" s="661">
        <f>G71+G72</f>
        <v>245000</v>
      </c>
      <c r="H70" s="561"/>
      <c r="I70" s="562"/>
    </row>
    <row r="71" spans="1:9" ht="22.5" customHeight="1">
      <c r="A71" s="573"/>
      <c r="B71" s="574"/>
      <c r="C71" s="659">
        <v>6057</v>
      </c>
      <c r="D71" s="660" t="s">
        <v>86</v>
      </c>
      <c r="E71" s="592">
        <v>150526</v>
      </c>
      <c r="F71" s="560"/>
      <c r="G71" s="560">
        <f>E71+F71</f>
        <v>150526</v>
      </c>
      <c r="H71" s="561" t="s">
        <v>521</v>
      </c>
      <c r="I71" s="562" t="s">
        <v>425</v>
      </c>
    </row>
    <row r="72" spans="1:9" ht="22.5" customHeight="1">
      <c r="A72" s="573"/>
      <c r="B72" s="574"/>
      <c r="C72" s="659">
        <v>6059</v>
      </c>
      <c r="D72" s="660" t="s">
        <v>86</v>
      </c>
      <c r="E72" s="560">
        <v>94474</v>
      </c>
      <c r="F72" s="560"/>
      <c r="G72" s="560">
        <f>E72+F72</f>
        <v>94474</v>
      </c>
      <c r="H72" s="561" t="s">
        <v>521</v>
      </c>
      <c r="I72" s="562" t="s">
        <v>425</v>
      </c>
    </row>
    <row r="73" spans="1:9" ht="16.5" customHeight="1">
      <c r="A73" s="573"/>
      <c r="B73" s="156" t="s">
        <v>161</v>
      </c>
      <c r="C73" s="166"/>
      <c r="D73" s="216" t="s">
        <v>41</v>
      </c>
      <c r="E73" s="593">
        <f aca="true" t="shared" si="4" ref="E73:G76">E74</f>
        <v>0</v>
      </c>
      <c r="F73" s="593">
        <f t="shared" si="4"/>
        <v>5000</v>
      </c>
      <c r="G73" s="593">
        <f t="shared" si="4"/>
        <v>5000</v>
      </c>
      <c r="H73" s="561"/>
      <c r="I73" s="562"/>
    </row>
    <row r="74" spans="1:9" ht="22.5" customHeight="1">
      <c r="A74" s="573"/>
      <c r="B74" s="574"/>
      <c r="C74" s="558">
        <v>6050</v>
      </c>
      <c r="D74" s="559" t="s">
        <v>423</v>
      </c>
      <c r="E74" s="592">
        <v>0</v>
      </c>
      <c r="F74" s="560">
        <v>5000</v>
      </c>
      <c r="G74" s="560">
        <f>E74+F74</f>
        <v>5000</v>
      </c>
      <c r="H74" s="561" t="s">
        <v>570</v>
      </c>
      <c r="I74" s="562" t="s">
        <v>425</v>
      </c>
    </row>
    <row r="75" spans="1:9" ht="19.5" customHeight="1">
      <c r="A75" s="167" t="s">
        <v>84</v>
      </c>
      <c r="B75" s="168"/>
      <c r="C75" s="168"/>
      <c r="D75" s="548" t="s">
        <v>209</v>
      </c>
      <c r="E75" s="566">
        <f t="shared" si="4"/>
        <v>31500</v>
      </c>
      <c r="F75" s="566">
        <f t="shared" si="4"/>
        <v>0</v>
      </c>
      <c r="G75" s="566">
        <f t="shared" si="4"/>
        <v>31500</v>
      </c>
      <c r="H75" s="561"/>
      <c r="I75" s="562"/>
    </row>
    <row r="76" spans="1:9" ht="16.5" customHeight="1">
      <c r="A76" s="586"/>
      <c r="B76" s="240" t="s">
        <v>162</v>
      </c>
      <c r="C76" s="381"/>
      <c r="D76" s="221" t="s">
        <v>228</v>
      </c>
      <c r="E76" s="593">
        <f t="shared" si="4"/>
        <v>31500</v>
      </c>
      <c r="F76" s="555">
        <f t="shared" si="4"/>
        <v>0</v>
      </c>
      <c r="G76" s="555">
        <f t="shared" si="4"/>
        <v>31500</v>
      </c>
      <c r="H76" s="561"/>
      <c r="I76" s="562"/>
    </row>
    <row r="77" spans="1:9" ht="24" customHeight="1">
      <c r="A77" s="551"/>
      <c r="B77" s="578"/>
      <c r="C77" s="558">
        <v>6060</v>
      </c>
      <c r="D77" s="559" t="s">
        <v>445</v>
      </c>
      <c r="E77" s="560">
        <v>31500</v>
      </c>
      <c r="F77" s="560"/>
      <c r="G77" s="560">
        <f>E77+F77</f>
        <v>31500</v>
      </c>
      <c r="H77" s="561" t="s">
        <v>469</v>
      </c>
      <c r="I77" s="562" t="s">
        <v>425</v>
      </c>
    </row>
    <row r="78" spans="1:9" ht="5.25" customHeight="1" thickBot="1">
      <c r="A78" s="594"/>
      <c r="B78" s="595"/>
      <c r="C78" s="596"/>
      <c r="D78" s="597"/>
      <c r="E78" s="598"/>
      <c r="F78" s="598"/>
      <c r="G78" s="598"/>
      <c r="H78" s="599"/>
      <c r="I78" s="600"/>
    </row>
    <row r="79" spans="1:9" ht="22.5" customHeight="1" thickBot="1">
      <c r="A79" s="601"/>
      <c r="B79" s="602"/>
      <c r="C79" s="602"/>
      <c r="D79" s="603" t="s">
        <v>470</v>
      </c>
      <c r="E79" s="604">
        <f>E8+E14+E34+E38+E41+E44+E49+E69+E75</f>
        <v>5994830</v>
      </c>
      <c r="F79" s="604">
        <f>F8+F14+F34+F38+F41+F44+F49+F69+F75</f>
        <v>-963500</v>
      </c>
      <c r="G79" s="604">
        <f>G8+G14+G34+G38+G41+G44+G49+G69+G75</f>
        <v>5031330</v>
      </c>
      <c r="H79" s="605"/>
      <c r="I79" s="17"/>
    </row>
    <row r="80" spans="1:8" ht="12.75">
      <c r="A80" s="606"/>
      <c r="B80" s="606"/>
      <c r="C80" s="606"/>
      <c r="D80" s="606"/>
      <c r="E80" s="607"/>
      <c r="F80" s="607"/>
      <c r="G80" s="607"/>
      <c r="H80" s="608"/>
    </row>
    <row r="81" spans="1:8" ht="15.75">
      <c r="A81" s="606"/>
      <c r="B81" s="606"/>
      <c r="C81" s="606"/>
      <c r="D81" s="609"/>
      <c r="E81" s="610"/>
      <c r="F81" s="610"/>
      <c r="G81" s="610"/>
      <c r="H81" s="608"/>
    </row>
    <row r="82" spans="1:8" ht="12.75">
      <c r="A82" s="606"/>
      <c r="B82" s="606"/>
      <c r="C82" s="611"/>
      <c r="D82" s="611"/>
      <c r="E82" s="606"/>
      <c r="F82" s="606"/>
      <c r="G82" s="606"/>
      <c r="H82" s="612"/>
    </row>
    <row r="83" spans="1:8" ht="12.75">
      <c r="A83" s="606"/>
      <c r="B83" s="606"/>
      <c r="C83" s="606"/>
      <c r="D83" s="613"/>
      <c r="E83" s="606"/>
      <c r="F83" s="606"/>
      <c r="G83" s="606"/>
      <c r="H83" s="612"/>
    </row>
    <row r="84" spans="4:8" ht="12.75">
      <c r="D84" s="614"/>
      <c r="E84" s="611"/>
      <c r="F84" s="611"/>
      <c r="G84" s="611"/>
      <c r="H84" s="612"/>
    </row>
    <row r="85" spans="4:8" ht="12.75">
      <c r="D85" s="614"/>
      <c r="E85" s="611"/>
      <c r="F85" s="611"/>
      <c r="G85" s="611"/>
      <c r="H85" s="612"/>
    </row>
    <row r="86" spans="4:8" ht="12.75">
      <c r="D86" s="614"/>
      <c r="E86" s="611"/>
      <c r="F86" s="611"/>
      <c r="G86" s="611"/>
      <c r="H86" s="612"/>
    </row>
    <row r="87" spans="4:8" ht="12.75">
      <c r="D87" s="614"/>
      <c r="E87" s="611"/>
      <c r="F87" s="611"/>
      <c r="G87" s="611"/>
      <c r="H87" s="612"/>
    </row>
    <row r="88" spans="4:8" ht="12.75">
      <c r="D88" s="615"/>
      <c r="E88" s="611"/>
      <c r="F88" s="611"/>
      <c r="G88" s="611"/>
      <c r="H88" s="612"/>
    </row>
    <row r="89" spans="4:8" ht="12.75">
      <c r="D89" s="615"/>
      <c r="E89" s="611"/>
      <c r="F89" s="611"/>
      <c r="G89" s="611"/>
      <c r="H89" s="612"/>
    </row>
    <row r="90" spans="4:8" ht="12.75">
      <c r="D90" s="615"/>
      <c r="E90" s="606"/>
      <c r="F90" s="606"/>
      <c r="G90" s="606"/>
      <c r="H90" s="612"/>
    </row>
    <row r="91" ht="12.75">
      <c r="D91" s="613"/>
    </row>
    <row r="92" ht="12.75">
      <c r="D92" s="613"/>
    </row>
    <row r="93" ht="29.25" customHeight="1">
      <c r="D93" s="613"/>
    </row>
    <row r="94" ht="12.75">
      <c r="D94" s="613"/>
    </row>
    <row r="95" ht="12.75">
      <c r="D95" s="613"/>
    </row>
    <row r="96" ht="12.75">
      <c r="D96" s="613"/>
    </row>
    <row r="97" ht="12.75">
      <c r="D97" s="613"/>
    </row>
    <row r="98" ht="12.75">
      <c r="D98" s="615"/>
    </row>
    <row r="99" ht="14.25">
      <c r="D99" s="616"/>
    </row>
    <row r="100" ht="12.75">
      <c r="D100" s="617"/>
    </row>
    <row r="101" ht="12.75">
      <c r="D101" s="613"/>
    </row>
    <row r="102" ht="14.25">
      <c r="D102" s="618"/>
    </row>
    <row r="103" ht="14.25">
      <c r="D103" s="618"/>
    </row>
    <row r="104" ht="14.25">
      <c r="D104" s="618"/>
    </row>
    <row r="105" ht="12.75">
      <c r="D105" s="617"/>
    </row>
    <row r="106" ht="12.75">
      <c r="D106" s="613"/>
    </row>
    <row r="107" ht="12.75">
      <c r="D107" s="617"/>
    </row>
    <row r="108" ht="12.75">
      <c r="D108" s="615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8.57421875" style="0" customWidth="1"/>
    <col min="4" max="4" width="7.140625" style="0" customWidth="1"/>
    <col min="5" max="5" width="22.421875" style="0" customWidth="1"/>
    <col min="6" max="6" width="14.8515625" style="0" customWidth="1"/>
    <col min="7" max="7" width="14.140625" style="0" customWidth="1"/>
    <col min="8" max="8" width="14.8515625" style="0" customWidth="1"/>
    <col min="9" max="9" width="5.00390625" style="0" customWidth="1"/>
  </cols>
  <sheetData>
    <row r="1" ht="12.75">
      <c r="F1" s="106" t="s">
        <v>578</v>
      </c>
    </row>
    <row r="2" spans="4:6" ht="18.75">
      <c r="D2" s="728"/>
      <c r="F2" s="106" t="s">
        <v>582</v>
      </c>
    </row>
    <row r="3" ht="12.75">
      <c r="F3" s="106" t="s">
        <v>559</v>
      </c>
    </row>
    <row r="5" ht="15">
      <c r="E5" s="104"/>
    </row>
    <row r="6" spans="3:7" ht="48.75" customHeight="1">
      <c r="C6" s="761" t="s">
        <v>574</v>
      </c>
      <c r="D6" s="761"/>
      <c r="E6" s="761"/>
      <c r="F6" s="761"/>
      <c r="G6" s="761"/>
    </row>
    <row r="7" spans="5:6" ht="16.5" customHeight="1">
      <c r="E7" s="535"/>
      <c r="F7" s="535"/>
    </row>
    <row r="8" spans="5:8" ht="16.5" customHeight="1" thickBot="1">
      <c r="E8" s="27"/>
      <c r="H8" s="536" t="s">
        <v>417</v>
      </c>
    </row>
    <row r="9" spans="2:8" ht="25.5">
      <c r="B9" s="729" t="s">
        <v>0</v>
      </c>
      <c r="C9" s="648" t="s">
        <v>1</v>
      </c>
      <c r="D9" s="648" t="s">
        <v>2</v>
      </c>
      <c r="E9" s="648" t="s">
        <v>575</v>
      </c>
      <c r="F9" s="649" t="s">
        <v>576</v>
      </c>
      <c r="G9" s="650" t="s">
        <v>515</v>
      </c>
      <c r="H9" s="651" t="s">
        <v>577</v>
      </c>
    </row>
    <row r="10" spans="2:8" s="735" customFormat="1" ht="7.5" customHeight="1">
      <c r="B10" s="730">
        <v>1</v>
      </c>
      <c r="C10" s="731">
        <v>2</v>
      </c>
      <c r="D10" s="731">
        <v>3</v>
      </c>
      <c r="E10" s="731">
        <v>4</v>
      </c>
      <c r="F10" s="732">
        <v>5</v>
      </c>
      <c r="G10" s="733">
        <v>6</v>
      </c>
      <c r="H10" s="734">
        <v>7</v>
      </c>
    </row>
    <row r="11" spans="2:8" s="735" customFormat="1" ht="72">
      <c r="B11" s="736">
        <v>600</v>
      </c>
      <c r="C11" s="629">
        <v>60004</v>
      </c>
      <c r="D11" s="103" t="s">
        <v>358</v>
      </c>
      <c r="E11" s="98" t="s">
        <v>359</v>
      </c>
      <c r="F11" s="298">
        <v>205000</v>
      </c>
      <c r="G11" s="711">
        <v>100000</v>
      </c>
      <c r="H11" s="737">
        <f>F11+G11</f>
        <v>305000</v>
      </c>
    </row>
    <row r="12" spans="2:8" s="735" customFormat="1" ht="96">
      <c r="B12" s="736">
        <v>600</v>
      </c>
      <c r="C12" s="629">
        <v>60014</v>
      </c>
      <c r="D12" s="56" t="s">
        <v>260</v>
      </c>
      <c r="E12" s="98" t="s">
        <v>261</v>
      </c>
      <c r="F12" s="298">
        <v>300000</v>
      </c>
      <c r="G12" s="711">
        <v>-78500</v>
      </c>
      <c r="H12" s="737">
        <f>F12+G12</f>
        <v>221500</v>
      </c>
    </row>
    <row r="13" spans="2:8" s="735" customFormat="1" ht="36">
      <c r="B13" s="738">
        <v>921</v>
      </c>
      <c r="C13" s="633">
        <v>92109</v>
      </c>
      <c r="D13" s="53">
        <v>2480</v>
      </c>
      <c r="E13" s="23" t="s">
        <v>159</v>
      </c>
      <c r="F13" s="298">
        <v>335000</v>
      </c>
      <c r="G13" s="711"/>
      <c r="H13" s="737">
        <f>F13+G13</f>
        <v>335000</v>
      </c>
    </row>
    <row r="14" spans="2:8" ht="36">
      <c r="B14" s="738">
        <v>921</v>
      </c>
      <c r="C14" s="633">
        <v>92116</v>
      </c>
      <c r="D14" s="53">
        <v>2480</v>
      </c>
      <c r="E14" s="23" t="s">
        <v>159</v>
      </c>
      <c r="F14" s="298">
        <v>1127000</v>
      </c>
      <c r="G14" s="321"/>
      <c r="H14" s="737">
        <f>F14+G14</f>
        <v>1127000</v>
      </c>
    </row>
    <row r="15" spans="2:8" ht="30" customHeight="1" thickBot="1">
      <c r="B15" s="771" t="s">
        <v>516</v>
      </c>
      <c r="C15" s="772"/>
      <c r="D15" s="772"/>
      <c r="E15" s="773"/>
      <c r="F15" s="739">
        <f>SUM(F11:F14)</f>
        <v>1967000</v>
      </c>
      <c r="G15" s="739">
        <f>SUM(G11:G14)</f>
        <v>21500</v>
      </c>
      <c r="H15" s="740">
        <f>SUM(H11:H14)</f>
        <v>1988500</v>
      </c>
    </row>
  </sheetData>
  <sheetProtection/>
  <mergeCells count="2">
    <mergeCell ref="C6:G6"/>
    <mergeCell ref="B15:E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3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.140625" style="27" customWidth="1"/>
    <col min="2" max="2" width="4.00390625" style="27" customWidth="1"/>
    <col min="3" max="3" width="13.28125" style="27" customWidth="1"/>
    <col min="4" max="4" width="5.8515625" style="27" customWidth="1"/>
    <col min="5" max="5" width="8.140625" style="27" customWidth="1"/>
    <col min="6" max="6" width="5.421875" style="27" customWidth="1"/>
    <col min="7" max="7" width="27.00390625" style="27" customWidth="1"/>
    <col min="8" max="8" width="10.7109375" style="27" customWidth="1"/>
    <col min="9" max="9" width="10.421875" style="27" customWidth="1"/>
    <col min="10" max="10" width="10.7109375" style="27" customWidth="1"/>
    <col min="11" max="11" width="3.57421875" style="27" customWidth="1"/>
    <col min="12" max="12" width="10.8515625" style="27" customWidth="1"/>
    <col min="13" max="16384" width="9.140625" style="27" customWidth="1"/>
  </cols>
  <sheetData>
    <row r="1" ht="12.75">
      <c r="G1" s="106" t="s">
        <v>579</v>
      </c>
    </row>
    <row r="2" ht="12.75">
      <c r="G2" s="106" t="s">
        <v>583</v>
      </c>
    </row>
    <row r="3" ht="12.75">
      <c r="G3" s="106" t="s">
        <v>560</v>
      </c>
    </row>
    <row r="4" ht="12.75">
      <c r="G4" s="106"/>
    </row>
    <row r="5" spans="3:5" ht="18">
      <c r="C5" s="665" t="s">
        <v>526</v>
      </c>
      <c r="E5" s="104"/>
    </row>
    <row r="6" spans="5:10" ht="15.75" thickBot="1">
      <c r="E6" s="104"/>
      <c r="J6" s="666" t="s">
        <v>417</v>
      </c>
    </row>
    <row r="7" spans="2:10" ht="35.25" customHeight="1">
      <c r="B7" s="702" t="s">
        <v>473</v>
      </c>
      <c r="C7" s="703" t="s">
        <v>527</v>
      </c>
      <c r="D7" s="704" t="s">
        <v>0</v>
      </c>
      <c r="E7" s="704" t="s">
        <v>1</v>
      </c>
      <c r="F7" s="648" t="s">
        <v>2</v>
      </c>
      <c r="G7" s="648" t="s">
        <v>44</v>
      </c>
      <c r="H7" s="649" t="s">
        <v>528</v>
      </c>
      <c r="I7" s="650" t="s">
        <v>515</v>
      </c>
      <c r="J7" s="651" t="s">
        <v>529</v>
      </c>
    </row>
    <row r="8" spans="2:10" ht="10.5" customHeight="1" thickBot="1">
      <c r="B8" s="705">
        <v>1</v>
      </c>
      <c r="C8" s="706">
        <v>2</v>
      </c>
      <c r="D8" s="706">
        <v>3</v>
      </c>
      <c r="E8" s="706">
        <v>4</v>
      </c>
      <c r="F8" s="706">
        <v>5</v>
      </c>
      <c r="G8" s="706">
        <v>6</v>
      </c>
      <c r="H8" s="707">
        <v>7</v>
      </c>
      <c r="I8" s="708">
        <v>8</v>
      </c>
      <c r="J8" s="709">
        <v>9</v>
      </c>
    </row>
    <row r="9" spans="2:10" ht="21" customHeight="1">
      <c r="B9" s="774" t="s">
        <v>476</v>
      </c>
      <c r="C9" s="787" t="s">
        <v>530</v>
      </c>
      <c r="D9" s="780"/>
      <c r="E9" s="780"/>
      <c r="F9" s="780"/>
      <c r="G9" s="667" t="s">
        <v>531</v>
      </c>
      <c r="H9" s="668">
        <f>SUM(H10:H15)</f>
        <v>24210.28</v>
      </c>
      <c r="I9" s="669"/>
      <c r="J9" s="670">
        <f>SUM(J10:J15)</f>
        <v>24210.28</v>
      </c>
    </row>
    <row r="10" spans="2:11" ht="24" customHeight="1">
      <c r="B10" s="775"/>
      <c r="C10" s="789"/>
      <c r="D10" s="671">
        <v>900</v>
      </c>
      <c r="E10" s="672">
        <v>90015</v>
      </c>
      <c r="F10" s="672">
        <v>6060</v>
      </c>
      <c r="G10" s="23" t="s">
        <v>72</v>
      </c>
      <c r="H10" s="673">
        <v>6720.88</v>
      </c>
      <c r="I10" s="24"/>
      <c r="J10" s="674">
        <f aca="true" t="shared" si="0" ref="J10:J15">H10+I10</f>
        <v>6720.88</v>
      </c>
      <c r="K10" s="675"/>
    </row>
    <row r="11" spans="2:10" ht="21" customHeight="1">
      <c r="B11" s="775"/>
      <c r="C11" s="789"/>
      <c r="D11" s="671">
        <v>921</v>
      </c>
      <c r="E11" s="672">
        <v>92195</v>
      </c>
      <c r="F11" s="676">
        <v>4210</v>
      </c>
      <c r="G11" s="677" t="s">
        <v>63</v>
      </c>
      <c r="H11" s="673">
        <v>500</v>
      </c>
      <c r="I11" s="24"/>
      <c r="J11" s="674">
        <f t="shared" si="0"/>
        <v>500</v>
      </c>
    </row>
    <row r="12" spans="2:10" ht="21" customHeight="1">
      <c r="B12" s="775"/>
      <c r="C12" s="789"/>
      <c r="D12" s="671">
        <v>921</v>
      </c>
      <c r="E12" s="672">
        <v>92195</v>
      </c>
      <c r="F12" s="672">
        <v>4270</v>
      </c>
      <c r="G12" s="677" t="s">
        <v>68</v>
      </c>
      <c r="H12" s="673">
        <v>2500</v>
      </c>
      <c r="I12" s="24"/>
      <c r="J12" s="674">
        <f t="shared" si="0"/>
        <v>2500</v>
      </c>
    </row>
    <row r="13" spans="2:10" ht="21" customHeight="1">
      <c r="B13" s="775"/>
      <c r="C13" s="789"/>
      <c r="D13" s="671">
        <v>921</v>
      </c>
      <c r="E13" s="672">
        <v>92195</v>
      </c>
      <c r="F13" s="678" t="s">
        <v>61</v>
      </c>
      <c r="G13" s="677" t="s">
        <v>62</v>
      </c>
      <c r="H13" s="673">
        <v>3000</v>
      </c>
      <c r="I13" s="24"/>
      <c r="J13" s="674">
        <f t="shared" si="0"/>
        <v>3000</v>
      </c>
    </row>
    <row r="14" spans="2:10" ht="21" customHeight="1">
      <c r="B14" s="775"/>
      <c r="C14" s="789"/>
      <c r="D14" s="671">
        <v>926</v>
      </c>
      <c r="E14" s="672">
        <v>92605</v>
      </c>
      <c r="F14" s="676">
        <v>4210</v>
      </c>
      <c r="G14" s="677" t="s">
        <v>63</v>
      </c>
      <c r="H14" s="673">
        <v>6989.4</v>
      </c>
      <c r="I14" s="24"/>
      <c r="J14" s="674">
        <f t="shared" si="0"/>
        <v>6989.4</v>
      </c>
    </row>
    <row r="15" spans="2:16" ht="21" customHeight="1" thickBot="1">
      <c r="B15" s="776"/>
      <c r="C15" s="790"/>
      <c r="D15" s="679">
        <v>926</v>
      </c>
      <c r="E15" s="680">
        <v>92605</v>
      </c>
      <c r="F15" s="680">
        <v>4270</v>
      </c>
      <c r="G15" s="681" t="s">
        <v>68</v>
      </c>
      <c r="H15" s="682">
        <v>4500</v>
      </c>
      <c r="I15" s="427"/>
      <c r="J15" s="683">
        <f t="shared" si="0"/>
        <v>4500</v>
      </c>
      <c r="K15" s="684"/>
      <c r="L15" s="684"/>
      <c r="M15" s="684"/>
      <c r="N15" s="684"/>
      <c r="P15" s="684"/>
    </row>
    <row r="16" spans="2:10" ht="21" customHeight="1">
      <c r="B16" s="774" t="s">
        <v>479</v>
      </c>
      <c r="C16" s="783" t="s">
        <v>532</v>
      </c>
      <c r="D16" s="780"/>
      <c r="E16" s="780"/>
      <c r="F16" s="780"/>
      <c r="G16" s="667" t="s">
        <v>531</v>
      </c>
      <c r="H16" s="668">
        <f>SUM(H17:H20)</f>
        <v>27509.8</v>
      </c>
      <c r="I16" s="669"/>
      <c r="J16" s="670">
        <f>SUM(J17:J20)</f>
        <v>27509.8</v>
      </c>
    </row>
    <row r="17" spans="2:10" ht="21" customHeight="1">
      <c r="B17" s="775"/>
      <c r="C17" s="784"/>
      <c r="D17" s="671">
        <v>754</v>
      </c>
      <c r="E17" s="672">
        <v>75412</v>
      </c>
      <c r="F17" s="672">
        <v>4210</v>
      </c>
      <c r="G17" s="677" t="s">
        <v>63</v>
      </c>
      <c r="H17" s="685">
        <v>5000</v>
      </c>
      <c r="I17" s="24"/>
      <c r="J17" s="674">
        <f>H17+I17</f>
        <v>5000</v>
      </c>
    </row>
    <row r="18" spans="2:15" ht="21" customHeight="1">
      <c r="B18" s="775"/>
      <c r="C18" s="784"/>
      <c r="D18" s="671">
        <v>900</v>
      </c>
      <c r="E18" s="672">
        <v>90015</v>
      </c>
      <c r="F18" s="672">
        <v>6060</v>
      </c>
      <c r="G18" s="23" t="s">
        <v>72</v>
      </c>
      <c r="H18" s="685">
        <v>10000</v>
      </c>
      <c r="I18" s="24"/>
      <c r="J18" s="674">
        <f>H18+I18</f>
        <v>10000</v>
      </c>
      <c r="K18" s="684"/>
      <c r="L18" s="684"/>
      <c r="M18" s="684"/>
      <c r="N18" s="684"/>
      <c r="O18" s="684"/>
    </row>
    <row r="19" spans="2:10" ht="21" customHeight="1">
      <c r="B19" s="775"/>
      <c r="C19" s="784"/>
      <c r="D19" s="671">
        <v>921</v>
      </c>
      <c r="E19" s="672">
        <v>92195</v>
      </c>
      <c r="F19" s="676">
        <v>4210</v>
      </c>
      <c r="G19" s="677" t="s">
        <v>63</v>
      </c>
      <c r="H19" s="685">
        <v>5509.8</v>
      </c>
      <c r="I19" s="24"/>
      <c r="J19" s="674">
        <f>H19+I19</f>
        <v>5509.8</v>
      </c>
    </row>
    <row r="20" spans="2:10" ht="21" customHeight="1" thickBot="1">
      <c r="B20" s="776"/>
      <c r="C20" s="785"/>
      <c r="D20" s="679">
        <v>921</v>
      </c>
      <c r="E20" s="680">
        <v>92195</v>
      </c>
      <c r="F20" s="680">
        <v>4300</v>
      </c>
      <c r="G20" s="681" t="s">
        <v>62</v>
      </c>
      <c r="H20" s="686">
        <v>7000</v>
      </c>
      <c r="I20" s="427"/>
      <c r="J20" s="683">
        <f>H20+I20</f>
        <v>7000</v>
      </c>
    </row>
    <row r="21" spans="2:10" ht="21" customHeight="1">
      <c r="B21" s="774" t="s">
        <v>482</v>
      </c>
      <c r="C21" s="783" t="s">
        <v>533</v>
      </c>
      <c r="D21" s="780"/>
      <c r="E21" s="780"/>
      <c r="F21" s="780"/>
      <c r="G21" s="667" t="s">
        <v>531</v>
      </c>
      <c r="H21" s="687">
        <f>SUM(H22:H25)</f>
        <v>15755.24</v>
      </c>
      <c r="I21" s="669"/>
      <c r="J21" s="688">
        <f>SUM(J22:J25)</f>
        <v>15755.24</v>
      </c>
    </row>
    <row r="22" spans="2:10" ht="21" customHeight="1">
      <c r="B22" s="775"/>
      <c r="C22" s="784"/>
      <c r="D22" s="671">
        <v>600</v>
      </c>
      <c r="E22" s="672">
        <v>60016</v>
      </c>
      <c r="F22" s="672">
        <v>4270</v>
      </c>
      <c r="G22" s="677" t="s">
        <v>68</v>
      </c>
      <c r="H22" s="689">
        <v>4000</v>
      </c>
      <c r="I22" s="24"/>
      <c r="J22" s="674">
        <f>H22+I22</f>
        <v>4000</v>
      </c>
    </row>
    <row r="23" spans="2:10" ht="21" customHeight="1">
      <c r="B23" s="775"/>
      <c r="C23" s="784"/>
      <c r="D23" s="671">
        <v>900</v>
      </c>
      <c r="E23" s="672">
        <v>90015</v>
      </c>
      <c r="F23" s="672">
        <v>6060</v>
      </c>
      <c r="G23" s="23" t="s">
        <v>72</v>
      </c>
      <c r="H23" s="689">
        <v>5000</v>
      </c>
      <c r="I23" s="24"/>
      <c r="J23" s="674">
        <f>H23+I23</f>
        <v>5000</v>
      </c>
    </row>
    <row r="24" spans="2:10" ht="21" customHeight="1">
      <c r="B24" s="775"/>
      <c r="C24" s="784"/>
      <c r="D24" s="671">
        <v>921</v>
      </c>
      <c r="E24" s="672">
        <v>92195</v>
      </c>
      <c r="F24" s="676">
        <v>4210</v>
      </c>
      <c r="G24" s="677" t="s">
        <v>63</v>
      </c>
      <c r="H24" s="689">
        <v>3000</v>
      </c>
      <c r="I24" s="24"/>
      <c r="J24" s="674">
        <f>H24+I24</f>
        <v>3000</v>
      </c>
    </row>
    <row r="25" spans="2:10" ht="21" customHeight="1" thickBot="1">
      <c r="B25" s="776"/>
      <c r="C25" s="785"/>
      <c r="D25" s="679">
        <v>921</v>
      </c>
      <c r="E25" s="680">
        <v>92195</v>
      </c>
      <c r="F25" s="680">
        <v>4300</v>
      </c>
      <c r="G25" s="681" t="s">
        <v>62</v>
      </c>
      <c r="H25" s="686">
        <v>3755.24</v>
      </c>
      <c r="I25" s="427"/>
      <c r="J25" s="683">
        <f>H25+I25</f>
        <v>3755.24</v>
      </c>
    </row>
    <row r="26" spans="2:10" ht="21" customHeight="1">
      <c r="B26" s="774" t="s">
        <v>485</v>
      </c>
      <c r="C26" s="783" t="s">
        <v>534</v>
      </c>
      <c r="D26" s="780"/>
      <c r="E26" s="780"/>
      <c r="F26" s="780"/>
      <c r="G26" s="667" t="s">
        <v>531</v>
      </c>
      <c r="H26" s="687">
        <f>SUM(H27:H31)</f>
        <v>41244.08</v>
      </c>
      <c r="I26" s="687"/>
      <c r="J26" s="688">
        <f>SUM(J27:J31)</f>
        <v>41244.08</v>
      </c>
    </row>
    <row r="27" spans="2:10" ht="21" customHeight="1">
      <c r="B27" s="775"/>
      <c r="C27" s="784"/>
      <c r="D27" s="671">
        <v>600</v>
      </c>
      <c r="E27" s="672">
        <v>60016</v>
      </c>
      <c r="F27" s="672">
        <v>4270</v>
      </c>
      <c r="G27" s="677" t="s">
        <v>68</v>
      </c>
      <c r="H27" s="689">
        <v>12244.08</v>
      </c>
      <c r="I27" s="24"/>
      <c r="J27" s="674">
        <f>H27+I27</f>
        <v>12244.08</v>
      </c>
    </row>
    <row r="28" spans="2:10" ht="21" customHeight="1">
      <c r="B28" s="775"/>
      <c r="C28" s="784"/>
      <c r="D28" s="671">
        <v>754</v>
      </c>
      <c r="E28" s="672">
        <v>75412</v>
      </c>
      <c r="F28" s="672">
        <v>4210</v>
      </c>
      <c r="G28" s="677" t="s">
        <v>63</v>
      </c>
      <c r="H28" s="689">
        <v>4500</v>
      </c>
      <c r="I28" s="690"/>
      <c r="J28" s="674">
        <f>H28+I28</f>
        <v>4500</v>
      </c>
    </row>
    <row r="29" spans="2:10" ht="21" customHeight="1">
      <c r="B29" s="775"/>
      <c r="C29" s="784"/>
      <c r="D29" s="671">
        <v>754</v>
      </c>
      <c r="E29" s="672">
        <v>75412</v>
      </c>
      <c r="F29" s="672">
        <v>6060</v>
      </c>
      <c r="G29" s="23" t="s">
        <v>72</v>
      </c>
      <c r="H29" s="689">
        <v>8500</v>
      </c>
      <c r="I29" s="690"/>
      <c r="J29" s="674">
        <f>H29+I29</f>
        <v>8500</v>
      </c>
    </row>
    <row r="30" spans="2:10" ht="21" customHeight="1">
      <c r="B30" s="775"/>
      <c r="C30" s="784"/>
      <c r="D30" s="671">
        <v>900</v>
      </c>
      <c r="E30" s="672">
        <v>90015</v>
      </c>
      <c r="F30" s="672">
        <v>6060</v>
      </c>
      <c r="G30" s="23" t="s">
        <v>72</v>
      </c>
      <c r="H30" s="689">
        <v>10000</v>
      </c>
      <c r="I30" s="24"/>
      <c r="J30" s="674">
        <f>H30+I30</f>
        <v>10000</v>
      </c>
    </row>
    <row r="31" spans="2:10" ht="21" customHeight="1" thickBot="1">
      <c r="B31" s="776"/>
      <c r="C31" s="785"/>
      <c r="D31" s="679">
        <v>926</v>
      </c>
      <c r="E31" s="680">
        <v>92605</v>
      </c>
      <c r="F31" s="691">
        <v>4210</v>
      </c>
      <c r="G31" s="681" t="s">
        <v>63</v>
      </c>
      <c r="H31" s="692">
        <v>6000</v>
      </c>
      <c r="I31" s="427"/>
      <c r="J31" s="683">
        <f>H31+I31</f>
        <v>6000</v>
      </c>
    </row>
    <row r="32" spans="2:10" ht="21" customHeight="1">
      <c r="B32" s="774" t="s">
        <v>488</v>
      </c>
      <c r="C32" s="783" t="s">
        <v>535</v>
      </c>
      <c r="D32" s="780"/>
      <c r="E32" s="780"/>
      <c r="F32" s="780"/>
      <c r="G32" s="667" t="s">
        <v>531</v>
      </c>
      <c r="H32" s="687">
        <f>SUM(H33:H37)</f>
        <v>41244.08</v>
      </c>
      <c r="I32" s="669"/>
      <c r="J32" s="688">
        <f>SUM(J33:J37)</f>
        <v>41244.08</v>
      </c>
    </row>
    <row r="33" spans="2:10" ht="21" customHeight="1">
      <c r="B33" s="775"/>
      <c r="C33" s="784"/>
      <c r="D33" s="671">
        <v>754</v>
      </c>
      <c r="E33" s="672">
        <v>75412</v>
      </c>
      <c r="F33" s="672">
        <v>4210</v>
      </c>
      <c r="G33" s="677" t="s">
        <v>63</v>
      </c>
      <c r="H33" s="689">
        <v>8000</v>
      </c>
      <c r="I33" s="24"/>
      <c r="J33" s="674">
        <f>H33+I33</f>
        <v>8000</v>
      </c>
    </row>
    <row r="34" spans="2:10" ht="21" customHeight="1">
      <c r="B34" s="775"/>
      <c r="C34" s="784"/>
      <c r="D34" s="671">
        <v>900</v>
      </c>
      <c r="E34" s="672">
        <v>90004</v>
      </c>
      <c r="F34" s="672">
        <v>4210</v>
      </c>
      <c r="G34" s="677" t="s">
        <v>63</v>
      </c>
      <c r="H34" s="685">
        <v>1244.08</v>
      </c>
      <c r="I34" s="24"/>
      <c r="J34" s="674">
        <f>H34+I34</f>
        <v>1244.08</v>
      </c>
    </row>
    <row r="35" spans="2:10" ht="21" customHeight="1">
      <c r="B35" s="775"/>
      <c r="C35" s="784"/>
      <c r="D35" s="671">
        <v>921</v>
      </c>
      <c r="E35" s="672">
        <v>92195</v>
      </c>
      <c r="F35" s="676">
        <v>4210</v>
      </c>
      <c r="G35" s="677" t="s">
        <v>63</v>
      </c>
      <c r="H35" s="685">
        <v>2000</v>
      </c>
      <c r="I35" s="24"/>
      <c r="J35" s="674">
        <f>H35+I35</f>
        <v>2000</v>
      </c>
    </row>
    <row r="36" spans="2:10" ht="21" customHeight="1">
      <c r="B36" s="775"/>
      <c r="C36" s="784"/>
      <c r="D36" s="671">
        <v>921</v>
      </c>
      <c r="E36" s="672">
        <v>92195</v>
      </c>
      <c r="F36" s="672">
        <v>4300</v>
      </c>
      <c r="G36" s="677" t="s">
        <v>62</v>
      </c>
      <c r="H36" s="685">
        <v>10000</v>
      </c>
      <c r="I36" s="24"/>
      <c r="J36" s="674">
        <f>H36+I36</f>
        <v>10000</v>
      </c>
    </row>
    <row r="37" spans="2:10" ht="21" customHeight="1" thickBot="1">
      <c r="B37" s="776"/>
      <c r="C37" s="785"/>
      <c r="D37" s="679">
        <v>926</v>
      </c>
      <c r="E37" s="680">
        <v>92605</v>
      </c>
      <c r="F37" s="691">
        <v>4210</v>
      </c>
      <c r="G37" s="681" t="s">
        <v>63</v>
      </c>
      <c r="H37" s="686">
        <v>20000</v>
      </c>
      <c r="I37" s="427"/>
      <c r="J37" s="683">
        <f>H37+I37</f>
        <v>20000</v>
      </c>
    </row>
    <row r="38" spans="2:10" ht="20.25" customHeight="1">
      <c r="B38" s="774" t="s">
        <v>491</v>
      </c>
      <c r="C38" s="783" t="s">
        <v>536</v>
      </c>
      <c r="D38" s="780"/>
      <c r="E38" s="780"/>
      <c r="F38" s="780"/>
      <c r="G38" s="667" t="s">
        <v>531</v>
      </c>
      <c r="H38" s="687">
        <f>SUM(H39:H41)</f>
        <v>16085.189999999999</v>
      </c>
      <c r="I38" s="669"/>
      <c r="J38" s="688">
        <f>SUM(J39:J41)</f>
        <v>16085.189999999999</v>
      </c>
    </row>
    <row r="39" spans="2:10" ht="20.25" customHeight="1">
      <c r="B39" s="775"/>
      <c r="C39" s="784"/>
      <c r="D39" s="671">
        <v>921</v>
      </c>
      <c r="E39" s="672">
        <v>92195</v>
      </c>
      <c r="F39" s="676">
        <v>4210</v>
      </c>
      <c r="G39" s="677" t="s">
        <v>63</v>
      </c>
      <c r="H39" s="689">
        <v>5085.19</v>
      </c>
      <c r="I39" s="24"/>
      <c r="J39" s="674">
        <f>H39+I39</f>
        <v>5085.19</v>
      </c>
    </row>
    <row r="40" spans="2:10" ht="20.25" customHeight="1">
      <c r="B40" s="775"/>
      <c r="C40" s="784"/>
      <c r="D40" s="671">
        <v>921</v>
      </c>
      <c r="E40" s="672">
        <v>92195</v>
      </c>
      <c r="F40" s="672">
        <v>4300</v>
      </c>
      <c r="G40" s="677" t="s">
        <v>62</v>
      </c>
      <c r="H40" s="689">
        <v>5000</v>
      </c>
      <c r="I40" s="24"/>
      <c r="J40" s="674">
        <f>H40+I40</f>
        <v>5000</v>
      </c>
    </row>
    <row r="41" spans="2:10" ht="20.25" customHeight="1" thickBot="1">
      <c r="B41" s="776"/>
      <c r="C41" s="785"/>
      <c r="D41" s="679">
        <v>926</v>
      </c>
      <c r="E41" s="680">
        <v>92605</v>
      </c>
      <c r="F41" s="691">
        <v>4210</v>
      </c>
      <c r="G41" s="681" t="s">
        <v>63</v>
      </c>
      <c r="H41" s="692">
        <v>6000</v>
      </c>
      <c r="I41" s="427"/>
      <c r="J41" s="683">
        <f>H41+I41</f>
        <v>6000</v>
      </c>
    </row>
    <row r="42" spans="2:10" ht="20.25" customHeight="1">
      <c r="B42" s="774" t="s">
        <v>494</v>
      </c>
      <c r="C42" s="787" t="s">
        <v>537</v>
      </c>
      <c r="D42" s="780"/>
      <c r="E42" s="780"/>
      <c r="F42" s="780"/>
      <c r="G42" s="667" t="s">
        <v>531</v>
      </c>
      <c r="H42" s="687">
        <f>SUM(H43:H47)</f>
        <v>25860.04</v>
      </c>
      <c r="I42" s="669"/>
      <c r="J42" s="688">
        <f>SUM(J43:J47)</f>
        <v>25860.04</v>
      </c>
    </row>
    <row r="43" spans="2:10" ht="20.25" customHeight="1">
      <c r="B43" s="775"/>
      <c r="C43" s="789"/>
      <c r="D43" s="671">
        <v>600</v>
      </c>
      <c r="E43" s="672">
        <v>60016</v>
      </c>
      <c r="F43" s="672">
        <v>4270</v>
      </c>
      <c r="G43" s="677" t="s">
        <v>68</v>
      </c>
      <c r="H43" s="689">
        <v>7360.04</v>
      </c>
      <c r="I43" s="24"/>
      <c r="J43" s="674">
        <f>H43+I43</f>
        <v>7360.04</v>
      </c>
    </row>
    <row r="44" spans="2:10" ht="20.25" customHeight="1">
      <c r="B44" s="775"/>
      <c r="C44" s="789"/>
      <c r="D44" s="671">
        <v>754</v>
      </c>
      <c r="E44" s="672">
        <v>75412</v>
      </c>
      <c r="F44" s="672">
        <v>4210</v>
      </c>
      <c r="G44" s="677" t="s">
        <v>63</v>
      </c>
      <c r="H44" s="689">
        <v>3500</v>
      </c>
      <c r="I44" s="24"/>
      <c r="J44" s="674">
        <f>H44+I44</f>
        <v>3500</v>
      </c>
    </row>
    <row r="45" spans="2:10" ht="20.25" customHeight="1">
      <c r="B45" s="775"/>
      <c r="C45" s="789"/>
      <c r="D45" s="671">
        <v>900</v>
      </c>
      <c r="E45" s="672">
        <v>90015</v>
      </c>
      <c r="F45" s="672">
        <v>6060</v>
      </c>
      <c r="G45" s="23" t="s">
        <v>72</v>
      </c>
      <c r="H45" s="685">
        <v>11000</v>
      </c>
      <c r="I45" s="24"/>
      <c r="J45" s="674">
        <f>H45+I45</f>
        <v>11000</v>
      </c>
    </row>
    <row r="46" spans="2:10" ht="18.75" customHeight="1">
      <c r="B46" s="775"/>
      <c r="C46" s="789"/>
      <c r="D46" s="20">
        <v>921</v>
      </c>
      <c r="E46" s="20">
        <v>92120</v>
      </c>
      <c r="F46" s="672">
        <v>4300</v>
      </c>
      <c r="G46" s="677" t="s">
        <v>62</v>
      </c>
      <c r="H46" s="685">
        <v>2500</v>
      </c>
      <c r="I46" s="24"/>
      <c r="J46" s="674">
        <f>H46+I46</f>
        <v>2500</v>
      </c>
    </row>
    <row r="47" spans="2:10" ht="18.75" customHeight="1" thickBot="1">
      <c r="B47" s="776"/>
      <c r="C47" s="790"/>
      <c r="D47" s="679">
        <v>921</v>
      </c>
      <c r="E47" s="680">
        <v>92195</v>
      </c>
      <c r="F47" s="691">
        <v>4210</v>
      </c>
      <c r="G47" s="681" t="s">
        <v>63</v>
      </c>
      <c r="H47" s="686">
        <v>1500</v>
      </c>
      <c r="I47" s="427"/>
      <c r="J47" s="683">
        <f>H47+I47</f>
        <v>1500</v>
      </c>
    </row>
    <row r="48" spans="2:10" ht="18.75" customHeight="1">
      <c r="B48" s="774" t="s">
        <v>497</v>
      </c>
      <c r="C48" s="783" t="s">
        <v>538</v>
      </c>
      <c r="D48" s="780"/>
      <c r="E48" s="780"/>
      <c r="F48" s="780"/>
      <c r="G48" s="667" t="s">
        <v>531</v>
      </c>
      <c r="H48" s="687">
        <f>SUM(H49:H51)</f>
        <v>15672.75</v>
      </c>
      <c r="I48" s="669"/>
      <c r="J48" s="688">
        <f>SUM(J49:J51)</f>
        <v>15672.75</v>
      </c>
    </row>
    <row r="49" spans="2:10" ht="18.75" customHeight="1">
      <c r="B49" s="775"/>
      <c r="C49" s="784"/>
      <c r="D49" s="671">
        <v>900</v>
      </c>
      <c r="E49" s="672">
        <v>90004</v>
      </c>
      <c r="F49" s="672">
        <v>4210</v>
      </c>
      <c r="G49" s="677" t="s">
        <v>63</v>
      </c>
      <c r="H49" s="685">
        <v>500</v>
      </c>
      <c r="I49" s="24"/>
      <c r="J49" s="674">
        <f>H49+I49</f>
        <v>500</v>
      </c>
    </row>
    <row r="50" spans="2:10" ht="18.75" customHeight="1">
      <c r="B50" s="775"/>
      <c r="C50" s="784"/>
      <c r="D50" s="671">
        <v>921</v>
      </c>
      <c r="E50" s="672">
        <v>92195</v>
      </c>
      <c r="F50" s="672">
        <v>4300</v>
      </c>
      <c r="G50" s="677" t="s">
        <v>62</v>
      </c>
      <c r="H50" s="685">
        <v>2500</v>
      </c>
      <c r="I50" s="24"/>
      <c r="J50" s="674">
        <f>H50+I50</f>
        <v>2500</v>
      </c>
    </row>
    <row r="51" spans="2:10" ht="18.75" customHeight="1" thickBot="1">
      <c r="B51" s="776"/>
      <c r="C51" s="785"/>
      <c r="D51" s="679">
        <v>926</v>
      </c>
      <c r="E51" s="680">
        <v>92605</v>
      </c>
      <c r="F51" s="691">
        <v>4210</v>
      </c>
      <c r="G51" s="681" t="s">
        <v>63</v>
      </c>
      <c r="H51" s="686">
        <v>12672.75</v>
      </c>
      <c r="I51" s="427"/>
      <c r="J51" s="683">
        <f>H51+I51</f>
        <v>12672.75</v>
      </c>
    </row>
    <row r="52" spans="2:10" ht="18.75" customHeight="1">
      <c r="B52" s="774" t="s">
        <v>539</v>
      </c>
      <c r="C52" s="783" t="s">
        <v>540</v>
      </c>
      <c r="D52" s="780"/>
      <c r="E52" s="780"/>
      <c r="F52" s="780"/>
      <c r="G52" s="667" t="s">
        <v>531</v>
      </c>
      <c r="H52" s="687">
        <f>SUM(H53:H56)</f>
        <v>27344.83</v>
      </c>
      <c r="I52" s="669"/>
      <c r="J52" s="688">
        <f>SUM(J53:J56)</f>
        <v>27344.83</v>
      </c>
    </row>
    <row r="53" spans="2:10" ht="18" customHeight="1">
      <c r="B53" s="775"/>
      <c r="C53" s="784"/>
      <c r="D53" s="671">
        <v>600</v>
      </c>
      <c r="E53" s="672">
        <v>60016</v>
      </c>
      <c r="F53" s="672">
        <v>4270</v>
      </c>
      <c r="G53" s="677" t="s">
        <v>68</v>
      </c>
      <c r="H53" s="689">
        <v>12344.83</v>
      </c>
      <c r="I53" s="24"/>
      <c r="J53" s="674">
        <f aca="true" t="shared" si="1" ref="J53:J101">H53+I53</f>
        <v>12344.83</v>
      </c>
    </row>
    <row r="54" spans="2:10" ht="18" customHeight="1">
      <c r="B54" s="775"/>
      <c r="C54" s="784"/>
      <c r="D54" s="671">
        <v>754</v>
      </c>
      <c r="E54" s="672">
        <v>75412</v>
      </c>
      <c r="F54" s="672">
        <v>4210</v>
      </c>
      <c r="G54" s="677" t="s">
        <v>63</v>
      </c>
      <c r="H54" s="689">
        <v>3000</v>
      </c>
      <c r="I54" s="24"/>
      <c r="J54" s="674">
        <f t="shared" si="1"/>
        <v>3000</v>
      </c>
    </row>
    <row r="55" spans="2:10" ht="18" customHeight="1">
      <c r="B55" s="775"/>
      <c r="C55" s="784"/>
      <c r="D55" s="671">
        <v>921</v>
      </c>
      <c r="E55" s="672">
        <v>92195</v>
      </c>
      <c r="F55" s="672">
        <v>4210</v>
      </c>
      <c r="G55" s="677" t="s">
        <v>63</v>
      </c>
      <c r="H55" s="689">
        <v>10000</v>
      </c>
      <c r="I55" s="24"/>
      <c r="J55" s="674">
        <f t="shared" si="1"/>
        <v>10000</v>
      </c>
    </row>
    <row r="56" spans="2:10" ht="18" customHeight="1" thickBot="1">
      <c r="B56" s="776"/>
      <c r="C56" s="785"/>
      <c r="D56" s="679">
        <v>921</v>
      </c>
      <c r="E56" s="680">
        <v>92195</v>
      </c>
      <c r="F56" s="680">
        <v>4300</v>
      </c>
      <c r="G56" s="681" t="s">
        <v>62</v>
      </c>
      <c r="H56" s="686">
        <v>2000</v>
      </c>
      <c r="I56" s="427"/>
      <c r="J56" s="683">
        <f t="shared" si="1"/>
        <v>2000</v>
      </c>
    </row>
    <row r="57" spans="2:10" ht="18.75" customHeight="1">
      <c r="B57" s="774" t="s">
        <v>541</v>
      </c>
      <c r="C57" s="783" t="s">
        <v>542</v>
      </c>
      <c r="D57" s="780"/>
      <c r="E57" s="780"/>
      <c r="F57" s="780"/>
      <c r="G57" s="667" t="s">
        <v>531</v>
      </c>
      <c r="H57" s="687">
        <f>SUM(H58:H63)</f>
        <v>41244.08</v>
      </c>
      <c r="I57" s="669"/>
      <c r="J57" s="688">
        <f>SUM(J58:J63)</f>
        <v>41244.08</v>
      </c>
    </row>
    <row r="58" spans="2:10" ht="18.75" customHeight="1">
      <c r="B58" s="775"/>
      <c r="C58" s="784"/>
      <c r="D58" s="671">
        <v>600</v>
      </c>
      <c r="E58" s="672">
        <v>60016</v>
      </c>
      <c r="F58" s="672">
        <v>6050</v>
      </c>
      <c r="G58" s="677" t="s">
        <v>86</v>
      </c>
      <c r="H58" s="689">
        <v>10000</v>
      </c>
      <c r="I58" s="24"/>
      <c r="J58" s="674">
        <f t="shared" si="1"/>
        <v>10000</v>
      </c>
    </row>
    <row r="59" spans="2:10" ht="18.75" customHeight="1">
      <c r="B59" s="775"/>
      <c r="C59" s="784"/>
      <c r="D59" s="671">
        <v>754</v>
      </c>
      <c r="E59" s="672">
        <v>75412</v>
      </c>
      <c r="F59" s="672">
        <v>4210</v>
      </c>
      <c r="G59" s="677" t="s">
        <v>63</v>
      </c>
      <c r="H59" s="685">
        <v>7000</v>
      </c>
      <c r="I59" s="24"/>
      <c r="J59" s="674">
        <f t="shared" si="1"/>
        <v>7000</v>
      </c>
    </row>
    <row r="60" spans="2:10" ht="18.75" customHeight="1">
      <c r="B60" s="775"/>
      <c r="C60" s="784"/>
      <c r="D60" s="671">
        <v>900</v>
      </c>
      <c r="E60" s="672">
        <v>90015</v>
      </c>
      <c r="F60" s="672">
        <v>6050</v>
      </c>
      <c r="G60" s="677" t="s">
        <v>86</v>
      </c>
      <c r="H60" s="685">
        <v>9244.08</v>
      </c>
      <c r="I60" s="24"/>
      <c r="J60" s="674">
        <f t="shared" si="1"/>
        <v>9244.08</v>
      </c>
    </row>
    <row r="61" spans="2:10" ht="18" customHeight="1">
      <c r="B61" s="775"/>
      <c r="C61" s="784"/>
      <c r="D61" s="671">
        <v>921</v>
      </c>
      <c r="E61" s="672">
        <v>92195</v>
      </c>
      <c r="F61" s="672">
        <v>4210</v>
      </c>
      <c r="G61" s="677" t="s">
        <v>63</v>
      </c>
      <c r="H61" s="685">
        <v>2000</v>
      </c>
      <c r="I61" s="24"/>
      <c r="J61" s="674">
        <f t="shared" si="1"/>
        <v>2000</v>
      </c>
    </row>
    <row r="62" spans="2:10" ht="18" customHeight="1">
      <c r="B62" s="775"/>
      <c r="C62" s="784"/>
      <c r="D62" s="671">
        <v>921</v>
      </c>
      <c r="E62" s="672">
        <v>92195</v>
      </c>
      <c r="F62" s="672">
        <v>4300</v>
      </c>
      <c r="G62" s="677" t="s">
        <v>62</v>
      </c>
      <c r="H62" s="685">
        <v>9000</v>
      </c>
      <c r="I62" s="24"/>
      <c r="J62" s="674">
        <f t="shared" si="1"/>
        <v>9000</v>
      </c>
    </row>
    <row r="63" spans="2:10" ht="18" customHeight="1" thickBot="1">
      <c r="B63" s="776"/>
      <c r="C63" s="785"/>
      <c r="D63" s="679">
        <v>926</v>
      </c>
      <c r="E63" s="680">
        <v>92605</v>
      </c>
      <c r="F63" s="680">
        <v>4210</v>
      </c>
      <c r="G63" s="681" t="s">
        <v>63</v>
      </c>
      <c r="H63" s="686">
        <v>4000</v>
      </c>
      <c r="I63" s="427"/>
      <c r="J63" s="683">
        <f t="shared" si="1"/>
        <v>4000</v>
      </c>
    </row>
    <row r="64" spans="2:10" ht="18.75" customHeight="1">
      <c r="B64" s="774" t="s">
        <v>543</v>
      </c>
      <c r="C64" s="787" t="s">
        <v>544</v>
      </c>
      <c r="D64" s="780"/>
      <c r="E64" s="780"/>
      <c r="F64" s="780"/>
      <c r="G64" s="667" t="s">
        <v>531</v>
      </c>
      <c r="H64" s="687">
        <f>SUM(H65:H70)</f>
        <v>25365.11</v>
      </c>
      <c r="I64" s="687">
        <f>SUM(I65:I70)</f>
        <v>0</v>
      </c>
      <c r="J64" s="688">
        <f>SUM(J65:J70)</f>
        <v>25365.11</v>
      </c>
    </row>
    <row r="65" spans="2:10" ht="18.75" customHeight="1">
      <c r="B65" s="786"/>
      <c r="C65" s="788"/>
      <c r="D65" s="671">
        <v>600</v>
      </c>
      <c r="E65" s="672">
        <v>60016</v>
      </c>
      <c r="F65" s="672">
        <v>4210</v>
      </c>
      <c r="G65" s="677" t="s">
        <v>63</v>
      </c>
      <c r="H65" s="693">
        <v>2500</v>
      </c>
      <c r="I65" s="694"/>
      <c r="J65" s="674">
        <f t="shared" si="1"/>
        <v>2500</v>
      </c>
    </row>
    <row r="66" spans="2:10" ht="18.75" customHeight="1">
      <c r="B66" s="775"/>
      <c r="C66" s="789"/>
      <c r="D66" s="671">
        <v>600</v>
      </c>
      <c r="E66" s="672">
        <v>60016</v>
      </c>
      <c r="F66" s="672">
        <v>4270</v>
      </c>
      <c r="G66" s="677" t="s">
        <v>68</v>
      </c>
      <c r="H66" s="685">
        <v>0</v>
      </c>
      <c r="I66" s="690"/>
      <c r="J66" s="674">
        <f t="shared" si="1"/>
        <v>0</v>
      </c>
    </row>
    <row r="67" spans="2:10" ht="18.75" customHeight="1">
      <c r="B67" s="775"/>
      <c r="C67" s="789"/>
      <c r="D67" s="671">
        <v>600</v>
      </c>
      <c r="E67" s="672">
        <v>60016</v>
      </c>
      <c r="F67" s="672">
        <v>6050</v>
      </c>
      <c r="G67" s="677" t="s">
        <v>86</v>
      </c>
      <c r="H67" s="685">
        <v>11000</v>
      </c>
      <c r="I67" s="24"/>
      <c r="J67" s="674">
        <f t="shared" si="1"/>
        <v>11000</v>
      </c>
    </row>
    <row r="68" spans="2:10" ht="20.25" customHeight="1">
      <c r="B68" s="775"/>
      <c r="C68" s="789"/>
      <c r="D68" s="671">
        <v>900</v>
      </c>
      <c r="E68" s="672">
        <v>90015</v>
      </c>
      <c r="F68" s="672">
        <v>6060</v>
      </c>
      <c r="G68" s="23" t="s">
        <v>72</v>
      </c>
      <c r="H68" s="685">
        <v>8365.11</v>
      </c>
      <c r="I68" s="24"/>
      <c r="J68" s="674">
        <f t="shared" si="1"/>
        <v>8365.11</v>
      </c>
    </row>
    <row r="69" spans="2:10" ht="18" customHeight="1">
      <c r="B69" s="775"/>
      <c r="C69" s="789"/>
      <c r="D69" s="671">
        <v>921</v>
      </c>
      <c r="E69" s="672">
        <v>92195</v>
      </c>
      <c r="F69" s="672">
        <v>4210</v>
      </c>
      <c r="G69" s="677" t="s">
        <v>63</v>
      </c>
      <c r="H69" s="685">
        <v>500</v>
      </c>
      <c r="I69" s="24"/>
      <c r="J69" s="674">
        <f t="shared" si="1"/>
        <v>500</v>
      </c>
    </row>
    <row r="70" spans="2:10" ht="18" customHeight="1" thickBot="1">
      <c r="B70" s="776"/>
      <c r="C70" s="790"/>
      <c r="D70" s="679">
        <v>921</v>
      </c>
      <c r="E70" s="680">
        <v>92195</v>
      </c>
      <c r="F70" s="680">
        <v>4300</v>
      </c>
      <c r="G70" s="681" t="s">
        <v>62</v>
      </c>
      <c r="H70" s="686">
        <v>3000</v>
      </c>
      <c r="I70" s="427"/>
      <c r="J70" s="683">
        <f t="shared" si="1"/>
        <v>3000</v>
      </c>
    </row>
    <row r="71" spans="2:10" ht="18.75" customHeight="1">
      <c r="B71" s="774" t="s">
        <v>545</v>
      </c>
      <c r="C71" s="783" t="s">
        <v>546</v>
      </c>
      <c r="D71" s="780"/>
      <c r="E71" s="780"/>
      <c r="F71" s="780"/>
      <c r="G71" s="667" t="s">
        <v>531</v>
      </c>
      <c r="H71" s="687">
        <f>SUM(H72:H78)</f>
        <v>27798.510000000002</v>
      </c>
      <c r="I71" s="687"/>
      <c r="J71" s="688">
        <f>SUM(J72:J78)</f>
        <v>27798.510000000002</v>
      </c>
    </row>
    <row r="72" spans="2:10" ht="18" customHeight="1">
      <c r="B72" s="786"/>
      <c r="C72" s="791"/>
      <c r="D72" s="671">
        <v>600</v>
      </c>
      <c r="E72" s="672">
        <v>60016</v>
      </c>
      <c r="F72" s="672">
        <v>4270</v>
      </c>
      <c r="G72" s="677" t="s">
        <v>68</v>
      </c>
      <c r="H72" s="693">
        <v>9500</v>
      </c>
      <c r="I72" s="694"/>
      <c r="J72" s="674">
        <f t="shared" si="1"/>
        <v>9500</v>
      </c>
    </row>
    <row r="73" spans="2:10" ht="18.75" customHeight="1">
      <c r="B73" s="775"/>
      <c r="C73" s="784"/>
      <c r="D73" s="671">
        <v>600</v>
      </c>
      <c r="E73" s="672">
        <v>60016</v>
      </c>
      <c r="F73" s="672">
        <v>6050</v>
      </c>
      <c r="G73" s="677" t="s">
        <v>86</v>
      </c>
      <c r="H73" s="685">
        <v>3500</v>
      </c>
      <c r="I73" s="24"/>
      <c r="J73" s="674">
        <f t="shared" si="1"/>
        <v>3500</v>
      </c>
    </row>
    <row r="74" spans="2:10" ht="18" customHeight="1">
      <c r="B74" s="775"/>
      <c r="C74" s="784"/>
      <c r="D74" s="671">
        <v>900</v>
      </c>
      <c r="E74" s="672">
        <v>90004</v>
      </c>
      <c r="F74" s="672">
        <v>4210</v>
      </c>
      <c r="G74" s="677" t="s">
        <v>63</v>
      </c>
      <c r="H74" s="685">
        <v>798.51</v>
      </c>
      <c r="I74" s="24"/>
      <c r="J74" s="674">
        <f t="shared" si="1"/>
        <v>798.51</v>
      </c>
    </row>
    <row r="75" spans="2:10" ht="20.25" customHeight="1">
      <c r="B75" s="775"/>
      <c r="C75" s="784"/>
      <c r="D75" s="671">
        <v>900</v>
      </c>
      <c r="E75" s="672">
        <v>90015</v>
      </c>
      <c r="F75" s="672">
        <v>6060</v>
      </c>
      <c r="G75" s="23" t="s">
        <v>72</v>
      </c>
      <c r="H75" s="685">
        <v>0</v>
      </c>
      <c r="I75" s="690"/>
      <c r="J75" s="674">
        <f t="shared" si="1"/>
        <v>0</v>
      </c>
    </row>
    <row r="76" spans="2:10" ht="17.25" customHeight="1">
      <c r="B76" s="775"/>
      <c r="C76" s="784"/>
      <c r="D76" s="671">
        <v>921</v>
      </c>
      <c r="E76" s="672">
        <v>92195</v>
      </c>
      <c r="F76" s="672">
        <v>4210</v>
      </c>
      <c r="G76" s="677" t="s">
        <v>63</v>
      </c>
      <c r="H76" s="685">
        <v>1000</v>
      </c>
      <c r="I76" s="24"/>
      <c r="J76" s="674">
        <f t="shared" si="1"/>
        <v>1000</v>
      </c>
    </row>
    <row r="77" spans="2:10" ht="17.25" customHeight="1">
      <c r="B77" s="775"/>
      <c r="C77" s="784"/>
      <c r="D77" s="671">
        <v>921</v>
      </c>
      <c r="E77" s="672">
        <v>92195</v>
      </c>
      <c r="F77" s="672">
        <v>4300</v>
      </c>
      <c r="G77" s="677" t="s">
        <v>62</v>
      </c>
      <c r="H77" s="685">
        <v>2000</v>
      </c>
      <c r="I77" s="24"/>
      <c r="J77" s="674">
        <f t="shared" si="1"/>
        <v>2000</v>
      </c>
    </row>
    <row r="78" spans="2:10" ht="17.25" customHeight="1" thickBot="1">
      <c r="B78" s="776"/>
      <c r="C78" s="785"/>
      <c r="D78" s="679">
        <v>926</v>
      </c>
      <c r="E78" s="680">
        <v>92605</v>
      </c>
      <c r="F78" s="680">
        <v>4210</v>
      </c>
      <c r="G78" s="681" t="s">
        <v>63</v>
      </c>
      <c r="H78" s="686">
        <v>11000</v>
      </c>
      <c r="I78" s="427"/>
      <c r="J78" s="683">
        <f t="shared" si="1"/>
        <v>11000</v>
      </c>
    </row>
    <row r="79" spans="2:10" ht="21" customHeight="1">
      <c r="B79" s="774" t="s">
        <v>547</v>
      </c>
      <c r="C79" s="783" t="s">
        <v>548</v>
      </c>
      <c r="D79" s="780"/>
      <c r="E79" s="780"/>
      <c r="F79" s="780"/>
      <c r="G79" s="667" t="s">
        <v>531</v>
      </c>
      <c r="H79" s="687">
        <f>SUM(H80:H85)</f>
        <v>29778.23</v>
      </c>
      <c r="I79" s="687">
        <f>SUM(I80:I85)</f>
        <v>0</v>
      </c>
      <c r="J79" s="688">
        <f>SUM(J80:J85)</f>
        <v>29778.23</v>
      </c>
    </row>
    <row r="80" spans="2:10" ht="18" customHeight="1">
      <c r="B80" s="775"/>
      <c r="C80" s="784"/>
      <c r="D80" s="671">
        <v>754</v>
      </c>
      <c r="E80" s="672">
        <v>75412</v>
      </c>
      <c r="F80" s="672">
        <v>4210</v>
      </c>
      <c r="G80" s="677" t="s">
        <v>63</v>
      </c>
      <c r="H80" s="685">
        <v>4000</v>
      </c>
      <c r="I80" s="24"/>
      <c r="J80" s="674">
        <f t="shared" si="1"/>
        <v>4000</v>
      </c>
    </row>
    <row r="81" spans="2:10" ht="18" customHeight="1">
      <c r="B81" s="775"/>
      <c r="C81" s="784"/>
      <c r="D81" s="671">
        <v>801</v>
      </c>
      <c r="E81" s="672">
        <v>80103</v>
      </c>
      <c r="F81" s="672">
        <v>4210</v>
      </c>
      <c r="G81" s="677" t="s">
        <v>63</v>
      </c>
      <c r="H81" s="685">
        <v>4000</v>
      </c>
      <c r="I81" s="24"/>
      <c r="J81" s="674">
        <f t="shared" si="1"/>
        <v>4000</v>
      </c>
    </row>
    <row r="82" spans="2:10" ht="18" customHeight="1">
      <c r="B82" s="775"/>
      <c r="C82" s="784"/>
      <c r="D82" s="671">
        <v>900</v>
      </c>
      <c r="E82" s="672">
        <v>90004</v>
      </c>
      <c r="F82" s="678" t="s">
        <v>61</v>
      </c>
      <c r="G82" s="677" t="s">
        <v>62</v>
      </c>
      <c r="H82" s="685">
        <v>1000</v>
      </c>
      <c r="I82" s="24"/>
      <c r="J82" s="674">
        <f t="shared" si="1"/>
        <v>1000</v>
      </c>
    </row>
    <row r="83" spans="2:10" ht="18" customHeight="1">
      <c r="B83" s="775"/>
      <c r="C83" s="784"/>
      <c r="D83" s="671">
        <v>921</v>
      </c>
      <c r="E83" s="672">
        <v>92195</v>
      </c>
      <c r="F83" s="672">
        <v>4210</v>
      </c>
      <c r="G83" s="677" t="s">
        <v>63</v>
      </c>
      <c r="H83" s="685">
        <v>7278.23</v>
      </c>
      <c r="I83" s="741">
        <v>-3100</v>
      </c>
      <c r="J83" s="674">
        <f t="shared" si="1"/>
        <v>4178.23</v>
      </c>
    </row>
    <row r="84" spans="2:10" ht="18" customHeight="1">
      <c r="B84" s="775"/>
      <c r="C84" s="784"/>
      <c r="D84" s="671">
        <v>921</v>
      </c>
      <c r="E84" s="672">
        <v>92195</v>
      </c>
      <c r="F84" s="678" t="s">
        <v>61</v>
      </c>
      <c r="G84" s="677" t="s">
        <v>62</v>
      </c>
      <c r="H84" s="685">
        <v>8500</v>
      </c>
      <c r="I84" s="741">
        <v>3100</v>
      </c>
      <c r="J84" s="674">
        <f t="shared" si="1"/>
        <v>11600</v>
      </c>
    </row>
    <row r="85" spans="2:10" ht="18" customHeight="1" thickBot="1">
      <c r="B85" s="776"/>
      <c r="C85" s="785"/>
      <c r="D85" s="679">
        <v>926</v>
      </c>
      <c r="E85" s="680">
        <v>92605</v>
      </c>
      <c r="F85" s="691">
        <v>4210</v>
      </c>
      <c r="G85" s="681" t="s">
        <v>63</v>
      </c>
      <c r="H85" s="695">
        <v>5000</v>
      </c>
      <c r="I85" s="427"/>
      <c r="J85" s="683">
        <f t="shared" si="1"/>
        <v>5000</v>
      </c>
    </row>
    <row r="86" spans="2:10" ht="21" customHeight="1">
      <c r="B86" s="774" t="s">
        <v>549</v>
      </c>
      <c r="C86" s="783" t="s">
        <v>550</v>
      </c>
      <c r="D86" s="780"/>
      <c r="E86" s="780"/>
      <c r="F86" s="780"/>
      <c r="G86" s="667" t="s">
        <v>531</v>
      </c>
      <c r="H86" s="687">
        <f>SUM(H87:H88)</f>
        <v>15920.220000000001</v>
      </c>
      <c r="I86" s="669"/>
      <c r="J86" s="688">
        <f>SUM(J87:J88)</f>
        <v>15920.220000000001</v>
      </c>
    </row>
    <row r="87" spans="2:10" ht="21" customHeight="1">
      <c r="B87" s="775"/>
      <c r="C87" s="784"/>
      <c r="D87" s="671">
        <v>921</v>
      </c>
      <c r="E87" s="672">
        <v>92195</v>
      </c>
      <c r="F87" s="672">
        <v>4210</v>
      </c>
      <c r="G87" s="677" t="s">
        <v>63</v>
      </c>
      <c r="H87" s="685">
        <v>7920.22</v>
      </c>
      <c r="I87" s="24"/>
      <c r="J87" s="674">
        <f t="shared" si="1"/>
        <v>7920.22</v>
      </c>
    </row>
    <row r="88" spans="2:10" ht="21" customHeight="1" thickBot="1">
      <c r="B88" s="776"/>
      <c r="C88" s="785"/>
      <c r="D88" s="679">
        <v>921</v>
      </c>
      <c r="E88" s="680">
        <v>92195</v>
      </c>
      <c r="F88" s="680">
        <v>4300</v>
      </c>
      <c r="G88" s="681" t="s">
        <v>62</v>
      </c>
      <c r="H88" s="686">
        <v>8000</v>
      </c>
      <c r="I88" s="427"/>
      <c r="J88" s="683">
        <f t="shared" si="1"/>
        <v>8000</v>
      </c>
    </row>
    <row r="89" spans="2:10" ht="21" customHeight="1">
      <c r="B89" s="774" t="s">
        <v>551</v>
      </c>
      <c r="C89" s="783" t="s">
        <v>552</v>
      </c>
      <c r="D89" s="780"/>
      <c r="E89" s="780"/>
      <c r="F89" s="780"/>
      <c r="G89" s="667" t="s">
        <v>531</v>
      </c>
      <c r="H89" s="687">
        <f>SUM(H90:H93)</f>
        <v>22684.25</v>
      </c>
      <c r="I89" s="687"/>
      <c r="J89" s="688">
        <f>SUM(J90:J93)</f>
        <v>22684.25</v>
      </c>
    </row>
    <row r="90" spans="2:10" ht="21" customHeight="1">
      <c r="B90" s="775"/>
      <c r="C90" s="784"/>
      <c r="D90" s="696">
        <v>400</v>
      </c>
      <c r="E90" s="696">
        <v>40003</v>
      </c>
      <c r="F90" s="678" t="s">
        <v>61</v>
      </c>
      <c r="G90" s="677" t="s">
        <v>62</v>
      </c>
      <c r="H90" s="689">
        <v>6000</v>
      </c>
      <c r="I90" s="690"/>
      <c r="J90" s="674">
        <f t="shared" si="1"/>
        <v>6000</v>
      </c>
    </row>
    <row r="91" spans="2:10" ht="21" customHeight="1">
      <c r="B91" s="775"/>
      <c r="C91" s="784"/>
      <c r="D91" s="671">
        <v>921</v>
      </c>
      <c r="E91" s="672">
        <v>92195</v>
      </c>
      <c r="F91" s="672">
        <v>4210</v>
      </c>
      <c r="G91" s="677" t="s">
        <v>63</v>
      </c>
      <c r="H91" s="685">
        <v>1684.25</v>
      </c>
      <c r="I91" s="690"/>
      <c r="J91" s="674">
        <f t="shared" si="1"/>
        <v>1684.25</v>
      </c>
    </row>
    <row r="92" spans="2:10" ht="21" customHeight="1">
      <c r="B92" s="775"/>
      <c r="C92" s="784"/>
      <c r="D92" s="671">
        <v>921</v>
      </c>
      <c r="E92" s="672">
        <v>92195</v>
      </c>
      <c r="F92" s="678" t="s">
        <v>61</v>
      </c>
      <c r="G92" s="677" t="s">
        <v>62</v>
      </c>
      <c r="H92" s="685">
        <v>4000</v>
      </c>
      <c r="I92" s="690"/>
      <c r="J92" s="674">
        <f t="shared" si="1"/>
        <v>4000</v>
      </c>
    </row>
    <row r="93" spans="2:10" ht="21" customHeight="1" thickBot="1">
      <c r="B93" s="776"/>
      <c r="C93" s="785"/>
      <c r="D93" s="679">
        <v>926</v>
      </c>
      <c r="E93" s="680">
        <v>92605</v>
      </c>
      <c r="F93" s="691">
        <v>4210</v>
      </c>
      <c r="G93" s="681" t="s">
        <v>63</v>
      </c>
      <c r="H93" s="686">
        <v>11000</v>
      </c>
      <c r="I93" s="695"/>
      <c r="J93" s="683">
        <f t="shared" si="1"/>
        <v>11000</v>
      </c>
    </row>
    <row r="94" spans="2:10" ht="21" customHeight="1">
      <c r="B94" s="774" t="s">
        <v>553</v>
      </c>
      <c r="C94" s="783" t="s">
        <v>554</v>
      </c>
      <c r="D94" s="780"/>
      <c r="E94" s="780"/>
      <c r="F94" s="780"/>
      <c r="G94" s="667" t="s">
        <v>531</v>
      </c>
      <c r="H94" s="687">
        <f>SUM(H95:H97)</f>
        <v>17198.78</v>
      </c>
      <c r="I94" s="669"/>
      <c r="J94" s="688">
        <f>SUM(J95:J97)</f>
        <v>17198.78</v>
      </c>
    </row>
    <row r="95" spans="2:10" ht="21" customHeight="1">
      <c r="B95" s="775"/>
      <c r="C95" s="784"/>
      <c r="D95" s="671">
        <v>900</v>
      </c>
      <c r="E95" s="672">
        <v>90015</v>
      </c>
      <c r="F95" s="672">
        <v>6050</v>
      </c>
      <c r="G95" s="677" t="s">
        <v>86</v>
      </c>
      <c r="H95" s="689">
        <v>3000</v>
      </c>
      <c r="I95" s="24"/>
      <c r="J95" s="674">
        <f t="shared" si="1"/>
        <v>3000</v>
      </c>
    </row>
    <row r="96" spans="2:10" ht="21" customHeight="1">
      <c r="B96" s="775"/>
      <c r="C96" s="784"/>
      <c r="D96" s="671">
        <v>921</v>
      </c>
      <c r="E96" s="672">
        <v>92195</v>
      </c>
      <c r="F96" s="672">
        <v>4210</v>
      </c>
      <c r="G96" s="677" t="s">
        <v>63</v>
      </c>
      <c r="H96" s="689">
        <v>7198.78</v>
      </c>
      <c r="I96" s="24"/>
      <c r="J96" s="674">
        <f t="shared" si="1"/>
        <v>7198.78</v>
      </c>
    </row>
    <row r="97" spans="2:10" ht="21" customHeight="1" thickBot="1">
      <c r="B97" s="776"/>
      <c r="C97" s="785"/>
      <c r="D97" s="679">
        <v>926</v>
      </c>
      <c r="E97" s="680">
        <v>92605</v>
      </c>
      <c r="F97" s="691">
        <v>4210</v>
      </c>
      <c r="G97" s="681" t="s">
        <v>63</v>
      </c>
      <c r="H97" s="686">
        <v>7000</v>
      </c>
      <c r="I97" s="427"/>
      <c r="J97" s="683">
        <f t="shared" si="1"/>
        <v>7000</v>
      </c>
    </row>
    <row r="98" spans="2:10" ht="21" customHeight="1">
      <c r="B98" s="774" t="s">
        <v>555</v>
      </c>
      <c r="C98" s="777" t="s">
        <v>556</v>
      </c>
      <c r="D98" s="780"/>
      <c r="E98" s="780"/>
      <c r="F98" s="780"/>
      <c r="G98" s="667" t="s">
        <v>531</v>
      </c>
      <c r="H98" s="687">
        <f>SUM(H99:H101)</f>
        <v>12084.52</v>
      </c>
      <c r="I98" s="669"/>
      <c r="J98" s="688">
        <f>SUM(J99:J101)</f>
        <v>12084.52</v>
      </c>
    </row>
    <row r="99" spans="2:10" ht="21" customHeight="1">
      <c r="B99" s="775"/>
      <c r="C99" s="778"/>
      <c r="D99" s="671">
        <v>600</v>
      </c>
      <c r="E99" s="672">
        <v>60016</v>
      </c>
      <c r="F99" s="672">
        <v>4270</v>
      </c>
      <c r="G99" s="677" t="s">
        <v>68</v>
      </c>
      <c r="H99" s="689">
        <v>3584.52</v>
      </c>
      <c r="I99" s="24"/>
      <c r="J99" s="674">
        <f t="shared" si="1"/>
        <v>3584.52</v>
      </c>
    </row>
    <row r="100" spans="2:10" ht="21" customHeight="1">
      <c r="B100" s="775"/>
      <c r="C100" s="778"/>
      <c r="D100" s="671">
        <v>600</v>
      </c>
      <c r="E100" s="672">
        <v>60016</v>
      </c>
      <c r="F100" s="672">
        <v>6050</v>
      </c>
      <c r="G100" s="677" t="s">
        <v>86</v>
      </c>
      <c r="H100" s="689">
        <v>7000</v>
      </c>
      <c r="I100" s="24"/>
      <c r="J100" s="674">
        <f t="shared" si="1"/>
        <v>7000</v>
      </c>
    </row>
    <row r="101" spans="2:10" ht="21" customHeight="1" thickBot="1">
      <c r="B101" s="776"/>
      <c r="C101" s="779"/>
      <c r="D101" s="679">
        <v>921</v>
      </c>
      <c r="E101" s="680">
        <v>92195</v>
      </c>
      <c r="F101" s="680">
        <v>4300</v>
      </c>
      <c r="G101" s="681" t="s">
        <v>62</v>
      </c>
      <c r="H101" s="686">
        <v>1500</v>
      </c>
      <c r="I101" s="427"/>
      <c r="J101" s="683">
        <f t="shared" si="1"/>
        <v>1500</v>
      </c>
    </row>
    <row r="102" spans="2:10" ht="24" customHeight="1" thickBot="1">
      <c r="B102" s="781" t="s">
        <v>516</v>
      </c>
      <c r="C102" s="782"/>
      <c r="D102" s="782"/>
      <c r="E102" s="782"/>
      <c r="F102" s="782"/>
      <c r="G102" s="697"/>
      <c r="H102" s="698">
        <f>H9+H16+H21+H26+H32+H38+H42+H48+H52+H57+H64+H71+H79+H86+H89+H94+H98</f>
        <v>426999.9900000001</v>
      </c>
      <c r="I102" s="699">
        <f>I9+I16+I21+I26+I32+I38+I42+I48+I52+I57+I64+I71+I79+I86+I89+I94+I98</f>
        <v>0</v>
      </c>
      <c r="J102" s="700">
        <f>J9+J16+J21+J26+J32+J38+J42+J48+J52+J57+J64+J71+J79+J86+J89+J94+J98</f>
        <v>426999.9900000001</v>
      </c>
    </row>
    <row r="130" spans="7:8" ht="12.75">
      <c r="G130" s="202"/>
      <c r="H130" s="701"/>
    </row>
    <row r="131" spans="7:8" ht="12.75">
      <c r="G131" s="202"/>
      <c r="H131" s="701"/>
    </row>
  </sheetData>
  <sheetProtection/>
  <mergeCells count="52">
    <mergeCell ref="B9:B15"/>
    <mergeCell ref="C9:C15"/>
    <mergeCell ref="D9:F9"/>
    <mergeCell ref="B16:B20"/>
    <mergeCell ref="C16:C20"/>
    <mergeCell ref="D16:F16"/>
    <mergeCell ref="B21:B25"/>
    <mergeCell ref="C21:C25"/>
    <mergeCell ref="D21:F21"/>
    <mergeCell ref="B26:B31"/>
    <mergeCell ref="C26:C31"/>
    <mergeCell ref="D26:F26"/>
    <mergeCell ref="B32:B37"/>
    <mergeCell ref="C32:C37"/>
    <mergeCell ref="D32:F32"/>
    <mergeCell ref="B38:B41"/>
    <mergeCell ref="C38:C41"/>
    <mergeCell ref="D38:F38"/>
    <mergeCell ref="B42:B47"/>
    <mergeCell ref="C42:C47"/>
    <mergeCell ref="D42:F42"/>
    <mergeCell ref="B48:B51"/>
    <mergeCell ref="C48:C51"/>
    <mergeCell ref="D48:F48"/>
    <mergeCell ref="B52:B56"/>
    <mergeCell ref="C52:C56"/>
    <mergeCell ref="D52:F52"/>
    <mergeCell ref="B57:B63"/>
    <mergeCell ref="C57:C63"/>
    <mergeCell ref="D57:F57"/>
    <mergeCell ref="B64:B70"/>
    <mergeCell ref="C64:C70"/>
    <mergeCell ref="D64:F64"/>
    <mergeCell ref="B71:B78"/>
    <mergeCell ref="C71:C78"/>
    <mergeCell ref="D71:F71"/>
    <mergeCell ref="B79:B85"/>
    <mergeCell ref="C79:C85"/>
    <mergeCell ref="D79:F79"/>
    <mergeCell ref="B86:B88"/>
    <mergeCell ref="C86:C88"/>
    <mergeCell ref="D86:F86"/>
    <mergeCell ref="B98:B101"/>
    <mergeCell ref="C98:C101"/>
    <mergeCell ref="D98:F98"/>
    <mergeCell ref="B102:F102"/>
    <mergeCell ref="B89:B93"/>
    <mergeCell ref="C89:C93"/>
    <mergeCell ref="D89:F89"/>
    <mergeCell ref="B94:B97"/>
    <mergeCell ref="C94:C97"/>
    <mergeCell ref="D94:F94"/>
  </mergeCells>
  <printOptions/>
  <pageMargins left="0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2019-07-31T11:44:43Z</cp:lastPrinted>
  <dcterms:created xsi:type="dcterms:W3CDTF">2007-11-06T07:50:06Z</dcterms:created>
  <dcterms:modified xsi:type="dcterms:W3CDTF">2019-07-31T11:45:56Z</dcterms:modified>
  <cp:category/>
  <cp:version/>
  <cp:contentType/>
  <cp:contentStatus/>
</cp:coreProperties>
</file>