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937" activeTab="0"/>
  </bookViews>
  <sheets>
    <sheet name="dochody" sheetId="1" r:id="rId1"/>
    <sheet name="wydatki" sheetId="2" r:id="rId2"/>
    <sheet name="doch.wyd.adm.rząd." sheetId="3" r:id="rId3"/>
    <sheet name="przychody,rozchody" sheetId="4" r:id="rId4"/>
    <sheet name="zad.inwest." sheetId="5" r:id="rId5"/>
    <sheet name="fundusz sołecki" sheetId="6" r:id="rId6"/>
  </sheets>
  <definedNames/>
  <calcPr fullCalcOnLoad="1"/>
</workbook>
</file>

<file path=xl/sharedStrings.xml><?xml version="1.0" encoding="utf-8"?>
<sst xmlns="http://schemas.openxmlformats.org/spreadsheetml/2006/main" count="1598" uniqueCount="552">
  <si>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</si>
  <si>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</si>
  <si>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</si>
  <si>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</si>
  <si>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</si>
  <si>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</si>
  <si>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</si>
  <si>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</si>
  <si>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</si>
  <si>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</si>
  <si>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</si>
  <si>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</si>
  <si>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</si>
  <si>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</si>
  <si>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</si>
  <si>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</si>
  <si>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</si>
  <si>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</si>
  <si>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</si>
  <si>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</si>
  <si>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</si>
  <si>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</si>
  <si>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</si>
  <si>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</si>
  <si>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</si>
  <si>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</si>
  <si>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</si>
  <si>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</si>
  <si>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</si>
  <si>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</si>
  <si>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</si>
  <si>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</si>
  <si>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</si>
  <si>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</si>
  <si>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</si>
  <si>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</si>
  <si>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</si>
  <si>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</si>
  <si>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</si>
  <si>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</si>
  <si>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</si>
  <si>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</si>
  <si>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</si>
  <si>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</si>
  <si>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w złotych</t>
  </si>
  <si>
    <t>Lp.</t>
  </si>
  <si>
    <t>Treść</t>
  </si>
  <si>
    <t>Klasyfikacja
§</t>
  </si>
  <si>
    <t>Przychody ogółem:</t>
  </si>
  <si>
    <t>1.</t>
  </si>
  <si>
    <t>§ 952</t>
  </si>
  <si>
    <t>2.</t>
  </si>
  <si>
    <t>3.</t>
  </si>
  <si>
    <t>§ 903</t>
  </si>
  <si>
    <t>4.</t>
  </si>
  <si>
    <t>§ 951</t>
  </si>
  <si>
    <t>5.</t>
  </si>
  <si>
    <t>6.</t>
  </si>
  <si>
    <t>§ 957</t>
  </si>
  <si>
    <t>7.</t>
  </si>
  <si>
    <t>§ 931</t>
  </si>
  <si>
    <t>8.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</si>
  <si>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</si>
  <si>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</si>
  <si>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</si>
  <si>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</si>
  <si>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</si>
  <si>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§ 991</t>
  </si>
  <si>
    <t>§ 994</t>
  </si>
  <si>
    <t>§ 982</t>
  </si>
  <si>
    <t>§ 995</t>
  </si>
  <si>
    <t>Ogółem</t>
  </si>
  <si>
    <t>Załącznik Nr 4 do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</si>
  <si>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</si>
  <si>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</si>
  <si>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</si>
  <si>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</si>
  <si>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</si>
  <si>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</si>
  <si>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</si>
  <si>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</si>
  <si>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</si>
  <si>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</si>
  <si>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</si>
  <si>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</si>
  <si>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</si>
  <si>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</si>
  <si>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</si>
  <si>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</si>
  <si>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</si>
  <si>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</si>
  <si>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</si>
  <si>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</si>
  <si>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</si>
  <si>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</si>
  <si>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</si>
  <si>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</si>
  <si>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</si>
  <si>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</si>
  <si>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</si>
  <si>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</si>
  <si>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składki na ubezpieczenia zdrowotne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</si>
  <si>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</si>
  <si>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</si>
  <si>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</si>
  <si>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</si>
  <si>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</si>
  <si>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</si>
  <si>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</si>
  <si>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</si>
  <si>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</si>
  <si>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</si>
  <si>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</si>
  <si>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</si>
  <si>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</si>
  <si>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</si>
  <si>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</si>
  <si>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</si>
  <si>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</si>
  <si>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OGÓŁEM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</si>
  <si>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</si>
  <si>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</si>
  <si>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</si>
  <si>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</si>
  <si>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</si>
  <si>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</si>
  <si>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</si>
  <si>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</si>
  <si>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</si>
  <si>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</si>
  <si>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</si>
  <si>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</si>
  <si>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</si>
  <si>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</si>
  <si>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</si>
  <si>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</si>
  <si>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</si>
  <si>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</si>
  <si>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</si>
  <si>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</si>
  <si>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</si>
  <si>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</si>
  <si>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</si>
  <si>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</si>
  <si>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</si>
  <si>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</si>
  <si>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</si>
  <si>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</si>
  <si>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</si>
  <si>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</si>
  <si>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</si>
  <si>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</si>
  <si>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</si>
  <si>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</si>
  <si>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</si>
  <si>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</si>
  <si>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</si>
  <si>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</si>
  <si>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</si>
  <si>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</si>
  <si>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</si>
  <si>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</si>
  <si>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</si>
  <si>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</si>
  <si>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</si>
  <si>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</si>
  <si>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</si>
  <si>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</si>
  <si>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</si>
  <si>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</si>
  <si>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</si>
  <si>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</si>
  <si>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</si>
  <si>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</si>
  <si>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</si>
  <si>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</si>
  <si>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</si>
  <si>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</si>
  <si>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</si>
  <si>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</si>
  <si>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</si>
  <si>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</si>
  <si>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</si>
  <si>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</si>
  <si>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</si>
  <si>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</si>
  <si>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</si>
  <si>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</si>
  <si>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</si>
  <si>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</si>
  <si>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</si>
  <si>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</si>
  <si>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</si>
  <si>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</si>
  <si>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</si>
  <si>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</si>
  <si>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</si>
  <si>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</si>
  <si>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</si>
  <si>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</si>
  <si>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§ 953</t>
  </si>
  <si>
    <t>9.</t>
  </si>
  <si>
    <t xml:space="preserve">§ 941 do 944 </t>
  </si>
  <si>
    <t xml:space="preserve">Wykup innych papierów wartościowych 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</si>
  <si>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</si>
  <si>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</si>
  <si>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</si>
  <si>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</si>
  <si>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</si>
  <si>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</si>
  <si>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</si>
  <si>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</si>
  <si>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10.</t>
  </si>
  <si>
    <t>11.</t>
  </si>
  <si>
    <t>12.</t>
  </si>
  <si>
    <t>13.</t>
  </si>
  <si>
    <t>15.</t>
  </si>
  <si>
    <t>16.</t>
  </si>
  <si>
    <t>17.</t>
  </si>
  <si>
    <t>85216</t>
  </si>
  <si>
    <t xml:space="preserve">Kwota 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</si>
  <si>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</si>
  <si>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</si>
  <si>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</si>
  <si>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</si>
  <si>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</si>
  <si>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</si>
  <si>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</si>
  <si>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</si>
  <si>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Niewierz</t>
  </si>
  <si>
    <t>Podrzewie</t>
  </si>
  <si>
    <t>Sędzinko-Zalesie</t>
  </si>
  <si>
    <t>Sędziny</t>
  </si>
  <si>
    <t>Sękowo</t>
  </si>
  <si>
    <t>Wierzeja</t>
  </si>
  <si>
    <t>Wilczyna</t>
  </si>
  <si>
    <t>Wilkowo</t>
  </si>
  <si>
    <t>Zakrzewko</t>
  </si>
  <si>
    <t>Zasiłki stałe</t>
  </si>
  <si>
    <t>Oświetlenie ulic, placów i dróg</t>
  </si>
  <si>
    <t xml:space="preserve">składki na ubezpieczenia zdrowotne </t>
  </si>
  <si>
    <t>Nazwa jednostki pomocniczej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</si>
  <si>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</si>
  <si>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</si>
  <si>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</si>
  <si>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</si>
  <si>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</si>
  <si>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</si>
  <si>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</si>
  <si>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</si>
  <si>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</si>
  <si>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</si>
  <si>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</si>
  <si>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</si>
  <si>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</si>
  <si>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</si>
  <si>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</si>
  <si>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</si>
  <si>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</si>
  <si>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</si>
  <si>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</si>
  <si>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</si>
  <si>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Oczyszczanie miast i wsi</t>
  </si>
  <si>
    <t>Utrzymanie zieleni w miastach i gminach</t>
  </si>
  <si>
    <t>Schroniska dla zwierząt</t>
  </si>
  <si>
    <t>Pozostałe zadania w zakresie kultury</t>
  </si>
  <si>
    <t>Urzędy wojewódzkie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</si>
  <si>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</si>
  <si>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</si>
  <si>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</si>
  <si>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85205</t>
  </si>
  <si>
    <t>Zadania w zakresie przeciwdziałania przemocy w rodzinie</t>
  </si>
  <si>
    <t>85195</t>
  </si>
  <si>
    <t>14.</t>
  </si>
  <si>
    <t>Zakup sprzętu komputerowego z oprogramowaniem dla Urzędu Gminy</t>
  </si>
  <si>
    <t>0910</t>
  </si>
  <si>
    <t>Pozyskiwanie materiałów do zgłoszenia robót budowlanych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</si>
  <si>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</si>
  <si>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</si>
  <si>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</si>
  <si>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</si>
  <si>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</si>
  <si>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</si>
  <si>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Przychody z zaciągniętych pożyczek i kredytów na rynku krajowym</t>
  </si>
  <si>
    <t>Przychody z zaciągniętych pożyczek i kredytów na rynku zagranicznym</t>
  </si>
  <si>
    <t>Przychody z zaciągniętych pożyczek na finansowanie zadań realizowanych
z udziałem środków pochodzących z budżetu UE</t>
  </si>
  <si>
    <t>Przychody ze spłat pożyczek i kredytów  udzielonych ze środków publicznych</t>
  </si>
  <si>
    <t>Przychody z prywatyzacji</t>
  </si>
  <si>
    <t>Nadwyżka z lat ubiegłych</t>
  </si>
  <si>
    <t>Przychody ze sprzedaży innych papierów wartościowych</t>
  </si>
  <si>
    <t>Przychody z tyt. innych rozliczeń krajowych</t>
  </si>
  <si>
    <t xml:space="preserve">Spłaty otrzymanych krajowych pożyczek i kredytów </t>
  </si>
  <si>
    <t>§ 993</t>
  </si>
  <si>
    <t xml:space="preserve">Spłaty otrzymanych zagranicznych pożyczek i kredytów </t>
  </si>
  <si>
    <t>Przelewy na rachunki lokat</t>
  </si>
  <si>
    <t>Rozchody z tytułu innych rozliczeń krajowych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</si>
  <si>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</si>
  <si>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</si>
  <si>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</si>
  <si>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</si>
  <si>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</si>
  <si>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</si>
  <si>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</si>
  <si>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</si>
  <si>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</si>
  <si>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</si>
  <si>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</si>
  <si>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</si>
  <si>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</si>
  <si>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</si>
  <si>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</si>
  <si>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</si>
  <si>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0770</t>
  </si>
  <si>
    <t>Wspieranie rodziny</t>
  </si>
  <si>
    <t>Rodziny zastępcze</t>
  </si>
  <si>
    <t>0960</t>
  </si>
  <si>
    <t>0970</t>
  </si>
  <si>
    <t>GZO Duszniki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</si>
  <si>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</si>
  <si>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</si>
  <si>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</si>
  <si>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</si>
  <si>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</si>
  <si>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</si>
  <si>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</si>
  <si>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</si>
  <si>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</si>
  <si>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</si>
  <si>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</si>
  <si>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</si>
  <si>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</si>
  <si>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</si>
  <si>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</si>
  <si>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</si>
  <si>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</si>
  <si>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</si>
  <si>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</si>
  <si>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</si>
  <si>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</si>
  <si>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</si>
  <si>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</si>
  <si>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</si>
  <si>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</si>
  <si>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</si>
  <si>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</si>
  <si>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Razem</t>
  </si>
  <si>
    <t>0660</t>
  </si>
  <si>
    <t>0670</t>
  </si>
  <si>
    <t>0980</t>
  </si>
  <si>
    <t>Załącznik Nr 3 cd.</t>
  </si>
  <si>
    <t>80148</t>
  </si>
  <si>
    <t>80149</t>
  </si>
  <si>
    <t>80150</t>
  </si>
  <si>
    <t>92109</t>
  </si>
  <si>
    <t>Domy i ośrodki kultury, świetlice i kluby</t>
  </si>
  <si>
    <t>Pomoc finansowa na dofinansowanie przebudowy dróg powiatowych</t>
  </si>
  <si>
    <t>Starostwo Powiatowe Szamotuły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</si>
  <si>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</si>
  <si>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</si>
  <si>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</si>
  <si>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</si>
  <si>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</si>
  <si>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stypendia dla uczniów</t>
  </si>
  <si>
    <t>wpływy z tytułu zwrotów wypłaconych świadczeń z funduszu alimentacyjnego</t>
  </si>
  <si>
    <t xml:space="preserve">zakup materiałów i wyposażenia </t>
  </si>
  <si>
    <t>0550</t>
  </si>
  <si>
    <t>wpływy z opłat z tytułu użytkowania wieczystego nieruchomości</t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</si>
  <si>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</si>
  <si>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</si>
  <si>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</si>
  <si>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</si>
  <si>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</si>
  <si>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</si>
  <si>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</si>
  <si>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</si>
  <si>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</si>
  <si>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</si>
  <si>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</si>
  <si>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</si>
  <si>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</si>
  <si>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</si>
  <si>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</si>
  <si>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</si>
  <si>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Plan wydatków majątkowych</t>
  </si>
  <si>
    <t>RODZINA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</si>
  <si>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</si>
  <si>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</si>
  <si>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2060</t>
  </si>
  <si>
    <t>855</t>
  </si>
  <si>
    <t>85501</t>
  </si>
  <si>
    <t>85502</t>
  </si>
  <si>
    <t>świadczenia społeczne (zad.zlec.)</t>
  </si>
  <si>
    <t>wynagrodzenia osobowe pracowników (zad.zlec.)</t>
  </si>
  <si>
    <t>składki na ubezpieczenia społeczne (zad.zlec.)</t>
  </si>
  <si>
    <t>składki na fundusz pracy (zad.zlec.)</t>
  </si>
  <si>
    <t>zakup materiałów i wyposażenia (zad.zlec.)</t>
  </si>
  <si>
    <t>zakup energii (zad.zlec.)</t>
  </si>
  <si>
    <t>zakup usług remontowych (zad.zlec.)</t>
  </si>
  <si>
    <t>zakup usług pozostałych (zad.zlec.)</t>
  </si>
  <si>
    <t>opłaty z tyt.zakupu usług telekomunikacyjnych (zad.zlec.)</t>
  </si>
  <si>
    <t>opłaty za administrowanie i czynsze za budynki, lokale i pomieszczenia garażowe (zad.zlec.)</t>
  </si>
  <si>
    <t>odpisy na zakładowy fundusz świadczeń socjalnych (zad.zlec.)</t>
  </si>
  <si>
    <t>szkolenia pracowników (zad.zlec.)</t>
  </si>
  <si>
    <t>wydatki osobowe niezaliczone do wynagrodzeń (zad.zlec.)</t>
  </si>
  <si>
    <t>dodatkowe wynagrodzenie roczne (zad.zlec.)</t>
  </si>
  <si>
    <t>wynagrodzenia bezosobowe (zad.zlec.)</t>
  </si>
  <si>
    <t>zakup usług zdrowotnych (zad.zlec.)</t>
  </si>
  <si>
    <t>podróże służbowe krajowe (zad.zlec.)</t>
  </si>
  <si>
    <t>różne opłaty i składki (zad.zlec.)</t>
  </si>
  <si>
    <t>75085</t>
  </si>
  <si>
    <t>85230</t>
  </si>
  <si>
    <t>Wspólna obsługa jednostek samorządu terytorialnego</t>
  </si>
  <si>
    <t>92695</t>
  </si>
  <si>
    <t>wpłaty na Państwowy Fundusz Rehabilitacji Osób Niepełnosprawnych</t>
  </si>
  <si>
    <t>Zasiłki okresowe,celowe i pomoc w naturze oraz składki na ubezpieczenia emerytalne i rentowe</t>
  </si>
  <si>
    <t>Pomoc w zakresie dożywiania</t>
  </si>
  <si>
    <t>85416</t>
  </si>
  <si>
    <t>Pomoc materialna dla uczniów o charakterze motywacyjnym</t>
  </si>
  <si>
    <t>85504</t>
  </si>
  <si>
    <t>85508</t>
  </si>
  <si>
    <t>0940</t>
  </si>
  <si>
    <t>0640</t>
  </si>
  <si>
    <t>wpływy z tytułu kosztów egzekucyjnych, opłaty komorniczej i kosztów upomnień</t>
  </si>
  <si>
    <t>Przebudowa ul. Kasztanowa w Grzebienisku</t>
  </si>
  <si>
    <t>Przebudowa dróg gminnych</t>
  </si>
  <si>
    <t xml:space="preserve">Budowa oświetlenia ulicznego Duszniki (Podrzewska) </t>
  </si>
  <si>
    <t xml:space="preserve">Budowa oświetlenia ulicznego Grzebienisko (Miodowa) </t>
  </si>
  <si>
    <t>Wilkowo - projekt oświetlenia ulicznego</t>
  </si>
  <si>
    <r>
      <t xml:space="preserve">zakup usług pozostałych </t>
    </r>
    <r>
      <rPr>
        <b/>
        <sz val="8"/>
        <rFont val="Arial CE"/>
        <family val="0"/>
      </rPr>
      <t>(w tym fundusz sołecki 2.500,00 zł)</t>
    </r>
  </si>
  <si>
    <t>wpłaty z tytułu odpłatnego nabycia prawa własności oraz prawa użytkowania wieczystego nieruchomości</t>
  </si>
  <si>
    <t>wpływy z podatku dochodowego od osób fizycznych</t>
  </si>
  <si>
    <t>Plan 2019r.</t>
  </si>
  <si>
    <t>I. Dochody i wydatki związane z realizacją zadań z zakresu administracji rządowej zleconych gminie i innych zadań zleconych odrębnymi ustawami w 2019r.</t>
  </si>
  <si>
    <t>II. Dochody budżetu państwa związane z realizacją zadań zleconych jednostkom samorządu terytorialnegoz w 2019r.</t>
  </si>
  <si>
    <t xml:space="preserve">                                 Przychody i rozchody budżetu w 2019r.</t>
  </si>
  <si>
    <t xml:space="preserve">                                       Zadania inwestycyjne w 2019r.</t>
  </si>
  <si>
    <t xml:space="preserve">              Wydatki jednostek pomocniczych na rok 2019</t>
  </si>
  <si>
    <t>wpływy z tytułu grzywień, mandatów i innych kar pieniężnych od osób fizycznych</t>
  </si>
  <si>
    <t xml:space="preserve">wpływy z rozliczeń/zwrotów z lat ubiegłych </t>
  </si>
  <si>
    <t>85513</t>
  </si>
  <si>
    <t xml:space="preserve">wydatki osobowe niezaliczone do wynagrodzeń </t>
  </si>
  <si>
    <t xml:space="preserve">świadczenia społeczne </t>
  </si>
  <si>
    <t xml:space="preserve">dodatkowe wynagrodzenie roczne </t>
  </si>
  <si>
    <t xml:space="preserve">składki na fundusz pracy </t>
  </si>
  <si>
    <t xml:space="preserve">zakup energii </t>
  </si>
  <si>
    <t xml:space="preserve">zakup usług remontowych </t>
  </si>
  <si>
    <t xml:space="preserve">zakup usług zdrowotnych </t>
  </si>
  <si>
    <t xml:space="preserve">zakup usług pozostałych </t>
  </si>
  <si>
    <t>Składki na ubezpieczenie zdrowotne opłacane za osoby pobierające niektóre świadczenia z pomocy społecznej oraz za osoby uczestniczące w zajęciach w centrum integracji społecznej</t>
  </si>
  <si>
    <t>Składki na ubezpieczenie zdrowotne opłacane za osoby pobierające niektóre świadczenia rodzinne, zgodnie z przepisami ustawy o świadczeniach rodzinnych oraz za osoby pobierające zasiłki dla opiekunów</t>
  </si>
  <si>
    <t>400</t>
  </si>
  <si>
    <t>WYTWARZANIE I ZAOPATRYWANIE W ENERGIĘ ELEKTRYCZNĄ, GAZ I WODĘ</t>
  </si>
  <si>
    <t>Dostarczanie energii elektrycznej</t>
  </si>
  <si>
    <r>
      <t xml:space="preserve">zakup usług pozostałych </t>
    </r>
    <r>
      <rPr>
        <b/>
        <sz val="8"/>
        <rFont val="Arial CE"/>
        <family val="0"/>
      </rPr>
      <t>(w tym fundusz sołecki 3.000,00 zł)</t>
    </r>
  </si>
  <si>
    <t>2310</t>
  </si>
  <si>
    <t>dotacja celowa przekazana gminie na zadania bieżące realizowane na podstawie porozumień między jednostkami samorządu terytorialnego</t>
  </si>
  <si>
    <r>
      <t xml:space="preserve">zakup usług remontowych </t>
    </r>
    <r>
      <rPr>
        <b/>
        <sz val="8"/>
        <rFont val="Arial CE"/>
        <family val="0"/>
      </rPr>
      <t>(w tym fundusz sołecki 42.033,47 zł)</t>
    </r>
  </si>
  <si>
    <t>Zakłady gospodarki mieszkaniowej</t>
  </si>
  <si>
    <t>zakup materiałów i wyposażenia - UG</t>
  </si>
  <si>
    <r>
      <t xml:space="preserve">zakup materiałów i wyposażenia </t>
    </r>
    <r>
      <rPr>
        <b/>
        <sz val="8"/>
        <rFont val="Arial CE"/>
        <family val="0"/>
      </rPr>
      <t>(w tym fundusz sołecki 4.000,00 zł)</t>
    </r>
  </si>
  <si>
    <t>Realizacja zadań wymagających stosowania specjalnej organizacji nauki i metod pracy dla dzieci i młodzieży w szkołach podstawowych</t>
  </si>
  <si>
    <t>80152</t>
  </si>
  <si>
    <t>świadczenia społeczne (w tym dożywianie 25.000,00zł)</t>
  </si>
  <si>
    <t>zwrot dotacji oraz płatności, w tym wykorzystanych niezgodnie z przeznaczeniem lub wykorzystanych z naruszeniem procedur, pobranych nienależnie lub w nadmiernej wysokości UG</t>
  </si>
  <si>
    <t>4560</t>
  </si>
  <si>
    <t>odsetki od dotacji oraz płatności: wykorzystanych niezgodnie z przeznaczeniem lub wykorzystanych z naruszeniem procedur, pobranych nienależnie lub w nadmiernej wysokości UG</t>
  </si>
  <si>
    <r>
      <t xml:space="preserve">zakup materiałów i wyposażenia </t>
    </r>
    <r>
      <rPr>
        <b/>
        <sz val="8"/>
        <rFont val="Arial CE"/>
        <family val="0"/>
      </rPr>
      <t>(w tym fundusz sołecki 2.542,59 zł)</t>
    </r>
  </si>
  <si>
    <r>
      <t xml:space="preserve">zakup usług pozostałych </t>
    </r>
    <r>
      <rPr>
        <b/>
        <sz val="8"/>
        <rFont val="Arial CE"/>
        <family val="0"/>
      </rPr>
      <t>(w tym fundusz sołecki 1.000,00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</si>
  <si>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12.244,08 zł)</t>
    </r>
    <r>
      <rPr>
        <sz val="8"/>
        <rFont val="Arial CE"/>
        <family val="0"/>
      </rPr>
      <t xml:space="preserve"> </t>
    </r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</si>
  <si>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60.585,99 zł)</t>
    </r>
  </si>
  <si>
    <t>90026</t>
  </si>
  <si>
    <t>Pozostałe działania związane z gospodarką odpadami</t>
  </si>
  <si>
    <r>
      <t xml:space="preserve">zakup materiałów i wyposażenia </t>
    </r>
    <r>
      <rPr>
        <b/>
        <sz val="8"/>
        <rFont val="Arial CE"/>
        <family val="0"/>
      </rPr>
      <t>(w tym fundusz sołecki 58.176,47 zł)</t>
    </r>
  </si>
  <si>
    <r>
      <t xml:space="preserve">zakup usług remontowych </t>
    </r>
    <r>
      <rPr>
        <b/>
        <sz val="8"/>
        <rFont val="Arial CE"/>
        <family val="0"/>
      </rPr>
      <t>(w tym fundusz sołecki 2.500,00 zł)</t>
    </r>
  </si>
  <si>
    <r>
      <t xml:space="preserve">zakup usług pozostałych </t>
    </r>
    <r>
      <rPr>
        <b/>
        <sz val="8"/>
        <rFont val="Arial CE"/>
        <family val="0"/>
      </rPr>
      <t>(w tym fundusz sołecki 69.255,24 zł)</t>
    </r>
  </si>
  <si>
    <r>
      <t xml:space="preserve">zakup materiałów i wyposażenia </t>
    </r>
    <r>
      <rPr>
        <b/>
        <sz val="8"/>
        <rFont val="Arial CE"/>
        <family val="0"/>
      </rPr>
      <t>(w tym fundusz sołecki 89.662,15 zł)</t>
    </r>
  </si>
  <si>
    <r>
      <t xml:space="preserve">zakup usług remontowych </t>
    </r>
    <r>
      <rPr>
        <b/>
        <sz val="8"/>
        <rFont val="Arial CE"/>
        <family val="0"/>
      </rPr>
      <t>(w tym fundusz sołecki 4.500,00 zł)</t>
    </r>
  </si>
  <si>
    <t>Budowa przepompowni ścieków w Grzebienisku</t>
  </si>
  <si>
    <t>Budowa sieci wodociągowej w Dusznikach -ul.Broniewskiego-ul.Łąkowa</t>
  </si>
  <si>
    <t>Przebudowa ul.Św.Floriana w Dusznikach - II etap</t>
  </si>
  <si>
    <t>Przebudowa ul. Wąska, Krótka w Podrzewiu</t>
  </si>
  <si>
    <t>Przebudowa ul. Leśna w Grzebienisku</t>
  </si>
  <si>
    <t>Przebudowa ul. Leśna w Niewierzu</t>
  </si>
  <si>
    <t>Przebudowa drogi gminnej Zakrzewko</t>
  </si>
  <si>
    <t>Projekt przebudowy drogi gminnej Chełminko</t>
  </si>
  <si>
    <t>Projekt przebudowy drogi gminnej Zakrzewko</t>
  </si>
  <si>
    <t>Projekty drogowe</t>
  </si>
  <si>
    <t>Projekty drogowe Podrzewie</t>
  </si>
  <si>
    <t>Projekty drogowe Sędzinko-Zalesie</t>
  </si>
  <si>
    <t>Projekty drogowe Sędziny</t>
  </si>
  <si>
    <t>Projekty drogowe Zakrzewko</t>
  </si>
  <si>
    <t>Zakup kontenerów mieszkaniowych</t>
  </si>
  <si>
    <t>Budowa budynku socjalnego</t>
  </si>
  <si>
    <t>Wymiana dachu na Oddziale Przedszkola w Sękowie</t>
  </si>
  <si>
    <t xml:space="preserve">Budowa oświetlenia ulicznego Duszniki (Chełmińska) </t>
  </si>
  <si>
    <t>Budowa oświetlenia ulicznego Chełminko</t>
  </si>
  <si>
    <t xml:space="preserve">Budowa oświetlenia ulicznego Podrzewie (Wąska) </t>
  </si>
  <si>
    <t xml:space="preserve">Budowa oświetlenia ulicznego Wilkowo (Bukowska) </t>
  </si>
  <si>
    <t>Podrzewie - projekt oświetlenia ulicznego</t>
  </si>
  <si>
    <r>
      <t xml:space="preserve">Wydatki na zakupy inwestycyjne jednostek budżetowych - </t>
    </r>
    <r>
      <rPr>
        <b/>
        <i/>
        <sz val="8"/>
        <rFont val="Arial"/>
        <family val="2"/>
      </rPr>
      <t>fundusz sołecki</t>
    </r>
  </si>
  <si>
    <t>Zakup lamp hybrydowych</t>
  </si>
  <si>
    <t>Zakup lampy hybrydowej Brzoza-Grodziszczko</t>
  </si>
  <si>
    <t>Zakup lampy hybrydowej Ceradz Dolny</t>
  </si>
  <si>
    <t>Zakup lampy hybrydowej Chełminko</t>
  </si>
  <si>
    <t>Zakup lampy hybrydowej Duszniki</t>
  </si>
  <si>
    <t>Zakup lampy hybrydowej Mieściska-Sarbia</t>
  </si>
  <si>
    <t>Zakup lamp hybrydowych Sędzinko-Zalesie</t>
  </si>
  <si>
    <t>Zakup lampy hybrydowej Sędziny</t>
  </si>
  <si>
    <r>
      <t xml:space="preserve">wydatki inwestycyjne jednostek budżetowych </t>
    </r>
    <r>
      <rPr>
        <b/>
        <sz val="8"/>
        <rFont val="Arial CE"/>
        <family val="0"/>
      </rPr>
      <t>(w tym fundusz sołecki 31.500,00 zł)</t>
    </r>
  </si>
  <si>
    <t xml:space="preserve">opłaty z tyt.zakupu usług telekomunikacyjnych </t>
  </si>
  <si>
    <t xml:space="preserve">opłaty za administrowanie i czynsze za budynki, lokale i pomieszczenia garażowe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</si>
  <si>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</si>
  <si>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</si>
  <si>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</si>
  <si>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</si>
  <si>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 xml:space="preserve">wynagrodzenia bezosobowe </t>
  </si>
  <si>
    <r>
      <rPr>
        <b/>
        <i/>
        <sz val="10"/>
        <color indexed="17"/>
        <rFont val="Arial CE"/>
        <family val="0"/>
      </rPr>
      <t>Realizacja zadań wymagających stosowania specjalnej organizacji nauki i metod pracy dla dzieci i młodzieży w gimnazjach i klasach dotychczasowego gimnazjum prowadzonych w innych typach szkół</t>
    </r>
    <r>
      <rPr>
        <b/>
        <i/>
        <sz val="9"/>
        <color indexed="17"/>
        <rFont val="Arial CE"/>
        <family val="0"/>
      </rPr>
      <t xml:space="preserve">, </t>
    </r>
    <r>
      <rPr>
        <b/>
        <i/>
        <sz val="8"/>
        <color indexed="17"/>
        <rFont val="Arial CE"/>
        <family val="0"/>
      </rPr>
      <t>liceach ogólnokształcących, technikach, branżowych szkołach I stopnia i klasach dotychczasowej zasadniczej szkoły zawodowej prowadzonych w branżowych szkołach I stopnia oraz szkołach artystycznych</t>
    </r>
  </si>
  <si>
    <t>Gospodarka odpadami komunalnymi</t>
  </si>
  <si>
    <t>Załącznik Nr 1 do</t>
  </si>
  <si>
    <t>Załącznik Nr 2 do</t>
  </si>
  <si>
    <t>Załącznik Nr 3 do</t>
  </si>
  <si>
    <t>Zmiany</t>
  </si>
  <si>
    <t>Plan po zmianach</t>
  </si>
  <si>
    <t>Uzasadnienie</t>
  </si>
  <si>
    <t>Udzielone pożyczki kredyty</t>
  </si>
  <si>
    <t>Plan wydatków majątkowych po zmianach</t>
  </si>
  <si>
    <t>Załącznik Nr 5 do</t>
  </si>
  <si>
    <t>Zmiana</t>
  </si>
  <si>
    <t>Dotacja celowa na wypłatę zryczałtowanych dodatków energetycznych - pismo Woj. Wielkop. Nr FB-I.3111.19.2019.8 z dnia 22.01.2019r.</t>
  </si>
  <si>
    <t>zwiększenie</t>
  </si>
  <si>
    <t>Przebudowa kotłowni w Szkole Podstawowej w Grzebienisku z paliwa stalego na gazowe wraz z instalacją gazu</t>
  </si>
  <si>
    <r>
      <t xml:space="preserve">Budowa oświetlenia ulicznego Ceradz Dolny </t>
    </r>
    <r>
      <rPr>
        <i/>
        <sz val="8"/>
        <rFont val="Arial"/>
        <family val="2"/>
      </rPr>
      <t>(Okrężna-2 lampy)</t>
    </r>
  </si>
  <si>
    <t>z dnia 26 marca 2019r.</t>
  </si>
  <si>
    <t>Plan dochodów budżetu gminy na 2019r. - II zmiana</t>
  </si>
  <si>
    <t>Plan wydatków budżetu gminy na 2019r. - II zmiana</t>
  </si>
  <si>
    <t>Kwota po zmianie</t>
  </si>
  <si>
    <t xml:space="preserve">                         z dnia 26 marca 2019r.</t>
  </si>
  <si>
    <t>Karta Dużej Rodziny</t>
  </si>
  <si>
    <t>Dotacja celowa na realizację zadań związanych z KDR  - pismo Woj.Wielkop. Nr FB-I.3111.29.2019.8 z dnia 7.03.2019r.</t>
  </si>
  <si>
    <t>85503</t>
  </si>
  <si>
    <t>0630</t>
  </si>
  <si>
    <t>wpływy z tytułu opłat i kosztów sądowych oraz innych opłat uiszczanych na rzecz Skarbu Państwa z tytułu postępowania sądowego i prokuratorskiego</t>
  </si>
  <si>
    <t>przesunięcie</t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</si>
  <si>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8.500,00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</si>
  <si>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35.000,00 zł)</t>
    </r>
  </si>
  <si>
    <t>85415</t>
  </si>
  <si>
    <t>Pomoc materialna dla uczniów o charakterze socjalnym</t>
  </si>
  <si>
    <t>Zakup kamery termowizyjnej dla OSP Duszniki</t>
  </si>
  <si>
    <t xml:space="preserve">                         Załącznik Nr 6 do</t>
  </si>
  <si>
    <t>Dochody z tytułu wyroku sądowego (przydowmowe oczyszczalnie ścieków)</t>
  </si>
  <si>
    <t>Uchwały Rady Gminy Duszniki Nr VII/33/19</t>
  </si>
  <si>
    <t xml:space="preserve">                         Uchwały Rady Gminy Duszniki Nr VII/33/19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</si>
</sst>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\ _z_ł"/>
  </numFmts>
  <fonts count="133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8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25"/>
      <name val="Arial CE"/>
      <family val="2"/>
    </font>
    <font>
      <b/>
      <sz val="14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6"/>
      <name val="Arial"/>
      <family val="2"/>
    </font>
    <font>
      <b/>
      <sz val="12"/>
      <name val="Georgia"/>
      <family val="1"/>
    </font>
    <font>
      <b/>
      <i/>
      <sz val="8"/>
      <name val="Arial"/>
      <family val="2"/>
    </font>
    <font>
      <sz val="8"/>
      <name val="Arial"/>
      <family val="2"/>
    </font>
    <font>
      <b/>
      <i/>
      <sz val="9"/>
      <color indexed="17"/>
      <name val="Arial CE"/>
      <family val="0"/>
    </font>
    <font>
      <b/>
      <i/>
      <sz val="8"/>
      <color indexed="17"/>
      <name val="Arial CE"/>
      <family val="0"/>
    </font>
    <font>
      <sz val="9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7"/>
      <name val="Arial"/>
      <family val="2"/>
    </font>
    <font>
      <i/>
      <sz val="9"/>
      <color indexed="17"/>
      <name val="Arial"/>
      <family val="2"/>
    </font>
    <font>
      <b/>
      <sz val="9"/>
      <color indexed="62"/>
      <name val="Arial CE"/>
      <family val="0"/>
    </font>
    <font>
      <sz val="10"/>
      <color indexed="62"/>
      <name val="Arial"/>
      <family val="2"/>
    </font>
    <font>
      <b/>
      <sz val="10"/>
      <color indexed="62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B050"/>
      <name val="Arial CE"/>
      <family val="0"/>
    </font>
    <font>
      <b/>
      <i/>
      <sz val="10"/>
      <color rgb="FF00B050"/>
      <name val="Arial"/>
      <family val="2"/>
    </font>
    <font>
      <sz val="9"/>
      <color theme="1"/>
      <name val="Arial"/>
      <family val="2"/>
    </font>
    <font>
      <i/>
      <sz val="10"/>
      <color rgb="FF00B050"/>
      <name val="Arial CE"/>
      <family val="0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i/>
      <sz val="9"/>
      <color rgb="FF00B050"/>
      <name val="Arial"/>
      <family val="2"/>
    </font>
    <font>
      <b/>
      <sz val="9"/>
      <color theme="3" tint="0.39998000860214233"/>
      <name val="Arial CE"/>
      <family val="0"/>
    </font>
    <font>
      <sz val="10"/>
      <color theme="3" tint="0.39998000860214233"/>
      <name val="Arial"/>
      <family val="2"/>
    </font>
    <font>
      <b/>
      <sz val="10"/>
      <color theme="3" tint="0.39998000860214233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7" fillId="0" borderId="3" applyNumberFormat="0" applyFill="0" applyAlignment="0" applyProtection="0"/>
    <xf numFmtId="0" fontId="98" fillId="29" borderId="4" applyNumberFormat="0" applyAlignment="0" applyProtection="0"/>
    <xf numFmtId="0" fontId="99" fillId="0" borderId="5" applyNumberFormat="0" applyFill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0" fontId="0" fillId="0" borderId="0">
      <alignment/>
      <protection/>
    </xf>
    <xf numFmtId="0" fontId="103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4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32" borderId="0" applyNumberFormat="0" applyBorder="0" applyAlignment="0" applyProtection="0"/>
  </cellStyleXfs>
  <cellXfs count="6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7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3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7" fontId="1" fillId="0" borderId="0" xfId="0" applyNumberFormat="1" applyFont="1" applyAlignment="1">
      <alignment horizontal="right" vertical="center" wrapText="1"/>
    </xf>
    <xf numFmtId="49" fontId="26" fillId="0" borderId="0" xfId="0" applyNumberFormat="1" applyFont="1" applyAlignment="1">
      <alignment horizontal="center" vertical="center" wrapText="1"/>
    </xf>
    <xf numFmtId="7" fontId="23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7" fontId="21" fillId="0" borderId="0" xfId="0" applyNumberFormat="1" applyFont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7" fontId="26" fillId="0" borderId="0" xfId="0" applyNumberFormat="1" applyFont="1" applyAlignment="1">
      <alignment horizontal="center" vertical="center" wrapText="1"/>
    </xf>
    <xf numFmtId="7" fontId="24" fillId="0" borderId="0" xfId="0" applyNumberFormat="1" applyFont="1" applyAlignment="1">
      <alignment horizontal="right" vertical="center"/>
    </xf>
    <xf numFmtId="0" fontId="28" fillId="33" borderId="15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left" vertical="center"/>
    </xf>
    <xf numFmtId="0" fontId="32" fillId="0" borderId="11" xfId="0" applyFont="1" applyBorder="1" applyAlignment="1" quotePrefix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" fontId="33" fillId="0" borderId="11" xfId="0" applyNumberFormat="1" applyFont="1" applyBorder="1" applyAlignment="1">
      <alignment horizontal="left" vertical="center" wrapText="1"/>
    </xf>
    <xf numFmtId="0" fontId="34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vertical="center" wrapText="1"/>
    </xf>
    <xf numFmtId="4" fontId="34" fillId="0" borderId="11" xfId="0" applyNumberFormat="1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left" vertical="center" wrapText="1"/>
    </xf>
    <xf numFmtId="0" fontId="36" fillId="0" borderId="11" xfId="0" applyFont="1" applyBorder="1" applyAlignment="1">
      <alignment vertical="center" wrapText="1"/>
    </xf>
    <xf numFmtId="4" fontId="37" fillId="0" borderId="11" xfId="0" applyNumberFormat="1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" fontId="38" fillId="0" borderId="16" xfId="0" applyNumberFormat="1" applyFont="1" applyBorder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4" fontId="39" fillId="0" borderId="0" xfId="0" applyNumberFormat="1" applyFont="1" applyAlignment="1">
      <alignment horizontal="right" vertical="center" wrapText="1"/>
    </xf>
    <xf numFmtId="4" fontId="40" fillId="0" borderId="0" xfId="0" applyNumberFormat="1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4" fontId="42" fillId="0" borderId="0" xfId="0" applyNumberFormat="1" applyFont="1" applyAlignment="1">
      <alignment horizontal="center" vertical="center" wrapText="1"/>
    </xf>
    <xf numFmtId="4" fontId="39" fillId="0" borderId="0" xfId="0" applyNumberFormat="1" applyFont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8" fontId="24" fillId="0" borderId="11" xfId="0" applyNumberFormat="1" applyFont="1" applyBorder="1" applyAlignment="1">
      <alignment horizontal="center" vertical="center"/>
    </xf>
    <xf numFmtId="8" fontId="27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6" fillId="0" borderId="0" xfId="0" applyFont="1" applyAlignment="1">
      <alignment horizontal="center" vertical="center"/>
    </xf>
    <xf numFmtId="7" fontId="26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4" fillId="0" borderId="0" xfId="0" applyFont="1" applyAlignment="1">
      <alignment vertical="center"/>
    </xf>
    <xf numFmtId="49" fontId="24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center"/>
    </xf>
    <xf numFmtId="49" fontId="21" fillId="0" borderId="21" xfId="0" applyNumberFormat="1" applyFont="1" applyBorder="1" applyAlignment="1">
      <alignment horizontal="center" vertical="center" wrapText="1"/>
    </xf>
    <xf numFmtId="8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7" fontId="21" fillId="0" borderId="0" xfId="0" applyNumberFormat="1" applyFont="1" applyAlignment="1">
      <alignment vertical="center" wrapText="1"/>
    </xf>
    <xf numFmtId="4" fontId="34" fillId="0" borderId="11" xfId="0" applyNumberFormat="1" applyFont="1" applyBorder="1" applyAlignment="1">
      <alignment horizontal="right" vertical="center" wrapText="1"/>
    </xf>
    <xf numFmtId="4" fontId="34" fillId="0" borderId="11" xfId="0" applyNumberFormat="1" applyFont="1" applyBorder="1" applyAlignment="1">
      <alignment horizontal="left" vertical="center" wrapText="1"/>
    </xf>
    <xf numFmtId="4" fontId="34" fillId="0" borderId="0" xfId="0" applyNumberFormat="1" applyFont="1" applyAlignment="1">
      <alignment horizontal="left" vertical="center" wrapText="1"/>
    </xf>
    <xf numFmtId="4" fontId="34" fillId="0" borderId="0" xfId="0" applyNumberFormat="1" applyFont="1" applyAlignment="1">
      <alignment horizontal="left" vertical="center" wrapText="1"/>
    </xf>
    <xf numFmtId="4" fontId="31" fillId="0" borderId="0" xfId="0" applyNumberFormat="1" applyFont="1" applyAlignment="1">
      <alignment horizontal="left" vertical="center" wrapText="1"/>
    </xf>
    <xf numFmtId="4" fontId="33" fillId="0" borderId="0" xfId="0" applyNumberFormat="1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4" fontId="37" fillId="0" borderId="0" xfId="0" applyNumberFormat="1" applyFont="1" applyAlignment="1">
      <alignment horizontal="left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9" xfId="0" applyFont="1" applyBorder="1" applyAlignment="1">
      <alignment vertical="center" wrapText="1"/>
    </xf>
    <xf numFmtId="4" fontId="33" fillId="0" borderId="19" xfId="0" applyNumberFormat="1" applyFont="1" applyBorder="1" applyAlignment="1">
      <alignment horizontal="right" vertical="center" wrapText="1"/>
    </xf>
    <xf numFmtId="4" fontId="33" fillId="0" borderId="19" xfId="0" applyNumberFormat="1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8" fillId="0" borderId="20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49" fontId="11" fillId="0" borderId="14" xfId="0" applyNumberFormat="1" applyFont="1" applyBorder="1" applyAlignment="1">
      <alignment horizontal="center" vertical="center"/>
    </xf>
    <xf numFmtId="8" fontId="11" fillId="0" borderId="14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3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8" fontId="21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8" fontId="1" fillId="0" borderId="19" xfId="0" applyNumberFormat="1" applyFont="1" applyBorder="1" applyAlignment="1">
      <alignment horizontal="center" vertical="center"/>
    </xf>
    <xf numFmtId="0" fontId="109" fillId="0" borderId="14" xfId="0" applyFont="1" applyBorder="1" applyAlignment="1">
      <alignment horizontal="center" vertical="center"/>
    </xf>
    <xf numFmtId="0" fontId="110" fillId="0" borderId="14" xfId="0" applyFont="1" applyBorder="1" applyAlignment="1">
      <alignment vertical="center"/>
    </xf>
    <xf numFmtId="0" fontId="110" fillId="0" borderId="14" xfId="0" applyFont="1" applyBorder="1" applyAlignment="1">
      <alignment horizontal="center" vertical="center"/>
    </xf>
    <xf numFmtId="0" fontId="110" fillId="0" borderId="11" xfId="0" applyFont="1" applyBorder="1" applyAlignment="1">
      <alignment horizontal="center" vertical="center"/>
    </xf>
    <xf numFmtId="0" fontId="109" fillId="0" borderId="11" xfId="0" applyFont="1" applyBorder="1" applyAlignment="1">
      <alignment horizontal="center" vertical="center"/>
    </xf>
    <xf numFmtId="0" fontId="110" fillId="0" borderId="14" xfId="0" applyFont="1" applyBorder="1" applyAlignment="1">
      <alignment vertical="center" wrapText="1"/>
    </xf>
    <xf numFmtId="0" fontId="110" fillId="0" borderId="11" xfId="0" applyFont="1" applyBorder="1" applyAlignment="1">
      <alignment vertical="center" wrapText="1"/>
    </xf>
    <xf numFmtId="0" fontId="111" fillId="0" borderId="11" xfId="0" applyFont="1" applyBorder="1" applyAlignment="1">
      <alignment horizontal="center" vertical="center"/>
    </xf>
    <xf numFmtId="0" fontId="112" fillId="0" borderId="11" xfId="0" applyFont="1" applyBorder="1" applyAlignment="1">
      <alignment horizontal="center" vertical="center"/>
    </xf>
    <xf numFmtId="0" fontId="110" fillId="0" borderId="11" xfId="0" applyFont="1" applyBorder="1" applyAlignment="1">
      <alignment horizontal="left" vertical="center" wrapText="1"/>
    </xf>
    <xf numFmtId="0" fontId="110" fillId="0" borderId="11" xfId="0" applyFont="1" applyBorder="1" applyAlignment="1">
      <alignment vertical="center" wrapText="1"/>
    </xf>
    <xf numFmtId="0" fontId="110" fillId="0" borderId="25" xfId="0" applyFont="1" applyBorder="1" applyAlignment="1">
      <alignment horizontal="left" vertical="center" wrapText="1"/>
    </xf>
    <xf numFmtId="49" fontId="110" fillId="0" borderId="14" xfId="0" applyNumberFormat="1" applyFont="1" applyBorder="1" applyAlignment="1">
      <alignment horizontal="center" vertical="center"/>
    </xf>
    <xf numFmtId="8" fontId="110" fillId="0" borderId="14" xfId="0" applyNumberFormat="1" applyFont="1" applyBorder="1" applyAlignment="1">
      <alignment horizontal="center" vertical="center"/>
    </xf>
    <xf numFmtId="0" fontId="110" fillId="0" borderId="14" xfId="0" applyFont="1" applyBorder="1" applyAlignment="1">
      <alignment horizontal="left" vertical="center" wrapText="1"/>
    </xf>
    <xf numFmtId="0" fontId="113" fillId="0" borderId="15" xfId="0" applyFont="1" applyBorder="1" applyAlignment="1" quotePrefix="1">
      <alignment horizontal="center" vertical="center"/>
    </xf>
    <xf numFmtId="0" fontId="113" fillId="0" borderId="16" xfId="0" applyFont="1" applyBorder="1" applyAlignment="1">
      <alignment horizontal="center" vertical="center"/>
    </xf>
    <xf numFmtId="0" fontId="113" fillId="0" borderId="16" xfId="0" applyFont="1" applyBorder="1" applyAlignment="1">
      <alignment vertical="center"/>
    </xf>
    <xf numFmtId="0" fontId="113" fillId="0" borderId="15" xfId="0" applyFont="1" applyBorder="1" applyAlignment="1">
      <alignment horizontal="center" vertical="center"/>
    </xf>
    <xf numFmtId="0" fontId="113" fillId="0" borderId="16" xfId="0" applyFont="1" applyBorder="1" applyAlignment="1">
      <alignment vertical="center" wrapText="1"/>
    </xf>
    <xf numFmtId="49" fontId="113" fillId="0" borderId="15" xfId="0" applyNumberFormat="1" applyFont="1" applyBorder="1" applyAlignment="1">
      <alignment horizontal="center" vertical="center" wrapText="1"/>
    </xf>
    <xf numFmtId="49" fontId="113" fillId="0" borderId="16" xfId="0" applyNumberFormat="1" applyFont="1" applyBorder="1" applyAlignment="1">
      <alignment horizontal="center" vertical="center" wrapText="1"/>
    </xf>
    <xf numFmtId="49" fontId="113" fillId="0" borderId="28" xfId="0" applyNumberFormat="1" applyFont="1" applyBorder="1" applyAlignment="1">
      <alignment horizontal="center" vertical="center" wrapText="1"/>
    </xf>
    <xf numFmtId="49" fontId="113" fillId="0" borderId="16" xfId="0" applyNumberFormat="1" applyFont="1" applyBorder="1" applyAlignment="1">
      <alignment horizontal="center" vertical="center" wrapText="1"/>
    </xf>
    <xf numFmtId="7" fontId="113" fillId="0" borderId="16" xfId="0" applyNumberFormat="1" applyFont="1" applyBorder="1" applyAlignment="1">
      <alignment vertical="center" wrapText="1"/>
    </xf>
    <xf numFmtId="0" fontId="114" fillId="0" borderId="28" xfId="0" applyFont="1" applyBorder="1" applyAlignment="1">
      <alignment vertical="center"/>
    </xf>
    <xf numFmtId="0" fontId="115" fillId="0" borderId="29" xfId="0" applyFont="1" applyBorder="1" applyAlignment="1">
      <alignment vertical="center"/>
    </xf>
    <xf numFmtId="49" fontId="113" fillId="0" borderId="15" xfId="0" applyNumberFormat="1" applyFont="1" applyBorder="1" applyAlignment="1">
      <alignment horizontal="center" vertical="center" wrapText="1"/>
    </xf>
    <xf numFmtId="49" fontId="113" fillId="0" borderId="28" xfId="0" applyNumberFormat="1" applyFont="1" applyBorder="1" applyAlignment="1">
      <alignment horizontal="center" vertical="center" wrapText="1"/>
    </xf>
    <xf numFmtId="49" fontId="113" fillId="0" borderId="15" xfId="0" applyNumberFormat="1" applyFont="1" applyBorder="1" applyAlignment="1">
      <alignment horizontal="center" vertical="center"/>
    </xf>
    <xf numFmtId="49" fontId="116" fillId="0" borderId="16" xfId="0" applyNumberFormat="1" applyFont="1" applyBorder="1" applyAlignment="1">
      <alignment horizontal="center" vertical="center"/>
    </xf>
    <xf numFmtId="0" fontId="113" fillId="0" borderId="16" xfId="0" applyFont="1" applyBorder="1" applyAlignment="1">
      <alignment horizontal="left" vertical="center" wrapText="1"/>
    </xf>
    <xf numFmtId="0" fontId="117" fillId="0" borderId="29" xfId="0" applyFont="1" applyBorder="1" applyAlignment="1">
      <alignment horizontal="center" vertical="center" wrapText="1"/>
    </xf>
    <xf numFmtId="0" fontId="117" fillId="0" borderId="13" xfId="0" applyFont="1" applyBorder="1" applyAlignment="1">
      <alignment horizontal="center" vertical="center" wrapText="1"/>
    </xf>
    <xf numFmtId="7" fontId="117" fillId="0" borderId="13" xfId="0" applyNumberFormat="1" applyFont="1" applyBorder="1" applyAlignment="1">
      <alignment horizontal="center" vertical="center" wrapText="1"/>
    </xf>
    <xf numFmtId="0" fontId="117" fillId="0" borderId="28" xfId="0" applyFont="1" applyBorder="1" applyAlignment="1">
      <alignment horizontal="left" vertical="center" wrapText="1"/>
    </xf>
    <xf numFmtId="7" fontId="117" fillId="0" borderId="12" xfId="0" applyNumberFormat="1" applyFont="1" applyBorder="1" applyAlignment="1">
      <alignment vertical="center" wrapText="1"/>
    </xf>
    <xf numFmtId="49" fontId="110" fillId="0" borderId="14" xfId="0" applyNumberFormat="1" applyFont="1" applyBorder="1" applyAlignment="1">
      <alignment horizontal="center" vertical="center" wrapText="1"/>
    </xf>
    <xf numFmtId="8" fontId="110" fillId="0" borderId="14" xfId="0" applyNumberFormat="1" applyFont="1" applyBorder="1" applyAlignment="1" quotePrefix="1">
      <alignment horizontal="center" vertical="center"/>
    </xf>
    <xf numFmtId="8" fontId="110" fillId="0" borderId="11" xfId="0" applyNumberFormat="1" applyFont="1" applyBorder="1" applyAlignment="1">
      <alignment horizontal="center" vertical="center"/>
    </xf>
    <xf numFmtId="49" fontId="110" fillId="0" borderId="11" xfId="0" applyNumberFormat="1" applyFont="1" applyBorder="1" applyAlignment="1">
      <alignment horizontal="center" vertical="center"/>
    </xf>
    <xf numFmtId="49" fontId="110" fillId="0" borderId="11" xfId="0" applyNumberFormat="1" applyFont="1" applyBorder="1" applyAlignment="1" quotePrefix="1">
      <alignment horizontal="center" vertical="center"/>
    </xf>
    <xf numFmtId="165" fontId="112" fillId="0" borderId="11" xfId="0" applyNumberFormat="1" applyFont="1" applyBorder="1" applyAlignment="1">
      <alignment horizontal="center" vertical="center"/>
    </xf>
    <xf numFmtId="0" fontId="110" fillId="0" borderId="14" xfId="0" applyFont="1" applyBorder="1" applyAlignment="1">
      <alignment horizontal="center" vertical="center"/>
    </xf>
    <xf numFmtId="8" fontId="112" fillId="0" borderId="11" xfId="0" applyNumberFormat="1" applyFont="1" applyBorder="1" applyAlignment="1">
      <alignment horizontal="center" vertical="center"/>
    </xf>
    <xf numFmtId="49" fontId="110" fillId="0" borderId="19" xfId="0" applyNumberFormat="1" applyFont="1" applyBorder="1" applyAlignment="1">
      <alignment horizontal="center" vertical="center"/>
    </xf>
    <xf numFmtId="8" fontId="110" fillId="0" borderId="19" xfId="0" applyNumberFormat="1" applyFont="1" applyBorder="1" applyAlignment="1">
      <alignment horizontal="center" vertical="center"/>
    </xf>
    <xf numFmtId="0" fontId="110" fillId="0" borderId="19" xfId="0" applyFont="1" applyBorder="1" applyAlignment="1">
      <alignment horizontal="left" vertical="center" wrapText="1"/>
    </xf>
    <xf numFmtId="8" fontId="118" fillId="0" borderId="14" xfId="0" applyNumberFormat="1" applyFont="1" applyBorder="1" applyAlignment="1">
      <alignment horizontal="center" vertical="center"/>
    </xf>
    <xf numFmtId="8" fontId="112" fillId="0" borderId="30" xfId="0" applyNumberFormat="1" applyFont="1" applyBorder="1" applyAlignment="1">
      <alignment horizontal="center" vertical="center"/>
    </xf>
    <xf numFmtId="8" fontId="110" fillId="0" borderId="11" xfId="0" applyNumberFormat="1" applyFont="1" applyBorder="1" applyAlignment="1">
      <alignment horizontal="center" vertical="center"/>
    </xf>
    <xf numFmtId="49" fontId="113" fillId="0" borderId="20" xfId="0" applyNumberFormat="1" applyFont="1" applyBorder="1" applyAlignment="1">
      <alignment horizontal="center" vertical="center" wrapText="1"/>
    </xf>
    <xf numFmtId="49" fontId="113" fillId="0" borderId="11" xfId="0" applyNumberFormat="1" applyFont="1" applyBorder="1" applyAlignment="1">
      <alignment horizontal="center" vertical="center" wrapText="1"/>
    </xf>
    <xf numFmtId="4" fontId="119" fillId="0" borderId="11" xfId="0" applyNumberFormat="1" applyFont="1" applyBorder="1" applyAlignment="1">
      <alignment horizontal="right" vertical="center" wrapText="1"/>
    </xf>
    <xf numFmtId="4" fontId="119" fillId="0" borderId="11" xfId="0" applyNumberFormat="1" applyFont="1" applyBorder="1" applyAlignment="1">
      <alignment horizontal="right" vertical="center" wrapText="1"/>
    </xf>
    <xf numFmtId="0" fontId="120" fillId="0" borderId="20" xfId="0" applyFont="1" applyBorder="1" applyAlignment="1" quotePrefix="1">
      <alignment horizontal="center" vertical="center"/>
    </xf>
    <xf numFmtId="0" fontId="120" fillId="0" borderId="11" xfId="0" applyFont="1" applyBorder="1" applyAlignment="1">
      <alignment horizontal="center" vertical="center"/>
    </xf>
    <xf numFmtId="7" fontId="113" fillId="0" borderId="11" xfId="0" applyNumberFormat="1" applyFont="1" applyBorder="1" applyAlignment="1">
      <alignment vertical="center" wrapText="1"/>
    </xf>
    <xf numFmtId="4" fontId="120" fillId="0" borderId="11" xfId="0" applyNumberFormat="1" applyFont="1" applyBorder="1" applyAlignment="1">
      <alignment horizontal="right" vertical="center"/>
    </xf>
    <xf numFmtId="0" fontId="120" fillId="0" borderId="20" xfId="0" applyFont="1" applyBorder="1" applyAlignment="1">
      <alignment horizontal="center" vertical="center" wrapText="1"/>
    </xf>
    <xf numFmtId="0" fontId="120" fillId="0" borderId="11" xfId="0" applyFont="1" applyBorder="1" applyAlignment="1">
      <alignment horizontal="center" vertical="center" wrapText="1"/>
    </xf>
    <xf numFmtId="4" fontId="120" fillId="0" borderId="11" xfId="0" applyNumberFormat="1" applyFont="1" applyBorder="1" applyAlignment="1">
      <alignment horizontal="right" vertical="center" wrapText="1"/>
    </xf>
    <xf numFmtId="0" fontId="113" fillId="0" borderId="11" xfId="0" applyFont="1" applyBorder="1" applyAlignment="1">
      <alignment vertical="center"/>
    </xf>
    <xf numFmtId="0" fontId="121" fillId="0" borderId="16" xfId="0" applyFont="1" applyBorder="1" applyAlignment="1">
      <alignment horizontal="left" vertical="center" wrapText="1"/>
    </xf>
    <xf numFmtId="4" fontId="122" fillId="0" borderId="16" xfId="0" applyNumberFormat="1" applyFont="1" applyBorder="1" applyAlignment="1">
      <alignment horizontal="right" vertical="center" wrapText="1"/>
    </xf>
    <xf numFmtId="49" fontId="113" fillId="0" borderId="31" xfId="0" applyNumberFormat="1" applyFont="1" applyBorder="1" applyAlignment="1">
      <alignment horizontal="center" vertical="center" wrapText="1"/>
    </xf>
    <xf numFmtId="7" fontId="113" fillId="0" borderId="28" xfId="0" applyNumberFormat="1" applyFont="1" applyBorder="1" applyAlignment="1">
      <alignment vertical="center" wrapText="1"/>
    </xf>
    <xf numFmtId="49" fontId="117" fillId="0" borderId="15" xfId="0" applyNumberFormat="1" applyFont="1" applyBorder="1" applyAlignment="1">
      <alignment horizontal="center" vertical="center" wrapText="1"/>
    </xf>
    <xf numFmtId="49" fontId="117" fillId="0" borderId="16" xfId="0" applyNumberFormat="1" applyFont="1" applyBorder="1" applyAlignment="1">
      <alignment horizontal="center" vertical="center" wrapText="1"/>
    </xf>
    <xf numFmtId="0" fontId="115" fillId="0" borderId="16" xfId="0" applyFont="1" applyBorder="1" applyAlignment="1">
      <alignment vertical="center" wrapText="1"/>
    </xf>
    <xf numFmtId="0" fontId="115" fillId="0" borderId="16" xfId="0" applyFont="1" applyBorder="1" applyAlignment="1">
      <alignment vertical="center"/>
    </xf>
    <xf numFmtId="0" fontId="117" fillId="0" borderId="29" xfId="0" applyFont="1" applyBorder="1" applyAlignment="1">
      <alignment horizontal="left" vertical="center" wrapText="1"/>
    </xf>
    <xf numFmtId="0" fontId="117" fillId="0" borderId="15" xfId="0" applyFont="1" applyBorder="1" applyAlignment="1">
      <alignment horizontal="left" vertical="center" wrapText="1"/>
    </xf>
    <xf numFmtId="49" fontId="123" fillId="0" borderId="14" xfId="0" applyNumberFormat="1" applyFont="1" applyBorder="1" applyAlignment="1">
      <alignment horizontal="center" vertical="center" wrapText="1"/>
    </xf>
    <xf numFmtId="0" fontId="123" fillId="0" borderId="14" xfId="0" applyFont="1" applyBorder="1" applyAlignment="1">
      <alignment horizontal="left" vertical="center" wrapText="1"/>
    </xf>
    <xf numFmtId="0" fontId="123" fillId="0" borderId="14" xfId="0" applyFont="1" applyBorder="1" applyAlignment="1">
      <alignment vertical="center" wrapText="1"/>
    </xf>
    <xf numFmtId="49" fontId="123" fillId="0" borderId="11" xfId="0" applyNumberFormat="1" applyFont="1" applyBorder="1" applyAlignment="1">
      <alignment horizontal="center" vertical="center" wrapText="1"/>
    </xf>
    <xf numFmtId="0" fontId="116" fillId="0" borderId="16" xfId="0" applyFont="1" applyBorder="1" applyAlignment="1">
      <alignment horizontal="center" vertical="center"/>
    </xf>
    <xf numFmtId="4" fontId="113" fillId="0" borderId="16" xfId="0" applyNumberFormat="1" applyFont="1" applyBorder="1" applyAlignment="1">
      <alignment vertical="center"/>
    </xf>
    <xf numFmtId="0" fontId="33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left" vertical="center" wrapText="1"/>
      <protection/>
    </xf>
    <xf numFmtId="49" fontId="118" fillId="0" borderId="14" xfId="0" applyNumberFormat="1" applyFont="1" applyBorder="1" applyAlignment="1">
      <alignment horizontal="center" vertical="center" wrapText="1"/>
    </xf>
    <xf numFmtId="49" fontId="110" fillId="0" borderId="25" xfId="0" applyNumberFormat="1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49" fontId="24" fillId="0" borderId="21" xfId="0" applyNumberFormat="1" applyFont="1" applyBorder="1" applyAlignment="1">
      <alignment horizontal="center" vertical="center" wrapText="1"/>
    </xf>
    <xf numFmtId="7" fontId="123" fillId="0" borderId="32" xfId="0" applyNumberFormat="1" applyFont="1" applyBorder="1" applyAlignment="1">
      <alignment horizontal="righ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7" fontId="123" fillId="0" borderId="26" xfId="0" applyNumberFormat="1" applyFont="1" applyBorder="1" applyAlignment="1">
      <alignment horizontal="right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13" fillId="0" borderId="30" xfId="0" applyNumberFormat="1" applyFont="1" applyBorder="1" applyAlignment="1">
      <alignment horizontal="center" vertical="center" wrapText="1"/>
    </xf>
    <xf numFmtId="49" fontId="113" fillId="0" borderId="21" xfId="0" applyNumberFormat="1" applyFont="1" applyBorder="1" applyAlignment="1">
      <alignment horizontal="center" vertical="center" wrapText="1"/>
    </xf>
    <xf numFmtId="49" fontId="113" fillId="0" borderId="14" xfId="0" applyNumberFormat="1" applyFont="1" applyBorder="1" applyAlignment="1">
      <alignment horizontal="center" vertical="center" wrapText="1"/>
    </xf>
    <xf numFmtId="0" fontId="113" fillId="0" borderId="14" xfId="0" applyFont="1" applyBorder="1" applyAlignment="1">
      <alignment vertical="center" wrapText="1"/>
    </xf>
    <xf numFmtId="49" fontId="113" fillId="0" borderId="20" xfId="0" applyNumberFormat="1" applyFont="1" applyBorder="1" applyAlignment="1">
      <alignment horizontal="center" vertical="center"/>
    </xf>
    <xf numFmtId="49" fontId="116" fillId="0" borderId="11" xfId="0" applyNumberFormat="1" applyFont="1" applyBorder="1" applyAlignment="1">
      <alignment horizontal="center" vertical="center"/>
    </xf>
    <xf numFmtId="0" fontId="124" fillId="0" borderId="11" xfId="0" applyFont="1" applyBorder="1" applyAlignment="1">
      <alignment horizontal="center" vertical="center" wrapText="1"/>
    </xf>
    <xf numFmtId="0" fontId="124" fillId="0" borderId="14" xfId="0" applyFont="1" applyBorder="1" applyAlignment="1">
      <alignment vertic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8" fontId="112" fillId="0" borderId="14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0" fontId="125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113" fillId="0" borderId="21" xfId="0" applyFont="1" applyBorder="1" applyAlignment="1">
      <alignment horizontal="center" vertical="center"/>
    </xf>
    <xf numFmtId="0" fontId="113" fillId="0" borderId="14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33" fillId="0" borderId="11" xfId="0" applyFont="1" applyBorder="1" applyAlignment="1" quotePrefix="1">
      <alignment horizontal="center" vertical="center"/>
    </xf>
    <xf numFmtId="4" fontId="34" fillId="0" borderId="11" xfId="0" applyNumberFormat="1" applyFont="1" applyBorder="1" applyAlignment="1">
      <alignment horizontal="right" vertical="center" wrapText="1"/>
    </xf>
    <xf numFmtId="49" fontId="113" fillId="0" borderId="21" xfId="0" applyNumberFormat="1" applyFont="1" applyBorder="1" applyAlignment="1">
      <alignment horizontal="center" vertical="center" wrapText="1"/>
    </xf>
    <xf numFmtId="49" fontId="113" fillId="0" borderId="14" xfId="0" applyNumberFormat="1" applyFont="1" applyBorder="1" applyAlignment="1">
      <alignment horizontal="center" vertical="center" wrapText="1"/>
    </xf>
    <xf numFmtId="49" fontId="113" fillId="0" borderId="21" xfId="0" applyNumberFormat="1" applyFont="1" applyBorder="1" applyAlignment="1">
      <alignment horizontal="center" vertical="center"/>
    </xf>
    <xf numFmtId="49" fontId="110" fillId="0" borderId="10" xfId="0" applyNumberFormat="1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18" fillId="0" borderId="11" xfId="0" applyFont="1" applyBorder="1" applyAlignment="1">
      <alignment horizontal="center" vertical="center"/>
    </xf>
    <xf numFmtId="0" fontId="110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7" fontId="113" fillId="0" borderId="16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13" fillId="0" borderId="16" xfId="0" applyFont="1" applyBorder="1" applyAlignment="1">
      <alignment vertical="center" wrapText="1"/>
    </xf>
    <xf numFmtId="0" fontId="110" fillId="0" borderId="14" xfId="0" applyFont="1" applyBorder="1" applyAlignment="1">
      <alignment horizontal="left" vertical="center" wrapText="1"/>
    </xf>
    <xf numFmtId="0" fontId="110" fillId="0" borderId="11" xfId="0" applyFont="1" applyBorder="1" applyAlignment="1">
      <alignment vertical="center" wrapText="1"/>
    </xf>
    <xf numFmtId="7" fontId="113" fillId="0" borderId="16" xfId="0" applyNumberFormat="1" applyFont="1" applyBorder="1" applyAlignment="1">
      <alignment vertical="center" wrapText="1"/>
    </xf>
    <xf numFmtId="0" fontId="110" fillId="0" borderId="14" xfId="0" applyFont="1" applyBorder="1" applyAlignment="1">
      <alignment horizontal="left" vertical="center" wrapText="1"/>
    </xf>
    <xf numFmtId="0" fontId="110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13" fillId="0" borderId="16" xfId="0" applyFont="1" applyBorder="1" applyAlignment="1">
      <alignment vertical="center"/>
    </xf>
    <xf numFmtId="0" fontId="110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10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49" fontId="113" fillId="0" borderId="22" xfId="0" applyNumberFormat="1" applyFont="1" applyBorder="1" applyAlignment="1">
      <alignment horizontal="center" vertical="center" wrapText="1"/>
    </xf>
    <xf numFmtId="164" fontId="115" fillId="0" borderId="12" xfId="0" applyNumberFormat="1" applyFont="1" applyBorder="1" applyAlignment="1">
      <alignment vertical="center"/>
    </xf>
    <xf numFmtId="7" fontId="123" fillId="0" borderId="26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8" fontId="118" fillId="0" borderId="11" xfId="0" applyNumberFormat="1" applyFont="1" applyBorder="1" applyAlignment="1">
      <alignment horizontal="center" vertical="center"/>
    </xf>
    <xf numFmtId="7" fontId="115" fillId="0" borderId="12" xfId="0" applyNumberFormat="1" applyFont="1" applyBorder="1" applyAlignment="1">
      <alignment horizontal="right" vertical="center"/>
    </xf>
    <xf numFmtId="7" fontId="115" fillId="0" borderId="12" xfId="0" applyNumberFormat="1" applyFont="1" applyBorder="1" applyAlignment="1">
      <alignment vertical="center" wrapText="1"/>
    </xf>
    <xf numFmtId="49" fontId="110" fillId="0" borderId="14" xfId="0" applyNumberFormat="1" applyFont="1" applyBorder="1" applyAlignment="1">
      <alignment horizontal="center" vertical="center"/>
    </xf>
    <xf numFmtId="49" fontId="110" fillId="0" borderId="14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113" fillId="0" borderId="20" xfId="0" applyFont="1" applyBorder="1" applyAlignment="1">
      <alignment horizontal="center" vertical="center"/>
    </xf>
    <xf numFmtId="0" fontId="113" fillId="0" borderId="11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8" fontId="126" fillId="0" borderId="14" xfId="0" applyNumberFormat="1" applyFont="1" applyBorder="1" applyAlignment="1">
      <alignment horizontal="center" vertical="center"/>
    </xf>
    <xf numFmtId="0" fontId="127" fillId="0" borderId="11" xfId="0" applyFont="1" applyBorder="1" applyAlignment="1" quotePrefix="1">
      <alignment horizontal="center" vertical="center" wrapText="1"/>
    </xf>
    <xf numFmtId="0" fontId="127" fillId="0" borderId="11" xfId="0" applyFont="1" applyBorder="1" applyAlignment="1">
      <alignment horizontal="center" vertical="center" wrapText="1"/>
    </xf>
    <xf numFmtId="0" fontId="127" fillId="0" borderId="11" xfId="0" applyFont="1" applyBorder="1" applyAlignment="1">
      <alignment vertical="center" wrapText="1"/>
    </xf>
    <xf numFmtId="0" fontId="0" fillId="0" borderId="0" xfId="0" applyFont="1" applyAlignment="1" quotePrefix="1">
      <alignment horizontal="right" vertical="center"/>
    </xf>
    <xf numFmtId="0" fontId="128" fillId="0" borderId="0" xfId="0" applyFont="1" applyAlignment="1">
      <alignment vertical="center"/>
    </xf>
    <xf numFmtId="7" fontId="52" fillId="0" borderId="0" xfId="0" applyNumberFormat="1" applyFont="1" applyAlignment="1">
      <alignment vertical="center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0" fontId="124" fillId="0" borderId="14" xfId="0" applyFont="1" applyBorder="1" applyAlignment="1">
      <alignment horizontal="center" vertical="center" wrapText="1"/>
    </xf>
    <xf numFmtId="0" fontId="129" fillId="0" borderId="14" xfId="0" applyFont="1" applyBorder="1" applyAlignment="1">
      <alignment horizontal="center" vertical="center" wrapText="1"/>
    </xf>
    <xf numFmtId="49" fontId="123" fillId="0" borderId="25" xfId="0" applyNumberFormat="1" applyFont="1" applyBorder="1" applyAlignment="1">
      <alignment horizontal="center" vertical="center" wrapText="1"/>
    </xf>
    <xf numFmtId="7" fontId="123" fillId="0" borderId="27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23" fillId="0" borderId="11" xfId="0" applyFont="1" applyBorder="1" applyAlignment="1">
      <alignment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0" fontId="109" fillId="0" borderId="11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110" fillId="0" borderId="19" xfId="0" applyFont="1" applyBorder="1" applyAlignment="1">
      <alignment horizontal="center" vertical="center"/>
    </xf>
    <xf numFmtId="0" fontId="117" fillId="0" borderId="0" xfId="0" applyFont="1" applyAlignment="1">
      <alignment horizontal="left" vertical="center" wrapText="1"/>
    </xf>
    <xf numFmtId="7" fontId="115" fillId="0" borderId="0" xfId="0" applyNumberFormat="1" applyFont="1" applyAlignment="1">
      <alignment vertical="center" wrapText="1"/>
    </xf>
    <xf numFmtId="164" fontId="113" fillId="0" borderId="31" xfId="0" applyNumberFormat="1" applyFont="1" applyBorder="1" applyAlignment="1">
      <alignment vertical="center"/>
    </xf>
    <xf numFmtId="164" fontId="110" fillId="0" borderId="36" xfId="0" applyNumberFormat="1" applyFont="1" applyBorder="1" applyAlignment="1">
      <alignment vertical="center"/>
    </xf>
    <xf numFmtId="164" fontId="1" fillId="0" borderId="37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164" fontId="110" fillId="0" borderId="38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164" fontId="109" fillId="0" borderId="38" xfId="0" applyNumberFormat="1" applyFont="1" applyBorder="1" applyAlignment="1">
      <alignment vertical="center"/>
    </xf>
    <xf numFmtId="164" fontId="1" fillId="0" borderId="37" xfId="0" applyNumberFormat="1" applyFont="1" applyBorder="1" applyAlignment="1">
      <alignment vertical="center"/>
    </xf>
    <xf numFmtId="164" fontId="1" fillId="0" borderId="39" xfId="0" applyNumberFormat="1" applyFont="1" applyBorder="1" applyAlignment="1">
      <alignment vertical="center"/>
    </xf>
    <xf numFmtId="164" fontId="110" fillId="0" borderId="38" xfId="0" applyNumberFormat="1" applyFont="1" applyBorder="1" applyAlignment="1">
      <alignment vertical="center"/>
    </xf>
    <xf numFmtId="164" fontId="113" fillId="0" borderId="31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164" fontId="120" fillId="0" borderId="31" xfId="0" applyNumberFormat="1" applyFont="1" applyBorder="1" applyAlignment="1">
      <alignment vertical="center"/>
    </xf>
    <xf numFmtId="164" fontId="124" fillId="0" borderId="36" xfId="0" applyNumberFormat="1" applyFont="1" applyBorder="1" applyAlignment="1">
      <alignment vertical="center"/>
    </xf>
    <xf numFmtId="164" fontId="33" fillId="0" borderId="38" xfId="0" applyNumberFormat="1" applyFont="1" applyBorder="1" applyAlignment="1">
      <alignment vertical="center"/>
    </xf>
    <xf numFmtId="164" fontId="120" fillId="0" borderId="31" xfId="0" applyNumberFormat="1" applyFont="1" applyBorder="1" applyAlignment="1">
      <alignment vertical="center"/>
    </xf>
    <xf numFmtId="164" fontId="124" fillId="0" borderId="36" xfId="0" applyNumberFormat="1" applyFont="1" applyBorder="1" applyAlignment="1">
      <alignment vertical="center"/>
    </xf>
    <xf numFmtId="164" fontId="33" fillId="0" borderId="36" xfId="0" applyNumberFormat="1" applyFont="1" applyBorder="1" applyAlignment="1">
      <alignment vertical="center"/>
    </xf>
    <xf numFmtId="164" fontId="7" fillId="0" borderId="37" xfId="0" applyNumberFormat="1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164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/>
    </xf>
    <xf numFmtId="164" fontId="1" fillId="0" borderId="11" xfId="0" applyNumberFormat="1" applyFont="1" applyBorder="1" applyAlignment="1">
      <alignment vertical="center"/>
    </xf>
    <xf numFmtId="164" fontId="1" fillId="0" borderId="11" xfId="0" applyNumberFormat="1" applyFont="1" applyBorder="1" applyAlignment="1" quotePrefix="1">
      <alignment horizontal="right" vertical="center"/>
    </xf>
    <xf numFmtId="164" fontId="15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10" fillId="0" borderId="11" xfId="0" applyNumberFormat="1" applyFont="1" applyBorder="1" applyAlignment="1">
      <alignment/>
    </xf>
    <xf numFmtId="164" fontId="16" fillId="0" borderId="11" xfId="0" applyNumberFormat="1" applyFont="1" applyBorder="1" applyAlignment="1">
      <alignment/>
    </xf>
    <xf numFmtId="164" fontId="11" fillId="0" borderId="14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164" fontId="14" fillId="0" borderId="16" xfId="0" applyNumberFormat="1" applyFont="1" applyBorder="1" applyAlignment="1">
      <alignment vertical="center"/>
    </xf>
    <xf numFmtId="164" fontId="10" fillId="0" borderId="14" xfId="0" applyNumberFormat="1" applyFont="1" applyBorder="1" applyAlignment="1">
      <alignment/>
    </xf>
    <xf numFmtId="164" fontId="15" fillId="0" borderId="14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7" fontId="3" fillId="33" borderId="40" xfId="0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7" fontId="113" fillId="0" borderId="31" xfId="0" applyNumberFormat="1" applyFont="1" applyBorder="1" applyAlignment="1">
      <alignment vertical="center" wrapText="1"/>
    </xf>
    <xf numFmtId="7" fontId="110" fillId="0" borderId="38" xfId="0" applyNumberFormat="1" applyFont="1" applyBorder="1" applyAlignment="1">
      <alignment horizontal="right" vertical="center"/>
    </xf>
    <xf numFmtId="7" fontId="1" fillId="0" borderId="38" xfId="0" applyNumberFormat="1" applyFont="1" applyBorder="1" applyAlignment="1">
      <alignment horizontal="right" vertical="center"/>
    </xf>
    <xf numFmtId="7" fontId="110" fillId="0" borderId="38" xfId="0" applyNumberFormat="1" applyFont="1" applyBorder="1" applyAlignment="1">
      <alignment horizontal="right" vertical="center"/>
    </xf>
    <xf numFmtId="7" fontId="1" fillId="0" borderId="37" xfId="0" applyNumberFormat="1" applyFont="1" applyBorder="1" applyAlignment="1">
      <alignment horizontal="right" vertical="center"/>
    </xf>
    <xf numFmtId="7" fontId="1" fillId="0" borderId="39" xfId="0" applyNumberFormat="1" applyFont="1" applyBorder="1" applyAlignment="1">
      <alignment horizontal="right" vertical="center"/>
    </xf>
    <xf numFmtId="7" fontId="113" fillId="0" borderId="31" xfId="0" applyNumberFormat="1" applyFont="1" applyBorder="1" applyAlignment="1">
      <alignment horizontal="right" vertical="center"/>
    </xf>
    <xf numFmtId="7" fontId="110" fillId="0" borderId="36" xfId="0" applyNumberFormat="1" applyFont="1" applyBorder="1" applyAlignment="1">
      <alignment horizontal="right" vertical="center"/>
    </xf>
    <xf numFmtId="7" fontId="113" fillId="0" borderId="31" xfId="0" applyNumberFormat="1" applyFont="1" applyBorder="1" applyAlignment="1">
      <alignment vertical="center" wrapText="1"/>
    </xf>
    <xf numFmtId="7" fontId="1" fillId="0" borderId="38" xfId="0" applyNumberFormat="1" applyFont="1" applyBorder="1" applyAlignment="1">
      <alignment horizontal="right" vertical="center"/>
    </xf>
    <xf numFmtId="7" fontId="1" fillId="0" borderId="36" xfId="0" applyNumberFormat="1" applyFont="1" applyBorder="1" applyAlignment="1">
      <alignment vertical="center" wrapText="1"/>
    </xf>
    <xf numFmtId="7" fontId="1" fillId="0" borderId="38" xfId="0" applyNumberFormat="1" applyFont="1" applyBorder="1" applyAlignment="1">
      <alignment vertical="center" wrapText="1"/>
    </xf>
    <xf numFmtId="7" fontId="1" fillId="0" borderId="37" xfId="0" applyNumberFormat="1" applyFont="1" applyBorder="1" applyAlignment="1">
      <alignment horizontal="right" vertical="center"/>
    </xf>
    <xf numFmtId="7" fontId="1" fillId="0" borderId="38" xfId="0" applyNumberFormat="1" applyFont="1" applyBorder="1" applyAlignment="1">
      <alignment horizontal="right" vertical="center" wrapText="1"/>
    </xf>
    <xf numFmtId="7" fontId="1" fillId="0" borderId="37" xfId="0" applyNumberFormat="1" applyFont="1" applyBorder="1" applyAlignment="1">
      <alignment horizontal="right" vertical="center" wrapText="1"/>
    </xf>
    <xf numFmtId="7" fontId="1" fillId="0" borderId="36" xfId="0" applyNumberFormat="1" applyFont="1" applyBorder="1" applyAlignment="1">
      <alignment horizontal="right" vertical="center"/>
    </xf>
    <xf numFmtId="164" fontId="33" fillId="0" borderId="38" xfId="0" applyNumberFormat="1" applyFont="1" applyBorder="1" applyAlignment="1">
      <alignment vertical="center"/>
    </xf>
    <xf numFmtId="7" fontId="110" fillId="0" borderId="39" xfId="0" applyNumberFormat="1" applyFont="1" applyBorder="1" applyAlignment="1">
      <alignment vertical="center" wrapText="1"/>
    </xf>
    <xf numFmtId="7" fontId="1" fillId="0" borderId="38" xfId="0" applyNumberFormat="1" applyFont="1" applyBorder="1" applyAlignment="1">
      <alignment vertical="center" wrapText="1"/>
    </xf>
    <xf numFmtId="7" fontId="1" fillId="0" borderId="36" xfId="0" applyNumberFormat="1" applyFont="1" applyBorder="1" applyAlignment="1">
      <alignment vertical="center" wrapText="1"/>
    </xf>
    <xf numFmtId="7" fontId="110" fillId="0" borderId="36" xfId="0" applyNumberFormat="1" applyFont="1" applyBorder="1" applyAlignment="1">
      <alignment vertical="center" wrapText="1"/>
    </xf>
    <xf numFmtId="7" fontId="1" fillId="0" borderId="39" xfId="0" applyNumberFormat="1" applyFont="1" applyBorder="1" applyAlignment="1">
      <alignment vertical="center" wrapText="1"/>
    </xf>
    <xf numFmtId="7" fontId="1" fillId="0" borderId="0" xfId="0" applyNumberFormat="1" applyFont="1" applyAlignment="1">
      <alignment horizontal="right" vertical="center"/>
    </xf>
    <xf numFmtId="164" fontId="1" fillId="0" borderId="11" xfId="0" applyNumberFormat="1" applyFont="1" applyBorder="1" applyAlignment="1">
      <alignment horizontal="center" vertical="center"/>
    </xf>
    <xf numFmtId="164" fontId="55" fillId="0" borderId="11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4" fontId="33" fillId="0" borderId="11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5" fillId="0" borderId="11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13" fillId="0" borderId="26" xfId="0" applyFont="1" applyBorder="1" applyAlignment="1">
      <alignment wrapText="1"/>
    </xf>
    <xf numFmtId="0" fontId="1" fillId="0" borderId="26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right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0" fillId="0" borderId="14" xfId="0" applyFont="1" applyBorder="1" applyAlignment="1" quotePrefix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18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0" fillId="0" borderId="32" xfId="0" applyBorder="1" applyAlignment="1">
      <alignment/>
    </xf>
    <xf numFmtId="0" fontId="1" fillId="0" borderId="42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2" xfId="0" applyFont="1" applyBorder="1" applyAlignment="1">
      <alignment/>
    </xf>
    <xf numFmtId="164" fontId="10" fillId="0" borderId="16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164" fontId="33" fillId="0" borderId="10" xfId="0" applyNumberFormat="1" applyFont="1" applyBorder="1" applyAlignment="1">
      <alignment vertical="center"/>
    </xf>
    <xf numFmtId="164" fontId="0" fillId="0" borderId="16" xfId="0" applyNumberForma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55" fillId="0" borderId="10" xfId="0" applyNumberFormat="1" applyFont="1" applyBorder="1" applyAlignment="1">
      <alignment vertical="center"/>
    </xf>
    <xf numFmtId="164" fontId="33" fillId="0" borderId="37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7" fillId="34" borderId="31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/>
    </xf>
    <xf numFmtId="0" fontId="33" fillId="0" borderId="11" xfId="0" applyFont="1" applyBorder="1" applyAlignment="1">
      <alignment vertical="center"/>
    </xf>
    <xf numFmtId="7" fontId="33" fillId="0" borderId="11" xfId="0" applyNumberFormat="1" applyFont="1" applyBorder="1" applyAlignment="1">
      <alignment vertical="center"/>
    </xf>
    <xf numFmtId="0" fontId="7" fillId="34" borderId="1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 wrapText="1"/>
    </xf>
    <xf numFmtId="0" fontId="33" fillId="0" borderId="14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3" fillId="0" borderId="10" xfId="0" applyFont="1" applyBorder="1" applyAlignment="1">
      <alignment vertical="center"/>
    </xf>
    <xf numFmtId="7" fontId="33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8" fontId="110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8" fontId="110" fillId="0" borderId="25" xfId="0" applyNumberFormat="1" applyFont="1" applyBorder="1" applyAlignment="1" quotePrefix="1">
      <alignment horizontal="center" vertical="center"/>
    </xf>
    <xf numFmtId="7" fontId="110" fillId="0" borderId="44" xfId="0" applyNumberFormat="1" applyFont="1" applyBorder="1" applyAlignment="1">
      <alignment horizontal="right" vertical="center"/>
    </xf>
    <xf numFmtId="0" fontId="33" fillId="0" borderId="25" xfId="0" applyFon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113" fillId="0" borderId="19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" fontId="113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7" fontId="3" fillId="33" borderId="31" xfId="0" applyNumberFormat="1" applyFont="1" applyFill="1" applyBorder="1" applyAlignment="1">
      <alignment horizontal="center" vertical="center"/>
    </xf>
    <xf numFmtId="7" fontId="123" fillId="0" borderId="36" xfId="0" applyNumberFormat="1" applyFont="1" applyBorder="1" applyAlignment="1">
      <alignment horizontal="right" vertical="center" wrapText="1"/>
    </xf>
    <xf numFmtId="7" fontId="117" fillId="0" borderId="31" xfId="0" applyNumberFormat="1" applyFont="1" applyBorder="1" applyAlignment="1">
      <alignment vertical="center" wrapText="1"/>
    </xf>
    <xf numFmtId="164" fontId="115" fillId="0" borderId="31" xfId="0" applyNumberFormat="1" applyFont="1" applyBorder="1" applyAlignment="1">
      <alignment vertical="center"/>
    </xf>
    <xf numFmtId="7" fontId="123" fillId="0" borderId="44" xfId="0" applyNumberFormat="1" applyFont="1" applyBorder="1" applyAlignment="1">
      <alignment horizontal="right" vertical="center" wrapText="1"/>
    </xf>
    <xf numFmtId="7" fontId="123" fillId="0" borderId="38" xfId="0" applyNumberFormat="1" applyFont="1" applyBorder="1" applyAlignment="1">
      <alignment horizontal="right" vertical="center" wrapText="1"/>
    </xf>
    <xf numFmtId="164" fontId="1" fillId="0" borderId="45" xfId="0" applyNumberFormat="1" applyFont="1" applyBorder="1" applyAlignment="1">
      <alignment vertical="center"/>
    </xf>
    <xf numFmtId="7" fontId="25" fillId="0" borderId="11" xfId="0" applyNumberFormat="1" applyFont="1" applyBorder="1" applyAlignment="1">
      <alignment horizontal="right" vertical="center" wrapText="1"/>
    </xf>
    <xf numFmtId="7" fontId="13" fillId="0" borderId="11" xfId="0" applyNumberFormat="1" applyFont="1" applyBorder="1" applyAlignment="1">
      <alignment horizontal="right" vertical="center" wrapText="1"/>
    </xf>
    <xf numFmtId="7" fontId="115" fillId="0" borderId="31" xfId="0" applyNumberFormat="1" applyFont="1" applyBorder="1" applyAlignment="1">
      <alignment horizontal="right" vertical="center"/>
    </xf>
    <xf numFmtId="7" fontId="123" fillId="0" borderId="38" xfId="0" applyNumberFormat="1" applyFont="1" applyBorder="1" applyAlignment="1">
      <alignment horizontal="right" vertical="center"/>
    </xf>
    <xf numFmtId="7" fontId="1" fillId="0" borderId="46" xfId="0" applyNumberFormat="1" applyFont="1" applyBorder="1" applyAlignment="1">
      <alignment horizontal="right" vertical="center"/>
    </xf>
    <xf numFmtId="7" fontId="115" fillId="0" borderId="31" xfId="0" applyNumberFormat="1" applyFont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7" fontId="1" fillId="0" borderId="11" xfId="0" applyNumberFormat="1" applyFont="1" applyBorder="1" applyAlignment="1">
      <alignment horizontal="right" vertical="center" wrapText="1"/>
    </xf>
    <xf numFmtId="7" fontId="25" fillId="0" borderId="14" xfId="0" applyNumberFormat="1" applyFont="1" applyBorder="1" applyAlignment="1">
      <alignment horizontal="right" vertical="center" wrapText="1"/>
    </xf>
    <xf numFmtId="7" fontId="23" fillId="0" borderId="16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7" fontId="1" fillId="0" borderId="10" xfId="0" applyNumberFormat="1" applyFont="1" applyBorder="1" applyAlignment="1">
      <alignment horizontal="righ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23" fillId="0" borderId="14" xfId="0" applyFont="1" applyBorder="1" applyAlignment="1">
      <alignment horizontal="left" vertical="center" wrapText="1"/>
    </xf>
    <xf numFmtId="7" fontId="13" fillId="0" borderId="14" xfId="0" applyNumberFormat="1" applyFont="1" applyBorder="1" applyAlignment="1">
      <alignment horizontal="right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123" fillId="0" borderId="25" xfId="0" applyFont="1" applyBorder="1" applyAlignment="1">
      <alignment horizontal="left" vertical="center" wrapText="1"/>
    </xf>
    <xf numFmtId="7" fontId="25" fillId="0" borderId="25" xfId="0" applyNumberFormat="1" applyFont="1" applyBorder="1" applyAlignment="1">
      <alignment horizontal="right" vertical="center" wrapText="1"/>
    </xf>
    <xf numFmtId="7" fontId="1" fillId="0" borderId="42" xfId="0" applyNumberFormat="1" applyFont="1" applyBorder="1" applyAlignment="1">
      <alignment horizontal="right" vertical="center" wrapText="1"/>
    </xf>
    <xf numFmtId="7" fontId="1" fillId="0" borderId="26" xfId="0" applyNumberFormat="1" applyFont="1" applyBorder="1" applyAlignment="1">
      <alignment horizontal="right" vertical="center" wrapText="1"/>
    </xf>
    <xf numFmtId="7" fontId="1" fillId="0" borderId="34" xfId="0" applyNumberFormat="1" applyFont="1" applyBorder="1" applyAlignment="1">
      <alignment horizontal="right" vertical="center" wrapText="1"/>
    </xf>
    <xf numFmtId="7" fontId="1" fillId="0" borderId="47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7" fontId="115" fillId="0" borderId="12" xfId="0" applyNumberFormat="1" applyFont="1" applyBorder="1" applyAlignment="1">
      <alignment horizontal="right" vertical="center" wrapText="1"/>
    </xf>
    <xf numFmtId="7" fontId="115" fillId="0" borderId="31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 vertical="center"/>
    </xf>
    <xf numFmtId="7" fontId="33" fillId="0" borderId="26" xfId="0" applyNumberFormat="1" applyFont="1" applyBorder="1" applyAlignment="1">
      <alignment vertical="center"/>
    </xf>
    <xf numFmtId="7" fontId="33" fillId="0" borderId="42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7" fontId="33" fillId="0" borderId="47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 quotePrefix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2" fillId="33" borderId="16" xfId="0" applyFont="1" applyFill="1" applyBorder="1" applyAlignment="1">
      <alignment horizontal="center" vertical="center"/>
    </xf>
    <xf numFmtId="7" fontId="1" fillId="0" borderId="36" xfId="0" applyNumberFormat="1" applyFont="1" applyBorder="1" applyAlignment="1">
      <alignment horizontal="right" vertical="center" wrapText="1"/>
    </xf>
    <xf numFmtId="7" fontId="33" fillId="0" borderId="14" xfId="0" applyNumberFormat="1" applyFont="1" applyBorder="1" applyAlignment="1">
      <alignment vertical="center"/>
    </xf>
    <xf numFmtId="4" fontId="34" fillId="0" borderId="0" xfId="0" applyNumberFormat="1" applyFont="1" applyAlignment="1">
      <alignment horizontal="right" vertical="center" wrapText="1"/>
    </xf>
    <xf numFmtId="0" fontId="8" fillId="0" borderId="14" xfId="0" applyFont="1" applyBorder="1" applyAlignment="1">
      <alignment horizontal="center" vertical="center"/>
    </xf>
    <xf numFmtId="0" fontId="13" fillId="0" borderId="26" xfId="0" applyFont="1" applyBorder="1" applyAlignment="1">
      <alignment vertical="center" wrapText="1"/>
    </xf>
    <xf numFmtId="7" fontId="33" fillId="0" borderId="38" xfId="0" applyNumberFormat="1" applyFont="1" applyBorder="1" applyAlignment="1">
      <alignment vertical="center"/>
    </xf>
    <xf numFmtId="0" fontId="52" fillId="0" borderId="26" xfId="0" applyFont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164" fontId="1" fillId="0" borderId="46" xfId="0" applyNumberFormat="1" applyFont="1" applyBorder="1" applyAlignment="1">
      <alignment vertical="center"/>
    </xf>
    <xf numFmtId="7" fontId="1" fillId="0" borderId="49" xfId="0" applyNumberFormat="1" applyFont="1" applyBorder="1" applyAlignment="1">
      <alignment horizontal="right" vertical="center" wrapText="1"/>
    </xf>
    <xf numFmtId="164" fontId="117" fillId="0" borderId="31" xfId="0" applyNumberFormat="1" applyFont="1" applyBorder="1" applyAlignment="1">
      <alignment vertical="center"/>
    </xf>
    <xf numFmtId="164" fontId="117" fillId="0" borderId="12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7" fontId="1" fillId="0" borderId="39" xfId="0" applyNumberFormat="1" applyFont="1" applyBorder="1" applyAlignment="1">
      <alignment horizontal="right" vertical="center" wrapText="1"/>
    </xf>
    <xf numFmtId="164" fontId="0" fillId="0" borderId="19" xfId="0" applyNumberFormat="1" applyBorder="1" applyAlignment="1">
      <alignment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8" fontId="1" fillId="0" borderId="34" xfId="0" applyNumberFormat="1" applyFont="1" applyBorder="1" applyAlignment="1">
      <alignment horizontal="center" vertical="center"/>
    </xf>
    <xf numFmtId="7" fontId="1" fillId="0" borderId="45" xfId="0" applyNumberFormat="1" applyFont="1" applyBorder="1" applyAlignment="1">
      <alignment horizontal="right" vertical="center"/>
    </xf>
    <xf numFmtId="0" fontId="33" fillId="0" borderId="34" xfId="0" applyFont="1" applyBorder="1" applyAlignment="1">
      <alignment vertical="center"/>
    </xf>
    <xf numFmtId="7" fontId="33" fillId="0" borderId="34" xfId="0" applyNumberFormat="1" applyFont="1" applyBorder="1" applyAlignment="1">
      <alignment vertical="center"/>
    </xf>
    <xf numFmtId="7" fontId="110" fillId="0" borderId="38" xfId="0" applyNumberFormat="1" applyFont="1" applyBorder="1" applyAlignment="1">
      <alignment vertical="center" wrapText="1"/>
    </xf>
    <xf numFmtId="7" fontId="0" fillId="0" borderId="0" xfId="0" applyNumberFormat="1" applyAlignment="1">
      <alignment vertical="center"/>
    </xf>
    <xf numFmtId="0" fontId="28" fillId="34" borderId="11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" fontId="1" fillId="0" borderId="11" xfId="52" applyNumberFormat="1" applyFont="1" applyBorder="1" applyAlignment="1">
      <alignment horizontal="right" vertical="center"/>
      <protection/>
    </xf>
    <xf numFmtId="8" fontId="1" fillId="0" borderId="11" xfId="52" applyNumberFormat="1" applyFont="1" applyBorder="1" applyAlignment="1">
      <alignment horizontal="center" vertical="center"/>
      <protection/>
    </xf>
    <xf numFmtId="4" fontId="1" fillId="0" borderId="11" xfId="52" applyNumberFormat="1" applyFont="1" applyBorder="1" applyAlignment="1">
      <alignment vertical="center"/>
      <protection/>
    </xf>
    <xf numFmtId="4" fontId="1" fillId="0" borderId="11" xfId="52" applyNumberFormat="1" applyFont="1" applyBorder="1" applyAlignment="1">
      <alignment vertical="center"/>
      <protection/>
    </xf>
    <xf numFmtId="4" fontId="33" fillId="0" borderId="11" xfId="0" applyNumberFormat="1" applyFont="1" applyBorder="1" applyAlignment="1">
      <alignment vertical="center"/>
    </xf>
    <xf numFmtId="0" fontId="130" fillId="0" borderId="25" xfId="0" applyFont="1" applyBorder="1" applyAlignment="1">
      <alignment vertical="center"/>
    </xf>
    <xf numFmtId="4" fontId="130" fillId="0" borderId="25" xfId="0" applyNumberFormat="1" applyFont="1" applyBorder="1" applyAlignment="1">
      <alignment horizontal="right" vertical="center"/>
    </xf>
    <xf numFmtId="0" fontId="131" fillId="0" borderId="25" xfId="0" applyFont="1" applyBorder="1" applyAlignment="1">
      <alignment vertical="center"/>
    </xf>
    <xf numFmtId="4" fontId="130" fillId="0" borderId="27" xfId="0" applyNumberFormat="1" applyFont="1" applyBorder="1" applyAlignment="1">
      <alignment horizontal="right" vertical="center"/>
    </xf>
    <xf numFmtId="4" fontId="33" fillId="0" borderId="26" xfId="0" applyNumberFormat="1" applyFont="1" applyBorder="1" applyAlignment="1">
      <alignment vertical="center"/>
    </xf>
    <xf numFmtId="0" fontId="33" fillId="0" borderId="34" xfId="52" applyFont="1" applyBorder="1" applyAlignment="1">
      <alignment horizontal="center" vertical="center"/>
      <protection/>
    </xf>
    <xf numFmtId="0" fontId="1" fillId="0" borderId="34" xfId="52" applyFont="1" applyBorder="1" applyAlignment="1">
      <alignment horizontal="center" vertical="center"/>
      <protection/>
    </xf>
    <xf numFmtId="0" fontId="1" fillId="0" borderId="34" xfId="52" applyFont="1" applyBorder="1" applyAlignment="1">
      <alignment horizontal="left" vertical="center" wrapText="1"/>
      <protection/>
    </xf>
    <xf numFmtId="4" fontId="1" fillId="0" borderId="34" xfId="52" applyNumberFormat="1" applyFont="1" applyBorder="1" applyAlignment="1">
      <alignment horizontal="right" vertical="center"/>
      <protection/>
    </xf>
    <xf numFmtId="4" fontId="33" fillId="0" borderId="47" xfId="0" applyNumberFormat="1" applyFont="1" applyBorder="1" applyAlignment="1">
      <alignment vertical="center"/>
    </xf>
    <xf numFmtId="4" fontId="1" fillId="0" borderId="34" xfId="52" applyNumberFormat="1" applyFont="1" applyBorder="1" applyAlignment="1">
      <alignment vertical="center"/>
      <protection/>
    </xf>
    <xf numFmtId="4" fontId="130" fillId="0" borderId="25" xfId="52" applyNumberFormat="1" applyFont="1" applyBorder="1" applyAlignment="1">
      <alignment vertical="center"/>
      <protection/>
    </xf>
    <xf numFmtId="4" fontId="130" fillId="0" borderId="27" xfId="52" applyNumberFormat="1" applyFont="1" applyBorder="1" applyAlignment="1">
      <alignment vertical="center"/>
      <protection/>
    </xf>
    <xf numFmtId="0" fontId="125" fillId="0" borderId="34" xfId="0" applyFont="1" applyBorder="1" applyAlignment="1">
      <alignment horizontal="center" vertical="center"/>
    </xf>
    <xf numFmtId="4" fontId="1" fillId="0" borderId="34" xfId="52" applyNumberFormat="1" applyFont="1" applyBorder="1" applyAlignment="1">
      <alignment vertical="center"/>
      <protection/>
    </xf>
    <xf numFmtId="4" fontId="33" fillId="0" borderId="34" xfId="0" applyNumberFormat="1" applyFont="1" applyBorder="1" applyAlignment="1">
      <alignment vertical="center"/>
    </xf>
    <xf numFmtId="0" fontId="132" fillId="0" borderId="28" xfId="52" applyFont="1" applyBorder="1" applyAlignment="1">
      <alignment horizontal="center" vertical="center"/>
      <protection/>
    </xf>
    <xf numFmtId="4" fontId="130" fillId="0" borderId="13" xfId="52" applyNumberFormat="1" applyFont="1" applyBorder="1" applyAlignment="1">
      <alignment vertical="center"/>
      <protection/>
    </xf>
    <xf numFmtId="0" fontId="131" fillId="0" borderId="16" xfId="0" applyFont="1" applyBorder="1" applyAlignment="1">
      <alignment vertical="center"/>
    </xf>
    <xf numFmtId="4" fontId="130" fillId="0" borderId="50" xfId="52" applyNumberFormat="1" applyFont="1" applyBorder="1" applyAlignment="1">
      <alignment vertical="center"/>
      <protection/>
    </xf>
    <xf numFmtId="49" fontId="123" fillId="0" borderId="51" xfId="0" applyNumberFormat="1" applyFont="1" applyBorder="1" applyAlignment="1">
      <alignment horizontal="center" vertical="center" wrapText="1"/>
    </xf>
    <xf numFmtId="7" fontId="123" fillId="0" borderId="44" xfId="0" applyNumberFormat="1" applyFont="1" applyBorder="1" applyAlignment="1">
      <alignment horizontal="right" vertical="center"/>
    </xf>
    <xf numFmtId="7" fontId="123" fillId="0" borderId="27" xfId="0" applyNumberFormat="1" applyFont="1" applyBorder="1" applyAlignment="1">
      <alignment horizontal="right" vertical="center"/>
    </xf>
    <xf numFmtId="164" fontId="33" fillId="0" borderId="19" xfId="0" applyNumberFormat="1" applyFont="1" applyBorder="1" applyAlignment="1">
      <alignment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7" fontId="1" fillId="0" borderId="46" xfId="0" applyNumberFormat="1" applyFont="1" applyBorder="1" applyAlignment="1">
      <alignment horizontal="right" vertical="center" wrapText="1"/>
    </xf>
    <xf numFmtId="164" fontId="33" fillId="0" borderId="46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 quotePrefix="1">
      <alignment horizontal="center" vertical="center"/>
    </xf>
    <xf numFmtId="0" fontId="35" fillId="0" borderId="10" xfId="0" applyFont="1" applyBorder="1" applyAlignment="1">
      <alignment vertical="center" wrapText="1"/>
    </xf>
    <xf numFmtId="0" fontId="28" fillId="0" borderId="21" xfId="0" applyFont="1" applyBorder="1" applyAlignment="1">
      <alignment horizontal="center" vertical="center" wrapText="1"/>
    </xf>
    <xf numFmtId="0" fontId="113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0" fontId="52" fillId="0" borderId="42" xfId="0" applyFont="1" applyBorder="1" applyAlignment="1">
      <alignment vertical="center"/>
    </xf>
    <xf numFmtId="0" fontId="52" fillId="0" borderId="32" xfId="0" applyFont="1" applyBorder="1" applyAlignment="1">
      <alignment vertical="center"/>
    </xf>
    <xf numFmtId="0" fontId="52" fillId="0" borderId="47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49" fontId="110" fillId="0" borderId="11" xfId="0" applyNumberFormat="1" applyFont="1" applyBorder="1" applyAlignment="1">
      <alignment horizontal="center" vertical="center" wrapText="1"/>
    </xf>
    <xf numFmtId="49" fontId="123" fillId="0" borderId="30" xfId="0" applyNumberFormat="1" applyFont="1" applyBorder="1" applyAlignment="1">
      <alignment horizontal="center" vertical="center" wrapText="1"/>
    </xf>
    <xf numFmtId="0" fontId="123" fillId="0" borderId="11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34" borderId="4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wrapText="1"/>
    </xf>
    <xf numFmtId="0" fontId="7" fillId="34" borderId="46" xfId="0" applyFont="1" applyFill="1" applyBorder="1" applyAlignment="1">
      <alignment horizontal="center" wrapText="1"/>
    </xf>
    <xf numFmtId="0" fontId="7" fillId="33" borderId="40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7" fontId="117" fillId="0" borderId="0" xfId="0" applyNumberFormat="1" applyFont="1" applyAlignment="1">
      <alignment horizontal="left" vertical="center" wrapText="1"/>
    </xf>
    <xf numFmtId="0" fontId="28" fillId="34" borderId="11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113" fillId="0" borderId="15" xfId="0" applyFont="1" applyBorder="1" applyAlignment="1">
      <alignment horizontal="center" vertical="center"/>
    </xf>
    <xf numFmtId="0" fontId="113" fillId="0" borderId="16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4" fillId="0" borderId="24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4" fillId="0" borderId="33" xfId="52" applyFont="1" applyBorder="1" applyAlignment="1">
      <alignment horizontal="center" vertical="center"/>
      <protection/>
    </xf>
    <xf numFmtId="49" fontId="4" fillId="0" borderId="25" xfId="52" applyNumberFormat="1" applyFont="1" applyBorder="1" applyAlignment="1">
      <alignment horizontal="left" vertical="center" wrapText="1"/>
      <protection/>
    </xf>
    <xf numFmtId="49" fontId="4" fillId="0" borderId="11" xfId="52" applyNumberFormat="1" applyFont="1" applyBorder="1" applyAlignment="1">
      <alignment horizontal="left" vertical="center" wrapText="1"/>
      <protection/>
    </xf>
    <xf numFmtId="49" fontId="4" fillId="0" borderId="34" xfId="52" applyNumberFormat="1" applyFont="1" applyBorder="1" applyAlignment="1">
      <alignment horizontal="left" vertical="center" wrapText="1"/>
      <protection/>
    </xf>
    <xf numFmtId="49" fontId="4" fillId="0" borderId="25" xfId="52" applyNumberFormat="1" applyFont="1" applyBorder="1" applyAlignment="1">
      <alignment vertical="center"/>
      <protection/>
    </xf>
    <xf numFmtId="49" fontId="4" fillId="0" borderId="11" xfId="52" applyNumberFormat="1" applyFont="1" applyBorder="1" applyAlignment="1">
      <alignment vertical="center"/>
      <protection/>
    </xf>
    <xf numFmtId="49" fontId="4" fillId="0" borderId="34" xfId="52" applyNumberFormat="1" applyFont="1" applyBorder="1" applyAlignment="1">
      <alignment vertical="center"/>
      <protection/>
    </xf>
    <xf numFmtId="0" fontId="132" fillId="0" borderId="29" xfId="52" applyFont="1" applyBorder="1" applyAlignment="1">
      <alignment horizontal="center" vertical="center"/>
      <protection/>
    </xf>
    <xf numFmtId="0" fontId="132" fillId="0" borderId="13" xfId="52" applyFont="1" applyBorder="1" applyAlignment="1">
      <alignment horizontal="center" vertical="center"/>
      <protection/>
    </xf>
    <xf numFmtId="49" fontId="4" fillId="0" borderId="25" xfId="52" applyNumberFormat="1" applyFont="1" applyBorder="1" applyAlignment="1">
      <alignment horizontal="left" vertical="center"/>
      <protection/>
    </xf>
    <xf numFmtId="49" fontId="4" fillId="0" borderId="11" xfId="52" applyNumberFormat="1" applyFont="1" applyBorder="1" applyAlignment="1">
      <alignment horizontal="left" vertical="center"/>
      <protection/>
    </xf>
    <xf numFmtId="49" fontId="4" fillId="0" borderId="34" xfId="52" applyNumberFormat="1" applyFont="1" applyBorder="1" applyAlignment="1">
      <alignment horizontal="left" vertical="center"/>
      <protection/>
    </xf>
    <xf numFmtId="0" fontId="0" fillId="0" borderId="25" xfId="0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6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2.57421875" style="0" customWidth="1"/>
    <col min="2" max="2" width="5.7109375" style="0" customWidth="1"/>
    <col min="3" max="3" width="6.57421875" style="0" customWidth="1"/>
    <col min="4" max="4" width="5.8515625" style="1" customWidth="1"/>
    <col min="5" max="5" width="50.00390625" style="0" customWidth="1"/>
    <col min="6" max="6" width="16.8515625" style="0" customWidth="1"/>
    <col min="7" max="7" width="14.28125" style="0" customWidth="1"/>
    <col min="8" max="8" width="16.8515625" style="0" customWidth="1"/>
    <col min="9" max="9" width="37.8515625" style="0" customWidth="1"/>
    <col min="10" max="10" width="1.8515625" style="0" customWidth="1"/>
  </cols>
  <sheetData>
    <row r="1" ht="12.75">
      <c r="H1" t="s">
        <v>518</v>
      </c>
    </row>
    <row r="2" ht="15.75" customHeight="1">
      <c r="H2" s="184" t="s">
        <v>550</v>
      </c>
    </row>
    <row r="3" ht="12.75">
      <c r="H3" s="184" t="s">
        <v>532</v>
      </c>
    </row>
    <row r="4" ht="18.75">
      <c r="E4" s="176"/>
    </row>
    <row r="5" spans="5:8" ht="8.25" customHeight="1">
      <c r="E5" s="181"/>
      <c r="H5" s="165"/>
    </row>
    <row r="6" spans="3:8" ht="18.75" customHeight="1">
      <c r="C6" s="2"/>
      <c r="D6" s="3"/>
      <c r="E6" s="651" t="s">
        <v>533</v>
      </c>
      <c r="F6" s="651"/>
      <c r="G6" s="651"/>
      <c r="H6" s="651"/>
    </row>
    <row r="7" spans="5:9" ht="12" customHeight="1" thickBot="1">
      <c r="E7" s="4"/>
      <c r="F7" s="120"/>
      <c r="I7" s="5"/>
    </row>
    <row r="8" spans="2:9" s="6" customFormat="1" ht="15" customHeight="1">
      <c r="B8" s="658" t="s">
        <v>0</v>
      </c>
      <c r="C8" s="660" t="s">
        <v>1</v>
      </c>
      <c r="D8" s="662" t="s">
        <v>2</v>
      </c>
      <c r="E8" s="664" t="s">
        <v>3</v>
      </c>
      <c r="F8" s="656" t="s">
        <v>431</v>
      </c>
      <c r="G8" s="666" t="s">
        <v>521</v>
      </c>
      <c r="H8" s="654" t="s">
        <v>522</v>
      </c>
      <c r="I8" s="652" t="s">
        <v>523</v>
      </c>
    </row>
    <row r="9" spans="2:9" s="6" customFormat="1" ht="15" customHeight="1" thickBot="1">
      <c r="B9" s="659"/>
      <c r="C9" s="661"/>
      <c r="D9" s="663"/>
      <c r="E9" s="665"/>
      <c r="F9" s="657"/>
      <c r="G9" s="667"/>
      <c r="H9" s="655"/>
      <c r="I9" s="653"/>
    </row>
    <row r="10" spans="2:9" s="7" customFormat="1" ht="9.75" customHeight="1" thickBot="1">
      <c r="B10" s="454">
        <v>1</v>
      </c>
      <c r="C10" s="455">
        <v>2</v>
      </c>
      <c r="D10" s="455">
        <v>3</v>
      </c>
      <c r="E10" s="455">
        <v>4</v>
      </c>
      <c r="F10" s="456">
        <v>5</v>
      </c>
      <c r="G10" s="455">
        <v>6</v>
      </c>
      <c r="H10" s="456">
        <v>7</v>
      </c>
      <c r="I10" s="457">
        <v>8</v>
      </c>
    </row>
    <row r="11" spans="2:9" s="7" customFormat="1" ht="15.75" customHeight="1" thickBot="1">
      <c r="B11" s="226" t="s">
        <v>104</v>
      </c>
      <c r="C11" s="222"/>
      <c r="D11" s="222"/>
      <c r="E11" s="328" t="s">
        <v>105</v>
      </c>
      <c r="F11" s="427">
        <f>F12</f>
        <v>0</v>
      </c>
      <c r="G11" s="427">
        <f>G12</f>
        <v>32200</v>
      </c>
      <c r="H11" s="427">
        <f>H12</f>
        <v>32200</v>
      </c>
      <c r="I11" s="501"/>
    </row>
    <row r="12" spans="2:9" s="7" customFormat="1" ht="15.75" customHeight="1">
      <c r="B12" s="632"/>
      <c r="C12" s="249" t="s">
        <v>106</v>
      </c>
      <c r="D12" s="239"/>
      <c r="E12" s="326" t="s">
        <v>242</v>
      </c>
      <c r="F12" s="422">
        <f>SUM(F13:F15)</f>
        <v>0</v>
      </c>
      <c r="G12" s="422">
        <f>SUM(G13:G15)</f>
        <v>32200</v>
      </c>
      <c r="H12" s="422">
        <f>SUM(H13:H15)</f>
        <v>32200</v>
      </c>
      <c r="I12" s="634"/>
    </row>
    <row r="13" spans="2:9" s="7" customFormat="1" ht="36">
      <c r="B13" s="632"/>
      <c r="C13" s="249"/>
      <c r="D13" s="637" t="s">
        <v>540</v>
      </c>
      <c r="E13" s="23" t="s">
        <v>541</v>
      </c>
      <c r="F13" s="421">
        <v>0</v>
      </c>
      <c r="G13" s="421">
        <v>5000</v>
      </c>
      <c r="H13" s="461">
        <f>F13+G13</f>
        <v>5000</v>
      </c>
      <c r="I13" s="650" t="s">
        <v>549</v>
      </c>
    </row>
    <row r="14" spans="2:9" s="7" customFormat="1" ht="21" customHeight="1">
      <c r="B14" s="632"/>
      <c r="C14" s="633"/>
      <c r="D14" s="11" t="s">
        <v>16</v>
      </c>
      <c r="E14" s="327" t="s">
        <v>379</v>
      </c>
      <c r="F14" s="448">
        <v>0</v>
      </c>
      <c r="G14" s="635">
        <v>9000</v>
      </c>
      <c r="H14" s="461">
        <f>F14+G14</f>
        <v>9000</v>
      </c>
      <c r="I14" s="650" t="s">
        <v>549</v>
      </c>
    </row>
    <row r="15" spans="2:9" s="7" customFormat="1" ht="21" customHeight="1" thickBot="1">
      <c r="B15" s="630"/>
      <c r="C15" s="631"/>
      <c r="D15" s="11" t="s">
        <v>316</v>
      </c>
      <c r="E15" s="23" t="s">
        <v>342</v>
      </c>
      <c r="F15" s="464">
        <v>0</v>
      </c>
      <c r="G15" s="636">
        <v>18200</v>
      </c>
      <c r="H15" s="461">
        <f>F15+G15</f>
        <v>18200</v>
      </c>
      <c r="I15" s="650" t="s">
        <v>549</v>
      </c>
    </row>
    <row r="16" spans="2:9" s="7" customFormat="1" ht="14.25" customHeight="1" thickBot="1">
      <c r="B16" s="214" t="s">
        <v>4</v>
      </c>
      <c r="C16" s="215"/>
      <c r="D16" s="215"/>
      <c r="E16" s="216" t="s">
        <v>5</v>
      </c>
      <c r="F16" s="381">
        <f>F17</f>
        <v>5000</v>
      </c>
      <c r="G16" s="411"/>
      <c r="H16" s="381">
        <f>H17</f>
        <v>5000</v>
      </c>
      <c r="I16" s="471"/>
    </row>
    <row r="17" spans="2:9" s="7" customFormat="1" ht="15" customHeight="1">
      <c r="B17" s="467"/>
      <c r="C17" s="468" t="s">
        <v>6</v>
      </c>
      <c r="D17" s="199"/>
      <c r="E17" s="200" t="s">
        <v>7</v>
      </c>
      <c r="F17" s="382">
        <f>F18</f>
        <v>5000</v>
      </c>
      <c r="G17" s="469"/>
      <c r="H17" s="382">
        <f>H18</f>
        <v>5000</v>
      </c>
      <c r="I17" s="470"/>
    </row>
    <row r="18" spans="2:11" s="7" customFormat="1" ht="24.75" customHeight="1" thickBot="1">
      <c r="B18" s="458"/>
      <c r="C18" s="459"/>
      <c r="D18" s="8" t="s">
        <v>8</v>
      </c>
      <c r="E18" s="343" t="s">
        <v>376</v>
      </c>
      <c r="F18" s="383">
        <v>5000</v>
      </c>
      <c r="G18" s="460"/>
      <c r="H18" s="461">
        <f>F18+G18</f>
        <v>5000</v>
      </c>
      <c r="I18" s="462"/>
      <c r="K18" s="9"/>
    </row>
    <row r="19" spans="2:9" s="7" customFormat="1" ht="15" customHeight="1" thickBot="1">
      <c r="B19" s="217">
        <v>700</v>
      </c>
      <c r="C19" s="215"/>
      <c r="D19" s="215"/>
      <c r="E19" s="337" t="s">
        <v>9</v>
      </c>
      <c r="F19" s="381">
        <f>F20</f>
        <v>205700</v>
      </c>
      <c r="G19" s="411"/>
      <c r="H19" s="381">
        <f>H20</f>
        <v>205700</v>
      </c>
      <c r="I19" s="471"/>
    </row>
    <row r="20" spans="2:9" s="7" customFormat="1" ht="15" customHeight="1">
      <c r="B20" s="467"/>
      <c r="C20" s="201">
        <v>70005</v>
      </c>
      <c r="D20" s="199"/>
      <c r="E20" s="342" t="s">
        <v>10</v>
      </c>
      <c r="F20" s="382">
        <f>F21+F22+F23</f>
        <v>205700</v>
      </c>
      <c r="G20" s="469"/>
      <c r="H20" s="382">
        <f>H21+H22+H23</f>
        <v>205700</v>
      </c>
      <c r="I20" s="470"/>
    </row>
    <row r="21" spans="2:9" s="7" customFormat="1" ht="16.5" customHeight="1">
      <c r="B21" s="112"/>
      <c r="C21" s="10"/>
      <c r="D21" s="11" t="s">
        <v>365</v>
      </c>
      <c r="E21" s="327" t="s">
        <v>366</v>
      </c>
      <c r="F21" s="384">
        <v>10700</v>
      </c>
      <c r="G21" s="442"/>
      <c r="H21" s="448">
        <f>F21+G21</f>
        <v>10700</v>
      </c>
      <c r="I21" s="449"/>
    </row>
    <row r="22" spans="2:9" s="7" customFormat="1" ht="27" customHeight="1">
      <c r="B22" s="112"/>
      <c r="C22" s="10"/>
      <c r="D22" s="11" t="s">
        <v>8</v>
      </c>
      <c r="E22" s="344" t="s">
        <v>377</v>
      </c>
      <c r="F22" s="384">
        <v>95000</v>
      </c>
      <c r="G22" s="442"/>
      <c r="H22" s="448">
        <f>F22+G22</f>
        <v>95000</v>
      </c>
      <c r="I22" s="449"/>
    </row>
    <row r="23" spans="2:9" s="7" customFormat="1" ht="27" customHeight="1" thickBot="1">
      <c r="B23" s="458"/>
      <c r="C23" s="463"/>
      <c r="D23" s="8" t="s">
        <v>312</v>
      </c>
      <c r="E23" s="343" t="s">
        <v>429</v>
      </c>
      <c r="F23" s="383">
        <v>100000</v>
      </c>
      <c r="G23" s="460"/>
      <c r="H23" s="464">
        <f>F23+G23</f>
        <v>100000</v>
      </c>
      <c r="I23" s="462"/>
    </row>
    <row r="24" spans="2:9" s="7" customFormat="1" ht="15" customHeight="1" thickBot="1">
      <c r="B24" s="217">
        <v>750</v>
      </c>
      <c r="C24" s="215"/>
      <c r="D24" s="215"/>
      <c r="E24" s="337" t="s">
        <v>11</v>
      </c>
      <c r="F24" s="381">
        <f>F25+F27+F31</f>
        <v>105189</v>
      </c>
      <c r="G24" s="411"/>
      <c r="H24" s="381">
        <f>H25+H27+H31</f>
        <v>105189</v>
      </c>
      <c r="I24" s="471"/>
    </row>
    <row r="25" spans="2:9" s="7" customFormat="1" ht="15" customHeight="1">
      <c r="B25" s="467"/>
      <c r="C25" s="201">
        <v>75011</v>
      </c>
      <c r="D25" s="199"/>
      <c r="E25" s="342" t="s">
        <v>12</v>
      </c>
      <c r="F25" s="382">
        <f>F26</f>
        <v>74689</v>
      </c>
      <c r="G25" s="469"/>
      <c r="H25" s="382">
        <f>H26</f>
        <v>74689</v>
      </c>
      <c r="I25" s="470"/>
    </row>
    <row r="26" spans="2:11" s="7" customFormat="1" ht="39.75" customHeight="1">
      <c r="B26" s="112"/>
      <c r="C26" s="10"/>
      <c r="D26" s="12">
        <v>2010</v>
      </c>
      <c r="E26" s="55" t="s">
        <v>326</v>
      </c>
      <c r="F26" s="384">
        <v>74689</v>
      </c>
      <c r="G26" s="442"/>
      <c r="H26" s="448">
        <f>F26+G26</f>
        <v>74689</v>
      </c>
      <c r="I26" s="449"/>
      <c r="K26" s="13"/>
    </row>
    <row r="27" spans="2:9" s="7" customFormat="1" ht="15" customHeight="1">
      <c r="B27" s="112"/>
      <c r="C27" s="202">
        <v>75023</v>
      </c>
      <c r="D27" s="203"/>
      <c r="E27" s="335" t="s">
        <v>13</v>
      </c>
      <c r="F27" s="385">
        <f>F28+F29+F30</f>
        <v>30000</v>
      </c>
      <c r="G27" s="400"/>
      <c r="H27" s="385">
        <f>H28+H29+H30</f>
        <v>30000</v>
      </c>
      <c r="I27" s="449"/>
    </row>
    <row r="28" spans="2:9" s="7" customFormat="1" ht="26.25" customHeight="1">
      <c r="B28" s="112"/>
      <c r="C28" s="10"/>
      <c r="D28" s="11" t="s">
        <v>14</v>
      </c>
      <c r="E28" s="327" t="s">
        <v>437</v>
      </c>
      <c r="F28" s="384">
        <v>6000</v>
      </c>
      <c r="G28" s="442"/>
      <c r="H28" s="448">
        <f>F28+G28</f>
        <v>6000</v>
      </c>
      <c r="I28" s="449"/>
    </row>
    <row r="29" spans="2:9" s="7" customFormat="1" ht="15.75" customHeight="1">
      <c r="B29" s="112"/>
      <c r="C29" s="10"/>
      <c r="D29" s="11" t="s">
        <v>16</v>
      </c>
      <c r="E29" s="327" t="s">
        <v>379</v>
      </c>
      <c r="F29" s="384">
        <v>22000</v>
      </c>
      <c r="G29" s="442"/>
      <c r="H29" s="448">
        <f>F29+G29</f>
        <v>22000</v>
      </c>
      <c r="I29" s="449"/>
    </row>
    <row r="30" spans="2:9" s="7" customFormat="1" ht="15.75" customHeight="1">
      <c r="B30" s="112"/>
      <c r="C30" s="10"/>
      <c r="D30" s="11" t="s">
        <v>316</v>
      </c>
      <c r="E30" s="23" t="s">
        <v>342</v>
      </c>
      <c r="F30" s="384">
        <v>2000</v>
      </c>
      <c r="G30" s="442"/>
      <c r="H30" s="448">
        <f>F30+G30</f>
        <v>2000</v>
      </c>
      <c r="I30" s="449"/>
    </row>
    <row r="31" spans="2:9" s="7" customFormat="1" ht="15" customHeight="1">
      <c r="B31" s="112"/>
      <c r="C31" s="202">
        <v>75085</v>
      </c>
      <c r="D31" s="203"/>
      <c r="E31" s="335" t="s">
        <v>411</v>
      </c>
      <c r="F31" s="385">
        <f>F32</f>
        <v>500</v>
      </c>
      <c r="G31" s="10"/>
      <c r="H31" s="385">
        <f>H32</f>
        <v>500</v>
      </c>
      <c r="I31" s="449"/>
    </row>
    <row r="32" spans="2:9" s="7" customFormat="1" ht="16.5" customHeight="1" thickBot="1">
      <c r="B32" s="465"/>
      <c r="C32" s="466"/>
      <c r="D32" s="8" t="s">
        <v>16</v>
      </c>
      <c r="E32" s="343" t="s">
        <v>379</v>
      </c>
      <c r="F32" s="383">
        <v>500</v>
      </c>
      <c r="G32" s="460"/>
      <c r="H32" s="461">
        <f>F32+G32</f>
        <v>500</v>
      </c>
      <c r="I32" s="462"/>
    </row>
    <row r="33" spans="2:9" s="7" customFormat="1" ht="42" customHeight="1" thickBot="1">
      <c r="B33" s="217">
        <v>751</v>
      </c>
      <c r="C33" s="215"/>
      <c r="D33" s="215"/>
      <c r="E33" s="330" t="s">
        <v>296</v>
      </c>
      <c r="F33" s="381">
        <f>F34</f>
        <v>1774</v>
      </c>
      <c r="G33" s="411"/>
      <c r="H33" s="381">
        <f>H34</f>
        <v>1774</v>
      </c>
      <c r="I33" s="471"/>
    </row>
    <row r="34" spans="2:9" s="7" customFormat="1" ht="25.5" customHeight="1">
      <c r="B34" s="467"/>
      <c r="C34" s="201">
        <v>75101</v>
      </c>
      <c r="D34" s="199"/>
      <c r="E34" s="338" t="s">
        <v>17</v>
      </c>
      <c r="F34" s="382">
        <f>F35</f>
        <v>1774</v>
      </c>
      <c r="G34" s="469"/>
      <c r="H34" s="382">
        <f>H35</f>
        <v>1774</v>
      </c>
      <c r="I34" s="470"/>
    </row>
    <row r="35" spans="2:11" s="7" customFormat="1" ht="38.25" customHeight="1" thickBot="1">
      <c r="B35" s="458"/>
      <c r="C35" s="463"/>
      <c r="D35" s="15">
        <v>2010</v>
      </c>
      <c r="E35" s="16" t="s">
        <v>328</v>
      </c>
      <c r="F35" s="383">
        <v>1774</v>
      </c>
      <c r="G35" s="460"/>
      <c r="H35" s="461">
        <f>F35+G35</f>
        <v>1774</v>
      </c>
      <c r="I35" s="462"/>
      <c r="K35" s="9"/>
    </row>
    <row r="36" spans="2:9" ht="55.5" customHeight="1" thickBot="1">
      <c r="B36" s="217">
        <v>756</v>
      </c>
      <c r="C36" s="215"/>
      <c r="D36" s="215"/>
      <c r="E36" s="330" t="s">
        <v>301</v>
      </c>
      <c r="F36" s="381">
        <f>F37+F39+F46+F54+F64</f>
        <v>14698508</v>
      </c>
      <c r="G36" s="412"/>
      <c r="H36" s="381">
        <f>H37+H39+H46+H54+H64</f>
        <v>14698508</v>
      </c>
      <c r="I36" s="17"/>
    </row>
    <row r="37" spans="2:9" ht="16.5" customHeight="1">
      <c r="B37" s="472"/>
      <c r="C37" s="201">
        <v>75601</v>
      </c>
      <c r="D37" s="473"/>
      <c r="E37" s="338" t="s">
        <v>281</v>
      </c>
      <c r="F37" s="382">
        <f>F38</f>
        <v>12000</v>
      </c>
      <c r="G37" s="474"/>
      <c r="H37" s="382">
        <f>H38</f>
        <v>12000</v>
      </c>
      <c r="I37" s="475"/>
    </row>
    <row r="38" spans="2:9" ht="24">
      <c r="B38" s="188"/>
      <c r="C38" s="189"/>
      <c r="D38" s="11" t="s">
        <v>23</v>
      </c>
      <c r="E38" s="327" t="s">
        <v>372</v>
      </c>
      <c r="F38" s="386">
        <v>12000</v>
      </c>
      <c r="G38" s="443"/>
      <c r="H38" s="448">
        <f>F38+G38</f>
        <v>12000</v>
      </c>
      <c r="I38" s="159"/>
    </row>
    <row r="39" spans="2:9" s="18" customFormat="1" ht="41.25" customHeight="1">
      <c r="B39" s="113"/>
      <c r="C39" s="201">
        <v>75615</v>
      </c>
      <c r="D39" s="199"/>
      <c r="E39" s="338" t="s">
        <v>297</v>
      </c>
      <c r="F39" s="382">
        <f>F40+F41+F42+F43+F44+F45</f>
        <v>3282000</v>
      </c>
      <c r="G39" s="402"/>
      <c r="H39" s="382">
        <f>H40+H41+H42+H43+H44+H45</f>
        <v>3282000</v>
      </c>
      <c r="I39" s="450"/>
    </row>
    <row r="40" spans="2:9" s="18" customFormat="1" ht="15" customHeight="1">
      <c r="B40" s="114"/>
      <c r="C40" s="19"/>
      <c r="D40" s="11" t="s">
        <v>19</v>
      </c>
      <c r="E40" s="327" t="s">
        <v>368</v>
      </c>
      <c r="F40" s="384">
        <v>3000000</v>
      </c>
      <c r="G40" s="444"/>
      <c r="H40" s="448">
        <f aca="true" t="shared" si="0" ref="H40:H45">F40+G40</f>
        <v>3000000</v>
      </c>
      <c r="I40" s="450"/>
    </row>
    <row r="41" spans="2:9" ht="15" customHeight="1">
      <c r="B41" s="115"/>
      <c r="C41" s="20"/>
      <c r="D41" s="11" t="s">
        <v>20</v>
      </c>
      <c r="E41" s="339" t="s">
        <v>369</v>
      </c>
      <c r="F41" s="384">
        <v>120000</v>
      </c>
      <c r="G41" s="445"/>
      <c r="H41" s="448">
        <f t="shared" si="0"/>
        <v>120000</v>
      </c>
      <c r="I41" s="159"/>
    </row>
    <row r="42" spans="2:9" ht="15" customHeight="1">
      <c r="B42" s="115"/>
      <c r="C42" s="20"/>
      <c r="D42" s="11" t="s">
        <v>21</v>
      </c>
      <c r="E42" s="339" t="s">
        <v>370</v>
      </c>
      <c r="F42" s="384">
        <v>26000</v>
      </c>
      <c r="G42" s="445"/>
      <c r="H42" s="448">
        <f t="shared" si="0"/>
        <v>26000</v>
      </c>
      <c r="I42" s="159"/>
    </row>
    <row r="43" spans="2:9" ht="15" customHeight="1">
      <c r="B43" s="115"/>
      <c r="C43" s="20"/>
      <c r="D43" s="11" t="s">
        <v>22</v>
      </c>
      <c r="E43" s="339" t="s">
        <v>371</v>
      </c>
      <c r="F43" s="384">
        <v>130000</v>
      </c>
      <c r="G43" s="445"/>
      <c r="H43" s="448">
        <f t="shared" si="0"/>
        <v>130000</v>
      </c>
      <c r="I43" s="159"/>
    </row>
    <row r="44" spans="2:9" ht="15" customHeight="1">
      <c r="B44" s="115"/>
      <c r="C44" s="20"/>
      <c r="D44" s="11" t="s">
        <v>25</v>
      </c>
      <c r="E44" s="339" t="s">
        <v>375</v>
      </c>
      <c r="F44" s="384">
        <v>2000</v>
      </c>
      <c r="G44" s="445"/>
      <c r="H44" s="448">
        <f t="shared" si="0"/>
        <v>2000</v>
      </c>
      <c r="I44" s="159"/>
    </row>
    <row r="45" spans="2:9" ht="15" customHeight="1">
      <c r="B45" s="115"/>
      <c r="C45" s="20"/>
      <c r="D45" s="11" t="s">
        <v>275</v>
      </c>
      <c r="E45" s="339" t="s">
        <v>380</v>
      </c>
      <c r="F45" s="384">
        <v>4000</v>
      </c>
      <c r="G45" s="445"/>
      <c r="H45" s="448">
        <f t="shared" si="0"/>
        <v>4000</v>
      </c>
      <c r="I45" s="159"/>
    </row>
    <row r="46" spans="2:9" s="18" customFormat="1" ht="38.25">
      <c r="B46" s="116"/>
      <c r="C46" s="202">
        <v>75616</v>
      </c>
      <c r="D46" s="203"/>
      <c r="E46" s="332" t="s">
        <v>298</v>
      </c>
      <c r="F46" s="385">
        <f>F47+F48+F49+F50+F51+F52+F53</f>
        <v>3447000</v>
      </c>
      <c r="G46" s="402"/>
      <c r="H46" s="385">
        <f>H47+H48+H49+H50+H51+H52+H53</f>
        <v>3447000</v>
      </c>
      <c r="I46" s="450"/>
    </row>
    <row r="47" spans="2:9" s="18" customFormat="1" ht="16.5" customHeight="1">
      <c r="B47" s="114"/>
      <c r="C47" s="19"/>
      <c r="D47" s="11" t="s">
        <v>19</v>
      </c>
      <c r="E47" s="327" t="s">
        <v>368</v>
      </c>
      <c r="F47" s="384">
        <v>1600000</v>
      </c>
      <c r="G47" s="444"/>
      <c r="H47" s="448">
        <f aca="true" t="shared" si="1" ref="H47:H53">F47+G47</f>
        <v>1600000</v>
      </c>
      <c r="I47" s="450"/>
    </row>
    <row r="48" spans="2:9" ht="16.5" customHeight="1">
      <c r="B48" s="115"/>
      <c r="C48" s="20"/>
      <c r="D48" s="11" t="s">
        <v>20</v>
      </c>
      <c r="E48" s="339" t="s">
        <v>369</v>
      </c>
      <c r="F48" s="384">
        <v>1100000</v>
      </c>
      <c r="G48" s="445"/>
      <c r="H48" s="448">
        <f t="shared" si="1"/>
        <v>1100000</v>
      </c>
      <c r="I48" s="159"/>
    </row>
    <row r="49" spans="2:9" ht="16.5" customHeight="1">
      <c r="B49" s="115"/>
      <c r="C49" s="20"/>
      <c r="D49" s="11" t="s">
        <v>21</v>
      </c>
      <c r="E49" s="339" t="s">
        <v>370</v>
      </c>
      <c r="F49" s="384">
        <v>5000</v>
      </c>
      <c r="G49" s="445"/>
      <c r="H49" s="448">
        <f t="shared" si="1"/>
        <v>5000</v>
      </c>
      <c r="I49" s="159"/>
    </row>
    <row r="50" spans="2:9" s="18" customFormat="1" ht="16.5" customHeight="1">
      <c r="B50" s="116"/>
      <c r="C50" s="19"/>
      <c r="D50" s="11" t="s">
        <v>22</v>
      </c>
      <c r="E50" s="339" t="s">
        <v>371</v>
      </c>
      <c r="F50" s="384">
        <v>330000</v>
      </c>
      <c r="G50" s="444"/>
      <c r="H50" s="448">
        <f t="shared" si="1"/>
        <v>330000</v>
      </c>
      <c r="I50" s="450"/>
    </row>
    <row r="51" spans="2:9" ht="16.5" customHeight="1">
      <c r="B51" s="115"/>
      <c r="C51" s="20"/>
      <c r="D51" s="11" t="s">
        <v>24</v>
      </c>
      <c r="E51" s="339" t="s">
        <v>373</v>
      </c>
      <c r="F51" s="384">
        <v>16000</v>
      </c>
      <c r="G51" s="445"/>
      <c r="H51" s="448">
        <f t="shared" si="1"/>
        <v>16000</v>
      </c>
      <c r="I51" s="159"/>
    </row>
    <row r="52" spans="2:9" ht="16.5" customHeight="1">
      <c r="B52" s="115"/>
      <c r="C52" s="20"/>
      <c r="D52" s="11" t="s">
        <v>25</v>
      </c>
      <c r="E52" s="339" t="s">
        <v>375</v>
      </c>
      <c r="F52" s="384">
        <v>386000</v>
      </c>
      <c r="G52" s="445"/>
      <c r="H52" s="448">
        <f t="shared" si="1"/>
        <v>386000</v>
      </c>
      <c r="I52" s="159"/>
    </row>
    <row r="53" spans="2:9" ht="16.5" customHeight="1">
      <c r="B53" s="115"/>
      <c r="C53" s="20"/>
      <c r="D53" s="11" t="s">
        <v>275</v>
      </c>
      <c r="E53" s="339" t="s">
        <v>380</v>
      </c>
      <c r="F53" s="384">
        <v>10000</v>
      </c>
      <c r="G53" s="445"/>
      <c r="H53" s="448">
        <f t="shared" si="1"/>
        <v>10000</v>
      </c>
      <c r="I53" s="159"/>
    </row>
    <row r="54" spans="2:9" s="18" customFormat="1" ht="30.75" customHeight="1">
      <c r="B54" s="116"/>
      <c r="C54" s="202">
        <v>75618</v>
      </c>
      <c r="D54" s="203"/>
      <c r="E54" s="332" t="s">
        <v>299</v>
      </c>
      <c r="F54" s="385">
        <f>SUM(F55:F63)</f>
        <v>368000</v>
      </c>
      <c r="G54" s="402"/>
      <c r="H54" s="385">
        <f>SUM(H55:H63)</f>
        <v>368000</v>
      </c>
      <c r="I54" s="450"/>
    </row>
    <row r="55" spans="2:9" s="18" customFormat="1" ht="15.75" customHeight="1">
      <c r="B55" s="114"/>
      <c r="C55" s="19"/>
      <c r="D55" s="11" t="s">
        <v>26</v>
      </c>
      <c r="E55" s="339" t="s">
        <v>329</v>
      </c>
      <c r="F55" s="384">
        <v>25000</v>
      </c>
      <c r="G55" s="444"/>
      <c r="H55" s="448">
        <f aca="true" t="shared" si="2" ref="H55:H63">F55+G55</f>
        <v>25000</v>
      </c>
      <c r="I55" s="450"/>
    </row>
    <row r="56" spans="2:9" ht="15.75" customHeight="1">
      <c r="B56" s="115"/>
      <c r="C56" s="20"/>
      <c r="D56" s="11" t="s">
        <v>27</v>
      </c>
      <c r="E56" s="339" t="s">
        <v>374</v>
      </c>
      <c r="F56" s="384">
        <v>50000</v>
      </c>
      <c r="G56" s="445"/>
      <c r="H56" s="448">
        <f t="shared" si="2"/>
        <v>50000</v>
      </c>
      <c r="I56" s="159"/>
    </row>
    <row r="57" spans="2:9" s="18" customFormat="1" ht="18" customHeight="1">
      <c r="B57" s="116"/>
      <c r="C57" s="19"/>
      <c r="D57" s="11" t="s">
        <v>28</v>
      </c>
      <c r="E57" s="327" t="s">
        <v>330</v>
      </c>
      <c r="F57" s="384">
        <v>183000</v>
      </c>
      <c r="G57" s="444"/>
      <c r="H57" s="448">
        <f t="shared" si="2"/>
        <v>183000</v>
      </c>
      <c r="I57" s="451"/>
    </row>
    <row r="58" spans="2:9" s="18" customFormat="1" ht="24">
      <c r="B58" s="116"/>
      <c r="C58" s="19"/>
      <c r="D58" s="11" t="s">
        <v>29</v>
      </c>
      <c r="E58" s="327" t="s">
        <v>331</v>
      </c>
      <c r="F58" s="384">
        <v>5000</v>
      </c>
      <c r="G58" s="444"/>
      <c r="H58" s="448">
        <f t="shared" si="2"/>
        <v>5000</v>
      </c>
      <c r="I58" s="451"/>
    </row>
    <row r="59" spans="2:9" s="18" customFormat="1" ht="24">
      <c r="B59" s="116"/>
      <c r="C59" s="19"/>
      <c r="D59" s="11" t="s">
        <v>29</v>
      </c>
      <c r="E59" s="327" t="s">
        <v>332</v>
      </c>
      <c r="F59" s="384">
        <v>80000</v>
      </c>
      <c r="G59" s="444"/>
      <c r="H59" s="448">
        <f t="shared" si="2"/>
        <v>80000</v>
      </c>
      <c r="I59" s="451"/>
    </row>
    <row r="60" spans="2:9" s="18" customFormat="1" ht="34.5" customHeight="1">
      <c r="B60" s="116"/>
      <c r="C60" s="19"/>
      <c r="D60" s="11" t="s">
        <v>29</v>
      </c>
      <c r="E60" s="327" t="s">
        <v>333</v>
      </c>
      <c r="F60" s="384">
        <v>15000</v>
      </c>
      <c r="G60" s="444"/>
      <c r="H60" s="448">
        <f t="shared" si="2"/>
        <v>15000</v>
      </c>
      <c r="I60" s="451"/>
    </row>
    <row r="61" spans="2:9" s="18" customFormat="1" ht="27.75" customHeight="1">
      <c r="B61" s="116"/>
      <c r="C61" s="19"/>
      <c r="D61" s="11" t="s">
        <v>421</v>
      </c>
      <c r="E61" s="327" t="s">
        <v>422</v>
      </c>
      <c r="F61" s="384">
        <v>3000</v>
      </c>
      <c r="G61" s="444"/>
      <c r="H61" s="448">
        <f t="shared" si="2"/>
        <v>3000</v>
      </c>
      <c r="I61" s="451"/>
    </row>
    <row r="62" spans="2:9" s="18" customFormat="1" ht="24">
      <c r="B62" s="114"/>
      <c r="C62" s="19"/>
      <c r="D62" s="11" t="s">
        <v>15</v>
      </c>
      <c r="E62" s="327" t="s">
        <v>327</v>
      </c>
      <c r="F62" s="384">
        <v>6000</v>
      </c>
      <c r="G62" s="444"/>
      <c r="H62" s="448">
        <f t="shared" si="2"/>
        <v>6000</v>
      </c>
      <c r="I62" s="451"/>
    </row>
    <row r="63" spans="2:9" s="18" customFormat="1" ht="16.5" customHeight="1">
      <c r="B63" s="114"/>
      <c r="C63" s="19"/>
      <c r="D63" s="11" t="s">
        <v>275</v>
      </c>
      <c r="E63" s="339" t="s">
        <v>380</v>
      </c>
      <c r="F63" s="384">
        <v>1000</v>
      </c>
      <c r="G63" s="444"/>
      <c r="H63" s="448">
        <f t="shared" si="2"/>
        <v>1000</v>
      </c>
      <c r="I63" s="451"/>
    </row>
    <row r="64" spans="2:9" s="18" customFormat="1" ht="25.5" customHeight="1">
      <c r="B64" s="114"/>
      <c r="C64" s="202">
        <v>75621</v>
      </c>
      <c r="D64" s="203"/>
      <c r="E64" s="332" t="s">
        <v>30</v>
      </c>
      <c r="F64" s="385">
        <f>F65+F66</f>
        <v>7589508</v>
      </c>
      <c r="G64" s="401"/>
      <c r="H64" s="385">
        <f>H65+H66</f>
        <v>7589508</v>
      </c>
      <c r="I64" s="451"/>
    </row>
    <row r="65" spans="2:9" ht="17.25" customHeight="1">
      <c r="B65" s="115"/>
      <c r="C65" s="20"/>
      <c r="D65" s="11" t="s">
        <v>31</v>
      </c>
      <c r="E65" s="339" t="s">
        <v>430</v>
      </c>
      <c r="F65" s="384">
        <v>6589508</v>
      </c>
      <c r="G65" s="403"/>
      <c r="H65" s="448">
        <f>F65+G65</f>
        <v>6589508</v>
      </c>
      <c r="I65" s="452"/>
    </row>
    <row r="66" spans="2:9" ht="17.25" customHeight="1" thickBot="1">
      <c r="B66" s="117"/>
      <c r="C66" s="22"/>
      <c r="D66" s="8" t="s">
        <v>32</v>
      </c>
      <c r="E66" s="340" t="s">
        <v>367</v>
      </c>
      <c r="F66" s="383">
        <v>1000000</v>
      </c>
      <c r="G66" s="446"/>
      <c r="H66" s="461">
        <f>F66+G66</f>
        <v>1000000</v>
      </c>
      <c r="I66" s="476"/>
    </row>
    <row r="67" spans="2:9" ht="17.25" customHeight="1" thickBot="1">
      <c r="B67" s="217">
        <v>758</v>
      </c>
      <c r="C67" s="215"/>
      <c r="D67" s="215"/>
      <c r="E67" s="216" t="s">
        <v>33</v>
      </c>
      <c r="F67" s="381">
        <f>F68+F70+F72</f>
        <v>10727193</v>
      </c>
      <c r="G67" s="413"/>
      <c r="H67" s="381">
        <f>H68+H70+H72</f>
        <v>10727193</v>
      </c>
      <c r="I67" s="478"/>
    </row>
    <row r="68" spans="2:9" ht="17.25" customHeight="1">
      <c r="B68" s="118"/>
      <c r="C68" s="201">
        <v>75801</v>
      </c>
      <c r="D68" s="199"/>
      <c r="E68" s="200" t="s">
        <v>34</v>
      </c>
      <c r="F68" s="382">
        <f>F69</f>
        <v>8355282</v>
      </c>
      <c r="G68" s="410"/>
      <c r="H68" s="382">
        <f>H69</f>
        <v>8355282</v>
      </c>
      <c r="I68" s="477"/>
    </row>
    <row r="69" spans="2:9" s="18" customFormat="1" ht="17.25" customHeight="1">
      <c r="B69" s="116"/>
      <c r="C69" s="19"/>
      <c r="D69" s="12">
        <v>2920</v>
      </c>
      <c r="E69" s="339" t="s">
        <v>335</v>
      </c>
      <c r="F69" s="384">
        <v>8355282</v>
      </c>
      <c r="G69" s="404"/>
      <c r="H69" s="448">
        <f>F69+G69</f>
        <v>8355282</v>
      </c>
      <c r="I69" s="452"/>
    </row>
    <row r="70" spans="2:9" ht="17.25" customHeight="1">
      <c r="B70" s="115"/>
      <c r="C70" s="202">
        <v>75807</v>
      </c>
      <c r="D70" s="206"/>
      <c r="E70" s="335" t="s">
        <v>35</v>
      </c>
      <c r="F70" s="385">
        <f>F71</f>
        <v>2259911</v>
      </c>
      <c r="G70" s="405"/>
      <c r="H70" s="385">
        <f>H71</f>
        <v>2259911</v>
      </c>
      <c r="I70" s="453"/>
    </row>
    <row r="71" spans="2:9" ht="17.25" customHeight="1">
      <c r="B71" s="117"/>
      <c r="C71" s="22"/>
      <c r="D71" s="15">
        <v>2920</v>
      </c>
      <c r="E71" s="340" t="s">
        <v>336</v>
      </c>
      <c r="F71" s="383">
        <v>2259911</v>
      </c>
      <c r="G71" s="403"/>
      <c r="H71" s="448">
        <f>F71+G71</f>
        <v>2259911</v>
      </c>
      <c r="I71" s="453"/>
    </row>
    <row r="72" spans="2:9" ht="17.25" customHeight="1">
      <c r="B72" s="115"/>
      <c r="C72" s="202">
        <v>75814</v>
      </c>
      <c r="D72" s="207"/>
      <c r="E72" s="335" t="s">
        <v>282</v>
      </c>
      <c r="F72" s="387">
        <f>F73+F74</f>
        <v>112000</v>
      </c>
      <c r="G72" s="403"/>
      <c r="H72" s="387">
        <f>H73+H74</f>
        <v>112000</v>
      </c>
      <c r="I72" s="453"/>
    </row>
    <row r="73" spans="2:9" ht="24">
      <c r="B73" s="115"/>
      <c r="C73" s="20"/>
      <c r="D73" s="12">
        <v>2030</v>
      </c>
      <c r="E73" s="327" t="s">
        <v>337</v>
      </c>
      <c r="F73" s="384">
        <v>100000</v>
      </c>
      <c r="G73" s="403"/>
      <c r="H73" s="448">
        <f>F73+G73</f>
        <v>100000</v>
      </c>
      <c r="I73" s="453"/>
    </row>
    <row r="74" spans="2:9" ht="27" customHeight="1" thickBot="1">
      <c r="B74" s="117"/>
      <c r="C74" s="22"/>
      <c r="D74" s="329" t="s">
        <v>323</v>
      </c>
      <c r="E74" s="341" t="s">
        <v>324</v>
      </c>
      <c r="F74" s="383">
        <v>12000</v>
      </c>
      <c r="G74" s="446"/>
      <c r="H74" s="461">
        <f>F74+G74</f>
        <v>12000</v>
      </c>
      <c r="I74" s="476"/>
    </row>
    <row r="75" spans="2:9" ht="21" customHeight="1" thickBot="1">
      <c r="B75" s="217">
        <v>801</v>
      </c>
      <c r="C75" s="215"/>
      <c r="D75" s="215"/>
      <c r="E75" s="337" t="s">
        <v>36</v>
      </c>
      <c r="F75" s="381">
        <f>F76+F79+F82+F88</f>
        <v>597683</v>
      </c>
      <c r="G75" s="479"/>
      <c r="H75" s="381">
        <f>H76+H79+H82+H88</f>
        <v>597683</v>
      </c>
      <c r="I75" s="478"/>
    </row>
    <row r="76" spans="2:9" ht="18" customHeight="1">
      <c r="B76" s="118"/>
      <c r="C76" s="201">
        <v>80101</v>
      </c>
      <c r="D76" s="199"/>
      <c r="E76" s="342" t="s">
        <v>37</v>
      </c>
      <c r="F76" s="382">
        <f>F77+F78</f>
        <v>6300</v>
      </c>
      <c r="G76" s="415"/>
      <c r="H76" s="382">
        <f>H77+H78</f>
        <v>6300</v>
      </c>
      <c r="I76" s="477"/>
    </row>
    <row r="77" spans="2:9" ht="23.25" customHeight="1">
      <c r="B77" s="115"/>
      <c r="C77" s="20"/>
      <c r="D77" s="11" t="s">
        <v>8</v>
      </c>
      <c r="E77" s="327" t="s">
        <v>378</v>
      </c>
      <c r="F77" s="384">
        <v>4500</v>
      </c>
      <c r="G77" s="403"/>
      <c r="H77" s="448">
        <f>F77+G77</f>
        <v>4500</v>
      </c>
      <c r="I77" s="453"/>
    </row>
    <row r="78" spans="2:9" ht="16.5" customHeight="1">
      <c r="B78" s="115"/>
      <c r="C78" s="20"/>
      <c r="D78" s="11" t="s">
        <v>16</v>
      </c>
      <c r="E78" s="327" t="s">
        <v>379</v>
      </c>
      <c r="F78" s="384">
        <v>1800</v>
      </c>
      <c r="G78" s="403"/>
      <c r="H78" s="448">
        <f>F78+G78</f>
        <v>1800</v>
      </c>
      <c r="I78" s="453"/>
    </row>
    <row r="79" spans="2:9" ht="18" customHeight="1">
      <c r="B79" s="115"/>
      <c r="C79" s="239" t="s">
        <v>165</v>
      </c>
      <c r="D79" s="238"/>
      <c r="E79" s="326" t="s">
        <v>253</v>
      </c>
      <c r="F79" s="385">
        <f>F80+F81</f>
        <v>113628</v>
      </c>
      <c r="G79" s="406"/>
      <c r="H79" s="385">
        <f>H80+H81</f>
        <v>113628</v>
      </c>
      <c r="I79" s="453"/>
    </row>
    <row r="80" spans="2:9" ht="18" customHeight="1">
      <c r="B80" s="115"/>
      <c r="C80" s="239"/>
      <c r="D80" s="314" t="s">
        <v>204</v>
      </c>
      <c r="E80" s="336" t="s">
        <v>338</v>
      </c>
      <c r="F80" s="386">
        <v>7000</v>
      </c>
      <c r="G80" s="403"/>
      <c r="H80" s="448">
        <f>F80+G80</f>
        <v>7000</v>
      </c>
      <c r="I80" s="453"/>
    </row>
    <row r="81" spans="2:9" ht="24" customHeight="1">
      <c r="B81" s="115"/>
      <c r="C81" s="20"/>
      <c r="D81" s="12">
        <v>2030</v>
      </c>
      <c r="E81" s="327" t="s">
        <v>337</v>
      </c>
      <c r="F81" s="384">
        <v>106628</v>
      </c>
      <c r="G81" s="403"/>
      <c r="H81" s="448">
        <f>F81+G81</f>
        <v>106628</v>
      </c>
      <c r="I81" s="453"/>
    </row>
    <row r="82" spans="2:9" ht="18" customHeight="1">
      <c r="B82" s="115"/>
      <c r="C82" s="202">
        <v>80104</v>
      </c>
      <c r="D82" s="203"/>
      <c r="E82" s="335" t="s">
        <v>38</v>
      </c>
      <c r="F82" s="385">
        <f>SUM(F83:F87)</f>
        <v>347755</v>
      </c>
      <c r="G82" s="405"/>
      <c r="H82" s="385">
        <f>SUM(H83:H87)</f>
        <v>347755</v>
      </c>
      <c r="I82" s="453"/>
    </row>
    <row r="83" spans="2:9" ht="16.5" customHeight="1">
      <c r="B83" s="117"/>
      <c r="C83" s="313"/>
      <c r="D83" s="283" t="s">
        <v>346</v>
      </c>
      <c r="E83" s="323" t="s">
        <v>360</v>
      </c>
      <c r="F83" s="388">
        <v>30200</v>
      </c>
      <c r="G83" s="447"/>
      <c r="H83" s="448">
        <f>F83+G83</f>
        <v>30200</v>
      </c>
      <c r="I83" s="453"/>
    </row>
    <row r="84" spans="2:9" ht="20.25" customHeight="1">
      <c r="B84" s="115"/>
      <c r="C84" s="14"/>
      <c r="D84" s="11" t="s">
        <v>8</v>
      </c>
      <c r="E84" s="327" t="s">
        <v>378</v>
      </c>
      <c r="F84" s="386">
        <v>17000</v>
      </c>
      <c r="G84" s="447"/>
      <c r="H84" s="448">
        <f>F84+G84</f>
        <v>17000</v>
      </c>
      <c r="I84" s="453"/>
    </row>
    <row r="85" spans="2:9" ht="16.5" customHeight="1">
      <c r="B85" s="115"/>
      <c r="C85" s="20"/>
      <c r="D85" s="314" t="s">
        <v>204</v>
      </c>
      <c r="E85" s="336" t="s">
        <v>338</v>
      </c>
      <c r="F85" s="384">
        <v>40000</v>
      </c>
      <c r="G85" s="403"/>
      <c r="H85" s="448">
        <f>F85+G85</f>
        <v>40000</v>
      </c>
      <c r="I85" s="453"/>
    </row>
    <row r="86" spans="2:9" ht="16.5" customHeight="1">
      <c r="B86" s="117"/>
      <c r="C86" s="22"/>
      <c r="D86" s="11" t="s">
        <v>16</v>
      </c>
      <c r="E86" s="327" t="s">
        <v>379</v>
      </c>
      <c r="F86" s="383">
        <v>1000</v>
      </c>
      <c r="G86" s="403"/>
      <c r="H86" s="448">
        <f>F86+G86</f>
        <v>1000</v>
      </c>
      <c r="I86" s="453"/>
    </row>
    <row r="87" spans="2:9" ht="24">
      <c r="B87" s="117"/>
      <c r="C87" s="22"/>
      <c r="D87" s="12">
        <v>2030</v>
      </c>
      <c r="E87" s="327" t="s">
        <v>337</v>
      </c>
      <c r="F87" s="384">
        <v>259555</v>
      </c>
      <c r="G87" s="403"/>
      <c r="H87" s="448">
        <f>F87+G87</f>
        <v>259555</v>
      </c>
      <c r="I87" s="453"/>
    </row>
    <row r="88" spans="2:9" ht="18" customHeight="1">
      <c r="B88" s="115"/>
      <c r="C88" s="239" t="s">
        <v>350</v>
      </c>
      <c r="D88" s="238"/>
      <c r="E88" s="208" t="s">
        <v>358</v>
      </c>
      <c r="F88" s="382">
        <f>F89</f>
        <v>130000</v>
      </c>
      <c r="G88" s="406"/>
      <c r="H88" s="382">
        <f>H89</f>
        <v>130000</v>
      </c>
      <c r="I88" s="453"/>
    </row>
    <row r="89" spans="2:9" ht="24.75" thickBot="1">
      <c r="B89" s="131"/>
      <c r="C89" s="132"/>
      <c r="D89" s="480" t="s">
        <v>347</v>
      </c>
      <c r="E89" s="481" t="s">
        <v>361</v>
      </c>
      <c r="F89" s="389">
        <v>130000</v>
      </c>
      <c r="G89" s="446"/>
      <c r="H89" s="461">
        <f>F89+G89</f>
        <v>130000</v>
      </c>
      <c r="I89" s="476"/>
    </row>
    <row r="90" spans="2:9" s="18" customFormat="1" ht="18" customHeight="1" thickBot="1">
      <c r="B90" s="217">
        <v>852</v>
      </c>
      <c r="C90" s="215"/>
      <c r="D90" s="215"/>
      <c r="E90" s="337" t="s">
        <v>39</v>
      </c>
      <c r="F90" s="381">
        <f>F91+F93+F95+F97+F99</f>
        <v>155240</v>
      </c>
      <c r="G90" s="381">
        <f>G91+G93+G95+G97+G99</f>
        <v>0</v>
      </c>
      <c r="H90" s="381">
        <f>H91+H93+H95+H97+H99</f>
        <v>155240</v>
      </c>
      <c r="I90" s="482"/>
    </row>
    <row r="91" spans="2:9" ht="54.75" customHeight="1">
      <c r="B91" s="118"/>
      <c r="C91" s="201">
        <v>85213</v>
      </c>
      <c r="D91" s="199"/>
      <c r="E91" s="338" t="s">
        <v>448</v>
      </c>
      <c r="F91" s="382">
        <f>F92</f>
        <v>13850</v>
      </c>
      <c r="G91" s="410"/>
      <c r="H91" s="382">
        <f>H92</f>
        <v>13850</v>
      </c>
      <c r="I91" s="477"/>
    </row>
    <row r="92" spans="2:9" ht="27" customHeight="1">
      <c r="B92" s="115"/>
      <c r="C92" s="20"/>
      <c r="D92" s="12">
        <v>2030</v>
      </c>
      <c r="E92" s="327" t="s">
        <v>337</v>
      </c>
      <c r="F92" s="384">
        <v>13850</v>
      </c>
      <c r="G92" s="403"/>
      <c r="H92" s="448">
        <f>F92+G92</f>
        <v>13850</v>
      </c>
      <c r="I92" s="452"/>
    </row>
    <row r="93" spans="2:9" ht="27" customHeight="1">
      <c r="B93" s="115"/>
      <c r="C93" s="202">
        <v>85214</v>
      </c>
      <c r="D93" s="203"/>
      <c r="E93" s="205" t="s">
        <v>414</v>
      </c>
      <c r="F93" s="385">
        <f>F94</f>
        <v>33684</v>
      </c>
      <c r="G93" s="401"/>
      <c r="H93" s="385">
        <f>H94</f>
        <v>33684</v>
      </c>
      <c r="I93" s="453"/>
    </row>
    <row r="94" spans="2:9" s="18" customFormat="1" ht="27" customHeight="1">
      <c r="B94" s="116"/>
      <c r="C94" s="19"/>
      <c r="D94" s="12">
        <v>2030</v>
      </c>
      <c r="E94" s="327" t="s">
        <v>337</v>
      </c>
      <c r="F94" s="384">
        <v>33684</v>
      </c>
      <c r="G94" s="403"/>
      <c r="H94" s="448">
        <f>F94+G94</f>
        <v>33684</v>
      </c>
      <c r="I94" s="452"/>
    </row>
    <row r="95" spans="2:9" s="18" customFormat="1" ht="27" customHeight="1">
      <c r="B95" s="116"/>
      <c r="C95" s="239" t="s">
        <v>178</v>
      </c>
      <c r="D95" s="238"/>
      <c r="E95" s="208" t="s">
        <v>259</v>
      </c>
      <c r="F95" s="385">
        <f>F96</f>
        <v>50</v>
      </c>
      <c r="G95" s="385"/>
      <c r="H95" s="385">
        <f>H96</f>
        <v>50</v>
      </c>
      <c r="I95" s="452"/>
    </row>
    <row r="96" spans="2:9" s="18" customFormat="1" ht="36">
      <c r="B96" s="116"/>
      <c r="C96" s="19"/>
      <c r="D96" s="15">
        <v>2010</v>
      </c>
      <c r="E96" s="16" t="s">
        <v>339</v>
      </c>
      <c r="F96" s="384">
        <v>50</v>
      </c>
      <c r="G96" s="403"/>
      <c r="H96" s="448">
        <f>F96+G96</f>
        <v>50</v>
      </c>
      <c r="I96" s="571" t="s">
        <v>528</v>
      </c>
    </row>
    <row r="97" spans="2:9" s="18" customFormat="1" ht="18.75" customHeight="1">
      <c r="B97" s="116"/>
      <c r="C97" s="202">
        <v>85216</v>
      </c>
      <c r="D97" s="207"/>
      <c r="E97" s="209" t="s">
        <v>238</v>
      </c>
      <c r="F97" s="390">
        <f>F98</f>
        <v>88298</v>
      </c>
      <c r="G97" s="403"/>
      <c r="H97" s="390">
        <f>H98</f>
        <v>88298</v>
      </c>
      <c r="I97" s="452"/>
    </row>
    <row r="98" spans="2:9" s="18" customFormat="1" ht="28.5" customHeight="1">
      <c r="B98" s="116"/>
      <c r="C98" s="19"/>
      <c r="D98" s="12">
        <v>2030</v>
      </c>
      <c r="E98" s="327" t="s">
        <v>337</v>
      </c>
      <c r="F98" s="384">
        <v>88298</v>
      </c>
      <c r="G98" s="403"/>
      <c r="H98" s="448">
        <f>F98+G98</f>
        <v>88298</v>
      </c>
      <c r="I98" s="452"/>
    </row>
    <row r="99" spans="2:9" ht="17.25" customHeight="1">
      <c r="B99" s="115"/>
      <c r="C99" s="202">
        <v>85219</v>
      </c>
      <c r="D99" s="203"/>
      <c r="E99" s="335" t="s">
        <v>40</v>
      </c>
      <c r="F99" s="385">
        <f>F100+F101</f>
        <v>19358</v>
      </c>
      <c r="G99" s="409"/>
      <c r="H99" s="385">
        <f>H100+H101</f>
        <v>19358</v>
      </c>
      <c r="I99" s="453"/>
    </row>
    <row r="100" spans="2:9" ht="17.25" customHeight="1">
      <c r="B100" s="115"/>
      <c r="C100" s="14"/>
      <c r="D100" s="11" t="s">
        <v>16</v>
      </c>
      <c r="E100" s="327" t="s">
        <v>379</v>
      </c>
      <c r="F100" s="384">
        <v>2000</v>
      </c>
      <c r="G100" s="447"/>
      <c r="H100" s="448">
        <f>F100+G100</f>
        <v>2000</v>
      </c>
      <c r="I100" s="453"/>
    </row>
    <row r="101" spans="2:9" ht="24" customHeight="1" thickBot="1">
      <c r="B101" s="117"/>
      <c r="C101" s="22"/>
      <c r="D101" s="15">
        <v>2030</v>
      </c>
      <c r="E101" s="343" t="s">
        <v>337</v>
      </c>
      <c r="F101" s="383">
        <v>17358</v>
      </c>
      <c r="G101" s="483"/>
      <c r="H101" s="461">
        <f>F101+G101</f>
        <v>17358</v>
      </c>
      <c r="I101" s="476"/>
    </row>
    <row r="102" spans="2:9" ht="24" customHeight="1" thickBot="1">
      <c r="B102" s="228" t="s">
        <v>183</v>
      </c>
      <c r="C102" s="229"/>
      <c r="D102" s="229"/>
      <c r="E102" s="230" t="s">
        <v>184</v>
      </c>
      <c r="F102" s="381">
        <f>F103</f>
        <v>8000</v>
      </c>
      <c r="G102" s="484"/>
      <c r="H102" s="381">
        <f>H103</f>
        <v>8000</v>
      </c>
      <c r="I102" s="478"/>
    </row>
    <row r="103" spans="2:9" ht="24" customHeight="1">
      <c r="B103" s="319"/>
      <c r="C103" s="367">
        <v>85311</v>
      </c>
      <c r="D103" s="368"/>
      <c r="E103" s="301" t="s">
        <v>320</v>
      </c>
      <c r="F103" s="382">
        <f>F104</f>
        <v>8000</v>
      </c>
      <c r="G103" s="416"/>
      <c r="H103" s="382">
        <f>H104</f>
        <v>8000</v>
      </c>
      <c r="I103" s="477"/>
    </row>
    <row r="104" spans="2:9" ht="24" customHeight="1" thickBot="1">
      <c r="B104" s="131"/>
      <c r="C104" s="132"/>
      <c r="D104" s="480" t="s">
        <v>315</v>
      </c>
      <c r="E104" s="16" t="s">
        <v>381</v>
      </c>
      <c r="F104" s="389">
        <v>8000</v>
      </c>
      <c r="G104" s="483"/>
      <c r="H104" s="461">
        <f>F104+G104</f>
        <v>8000</v>
      </c>
      <c r="I104" s="476"/>
    </row>
    <row r="105" spans="2:9" ht="18" customHeight="1" thickBot="1">
      <c r="B105" s="217">
        <v>855</v>
      </c>
      <c r="C105" s="215"/>
      <c r="D105" s="215"/>
      <c r="E105" s="337" t="s">
        <v>384</v>
      </c>
      <c r="F105" s="381">
        <f>F106+F109+F113+F115</f>
        <v>9534813</v>
      </c>
      <c r="G105" s="381">
        <f>G106+G109+G113+G115</f>
        <v>150</v>
      </c>
      <c r="H105" s="381">
        <f>H106+H109+H113+H115</f>
        <v>9534963</v>
      </c>
      <c r="I105" s="478"/>
    </row>
    <row r="106" spans="2:9" ht="18" customHeight="1">
      <c r="B106" s="311"/>
      <c r="C106" s="201">
        <v>85501</v>
      </c>
      <c r="D106" s="312"/>
      <c r="E106" s="331" t="s">
        <v>385</v>
      </c>
      <c r="F106" s="382">
        <f>F107+F108</f>
        <v>5890169</v>
      </c>
      <c r="G106" s="416"/>
      <c r="H106" s="382">
        <f>H107+H108</f>
        <v>5890169</v>
      </c>
      <c r="I106" s="477"/>
    </row>
    <row r="107" spans="2:9" ht="18" customHeight="1">
      <c r="B107" s="311"/>
      <c r="C107" s="201"/>
      <c r="D107" s="283" t="s">
        <v>420</v>
      </c>
      <c r="E107" s="324" t="s">
        <v>438</v>
      </c>
      <c r="F107" s="386">
        <v>12000</v>
      </c>
      <c r="G107" s="445"/>
      <c r="H107" s="448">
        <f>F107+G107</f>
        <v>12000</v>
      </c>
      <c r="I107" s="453"/>
    </row>
    <row r="108" spans="2:9" ht="48">
      <c r="B108" s="115"/>
      <c r="C108" s="312"/>
      <c r="D108" s="12">
        <v>2060</v>
      </c>
      <c r="E108" s="23" t="s">
        <v>386</v>
      </c>
      <c r="F108" s="384">
        <v>5878169</v>
      </c>
      <c r="G108" s="445"/>
      <c r="H108" s="448">
        <f>F108+G108</f>
        <v>5878169</v>
      </c>
      <c r="I108" s="453"/>
    </row>
    <row r="109" spans="2:9" ht="38.25">
      <c r="B109" s="115"/>
      <c r="C109" s="202">
        <v>85502</v>
      </c>
      <c r="D109" s="203"/>
      <c r="E109" s="332" t="s">
        <v>300</v>
      </c>
      <c r="F109" s="385">
        <f>F110+F111+F112</f>
        <v>3618106</v>
      </c>
      <c r="G109" s="407"/>
      <c r="H109" s="385">
        <f>H110+H111+H112</f>
        <v>3618106</v>
      </c>
      <c r="I109" s="453"/>
    </row>
    <row r="110" spans="2:9" ht="18" customHeight="1">
      <c r="B110" s="115"/>
      <c r="C110" s="202"/>
      <c r="D110" s="283" t="s">
        <v>420</v>
      </c>
      <c r="E110" s="324" t="s">
        <v>438</v>
      </c>
      <c r="F110" s="386">
        <v>12000</v>
      </c>
      <c r="G110" s="445"/>
      <c r="H110" s="448">
        <f>F110+G110</f>
        <v>12000</v>
      </c>
      <c r="I110" s="453"/>
    </row>
    <row r="111" spans="2:9" ht="36">
      <c r="B111" s="115"/>
      <c r="C111" s="202"/>
      <c r="D111" s="12">
        <v>2010</v>
      </c>
      <c r="E111" s="23" t="s">
        <v>339</v>
      </c>
      <c r="F111" s="384">
        <v>3598106</v>
      </c>
      <c r="G111" s="445"/>
      <c r="H111" s="448">
        <f>F111+G111</f>
        <v>3598106</v>
      </c>
      <c r="I111" s="453"/>
    </row>
    <row r="112" spans="2:9" ht="36">
      <c r="B112" s="115"/>
      <c r="C112" s="20"/>
      <c r="D112" s="12">
        <v>2360</v>
      </c>
      <c r="E112" s="23" t="s">
        <v>340</v>
      </c>
      <c r="F112" s="384">
        <v>8000</v>
      </c>
      <c r="G112" s="445"/>
      <c r="H112" s="448">
        <f>F112+G112</f>
        <v>8000</v>
      </c>
      <c r="I112" s="453"/>
    </row>
    <row r="113" spans="2:9" ht="18" customHeight="1">
      <c r="B113" s="115"/>
      <c r="C113" s="202">
        <v>85503</v>
      </c>
      <c r="D113" s="356"/>
      <c r="E113" s="326" t="s">
        <v>537</v>
      </c>
      <c r="F113" s="385">
        <f>F114</f>
        <v>0</v>
      </c>
      <c r="G113" s="385">
        <f>G114</f>
        <v>150</v>
      </c>
      <c r="H113" s="385">
        <f>H114</f>
        <v>150</v>
      </c>
      <c r="I113" s="453"/>
    </row>
    <row r="114" spans="2:9" ht="36">
      <c r="B114" s="115"/>
      <c r="C114" s="20"/>
      <c r="D114" s="12">
        <v>2010</v>
      </c>
      <c r="E114" s="23" t="s">
        <v>339</v>
      </c>
      <c r="F114" s="384">
        <v>0</v>
      </c>
      <c r="G114" s="445">
        <v>150</v>
      </c>
      <c r="H114" s="448">
        <f>F114+G114</f>
        <v>150</v>
      </c>
      <c r="I114" s="571" t="s">
        <v>538</v>
      </c>
    </row>
    <row r="115" spans="2:9" ht="57" customHeight="1">
      <c r="B115" s="115"/>
      <c r="C115" s="202">
        <v>85513</v>
      </c>
      <c r="D115" s="12"/>
      <c r="E115" s="332" t="s">
        <v>449</v>
      </c>
      <c r="F115" s="385">
        <f>F116</f>
        <v>26538</v>
      </c>
      <c r="G115" s="407"/>
      <c r="H115" s="385">
        <f>H116</f>
        <v>26538</v>
      </c>
      <c r="I115" s="453"/>
    </row>
    <row r="116" spans="2:9" ht="36.75" thickBot="1">
      <c r="B116" s="117"/>
      <c r="C116" s="22"/>
      <c r="D116" s="15">
        <v>2010</v>
      </c>
      <c r="E116" s="16" t="s">
        <v>339</v>
      </c>
      <c r="F116" s="383">
        <v>26538</v>
      </c>
      <c r="G116" s="483"/>
      <c r="H116" s="461">
        <f>F116+G116</f>
        <v>26538</v>
      </c>
      <c r="I116" s="476"/>
    </row>
    <row r="117" spans="2:9" ht="27" customHeight="1" thickBot="1">
      <c r="B117" s="217">
        <v>900</v>
      </c>
      <c r="C117" s="215"/>
      <c r="D117" s="215"/>
      <c r="E117" s="330" t="s">
        <v>42</v>
      </c>
      <c r="F117" s="391">
        <f>F118+F122</f>
        <v>822000</v>
      </c>
      <c r="G117" s="479"/>
      <c r="H117" s="391">
        <f>H118+H122</f>
        <v>822000</v>
      </c>
      <c r="I117" s="478"/>
    </row>
    <row r="118" spans="2:9" ht="15.75" customHeight="1">
      <c r="B118" s="311"/>
      <c r="C118" s="211" t="s">
        <v>207</v>
      </c>
      <c r="D118" s="212"/>
      <c r="E118" s="331" t="s">
        <v>517</v>
      </c>
      <c r="F118" s="382">
        <f>F119+F120+F121</f>
        <v>780000</v>
      </c>
      <c r="G118" s="414"/>
      <c r="H118" s="382">
        <f>H119+H120+H121</f>
        <v>780000</v>
      </c>
      <c r="I118" s="477"/>
    </row>
    <row r="119" spans="2:9" ht="27" customHeight="1">
      <c r="B119" s="355"/>
      <c r="C119" s="356"/>
      <c r="D119" s="11" t="s">
        <v>29</v>
      </c>
      <c r="E119" s="327" t="s">
        <v>334</v>
      </c>
      <c r="F119" s="386">
        <v>774000</v>
      </c>
      <c r="G119" s="443"/>
      <c r="H119" s="448">
        <f>F119+G119</f>
        <v>774000</v>
      </c>
      <c r="I119" s="453"/>
    </row>
    <row r="120" spans="2:9" ht="24">
      <c r="B120" s="311"/>
      <c r="C120" s="312"/>
      <c r="D120" s="11" t="s">
        <v>421</v>
      </c>
      <c r="E120" s="327" t="s">
        <v>422</v>
      </c>
      <c r="F120" s="392">
        <v>5000</v>
      </c>
      <c r="G120" s="443"/>
      <c r="H120" s="448">
        <f>F120+G120</f>
        <v>5000</v>
      </c>
      <c r="I120" s="453"/>
    </row>
    <row r="121" spans="2:9" ht="15.75" customHeight="1">
      <c r="B121" s="311"/>
      <c r="C121" s="312"/>
      <c r="D121" s="11" t="s">
        <v>275</v>
      </c>
      <c r="E121" s="339" t="s">
        <v>380</v>
      </c>
      <c r="F121" s="392">
        <v>1000</v>
      </c>
      <c r="G121" s="443"/>
      <c r="H121" s="448">
        <f>F121+G121</f>
        <v>1000</v>
      </c>
      <c r="I121" s="453"/>
    </row>
    <row r="122" spans="2:9" ht="28.5" customHeight="1">
      <c r="B122" s="188"/>
      <c r="C122" s="202">
        <v>90019</v>
      </c>
      <c r="D122" s="325"/>
      <c r="E122" s="332" t="s">
        <v>267</v>
      </c>
      <c r="F122" s="385">
        <f>F123</f>
        <v>42000</v>
      </c>
      <c r="G122" s="408"/>
      <c r="H122" s="385">
        <f>H123</f>
        <v>42000</v>
      </c>
      <c r="I122" s="453"/>
    </row>
    <row r="123" spans="2:9" ht="17.25" customHeight="1" thickBot="1">
      <c r="B123" s="485"/>
      <c r="C123" s="486"/>
      <c r="D123" s="8" t="s">
        <v>15</v>
      </c>
      <c r="E123" s="343" t="s">
        <v>341</v>
      </c>
      <c r="F123" s="388">
        <v>42000</v>
      </c>
      <c r="G123" s="487"/>
      <c r="H123" s="461">
        <f>F123+G123</f>
        <v>42000</v>
      </c>
      <c r="I123" s="476"/>
    </row>
    <row r="124" spans="2:9" ht="20.25" customHeight="1" thickBot="1">
      <c r="B124" s="219" t="s">
        <v>114</v>
      </c>
      <c r="C124" s="220"/>
      <c r="D124" s="221"/>
      <c r="E124" s="333" t="s">
        <v>115</v>
      </c>
      <c r="F124" s="393">
        <f>F125</f>
        <v>20000</v>
      </c>
      <c r="G124" s="484"/>
      <c r="H124" s="393">
        <f>H125</f>
        <v>20000</v>
      </c>
      <c r="I124" s="478"/>
    </row>
    <row r="125" spans="2:9" ht="16.5" customHeight="1">
      <c r="B125" s="118"/>
      <c r="C125" s="211" t="s">
        <v>196</v>
      </c>
      <c r="D125" s="212"/>
      <c r="E125" s="334" t="s">
        <v>41</v>
      </c>
      <c r="F125" s="394">
        <f>F126+F127</f>
        <v>20000</v>
      </c>
      <c r="G125" s="416"/>
      <c r="H125" s="394">
        <f>H126+H127</f>
        <v>20000</v>
      </c>
      <c r="I125" s="477"/>
    </row>
    <row r="126" spans="2:9" ht="16.5" customHeight="1">
      <c r="B126" s="115"/>
      <c r="C126" s="239"/>
      <c r="D126" s="11" t="s">
        <v>15</v>
      </c>
      <c r="E126" s="327" t="s">
        <v>341</v>
      </c>
      <c r="F126" s="395">
        <v>5000</v>
      </c>
      <c r="G126" s="445"/>
      <c r="H126" s="448">
        <f>F126+G126</f>
        <v>5000</v>
      </c>
      <c r="I126" s="453"/>
    </row>
    <row r="127" spans="2:9" ht="20.25" customHeight="1" thickBot="1">
      <c r="B127" s="117"/>
      <c r="C127" s="320"/>
      <c r="D127" s="8" t="s">
        <v>8</v>
      </c>
      <c r="E127" s="343" t="s">
        <v>378</v>
      </c>
      <c r="F127" s="488">
        <v>15000</v>
      </c>
      <c r="G127" s="483"/>
      <c r="H127" s="461">
        <f>F127+G127</f>
        <v>15000</v>
      </c>
      <c r="I127" s="476"/>
    </row>
    <row r="128" spans="2:9" ht="18" customHeight="1" thickBot="1">
      <c r="B128" s="219" t="s">
        <v>118</v>
      </c>
      <c r="C128" s="222"/>
      <c r="D128" s="222"/>
      <c r="E128" s="328" t="s">
        <v>277</v>
      </c>
      <c r="F128" s="396">
        <f>F129</f>
        <v>26000</v>
      </c>
      <c r="G128" s="484"/>
      <c r="H128" s="396">
        <f>H129</f>
        <v>26000</v>
      </c>
      <c r="I128" s="478"/>
    </row>
    <row r="129" spans="2:9" ht="15.75" customHeight="1">
      <c r="B129" s="118"/>
      <c r="C129" s="352" t="s">
        <v>412</v>
      </c>
      <c r="D129" s="281"/>
      <c r="E129" s="334" t="s">
        <v>41</v>
      </c>
      <c r="F129" s="397">
        <f>F130</f>
        <v>26000</v>
      </c>
      <c r="G129" s="416"/>
      <c r="H129" s="397">
        <f>H130</f>
        <v>26000</v>
      </c>
      <c r="I129" s="477"/>
    </row>
    <row r="130" spans="2:9" ht="20.25" customHeight="1">
      <c r="B130" s="118"/>
      <c r="C130" s="211"/>
      <c r="D130" s="11" t="s">
        <v>8</v>
      </c>
      <c r="E130" s="327" t="s">
        <v>378</v>
      </c>
      <c r="F130" s="398">
        <v>26000</v>
      </c>
      <c r="G130" s="445"/>
      <c r="H130" s="448">
        <f>F130+G130</f>
        <v>26000</v>
      </c>
      <c r="I130" s="453"/>
    </row>
    <row r="131" spans="2:9" s="18" customFormat="1" ht="4.5" customHeight="1" thickBot="1">
      <c r="B131" s="119"/>
      <c r="C131" s="21"/>
      <c r="D131" s="21"/>
      <c r="E131" s="21"/>
      <c r="F131" s="399"/>
      <c r="G131" s="489"/>
      <c r="H131" s="399"/>
      <c r="I131" s="490"/>
    </row>
    <row r="132" spans="2:9" s="18" customFormat="1" ht="19.5" customHeight="1" thickBot="1">
      <c r="B132" s="225" t="s">
        <v>43</v>
      </c>
      <c r="C132" s="25"/>
      <c r="D132" s="26"/>
      <c r="E132" s="224"/>
      <c r="F132" s="381">
        <f>F11+F16+F19+F24+F33+F36+F67+F75+F90+F102+F105+F117+F124+F128</f>
        <v>36907100</v>
      </c>
      <c r="G132" s="381">
        <f>G11+G16+G19+G24+G33+G36+G67+G75+G90+G102+G105+G117+G124+G128</f>
        <v>32350</v>
      </c>
      <c r="H132" s="381">
        <f>H11+H16+H19+H24+H33+H36+H67+H75+H90+H102+H105+H117+H124+H128</f>
        <v>36939450</v>
      </c>
      <c r="I132" s="482"/>
    </row>
    <row r="133" spans="3:6" ht="12.75">
      <c r="C133" s="27"/>
      <c r="D133" s="28"/>
      <c r="E133" s="27"/>
      <c r="F133" s="27"/>
    </row>
    <row r="134" spans="2:6" ht="12.75">
      <c r="B134" s="29"/>
      <c r="C134" s="27"/>
      <c r="D134" s="28"/>
      <c r="E134" s="27"/>
      <c r="F134" s="27"/>
    </row>
    <row r="135" spans="3:6" ht="12.75">
      <c r="C135" s="9"/>
      <c r="D135" s="28"/>
      <c r="E135" s="27"/>
      <c r="F135" s="27"/>
    </row>
    <row r="136" spans="3:6" ht="12.75">
      <c r="C136" s="27"/>
      <c r="D136" s="28"/>
      <c r="E136" s="27"/>
      <c r="F136" s="27"/>
    </row>
    <row r="137" spans="3:6" ht="12.75">
      <c r="C137" s="27"/>
      <c r="D137" s="28"/>
      <c r="E137" s="27"/>
      <c r="F137" s="27"/>
    </row>
    <row r="138" spans="3:6" ht="12.75">
      <c r="C138" s="27"/>
      <c r="D138" s="28"/>
      <c r="E138" s="27"/>
      <c r="F138" s="27"/>
    </row>
    <row r="139" spans="3:6" ht="12.75">
      <c r="C139" s="27"/>
      <c r="D139" s="28"/>
      <c r="E139" s="27"/>
      <c r="F139" s="27"/>
    </row>
    <row r="140" spans="3:6" ht="12.75">
      <c r="C140" s="27"/>
      <c r="D140" s="28"/>
      <c r="E140" s="27"/>
      <c r="F140" s="27"/>
    </row>
    <row r="141" spans="3:6" ht="12.75">
      <c r="C141" s="27"/>
      <c r="D141" s="28"/>
      <c r="E141" s="27"/>
      <c r="F141" s="27"/>
    </row>
    <row r="142" spans="3:6" ht="12.75">
      <c r="C142" s="27"/>
      <c r="D142" s="28"/>
      <c r="E142" s="27"/>
      <c r="F142" s="27"/>
    </row>
    <row r="143" spans="3:6" ht="12.75">
      <c r="C143" s="27"/>
      <c r="D143" s="28"/>
      <c r="E143" s="27"/>
      <c r="F143" s="27"/>
    </row>
    <row r="144" spans="3:6" ht="12.75">
      <c r="C144" s="27"/>
      <c r="D144" s="28"/>
      <c r="E144" s="27"/>
      <c r="F144" s="27"/>
    </row>
    <row r="145" spans="3:6" ht="12.75">
      <c r="C145" s="27"/>
      <c r="D145" s="28"/>
      <c r="E145" s="27"/>
      <c r="F145" s="27"/>
    </row>
    <row r="146" spans="3:6" ht="12.75">
      <c r="C146" s="27"/>
      <c r="D146" s="28"/>
      <c r="E146" s="27"/>
      <c r="F146" s="27"/>
    </row>
    <row r="147" spans="3:6" ht="12.75">
      <c r="C147" s="27"/>
      <c r="D147" s="28"/>
      <c r="E147" s="27"/>
      <c r="F147" s="27"/>
    </row>
    <row r="148" spans="3:6" ht="12.75">
      <c r="C148" s="27"/>
      <c r="D148" s="28"/>
      <c r="E148" s="27"/>
      <c r="F148" s="27"/>
    </row>
    <row r="149" spans="3:6" ht="12.75">
      <c r="C149" s="27"/>
      <c r="D149" s="28"/>
      <c r="E149" s="27"/>
      <c r="F149" s="27"/>
    </row>
    <row r="150" spans="3:6" ht="12.75">
      <c r="C150" s="27"/>
      <c r="D150" s="28"/>
      <c r="E150" s="27"/>
      <c r="F150" s="27"/>
    </row>
    <row r="151" spans="3:6" ht="12.75">
      <c r="C151" s="27"/>
      <c r="D151" s="28"/>
      <c r="E151" s="27"/>
      <c r="F151" s="27"/>
    </row>
    <row r="152" spans="3:6" ht="12.75">
      <c r="C152" s="27"/>
      <c r="D152" s="28"/>
      <c r="E152" s="27"/>
      <c r="F152" s="27"/>
    </row>
    <row r="153" spans="3:6" ht="12.75">
      <c r="C153" s="27"/>
      <c r="D153" s="28"/>
      <c r="E153" s="27"/>
      <c r="F153" s="27"/>
    </row>
    <row r="154" spans="3:6" ht="12.75">
      <c r="C154" s="27"/>
      <c r="D154" s="28"/>
      <c r="E154" s="27"/>
      <c r="F154" s="27"/>
    </row>
    <row r="155" spans="3:6" ht="12.75">
      <c r="C155" s="27"/>
      <c r="D155" s="28"/>
      <c r="E155" s="27"/>
      <c r="F155" s="27"/>
    </row>
    <row r="156" spans="3:6" ht="12.75">
      <c r="C156" s="27"/>
      <c r="D156" s="28"/>
      <c r="E156" s="27"/>
      <c r="F156" s="27"/>
    </row>
    <row r="157" spans="3:6" ht="12.75">
      <c r="C157" s="27"/>
      <c r="D157" s="28"/>
      <c r="E157" s="27"/>
      <c r="F157" s="27"/>
    </row>
    <row r="158" spans="3:6" ht="12.75">
      <c r="C158" s="27"/>
      <c r="D158" s="28"/>
      <c r="E158" s="27"/>
      <c r="F158" s="27"/>
    </row>
    <row r="159" spans="3:6" ht="12.75">
      <c r="C159" s="27"/>
      <c r="D159" s="28"/>
      <c r="E159" s="27"/>
      <c r="F159" s="27"/>
    </row>
    <row r="160" spans="3:6" ht="12.75">
      <c r="C160" s="27"/>
      <c r="D160" s="28"/>
      <c r="E160" s="27"/>
      <c r="F160" s="27"/>
    </row>
    <row r="161" spans="3:6" ht="12.75">
      <c r="C161" s="27"/>
      <c r="D161" s="28"/>
      <c r="E161" s="27"/>
      <c r="F161" s="27"/>
    </row>
    <row r="162" spans="3:6" ht="12.75">
      <c r="C162" s="27"/>
      <c r="D162" s="28"/>
      <c r="E162" s="27"/>
      <c r="F162" s="27"/>
    </row>
    <row r="163" spans="3:6" ht="12.75">
      <c r="C163" s="27"/>
      <c r="D163" s="28"/>
      <c r="E163" s="27"/>
      <c r="F163" s="27"/>
    </row>
    <row r="164" spans="3:6" ht="12.75">
      <c r="C164" s="27"/>
      <c r="D164" s="28"/>
      <c r="E164" s="27"/>
      <c r="F164" s="27"/>
    </row>
    <row r="165" spans="3:6" ht="12.75">
      <c r="C165" s="27"/>
      <c r="D165" s="28"/>
      <c r="E165" s="27"/>
      <c r="F165" s="27"/>
    </row>
    <row r="166" spans="3:6" ht="12.75">
      <c r="C166" s="27"/>
      <c r="D166" s="28"/>
      <c r="E166" s="27"/>
      <c r="F166" s="27"/>
    </row>
  </sheetData>
  <sheetProtection/>
  <mergeCells count="9">
    <mergeCell ref="E6:H6"/>
    <mergeCell ref="I8:I9"/>
    <mergeCell ref="H8:H9"/>
    <mergeCell ref="F8:F9"/>
    <mergeCell ref="B8:B9"/>
    <mergeCell ref="C8:C9"/>
    <mergeCell ref="D8:D9"/>
    <mergeCell ref="E8:E9"/>
    <mergeCell ref="G8:G9"/>
  </mergeCells>
  <printOptions/>
  <pageMargins left="0.3937007874015748" right="0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85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.00390625" style="27" customWidth="1"/>
    <col min="2" max="2" width="5.7109375" style="27" customWidth="1"/>
    <col min="3" max="3" width="7.140625" style="27" customWidth="1"/>
    <col min="4" max="4" width="6.140625" style="27" customWidth="1"/>
    <col min="5" max="5" width="52.8515625" style="27" customWidth="1"/>
    <col min="6" max="6" width="16.57421875" style="27" customWidth="1"/>
    <col min="7" max="7" width="14.28125" style="27" customWidth="1"/>
    <col min="8" max="8" width="16.8515625" style="27" customWidth="1"/>
    <col min="9" max="9" width="27.57421875" style="27" customWidth="1"/>
    <col min="10" max="10" width="2.421875" style="27" customWidth="1"/>
    <col min="11" max="16384" width="9.140625" style="27" customWidth="1"/>
  </cols>
  <sheetData>
    <row r="1" ht="12.75">
      <c r="G1" t="s">
        <v>519</v>
      </c>
    </row>
    <row r="2" ht="12.75">
      <c r="G2" s="184" t="s">
        <v>550</v>
      </c>
    </row>
    <row r="3" ht="12.75">
      <c r="G3" s="184" t="s">
        <v>532</v>
      </c>
    </row>
    <row r="4" ht="18.75">
      <c r="E4" s="176"/>
    </row>
    <row r="5" ht="13.5" customHeight="1">
      <c r="E5" s="181"/>
    </row>
    <row r="6" spans="5:8" ht="18">
      <c r="E6" s="668" t="s">
        <v>534</v>
      </c>
      <c r="F6" s="668"/>
      <c r="G6" s="668"/>
      <c r="H6" s="668"/>
    </row>
    <row r="7" spans="5:8" ht="18">
      <c r="E7" s="646"/>
      <c r="F7" s="646"/>
      <c r="G7" s="646"/>
      <c r="H7" s="646"/>
    </row>
    <row r="8" ht="10.5" customHeight="1" thickBot="1">
      <c r="F8" s="120"/>
    </row>
    <row r="9" spans="2:9" ht="25.5" customHeight="1" thickBot="1">
      <c r="B9" s="93" t="s">
        <v>0</v>
      </c>
      <c r="C9" s="94" t="s">
        <v>1</v>
      </c>
      <c r="D9" s="95" t="s">
        <v>2</v>
      </c>
      <c r="E9" s="96" t="s">
        <v>46</v>
      </c>
      <c r="F9" s="417" t="s">
        <v>431</v>
      </c>
      <c r="G9" s="496" t="s">
        <v>521</v>
      </c>
      <c r="H9" s="491" t="s">
        <v>522</v>
      </c>
      <c r="I9" s="492" t="s">
        <v>523</v>
      </c>
    </row>
    <row r="10" spans="2:9" ht="8.25" customHeight="1" thickBot="1">
      <c r="B10" s="167">
        <v>1</v>
      </c>
      <c r="C10" s="168">
        <v>2</v>
      </c>
      <c r="D10" s="169">
        <v>3</v>
      </c>
      <c r="E10" s="170">
        <v>4</v>
      </c>
      <c r="F10" s="418">
        <v>5</v>
      </c>
      <c r="G10" s="497">
        <v>6</v>
      </c>
      <c r="H10" s="498">
        <v>7</v>
      </c>
      <c r="I10" s="493">
        <v>8</v>
      </c>
    </row>
    <row r="11" spans="2:9" ht="18" customHeight="1" thickBot="1">
      <c r="B11" s="226" t="s">
        <v>104</v>
      </c>
      <c r="C11" s="222"/>
      <c r="D11" s="222"/>
      <c r="E11" s="223" t="s">
        <v>105</v>
      </c>
      <c r="F11" s="419">
        <f>F12+F15+F17+F19</f>
        <v>473000</v>
      </c>
      <c r="G11" s="500"/>
      <c r="H11" s="419">
        <f>H12+H15+H17+H19</f>
        <v>473000</v>
      </c>
      <c r="I11" s="641"/>
    </row>
    <row r="12" spans="2:9" ht="15" customHeight="1">
      <c r="B12" s="374"/>
      <c r="C12" s="508" t="s">
        <v>205</v>
      </c>
      <c r="D12" s="282"/>
      <c r="E12" s="210" t="s">
        <v>302</v>
      </c>
      <c r="F12" s="509">
        <f>F13+F14</f>
        <v>55000</v>
      </c>
      <c r="G12" s="510"/>
      <c r="H12" s="509">
        <f>H13+H14</f>
        <v>55000</v>
      </c>
      <c r="I12" s="642"/>
    </row>
    <row r="13" spans="2:9" ht="15" customHeight="1">
      <c r="B13" s="133"/>
      <c r="C13" s="237"/>
      <c r="D13" s="98" t="s">
        <v>124</v>
      </c>
      <c r="E13" s="23" t="s">
        <v>364</v>
      </c>
      <c r="F13" s="421">
        <v>10000</v>
      </c>
      <c r="G13" s="494"/>
      <c r="H13" s="495">
        <f>F13+G13</f>
        <v>10000</v>
      </c>
      <c r="I13" s="573"/>
    </row>
    <row r="14" spans="2:9" ht="15" customHeight="1">
      <c r="B14" s="134"/>
      <c r="C14" s="135"/>
      <c r="D14" s="98" t="s">
        <v>89</v>
      </c>
      <c r="E14" s="23" t="s">
        <v>447</v>
      </c>
      <c r="F14" s="421">
        <v>45000</v>
      </c>
      <c r="G14" s="494"/>
      <c r="H14" s="495">
        <f>F14+G14</f>
        <v>45000</v>
      </c>
      <c r="I14" s="573"/>
    </row>
    <row r="15" spans="2:9" ht="15" customHeight="1">
      <c r="B15" s="124"/>
      <c r="C15" s="238" t="s">
        <v>106</v>
      </c>
      <c r="D15" s="239"/>
      <c r="E15" s="208" t="s">
        <v>242</v>
      </c>
      <c r="F15" s="420">
        <f>F16</f>
        <v>385000</v>
      </c>
      <c r="G15" s="494"/>
      <c r="H15" s="420">
        <f>H16</f>
        <v>385000</v>
      </c>
      <c r="I15" s="573"/>
    </row>
    <row r="16" spans="2:9" ht="15" customHeight="1">
      <c r="B16" s="123"/>
      <c r="C16" s="97"/>
      <c r="D16" s="98" t="s">
        <v>120</v>
      </c>
      <c r="E16" s="23" t="s">
        <v>121</v>
      </c>
      <c r="F16" s="421">
        <v>385000</v>
      </c>
      <c r="G16" s="494"/>
      <c r="H16" s="495">
        <f>F16+G16</f>
        <v>385000</v>
      </c>
      <c r="I16" s="573"/>
    </row>
    <row r="17" spans="2:9" ht="17.25" customHeight="1">
      <c r="B17" s="124"/>
      <c r="C17" s="239" t="s">
        <v>122</v>
      </c>
      <c r="D17" s="239"/>
      <c r="E17" s="208" t="s">
        <v>243</v>
      </c>
      <c r="F17" s="422">
        <f>F18</f>
        <v>25000</v>
      </c>
      <c r="G17" s="494"/>
      <c r="H17" s="422">
        <f>H18</f>
        <v>25000</v>
      </c>
      <c r="I17" s="573"/>
    </row>
    <row r="18" spans="2:9" ht="24.75" customHeight="1">
      <c r="B18" s="125"/>
      <c r="C18" s="100"/>
      <c r="D18" s="100">
        <v>2850</v>
      </c>
      <c r="E18" s="16" t="s">
        <v>123</v>
      </c>
      <c r="F18" s="423">
        <v>25000</v>
      </c>
      <c r="G18" s="494"/>
      <c r="H18" s="495">
        <f>F18+G18</f>
        <v>25000</v>
      </c>
      <c r="I18" s="573"/>
    </row>
    <row r="19" spans="2:9" ht="15" customHeight="1">
      <c r="B19" s="123"/>
      <c r="C19" s="240" t="s">
        <v>278</v>
      </c>
      <c r="D19" s="239"/>
      <c r="E19" s="208" t="s">
        <v>41</v>
      </c>
      <c r="F19" s="422">
        <f>F20</f>
        <v>8000</v>
      </c>
      <c r="G19" s="494"/>
      <c r="H19" s="422">
        <f>H20</f>
        <v>8000</v>
      </c>
      <c r="I19" s="573"/>
    </row>
    <row r="20" spans="2:9" ht="15" customHeight="1" thickBot="1">
      <c r="B20" s="126"/>
      <c r="C20" s="102"/>
      <c r="D20" s="198" t="s">
        <v>129</v>
      </c>
      <c r="E20" s="103" t="s">
        <v>99</v>
      </c>
      <c r="F20" s="424">
        <v>8000</v>
      </c>
      <c r="G20" s="502"/>
      <c r="H20" s="503">
        <f>F20+G20</f>
        <v>8000</v>
      </c>
      <c r="I20" s="643"/>
    </row>
    <row r="21" spans="2:9" ht="26.25" thickBot="1">
      <c r="B21" s="226" t="s">
        <v>450</v>
      </c>
      <c r="C21" s="222"/>
      <c r="D21" s="222"/>
      <c r="E21" s="223" t="s">
        <v>451</v>
      </c>
      <c r="F21" s="425">
        <f>F22</f>
        <v>3000</v>
      </c>
      <c r="G21" s="500"/>
      <c r="H21" s="425">
        <f>H22</f>
        <v>3000</v>
      </c>
      <c r="I21" s="641"/>
    </row>
    <row r="22" spans="2:9" ht="15" customHeight="1">
      <c r="B22" s="122"/>
      <c r="C22" s="242">
        <v>40003</v>
      </c>
      <c r="D22" s="211"/>
      <c r="E22" s="213" t="s">
        <v>452</v>
      </c>
      <c r="F22" s="426">
        <f>F23</f>
        <v>3000</v>
      </c>
      <c r="G22" s="499"/>
      <c r="H22" s="426">
        <f>H23</f>
        <v>3000</v>
      </c>
      <c r="I22" s="644"/>
    </row>
    <row r="23" spans="2:9" ht="15" customHeight="1" thickBot="1">
      <c r="B23" s="126"/>
      <c r="C23" s="102"/>
      <c r="D23" s="101" t="s">
        <v>89</v>
      </c>
      <c r="E23" s="16" t="s">
        <v>453</v>
      </c>
      <c r="F23" s="424">
        <v>3000</v>
      </c>
      <c r="G23" s="502"/>
      <c r="H23" s="503">
        <f>F23+G23</f>
        <v>3000</v>
      </c>
      <c r="I23" s="643"/>
    </row>
    <row r="24" spans="2:9" ht="18" customHeight="1" thickBot="1">
      <c r="B24" s="226" t="s">
        <v>125</v>
      </c>
      <c r="C24" s="222"/>
      <c r="D24" s="222"/>
      <c r="E24" s="223" t="s">
        <v>111</v>
      </c>
      <c r="F24" s="427">
        <f>F25+F27+F29</f>
        <v>3261533</v>
      </c>
      <c r="G24" s="500"/>
      <c r="H24" s="427">
        <f>H25+H27+H29</f>
        <v>3261533</v>
      </c>
      <c r="I24" s="641"/>
    </row>
    <row r="25" spans="2:9" ht="15" customHeight="1">
      <c r="B25" s="122"/>
      <c r="C25" s="212" t="s">
        <v>126</v>
      </c>
      <c r="D25" s="211"/>
      <c r="E25" s="213" t="s">
        <v>244</v>
      </c>
      <c r="F25" s="426">
        <f>F26</f>
        <v>205000</v>
      </c>
      <c r="G25" s="499"/>
      <c r="H25" s="426">
        <f>H26</f>
        <v>205000</v>
      </c>
      <c r="I25" s="644"/>
    </row>
    <row r="26" spans="2:9" ht="36">
      <c r="B26" s="124"/>
      <c r="C26" s="97"/>
      <c r="D26" s="180" t="s">
        <v>454</v>
      </c>
      <c r="E26" s="172" t="s">
        <v>455</v>
      </c>
      <c r="F26" s="421">
        <v>205000</v>
      </c>
      <c r="G26" s="494"/>
      <c r="H26" s="495">
        <f>F26+G26</f>
        <v>205000</v>
      </c>
      <c r="I26" s="573"/>
    </row>
    <row r="27" spans="2:9" ht="15" customHeight="1">
      <c r="B27" s="124"/>
      <c r="C27" s="239" t="s">
        <v>127</v>
      </c>
      <c r="D27" s="238"/>
      <c r="E27" s="208" t="s">
        <v>112</v>
      </c>
      <c r="F27" s="422">
        <f>F28</f>
        <v>300000</v>
      </c>
      <c r="G27" s="494"/>
      <c r="H27" s="422">
        <f>H28</f>
        <v>300000</v>
      </c>
      <c r="I27" s="573"/>
    </row>
    <row r="28" spans="2:9" ht="37.5" customHeight="1">
      <c r="B28" s="124"/>
      <c r="C28" s="97"/>
      <c r="D28" s="97" t="s">
        <v>343</v>
      </c>
      <c r="E28" s="172" t="s">
        <v>344</v>
      </c>
      <c r="F28" s="421">
        <v>300000</v>
      </c>
      <c r="G28" s="494"/>
      <c r="H28" s="495">
        <f>F28+G28</f>
        <v>300000</v>
      </c>
      <c r="I28" s="573"/>
    </row>
    <row r="29" spans="2:9" ht="17.25" customHeight="1">
      <c r="B29" s="124"/>
      <c r="C29" s="238" t="s">
        <v>128</v>
      </c>
      <c r="D29" s="239"/>
      <c r="E29" s="208" t="s">
        <v>211</v>
      </c>
      <c r="F29" s="422">
        <f>SUM(F30:F34)</f>
        <v>2756533</v>
      </c>
      <c r="G29" s="494"/>
      <c r="H29" s="422">
        <f>SUM(H30:H34)</f>
        <v>2756533</v>
      </c>
      <c r="I29" s="573"/>
    </row>
    <row r="30" spans="2:9" ht="16.5" customHeight="1">
      <c r="B30" s="124"/>
      <c r="C30" s="104"/>
      <c r="D30" s="98" t="s">
        <v>124</v>
      </c>
      <c r="E30" s="23" t="s">
        <v>364</v>
      </c>
      <c r="F30" s="428">
        <v>60000</v>
      </c>
      <c r="G30" s="494"/>
      <c r="H30" s="495">
        <f>F30+G30</f>
        <v>60000</v>
      </c>
      <c r="I30" s="573"/>
    </row>
    <row r="31" spans="2:9" ht="16.5" customHeight="1">
      <c r="B31" s="124"/>
      <c r="C31" s="104"/>
      <c r="D31" s="98" t="s">
        <v>149</v>
      </c>
      <c r="E31" s="23" t="s">
        <v>456</v>
      </c>
      <c r="F31" s="428">
        <v>507033</v>
      </c>
      <c r="G31" s="494"/>
      <c r="H31" s="495">
        <f>F31+G31</f>
        <v>507033</v>
      </c>
      <c r="I31" s="573"/>
    </row>
    <row r="32" spans="2:9" ht="16.5" customHeight="1">
      <c r="B32" s="124"/>
      <c r="C32" s="104"/>
      <c r="D32" s="98" t="s">
        <v>89</v>
      </c>
      <c r="E32" s="23" t="s">
        <v>90</v>
      </c>
      <c r="F32" s="428">
        <v>123000</v>
      </c>
      <c r="G32" s="494"/>
      <c r="H32" s="495">
        <f>F32+G32</f>
        <v>123000</v>
      </c>
      <c r="I32" s="573"/>
    </row>
    <row r="33" spans="2:9" ht="16.5" customHeight="1">
      <c r="B33" s="123"/>
      <c r="C33" s="97"/>
      <c r="D33" s="98" t="s">
        <v>129</v>
      </c>
      <c r="E33" s="23" t="s">
        <v>99</v>
      </c>
      <c r="F33" s="421">
        <v>50000</v>
      </c>
      <c r="G33" s="494"/>
      <c r="H33" s="495">
        <f>F33+G33</f>
        <v>50000</v>
      </c>
      <c r="I33" s="573"/>
    </row>
    <row r="34" spans="2:9" ht="24" thickBot="1">
      <c r="B34" s="585"/>
      <c r="C34" s="586"/>
      <c r="D34" s="587" t="s">
        <v>120</v>
      </c>
      <c r="E34" s="291" t="s">
        <v>508</v>
      </c>
      <c r="F34" s="588">
        <v>2016500</v>
      </c>
      <c r="G34" s="589"/>
      <c r="H34" s="590">
        <f>F34+G34</f>
        <v>2016500</v>
      </c>
      <c r="I34" s="645"/>
    </row>
    <row r="35" spans="2:9" ht="17.25" customHeight="1" thickBot="1">
      <c r="B35" s="226" t="s">
        <v>130</v>
      </c>
      <c r="C35" s="222"/>
      <c r="D35" s="222"/>
      <c r="E35" s="216" t="s">
        <v>9</v>
      </c>
      <c r="F35" s="427">
        <f>F36+F40</f>
        <v>2043000</v>
      </c>
      <c r="G35" s="500"/>
      <c r="H35" s="427">
        <f>H36+H40</f>
        <v>2043000</v>
      </c>
      <c r="I35" s="641"/>
    </row>
    <row r="36" spans="2:9" ht="17.25" customHeight="1">
      <c r="B36" s="317"/>
      <c r="C36" s="242">
        <v>70001</v>
      </c>
      <c r="D36" s="211"/>
      <c r="E36" s="213" t="s">
        <v>457</v>
      </c>
      <c r="F36" s="439">
        <f>SUM(F37:F39)</f>
        <v>1916000</v>
      </c>
      <c r="G36" s="499"/>
      <c r="H36" s="439">
        <f>SUM(H37:H39)</f>
        <v>1916000</v>
      </c>
      <c r="I36" s="644"/>
    </row>
    <row r="37" spans="2:9" ht="24">
      <c r="B37" s="317"/>
      <c r="C37" s="318"/>
      <c r="D37" s="106">
        <v>4400</v>
      </c>
      <c r="E37" s="23" t="s">
        <v>307</v>
      </c>
      <c r="F37" s="429">
        <v>16000</v>
      </c>
      <c r="G37" s="494"/>
      <c r="H37" s="495">
        <f>F37+G37</f>
        <v>16000</v>
      </c>
      <c r="I37" s="573"/>
    </row>
    <row r="38" spans="2:9" ht="17.25" customHeight="1">
      <c r="B38" s="250"/>
      <c r="C38" s="251"/>
      <c r="D38" s="98" t="s">
        <v>120</v>
      </c>
      <c r="E38" s="23" t="s">
        <v>121</v>
      </c>
      <c r="F38" s="430">
        <v>1800000</v>
      </c>
      <c r="G38" s="494"/>
      <c r="H38" s="495">
        <f>F38+G38</f>
        <v>1800000</v>
      </c>
      <c r="I38" s="573"/>
    </row>
    <row r="39" spans="2:9" ht="17.25" customHeight="1">
      <c r="B39" s="250"/>
      <c r="C39" s="251"/>
      <c r="D39" s="106">
        <v>6060</v>
      </c>
      <c r="E39" s="23" t="s">
        <v>100</v>
      </c>
      <c r="F39" s="430">
        <v>100000</v>
      </c>
      <c r="G39" s="494"/>
      <c r="H39" s="495">
        <f>F39+G39</f>
        <v>100000</v>
      </c>
      <c r="I39" s="573"/>
    </row>
    <row r="40" spans="2:9" ht="14.25" customHeight="1">
      <c r="B40" s="122"/>
      <c r="C40" s="212" t="s">
        <v>131</v>
      </c>
      <c r="D40" s="211"/>
      <c r="E40" s="213" t="s">
        <v>10</v>
      </c>
      <c r="F40" s="426">
        <f>SUM(F41:F43)</f>
        <v>127000</v>
      </c>
      <c r="G40" s="494"/>
      <c r="H40" s="426">
        <f>SUM(H41:H43)</f>
        <v>127000</v>
      </c>
      <c r="I40" s="573"/>
    </row>
    <row r="41" spans="2:9" ht="15" customHeight="1">
      <c r="B41" s="124"/>
      <c r="C41" s="105"/>
      <c r="D41" s="98" t="s">
        <v>132</v>
      </c>
      <c r="E41" s="23" t="s">
        <v>133</v>
      </c>
      <c r="F41" s="428">
        <v>30000</v>
      </c>
      <c r="G41" s="494"/>
      <c r="H41" s="495">
        <f>F41+G41</f>
        <v>30000</v>
      </c>
      <c r="I41" s="573"/>
    </row>
    <row r="42" spans="2:9" ht="15" customHeight="1">
      <c r="B42" s="322"/>
      <c r="C42" s="105"/>
      <c r="D42" s="98" t="s">
        <v>148</v>
      </c>
      <c r="E42" s="23" t="s">
        <v>95</v>
      </c>
      <c r="F42" s="431">
        <v>7000</v>
      </c>
      <c r="G42" s="494"/>
      <c r="H42" s="495">
        <f>F42+G42</f>
        <v>7000</v>
      </c>
      <c r="I42" s="573"/>
    </row>
    <row r="43" spans="2:9" ht="15" customHeight="1" thickBot="1">
      <c r="B43" s="125"/>
      <c r="C43" s="100"/>
      <c r="D43" s="101" t="s">
        <v>89</v>
      </c>
      <c r="E43" s="16" t="s">
        <v>90</v>
      </c>
      <c r="F43" s="431">
        <v>90000</v>
      </c>
      <c r="G43" s="502"/>
      <c r="H43" s="503">
        <f>F43+G43</f>
        <v>90000</v>
      </c>
      <c r="I43" s="643"/>
    </row>
    <row r="44" spans="2:9" ht="18" customHeight="1" thickBot="1">
      <c r="B44" s="226" t="s">
        <v>134</v>
      </c>
      <c r="C44" s="264"/>
      <c r="D44" s="222"/>
      <c r="E44" s="265" t="s">
        <v>135</v>
      </c>
      <c r="F44" s="427">
        <f>F45</f>
        <v>86000</v>
      </c>
      <c r="G44" s="500"/>
      <c r="H44" s="427">
        <f>H45</f>
        <v>86000</v>
      </c>
      <c r="I44" s="641"/>
    </row>
    <row r="45" spans="2:9" ht="15" customHeight="1">
      <c r="B45" s="122"/>
      <c r="C45" s="212" t="s">
        <v>136</v>
      </c>
      <c r="D45" s="211"/>
      <c r="E45" s="213" t="s">
        <v>245</v>
      </c>
      <c r="F45" s="426">
        <f>F46</f>
        <v>86000</v>
      </c>
      <c r="G45" s="499"/>
      <c r="H45" s="426">
        <f>H46</f>
        <v>86000</v>
      </c>
      <c r="I45" s="644"/>
    </row>
    <row r="46" spans="2:9" ht="15" customHeight="1" thickBot="1">
      <c r="B46" s="125"/>
      <c r="C46" s="100"/>
      <c r="D46" s="101" t="s">
        <v>89</v>
      </c>
      <c r="E46" s="16" t="s">
        <v>90</v>
      </c>
      <c r="F46" s="423">
        <v>86000</v>
      </c>
      <c r="G46" s="502"/>
      <c r="H46" s="503">
        <f>F46+G46</f>
        <v>86000</v>
      </c>
      <c r="I46" s="643"/>
    </row>
    <row r="47" spans="2:9" ht="17.25" customHeight="1" thickBot="1">
      <c r="B47" s="226" t="s">
        <v>74</v>
      </c>
      <c r="C47" s="222"/>
      <c r="D47" s="222"/>
      <c r="E47" s="216" t="s">
        <v>11</v>
      </c>
      <c r="F47" s="427">
        <f>F48+F52+F59+F82+F86+F101</f>
        <v>3827439</v>
      </c>
      <c r="G47" s="427">
        <f>G48+G52+G59+G82+G86+G101</f>
        <v>32302</v>
      </c>
      <c r="H47" s="427">
        <f>H48+H52+H59+H82+H86+H101</f>
        <v>3859741</v>
      </c>
      <c r="I47" s="641"/>
    </row>
    <row r="48" spans="2:9" ht="15" customHeight="1">
      <c r="B48" s="122"/>
      <c r="C48" s="212" t="s">
        <v>75</v>
      </c>
      <c r="D48" s="211"/>
      <c r="E48" s="213" t="s">
        <v>246</v>
      </c>
      <c r="F48" s="426">
        <f>F49+F50+F51</f>
        <v>74689</v>
      </c>
      <c r="G48" s="499"/>
      <c r="H48" s="426">
        <f>H49+H50+H51</f>
        <v>74689</v>
      </c>
      <c r="I48" s="644"/>
    </row>
    <row r="49" spans="2:9" ht="15" customHeight="1">
      <c r="B49" s="123"/>
      <c r="C49" s="97"/>
      <c r="D49" s="98" t="s">
        <v>137</v>
      </c>
      <c r="E49" s="23" t="s">
        <v>138</v>
      </c>
      <c r="F49" s="432">
        <v>62000</v>
      </c>
      <c r="G49" s="494"/>
      <c r="H49" s="495">
        <f>F49+G49</f>
        <v>62000</v>
      </c>
      <c r="I49" s="573"/>
    </row>
    <row r="50" spans="2:9" ht="15" customHeight="1">
      <c r="B50" s="123"/>
      <c r="C50" s="97"/>
      <c r="D50" s="98" t="s">
        <v>139</v>
      </c>
      <c r="E50" s="23" t="s">
        <v>140</v>
      </c>
      <c r="F50" s="432">
        <v>11000</v>
      </c>
      <c r="G50" s="494"/>
      <c r="H50" s="495">
        <f>F50+G50</f>
        <v>11000</v>
      </c>
      <c r="I50" s="573"/>
    </row>
    <row r="51" spans="2:9" ht="15" customHeight="1">
      <c r="B51" s="123"/>
      <c r="C51" s="97"/>
      <c r="D51" s="98" t="s">
        <v>141</v>
      </c>
      <c r="E51" s="23" t="s">
        <v>142</v>
      </c>
      <c r="F51" s="432">
        <v>1689</v>
      </c>
      <c r="G51" s="494"/>
      <c r="H51" s="495">
        <f>F51+G51</f>
        <v>1689</v>
      </c>
      <c r="I51" s="573"/>
    </row>
    <row r="52" spans="2:9" ht="15" customHeight="1">
      <c r="B52" s="124"/>
      <c r="C52" s="238" t="s">
        <v>143</v>
      </c>
      <c r="D52" s="239"/>
      <c r="E52" s="208" t="s">
        <v>247</v>
      </c>
      <c r="F52" s="422">
        <f>SUM(F53:F58)</f>
        <v>143800</v>
      </c>
      <c r="G52" s="494"/>
      <c r="H52" s="422">
        <f>SUM(H53:H58)</f>
        <v>143800</v>
      </c>
      <c r="I52" s="573"/>
    </row>
    <row r="53" spans="2:9" ht="15" customHeight="1">
      <c r="B53" s="123"/>
      <c r="C53" s="97"/>
      <c r="D53" s="98" t="s">
        <v>132</v>
      </c>
      <c r="E53" s="23" t="s">
        <v>133</v>
      </c>
      <c r="F53" s="421">
        <v>115000</v>
      </c>
      <c r="G53" s="494"/>
      <c r="H53" s="495">
        <f aca="true" t="shared" si="0" ref="H53:H58">F53+G53</f>
        <v>115000</v>
      </c>
      <c r="I53" s="573"/>
    </row>
    <row r="54" spans="2:9" ht="15" customHeight="1">
      <c r="B54" s="123"/>
      <c r="C54" s="97"/>
      <c r="D54" s="98" t="s">
        <v>124</v>
      </c>
      <c r="E54" s="23" t="s">
        <v>91</v>
      </c>
      <c r="F54" s="421">
        <v>8500</v>
      </c>
      <c r="G54" s="494"/>
      <c r="H54" s="495">
        <f t="shared" si="0"/>
        <v>8500</v>
      </c>
      <c r="I54" s="573"/>
    </row>
    <row r="55" spans="2:9" ht="15" customHeight="1">
      <c r="B55" s="123"/>
      <c r="C55" s="97"/>
      <c r="D55" s="106">
        <v>4220</v>
      </c>
      <c r="E55" s="23" t="s">
        <v>174</v>
      </c>
      <c r="F55" s="421">
        <v>2000</v>
      </c>
      <c r="G55" s="494"/>
      <c r="H55" s="495">
        <f t="shared" si="0"/>
        <v>2000</v>
      </c>
      <c r="I55" s="573"/>
    </row>
    <row r="56" spans="2:9" ht="15" customHeight="1">
      <c r="B56" s="123"/>
      <c r="C56" s="97"/>
      <c r="D56" s="98" t="s">
        <v>89</v>
      </c>
      <c r="E56" s="23" t="s">
        <v>90</v>
      </c>
      <c r="F56" s="421">
        <v>13400</v>
      </c>
      <c r="G56" s="494"/>
      <c r="H56" s="495">
        <f t="shared" si="0"/>
        <v>13400</v>
      </c>
      <c r="I56" s="573"/>
    </row>
    <row r="57" spans="2:9" ht="15" customHeight="1">
      <c r="B57" s="123"/>
      <c r="C57" s="97"/>
      <c r="D57" s="98" t="s">
        <v>144</v>
      </c>
      <c r="E57" s="23" t="s">
        <v>98</v>
      </c>
      <c r="F57" s="421">
        <v>800</v>
      </c>
      <c r="G57" s="494"/>
      <c r="H57" s="495">
        <f t="shared" si="0"/>
        <v>800</v>
      </c>
      <c r="I57" s="573"/>
    </row>
    <row r="58" spans="2:9" ht="15" customHeight="1">
      <c r="B58" s="123"/>
      <c r="C58" s="97"/>
      <c r="D58" s="106">
        <v>4420</v>
      </c>
      <c r="E58" s="23" t="s">
        <v>145</v>
      </c>
      <c r="F58" s="421">
        <v>4100</v>
      </c>
      <c r="G58" s="494"/>
      <c r="H58" s="495">
        <f t="shared" si="0"/>
        <v>4100</v>
      </c>
      <c r="I58" s="573"/>
    </row>
    <row r="59" spans="2:9" ht="15" customHeight="1">
      <c r="B59" s="124"/>
      <c r="C59" s="238" t="s">
        <v>146</v>
      </c>
      <c r="D59" s="239"/>
      <c r="E59" s="208" t="s">
        <v>113</v>
      </c>
      <c r="F59" s="422">
        <f>SUM(F60:F81)</f>
        <v>2982450</v>
      </c>
      <c r="G59" s="422">
        <f>SUM(G60:G81)</f>
        <v>25000</v>
      </c>
      <c r="H59" s="422">
        <f>SUM(H60:H81)</f>
        <v>3007450</v>
      </c>
      <c r="I59" s="573"/>
    </row>
    <row r="60" spans="2:9" ht="14.25" customHeight="1">
      <c r="B60" s="123"/>
      <c r="C60" s="97"/>
      <c r="D60" s="97">
        <v>3020</v>
      </c>
      <c r="E60" s="23" t="s">
        <v>303</v>
      </c>
      <c r="F60" s="421">
        <v>4000</v>
      </c>
      <c r="G60" s="494"/>
      <c r="H60" s="495">
        <f aca="true" t="shared" si="1" ref="H60:H81">F60+G60</f>
        <v>4000</v>
      </c>
      <c r="I60" s="573"/>
    </row>
    <row r="61" spans="2:9" ht="14.25" customHeight="1">
      <c r="B61" s="123"/>
      <c r="C61" s="97"/>
      <c r="D61" s="98" t="s">
        <v>137</v>
      </c>
      <c r="E61" s="23" t="s">
        <v>138</v>
      </c>
      <c r="F61" s="421">
        <v>1766000</v>
      </c>
      <c r="G61" s="494"/>
      <c r="H61" s="495">
        <f t="shared" si="1"/>
        <v>1766000</v>
      </c>
      <c r="I61" s="573"/>
    </row>
    <row r="62" spans="2:9" ht="14.25" customHeight="1">
      <c r="B62" s="123"/>
      <c r="C62" s="97"/>
      <c r="D62" s="98" t="s">
        <v>147</v>
      </c>
      <c r="E62" s="23" t="s">
        <v>93</v>
      </c>
      <c r="F62" s="421">
        <v>120000</v>
      </c>
      <c r="G62" s="494"/>
      <c r="H62" s="495">
        <f t="shared" si="1"/>
        <v>120000</v>
      </c>
      <c r="I62" s="573"/>
    </row>
    <row r="63" spans="2:9" ht="14.25" customHeight="1">
      <c r="B63" s="123"/>
      <c r="C63" s="97"/>
      <c r="D63" s="98" t="s">
        <v>139</v>
      </c>
      <c r="E63" s="23" t="s">
        <v>140</v>
      </c>
      <c r="F63" s="421">
        <v>290000</v>
      </c>
      <c r="G63" s="494"/>
      <c r="H63" s="495">
        <f t="shared" si="1"/>
        <v>290000</v>
      </c>
      <c r="I63" s="573"/>
    </row>
    <row r="64" spans="2:9" ht="14.25" customHeight="1">
      <c r="B64" s="123"/>
      <c r="C64" s="97"/>
      <c r="D64" s="98" t="s">
        <v>141</v>
      </c>
      <c r="E64" s="23" t="s">
        <v>142</v>
      </c>
      <c r="F64" s="421">
        <v>30000</v>
      </c>
      <c r="G64" s="494"/>
      <c r="H64" s="495">
        <f t="shared" si="1"/>
        <v>30000</v>
      </c>
      <c r="I64" s="573"/>
    </row>
    <row r="65" spans="2:9" ht="18.75" customHeight="1">
      <c r="B65" s="123"/>
      <c r="C65" s="97"/>
      <c r="D65" s="183">
        <v>4140</v>
      </c>
      <c r="E65" s="23" t="s">
        <v>413</v>
      </c>
      <c r="F65" s="421">
        <v>20400</v>
      </c>
      <c r="G65" s="494"/>
      <c r="H65" s="495">
        <f t="shared" si="1"/>
        <v>20400</v>
      </c>
      <c r="I65" s="573"/>
    </row>
    <row r="66" spans="2:9" ht="14.25" customHeight="1">
      <c r="B66" s="123"/>
      <c r="C66" s="97"/>
      <c r="D66" s="97">
        <v>4170</v>
      </c>
      <c r="E66" s="23" t="s">
        <v>94</v>
      </c>
      <c r="F66" s="421">
        <v>12000</v>
      </c>
      <c r="G66" s="494"/>
      <c r="H66" s="495">
        <f t="shared" si="1"/>
        <v>12000</v>
      </c>
      <c r="I66" s="573"/>
    </row>
    <row r="67" spans="2:9" ht="14.25" customHeight="1">
      <c r="B67" s="123"/>
      <c r="C67" s="97"/>
      <c r="D67" s="98" t="s">
        <v>124</v>
      </c>
      <c r="E67" s="23" t="s">
        <v>91</v>
      </c>
      <c r="F67" s="421">
        <v>153550</v>
      </c>
      <c r="G67" s="494"/>
      <c r="H67" s="495">
        <f t="shared" si="1"/>
        <v>153550</v>
      </c>
      <c r="I67" s="573"/>
    </row>
    <row r="68" spans="2:9" ht="14.25" customHeight="1">
      <c r="B68" s="123"/>
      <c r="C68" s="97"/>
      <c r="D68" s="106">
        <v>4220</v>
      </c>
      <c r="E68" s="23" t="s">
        <v>174</v>
      </c>
      <c r="F68" s="421">
        <v>5000</v>
      </c>
      <c r="G68" s="494"/>
      <c r="H68" s="495">
        <f t="shared" si="1"/>
        <v>5000</v>
      </c>
      <c r="I68" s="573"/>
    </row>
    <row r="69" spans="2:9" ht="14.25" customHeight="1">
      <c r="B69" s="123"/>
      <c r="C69" s="97"/>
      <c r="D69" s="98" t="s">
        <v>148</v>
      </c>
      <c r="E69" s="23" t="s">
        <v>95</v>
      </c>
      <c r="F69" s="421">
        <v>38000</v>
      </c>
      <c r="G69" s="494"/>
      <c r="H69" s="495">
        <f t="shared" si="1"/>
        <v>38000</v>
      </c>
      <c r="I69" s="573"/>
    </row>
    <row r="70" spans="2:9" ht="14.25" customHeight="1">
      <c r="B70" s="123"/>
      <c r="C70" s="97"/>
      <c r="D70" s="98" t="s">
        <v>149</v>
      </c>
      <c r="E70" s="23" t="s">
        <v>96</v>
      </c>
      <c r="F70" s="421">
        <v>8000</v>
      </c>
      <c r="G70" s="494"/>
      <c r="H70" s="495">
        <f t="shared" si="1"/>
        <v>8000</v>
      </c>
      <c r="I70" s="573"/>
    </row>
    <row r="71" spans="2:9" ht="14.25" customHeight="1">
      <c r="B71" s="123"/>
      <c r="C71" s="97"/>
      <c r="D71" s="97" t="s">
        <v>176</v>
      </c>
      <c r="E71" s="23" t="s">
        <v>97</v>
      </c>
      <c r="F71" s="421">
        <v>2000</v>
      </c>
      <c r="G71" s="494"/>
      <c r="H71" s="495">
        <f t="shared" si="1"/>
        <v>2000</v>
      </c>
      <c r="I71" s="573"/>
    </row>
    <row r="72" spans="2:9" ht="14.25" customHeight="1">
      <c r="B72" s="123"/>
      <c r="C72" s="97"/>
      <c r="D72" s="98" t="s">
        <v>89</v>
      </c>
      <c r="E72" s="23" t="s">
        <v>90</v>
      </c>
      <c r="F72" s="421">
        <v>333400</v>
      </c>
      <c r="G72" s="494"/>
      <c r="H72" s="495">
        <f t="shared" si="1"/>
        <v>333400</v>
      </c>
      <c r="I72" s="573"/>
    </row>
    <row r="73" spans="2:9" ht="14.25" customHeight="1">
      <c r="B73" s="123"/>
      <c r="C73" s="97"/>
      <c r="D73" s="106">
        <v>4360</v>
      </c>
      <c r="E73" s="23" t="s">
        <v>357</v>
      </c>
      <c r="F73" s="421">
        <v>28200</v>
      </c>
      <c r="G73" s="494"/>
      <c r="H73" s="495">
        <f t="shared" si="1"/>
        <v>28200</v>
      </c>
      <c r="I73" s="573"/>
    </row>
    <row r="74" spans="2:9" ht="14.25" customHeight="1">
      <c r="B74" s="123"/>
      <c r="C74" s="97"/>
      <c r="D74" s="106">
        <v>4390</v>
      </c>
      <c r="E74" s="23" t="s">
        <v>304</v>
      </c>
      <c r="F74" s="421">
        <v>10000</v>
      </c>
      <c r="G74" s="494"/>
      <c r="H74" s="495">
        <f t="shared" si="1"/>
        <v>10000</v>
      </c>
      <c r="I74" s="573"/>
    </row>
    <row r="75" spans="2:9" ht="14.25" customHeight="1">
      <c r="B75" s="123"/>
      <c r="C75" s="97"/>
      <c r="D75" s="98" t="s">
        <v>144</v>
      </c>
      <c r="E75" s="23" t="s">
        <v>98</v>
      </c>
      <c r="F75" s="421">
        <v>11000</v>
      </c>
      <c r="G75" s="494"/>
      <c r="H75" s="495">
        <f t="shared" si="1"/>
        <v>11000</v>
      </c>
      <c r="I75" s="573"/>
    </row>
    <row r="76" spans="2:9" ht="14.25" customHeight="1">
      <c r="B76" s="123"/>
      <c r="C76" s="97"/>
      <c r="D76" s="106">
        <v>4420</v>
      </c>
      <c r="E76" s="23" t="s">
        <v>145</v>
      </c>
      <c r="F76" s="421">
        <v>4000</v>
      </c>
      <c r="G76" s="494"/>
      <c r="H76" s="495">
        <f t="shared" si="1"/>
        <v>4000</v>
      </c>
      <c r="I76" s="573"/>
    </row>
    <row r="77" spans="2:9" ht="14.25" customHeight="1">
      <c r="B77" s="123"/>
      <c r="C77" s="97"/>
      <c r="D77" s="98" t="s">
        <v>129</v>
      </c>
      <c r="E77" s="23" t="s">
        <v>99</v>
      </c>
      <c r="F77" s="421">
        <v>50000</v>
      </c>
      <c r="G77" s="494"/>
      <c r="H77" s="495">
        <f t="shared" si="1"/>
        <v>50000</v>
      </c>
      <c r="I77" s="573"/>
    </row>
    <row r="78" spans="2:9" ht="14.25" customHeight="1">
      <c r="B78" s="136"/>
      <c r="C78" s="97"/>
      <c r="D78" s="98" t="s">
        <v>150</v>
      </c>
      <c r="E78" s="23" t="s">
        <v>151</v>
      </c>
      <c r="F78" s="421">
        <v>38900</v>
      </c>
      <c r="G78" s="494"/>
      <c r="H78" s="495">
        <f t="shared" si="1"/>
        <v>38900</v>
      </c>
      <c r="I78" s="573"/>
    </row>
    <row r="79" spans="2:9" ht="14.25" customHeight="1">
      <c r="B79" s="123"/>
      <c r="C79" s="97"/>
      <c r="D79" s="106">
        <v>4610</v>
      </c>
      <c r="E79" s="23" t="s">
        <v>305</v>
      </c>
      <c r="F79" s="421">
        <v>3000</v>
      </c>
      <c r="G79" s="494"/>
      <c r="H79" s="495">
        <f t="shared" si="1"/>
        <v>3000</v>
      </c>
      <c r="I79" s="573"/>
    </row>
    <row r="80" spans="2:9" ht="14.25" customHeight="1">
      <c r="B80" s="123"/>
      <c r="C80" s="97"/>
      <c r="D80" s="106">
        <v>4700</v>
      </c>
      <c r="E80" s="23" t="s">
        <v>152</v>
      </c>
      <c r="F80" s="421">
        <v>25000</v>
      </c>
      <c r="G80" s="494"/>
      <c r="H80" s="495">
        <f t="shared" si="1"/>
        <v>25000</v>
      </c>
      <c r="I80" s="573"/>
    </row>
    <row r="81" spans="2:9" ht="14.25" customHeight="1">
      <c r="B81" s="123"/>
      <c r="C81" s="97"/>
      <c r="D81" s="106">
        <v>6060</v>
      </c>
      <c r="E81" s="23" t="s">
        <v>100</v>
      </c>
      <c r="F81" s="421">
        <v>30000</v>
      </c>
      <c r="G81" s="445">
        <v>25000</v>
      </c>
      <c r="H81" s="495">
        <f t="shared" si="1"/>
        <v>55000</v>
      </c>
      <c r="I81" s="573" t="s">
        <v>529</v>
      </c>
    </row>
    <row r="82" spans="2:9" ht="15" customHeight="1">
      <c r="B82" s="123"/>
      <c r="C82" s="239" t="s">
        <v>153</v>
      </c>
      <c r="D82" s="238"/>
      <c r="E82" s="208" t="s">
        <v>248</v>
      </c>
      <c r="F82" s="422">
        <f>SUM(F83:F85)</f>
        <v>121000</v>
      </c>
      <c r="G82" s="494"/>
      <c r="H82" s="422">
        <f>SUM(H83:H85)</f>
        <v>121000</v>
      </c>
      <c r="I82" s="573"/>
    </row>
    <row r="83" spans="2:9" ht="15" customHeight="1">
      <c r="B83" s="123"/>
      <c r="C83" s="97"/>
      <c r="D83" s="106">
        <v>4210</v>
      </c>
      <c r="E83" s="23" t="s">
        <v>91</v>
      </c>
      <c r="F83" s="421">
        <v>47000</v>
      </c>
      <c r="G83" s="494"/>
      <c r="H83" s="495">
        <f>F83+G83</f>
        <v>47000</v>
      </c>
      <c r="I83" s="573"/>
    </row>
    <row r="84" spans="2:9" ht="15" customHeight="1">
      <c r="B84" s="123"/>
      <c r="C84" s="97"/>
      <c r="D84" s="106">
        <v>4220</v>
      </c>
      <c r="E84" s="23" t="s">
        <v>174</v>
      </c>
      <c r="F84" s="421">
        <v>9000</v>
      </c>
      <c r="G84" s="494"/>
      <c r="H84" s="495">
        <f>F84+G84</f>
        <v>9000</v>
      </c>
      <c r="I84" s="573"/>
    </row>
    <row r="85" spans="2:9" ht="15" customHeight="1">
      <c r="B85" s="123"/>
      <c r="C85" s="97"/>
      <c r="D85" s="106">
        <v>4300</v>
      </c>
      <c r="E85" s="23" t="s">
        <v>90</v>
      </c>
      <c r="F85" s="421">
        <v>65000</v>
      </c>
      <c r="G85" s="494"/>
      <c r="H85" s="495">
        <f>F85+G85</f>
        <v>65000</v>
      </c>
      <c r="I85" s="573"/>
    </row>
    <row r="86" spans="2:9" ht="15" customHeight="1">
      <c r="B86" s="124"/>
      <c r="C86" s="239" t="s">
        <v>409</v>
      </c>
      <c r="D86" s="238"/>
      <c r="E86" s="335" t="s">
        <v>411</v>
      </c>
      <c r="F86" s="422">
        <f>SUM(F87:F100)</f>
        <v>437700</v>
      </c>
      <c r="G86" s="422">
        <f>SUM(G87:G100)</f>
        <v>102</v>
      </c>
      <c r="H86" s="422">
        <f>SUM(H87:H100)</f>
        <v>437802</v>
      </c>
      <c r="I86" s="573"/>
    </row>
    <row r="87" spans="2:9" ht="15" customHeight="1">
      <c r="B87" s="123"/>
      <c r="C87" s="97"/>
      <c r="D87" s="98" t="s">
        <v>92</v>
      </c>
      <c r="E87" s="23" t="s">
        <v>303</v>
      </c>
      <c r="F87" s="421">
        <v>2000</v>
      </c>
      <c r="G87" s="445"/>
      <c r="H87" s="495">
        <f aca="true" t="shared" si="2" ref="H87:H100">F87+G87</f>
        <v>2000</v>
      </c>
      <c r="I87" s="573"/>
    </row>
    <row r="88" spans="2:9" ht="15" customHeight="1">
      <c r="B88" s="123"/>
      <c r="C88" s="97"/>
      <c r="D88" s="98" t="s">
        <v>137</v>
      </c>
      <c r="E88" s="23" t="s">
        <v>138</v>
      </c>
      <c r="F88" s="421">
        <v>315200</v>
      </c>
      <c r="G88" s="445"/>
      <c r="H88" s="495">
        <f t="shared" si="2"/>
        <v>315200</v>
      </c>
      <c r="I88" s="573"/>
    </row>
    <row r="89" spans="2:9" ht="15" customHeight="1">
      <c r="B89" s="123"/>
      <c r="C89" s="97"/>
      <c r="D89" s="98" t="s">
        <v>147</v>
      </c>
      <c r="E89" s="23" t="s">
        <v>93</v>
      </c>
      <c r="F89" s="421">
        <v>22100</v>
      </c>
      <c r="G89" s="445">
        <v>-158</v>
      </c>
      <c r="H89" s="495">
        <f t="shared" si="2"/>
        <v>21942</v>
      </c>
      <c r="I89" s="573" t="s">
        <v>542</v>
      </c>
    </row>
    <row r="90" spans="2:9" ht="15" customHeight="1">
      <c r="B90" s="123"/>
      <c r="C90" s="97"/>
      <c r="D90" s="98" t="s">
        <v>139</v>
      </c>
      <c r="E90" s="23" t="s">
        <v>140</v>
      </c>
      <c r="F90" s="421">
        <v>53000</v>
      </c>
      <c r="G90" s="445"/>
      <c r="H90" s="495">
        <f t="shared" si="2"/>
        <v>53000</v>
      </c>
      <c r="I90" s="573"/>
    </row>
    <row r="91" spans="2:9" ht="15" customHeight="1">
      <c r="B91" s="123"/>
      <c r="C91" s="97"/>
      <c r="D91" s="98" t="s">
        <v>141</v>
      </c>
      <c r="E91" s="23" t="s">
        <v>142</v>
      </c>
      <c r="F91" s="421">
        <v>3700</v>
      </c>
      <c r="G91" s="445"/>
      <c r="H91" s="495">
        <f t="shared" si="2"/>
        <v>3700</v>
      </c>
      <c r="I91" s="573"/>
    </row>
    <row r="92" spans="2:9" ht="15" customHeight="1">
      <c r="B92" s="123"/>
      <c r="C92" s="97"/>
      <c r="D92" s="97">
        <v>4170</v>
      </c>
      <c r="E92" s="23" t="s">
        <v>94</v>
      </c>
      <c r="F92" s="421">
        <v>4000</v>
      </c>
      <c r="G92" s="445"/>
      <c r="H92" s="495">
        <f t="shared" si="2"/>
        <v>4000</v>
      </c>
      <c r="I92" s="573"/>
    </row>
    <row r="93" spans="2:9" ht="15" customHeight="1">
      <c r="B93" s="123"/>
      <c r="C93" s="97"/>
      <c r="D93" s="98" t="s">
        <v>124</v>
      </c>
      <c r="E93" s="23" t="s">
        <v>91</v>
      </c>
      <c r="F93" s="421">
        <v>6500</v>
      </c>
      <c r="G93" s="445"/>
      <c r="H93" s="495">
        <f t="shared" si="2"/>
        <v>6500</v>
      </c>
      <c r="I93" s="573"/>
    </row>
    <row r="94" spans="2:9" ht="15" customHeight="1">
      <c r="B94" s="123"/>
      <c r="C94" s="97"/>
      <c r="D94" s="97" t="s">
        <v>176</v>
      </c>
      <c r="E94" s="23" t="s">
        <v>97</v>
      </c>
      <c r="F94" s="421">
        <v>400</v>
      </c>
      <c r="G94" s="445"/>
      <c r="H94" s="495">
        <f t="shared" si="2"/>
        <v>400</v>
      </c>
      <c r="I94" s="573"/>
    </row>
    <row r="95" spans="2:9" ht="15" customHeight="1">
      <c r="B95" s="123"/>
      <c r="C95" s="97"/>
      <c r="D95" s="98" t="s">
        <v>89</v>
      </c>
      <c r="E95" s="23" t="s">
        <v>90</v>
      </c>
      <c r="F95" s="421">
        <v>11000</v>
      </c>
      <c r="G95" s="445"/>
      <c r="H95" s="495">
        <f t="shared" si="2"/>
        <v>11000</v>
      </c>
      <c r="I95" s="573"/>
    </row>
    <row r="96" spans="2:9" ht="15" customHeight="1">
      <c r="B96" s="123"/>
      <c r="C96" s="97"/>
      <c r="D96" s="106">
        <v>4360</v>
      </c>
      <c r="E96" s="23" t="s">
        <v>357</v>
      </c>
      <c r="F96" s="421">
        <v>2800</v>
      </c>
      <c r="G96" s="445"/>
      <c r="H96" s="495">
        <f t="shared" si="2"/>
        <v>2800</v>
      </c>
      <c r="I96" s="573"/>
    </row>
    <row r="97" spans="2:9" ht="15" customHeight="1">
      <c r="B97" s="123"/>
      <c r="C97" s="97"/>
      <c r="D97" s="98" t="s">
        <v>144</v>
      </c>
      <c r="E97" s="23" t="s">
        <v>98</v>
      </c>
      <c r="F97" s="421">
        <v>4000</v>
      </c>
      <c r="G97" s="445"/>
      <c r="H97" s="495">
        <f t="shared" si="2"/>
        <v>4000</v>
      </c>
      <c r="I97" s="573"/>
    </row>
    <row r="98" spans="2:9" ht="15" customHeight="1">
      <c r="B98" s="123"/>
      <c r="C98" s="97"/>
      <c r="D98" s="97">
        <v>4430</v>
      </c>
      <c r="E98" s="23" t="s">
        <v>99</v>
      </c>
      <c r="F98" s="421">
        <v>500</v>
      </c>
      <c r="G98" s="445"/>
      <c r="H98" s="495">
        <f t="shared" si="2"/>
        <v>500</v>
      </c>
      <c r="I98" s="573"/>
    </row>
    <row r="99" spans="2:9" ht="15" customHeight="1">
      <c r="B99" s="123"/>
      <c r="C99" s="97"/>
      <c r="D99" s="98" t="s">
        <v>150</v>
      </c>
      <c r="E99" s="23" t="s">
        <v>151</v>
      </c>
      <c r="F99" s="421">
        <v>6500</v>
      </c>
      <c r="G99" s="445">
        <v>260</v>
      </c>
      <c r="H99" s="495">
        <f t="shared" si="2"/>
        <v>6760</v>
      </c>
      <c r="I99" s="573" t="s">
        <v>542</v>
      </c>
    </row>
    <row r="100" spans="2:9" ht="15" customHeight="1">
      <c r="B100" s="123"/>
      <c r="C100" s="97"/>
      <c r="D100" s="106">
        <v>4700</v>
      </c>
      <c r="E100" s="23" t="s">
        <v>152</v>
      </c>
      <c r="F100" s="421">
        <v>6000</v>
      </c>
      <c r="G100" s="445"/>
      <c r="H100" s="495">
        <f t="shared" si="2"/>
        <v>6000</v>
      </c>
      <c r="I100" s="573"/>
    </row>
    <row r="101" spans="2:9" ht="15" customHeight="1">
      <c r="B101" s="123"/>
      <c r="C101" s="239" t="s">
        <v>279</v>
      </c>
      <c r="D101" s="241"/>
      <c r="E101" s="208" t="s">
        <v>41</v>
      </c>
      <c r="F101" s="422">
        <f>F102+F103</f>
        <v>67800</v>
      </c>
      <c r="G101" s="422">
        <f>G102+G103</f>
        <v>7200</v>
      </c>
      <c r="H101" s="422">
        <f>H102+H103</f>
        <v>75000</v>
      </c>
      <c r="I101" s="573"/>
    </row>
    <row r="102" spans="2:9" ht="15" customHeight="1">
      <c r="B102" s="123"/>
      <c r="C102" s="175"/>
      <c r="D102" s="98" t="s">
        <v>132</v>
      </c>
      <c r="E102" s="23" t="s">
        <v>133</v>
      </c>
      <c r="F102" s="421">
        <v>55800</v>
      </c>
      <c r="G102" s="445">
        <v>7200</v>
      </c>
      <c r="H102" s="495">
        <f>F102+G102</f>
        <v>63000</v>
      </c>
      <c r="I102" s="573" t="s">
        <v>529</v>
      </c>
    </row>
    <row r="103" spans="2:9" ht="15" customHeight="1" thickBot="1">
      <c r="B103" s="126"/>
      <c r="C103" s="357"/>
      <c r="D103" s="101" t="s">
        <v>89</v>
      </c>
      <c r="E103" s="16" t="s">
        <v>90</v>
      </c>
      <c r="F103" s="424">
        <v>12000</v>
      </c>
      <c r="G103" s="483"/>
      <c r="H103" s="503">
        <f>F103+G103</f>
        <v>12000</v>
      </c>
      <c r="I103" s="643"/>
    </row>
    <row r="104" spans="2:9" ht="41.25" customHeight="1" thickBot="1">
      <c r="B104" s="226" t="s">
        <v>78</v>
      </c>
      <c r="C104" s="222"/>
      <c r="D104" s="222"/>
      <c r="E104" s="218" t="s">
        <v>296</v>
      </c>
      <c r="F104" s="427">
        <f>F105</f>
        <v>1774</v>
      </c>
      <c r="G104" s="427">
        <f>G105</f>
        <v>0</v>
      </c>
      <c r="H104" s="427">
        <f>H105</f>
        <v>1774</v>
      </c>
      <c r="I104" s="641"/>
    </row>
    <row r="105" spans="2:9" ht="26.25" customHeight="1">
      <c r="B105" s="122"/>
      <c r="C105" s="212" t="s">
        <v>79</v>
      </c>
      <c r="D105" s="211"/>
      <c r="E105" s="213" t="s">
        <v>249</v>
      </c>
      <c r="F105" s="426">
        <f>SUM(F106:F108)</f>
        <v>1774</v>
      </c>
      <c r="G105" s="426">
        <f>SUM(G106:G108)</f>
        <v>0</v>
      </c>
      <c r="H105" s="426">
        <f>SUM(H106:H108)</f>
        <v>1774</v>
      </c>
      <c r="I105" s="644"/>
    </row>
    <row r="106" spans="2:9" ht="16.5" customHeight="1">
      <c r="B106" s="123"/>
      <c r="C106" s="97"/>
      <c r="D106" s="98" t="s">
        <v>137</v>
      </c>
      <c r="E106" s="23" t="s">
        <v>138</v>
      </c>
      <c r="F106" s="432">
        <v>1774</v>
      </c>
      <c r="G106" s="445">
        <v>-274</v>
      </c>
      <c r="H106" s="495">
        <f>F106+G106</f>
        <v>1500</v>
      </c>
      <c r="I106" s="573" t="s">
        <v>542</v>
      </c>
    </row>
    <row r="107" spans="2:9" ht="16.5" customHeight="1">
      <c r="B107" s="123"/>
      <c r="C107" s="97"/>
      <c r="D107" s="98" t="s">
        <v>139</v>
      </c>
      <c r="E107" s="23" t="s">
        <v>140</v>
      </c>
      <c r="F107" s="432">
        <v>0</v>
      </c>
      <c r="G107" s="445">
        <v>240</v>
      </c>
      <c r="H107" s="495">
        <f>F107+G107</f>
        <v>240</v>
      </c>
      <c r="I107" s="573" t="s">
        <v>542</v>
      </c>
    </row>
    <row r="108" spans="2:9" ht="16.5" customHeight="1" thickBot="1">
      <c r="B108" s="126"/>
      <c r="C108" s="102"/>
      <c r="D108" s="98" t="s">
        <v>141</v>
      </c>
      <c r="E108" s="23" t="s">
        <v>142</v>
      </c>
      <c r="F108" s="583">
        <v>0</v>
      </c>
      <c r="G108" s="625">
        <v>34</v>
      </c>
      <c r="H108" s="495">
        <f>F108+G108</f>
        <v>34</v>
      </c>
      <c r="I108" s="573" t="s">
        <v>542</v>
      </c>
    </row>
    <row r="109" spans="2:9" ht="26.25" customHeight="1" thickBot="1">
      <c r="B109" s="226" t="s">
        <v>80</v>
      </c>
      <c r="C109" s="222"/>
      <c r="D109" s="222"/>
      <c r="E109" s="218" t="s">
        <v>18</v>
      </c>
      <c r="F109" s="427">
        <f>F110+F120</f>
        <v>515500</v>
      </c>
      <c r="G109" s="427">
        <f>G110+G120</f>
        <v>0</v>
      </c>
      <c r="H109" s="427">
        <f>H110+H120</f>
        <v>515500</v>
      </c>
      <c r="I109" s="641"/>
    </row>
    <row r="110" spans="2:9" ht="15" customHeight="1">
      <c r="B110" s="122"/>
      <c r="C110" s="212" t="s">
        <v>154</v>
      </c>
      <c r="D110" s="211"/>
      <c r="E110" s="213" t="s">
        <v>250</v>
      </c>
      <c r="F110" s="426">
        <f>SUM(F111:F119)</f>
        <v>410500</v>
      </c>
      <c r="G110" s="426">
        <f>SUM(G111:G119)</f>
        <v>0</v>
      </c>
      <c r="H110" s="426">
        <f>SUM(H111:H119)</f>
        <v>410500</v>
      </c>
      <c r="I110" s="644"/>
    </row>
    <row r="111" spans="2:9" ht="24">
      <c r="B111" s="122"/>
      <c r="C111" s="212"/>
      <c r="D111" s="180" t="s">
        <v>321</v>
      </c>
      <c r="E111" s="139" t="s">
        <v>322</v>
      </c>
      <c r="F111" s="434">
        <v>22000</v>
      </c>
      <c r="G111" s="445"/>
      <c r="H111" s="495">
        <f aca="true" t="shared" si="3" ref="H111:H119">F111+G111</f>
        <v>22000</v>
      </c>
      <c r="I111" s="573"/>
    </row>
    <row r="112" spans="2:9" ht="17.25" customHeight="1">
      <c r="B112" s="122"/>
      <c r="C112" s="174"/>
      <c r="D112" s="98" t="s">
        <v>132</v>
      </c>
      <c r="E112" s="23" t="s">
        <v>133</v>
      </c>
      <c r="F112" s="434">
        <v>50000</v>
      </c>
      <c r="G112" s="445"/>
      <c r="H112" s="495">
        <f t="shared" si="3"/>
        <v>50000</v>
      </c>
      <c r="I112" s="573"/>
    </row>
    <row r="113" spans="2:9" ht="17.25" customHeight="1">
      <c r="B113" s="122"/>
      <c r="C113" s="174"/>
      <c r="D113" s="98" t="s">
        <v>124</v>
      </c>
      <c r="E113" s="23" t="s">
        <v>544</v>
      </c>
      <c r="F113" s="434">
        <v>128500</v>
      </c>
      <c r="G113" s="445">
        <v>-8500</v>
      </c>
      <c r="H113" s="495">
        <f t="shared" si="3"/>
        <v>120000</v>
      </c>
      <c r="I113" s="573" t="s">
        <v>542</v>
      </c>
    </row>
    <row r="114" spans="2:9" ht="17.25" customHeight="1">
      <c r="B114" s="122"/>
      <c r="C114" s="174"/>
      <c r="D114" s="98" t="s">
        <v>148</v>
      </c>
      <c r="E114" s="23" t="s">
        <v>95</v>
      </c>
      <c r="F114" s="434">
        <v>30000</v>
      </c>
      <c r="G114" s="445"/>
      <c r="H114" s="495">
        <f t="shared" si="3"/>
        <v>30000</v>
      </c>
      <c r="I114" s="573"/>
    </row>
    <row r="115" spans="2:9" ht="17.25" customHeight="1">
      <c r="B115" s="122"/>
      <c r="C115" s="174"/>
      <c r="D115" s="98" t="s">
        <v>149</v>
      </c>
      <c r="E115" s="23" t="s">
        <v>445</v>
      </c>
      <c r="F115" s="434">
        <v>85000</v>
      </c>
      <c r="G115" s="445"/>
      <c r="H115" s="495">
        <f t="shared" si="3"/>
        <v>85000</v>
      </c>
      <c r="I115" s="573"/>
    </row>
    <row r="116" spans="2:9" ht="17.25" customHeight="1">
      <c r="B116" s="122"/>
      <c r="C116" s="174"/>
      <c r="D116" s="97" t="s">
        <v>176</v>
      </c>
      <c r="E116" s="23" t="s">
        <v>97</v>
      </c>
      <c r="F116" s="434">
        <v>15000</v>
      </c>
      <c r="G116" s="445"/>
      <c r="H116" s="495">
        <f t="shared" si="3"/>
        <v>15000</v>
      </c>
      <c r="I116" s="573"/>
    </row>
    <row r="117" spans="2:9" ht="17.25" customHeight="1">
      <c r="B117" s="123"/>
      <c r="C117" s="97"/>
      <c r="D117" s="98" t="s">
        <v>89</v>
      </c>
      <c r="E117" s="23" t="s">
        <v>90</v>
      </c>
      <c r="F117" s="421">
        <v>35000</v>
      </c>
      <c r="G117" s="445"/>
      <c r="H117" s="495">
        <f t="shared" si="3"/>
        <v>35000</v>
      </c>
      <c r="I117" s="573"/>
    </row>
    <row r="118" spans="2:9" ht="17.25" customHeight="1">
      <c r="B118" s="123"/>
      <c r="C118" s="97"/>
      <c r="D118" s="98" t="s">
        <v>129</v>
      </c>
      <c r="E118" s="23" t="s">
        <v>99</v>
      </c>
      <c r="F118" s="421">
        <v>45000</v>
      </c>
      <c r="G118" s="445"/>
      <c r="H118" s="495">
        <f t="shared" si="3"/>
        <v>45000</v>
      </c>
      <c r="I118" s="573"/>
    </row>
    <row r="119" spans="2:9" ht="23.25">
      <c r="B119" s="123"/>
      <c r="C119" s="180"/>
      <c r="D119" s="106">
        <v>6060</v>
      </c>
      <c r="E119" s="23" t="s">
        <v>543</v>
      </c>
      <c r="F119" s="421">
        <v>0</v>
      </c>
      <c r="G119" s="445">
        <v>8500</v>
      </c>
      <c r="H119" s="572">
        <f t="shared" si="3"/>
        <v>8500</v>
      </c>
      <c r="I119" s="573" t="s">
        <v>542</v>
      </c>
    </row>
    <row r="120" spans="2:9" ht="15.75" customHeight="1">
      <c r="B120" s="123"/>
      <c r="C120" s="242">
        <v>75421</v>
      </c>
      <c r="D120" s="304"/>
      <c r="E120" s="213" t="s">
        <v>306</v>
      </c>
      <c r="F120" s="422">
        <f>F121</f>
        <v>105000</v>
      </c>
      <c r="G120" s="494"/>
      <c r="H120" s="422">
        <f>H121</f>
        <v>105000</v>
      </c>
      <c r="I120" s="573"/>
    </row>
    <row r="121" spans="2:9" ht="15.75" customHeight="1" thickBot="1">
      <c r="B121" s="125"/>
      <c r="C121" s="100"/>
      <c r="D121" s="101" t="s">
        <v>160</v>
      </c>
      <c r="E121" s="16" t="s">
        <v>161</v>
      </c>
      <c r="F121" s="423">
        <v>105000</v>
      </c>
      <c r="G121" s="502"/>
      <c r="H121" s="503">
        <f>F121+G121</f>
        <v>105000</v>
      </c>
      <c r="I121" s="643"/>
    </row>
    <row r="122" spans="2:9" ht="50.25" customHeight="1" thickBot="1">
      <c r="B122" s="217">
        <v>756</v>
      </c>
      <c r="C122" s="215"/>
      <c r="D122" s="215"/>
      <c r="E122" s="218" t="s">
        <v>301</v>
      </c>
      <c r="F122" s="427">
        <f>F123+F125+F127</f>
        <v>8000</v>
      </c>
      <c r="G122" s="500"/>
      <c r="H122" s="427">
        <f>H123+H125+H127</f>
        <v>8000</v>
      </c>
      <c r="I122" s="641"/>
    </row>
    <row r="123" spans="2:9" ht="38.25" customHeight="1">
      <c r="B123" s="195"/>
      <c r="C123" s="201">
        <v>75615</v>
      </c>
      <c r="D123" s="199"/>
      <c r="E123" s="204" t="s">
        <v>297</v>
      </c>
      <c r="F123" s="426">
        <f>F124</f>
        <v>2000</v>
      </c>
      <c r="G123" s="499"/>
      <c r="H123" s="426">
        <f>H124</f>
        <v>2000</v>
      </c>
      <c r="I123" s="644"/>
    </row>
    <row r="124" spans="2:9" ht="17.25" customHeight="1">
      <c r="B124" s="123"/>
      <c r="C124" s="97"/>
      <c r="D124" s="106">
        <v>4610</v>
      </c>
      <c r="E124" s="23" t="s">
        <v>305</v>
      </c>
      <c r="F124" s="421">
        <v>2000</v>
      </c>
      <c r="G124" s="494"/>
      <c r="H124" s="495">
        <f>F124+G124</f>
        <v>2000</v>
      </c>
      <c r="I124" s="573"/>
    </row>
    <row r="125" spans="2:9" ht="38.25" customHeight="1">
      <c r="B125" s="123"/>
      <c r="C125" s="202">
        <v>75616</v>
      </c>
      <c r="D125" s="203"/>
      <c r="E125" s="205" t="s">
        <v>298</v>
      </c>
      <c r="F125" s="422">
        <f>F126</f>
        <v>5000</v>
      </c>
      <c r="G125" s="494"/>
      <c r="H125" s="422">
        <f>H126</f>
        <v>5000</v>
      </c>
      <c r="I125" s="573"/>
    </row>
    <row r="126" spans="2:9" ht="17.25" customHeight="1">
      <c r="B126" s="123"/>
      <c r="C126" s="97"/>
      <c r="D126" s="106">
        <v>4610</v>
      </c>
      <c r="E126" s="23" t="s">
        <v>305</v>
      </c>
      <c r="F126" s="421">
        <v>5000</v>
      </c>
      <c r="G126" s="494"/>
      <c r="H126" s="495">
        <f>F126+G126</f>
        <v>5000</v>
      </c>
      <c r="I126" s="573"/>
    </row>
    <row r="127" spans="2:9" ht="25.5">
      <c r="B127" s="123"/>
      <c r="C127" s="202">
        <v>75618</v>
      </c>
      <c r="D127" s="203"/>
      <c r="E127" s="332" t="s">
        <v>299</v>
      </c>
      <c r="F127" s="422">
        <f>F128</f>
        <v>1000</v>
      </c>
      <c r="G127" s="494"/>
      <c r="H127" s="422">
        <f>H128</f>
        <v>1000</v>
      </c>
      <c r="I127" s="573"/>
    </row>
    <row r="128" spans="2:9" ht="17.25" customHeight="1" thickBot="1">
      <c r="B128" s="126"/>
      <c r="C128" s="102"/>
      <c r="D128" s="504">
        <v>4610</v>
      </c>
      <c r="E128" s="16" t="s">
        <v>305</v>
      </c>
      <c r="F128" s="424">
        <v>1000</v>
      </c>
      <c r="G128" s="502"/>
      <c r="H128" s="503">
        <f>F128+G128</f>
        <v>1000</v>
      </c>
      <c r="I128" s="643"/>
    </row>
    <row r="129" spans="2:9" ht="20.25" customHeight="1" thickBot="1">
      <c r="B129" s="226" t="s">
        <v>155</v>
      </c>
      <c r="C129" s="222"/>
      <c r="D129" s="222"/>
      <c r="E129" s="223" t="s">
        <v>156</v>
      </c>
      <c r="F129" s="427">
        <f>F130</f>
        <v>300000</v>
      </c>
      <c r="G129" s="500"/>
      <c r="H129" s="427">
        <f>H130</f>
        <v>300000</v>
      </c>
      <c r="I129" s="641"/>
    </row>
    <row r="130" spans="2:9" ht="27" customHeight="1">
      <c r="B130" s="122"/>
      <c r="C130" s="212" t="s">
        <v>157</v>
      </c>
      <c r="D130" s="211"/>
      <c r="E130" s="213" t="s">
        <v>251</v>
      </c>
      <c r="F130" s="426">
        <f>F131</f>
        <v>300000</v>
      </c>
      <c r="G130" s="499"/>
      <c r="H130" s="426">
        <f>H131</f>
        <v>300000</v>
      </c>
      <c r="I130" s="644"/>
    </row>
    <row r="131" spans="2:9" ht="25.5" customHeight="1" thickBot="1">
      <c r="B131" s="125"/>
      <c r="C131" s="100"/>
      <c r="D131" s="100" t="s">
        <v>268</v>
      </c>
      <c r="E131" s="103" t="s">
        <v>269</v>
      </c>
      <c r="F131" s="423">
        <v>300000</v>
      </c>
      <c r="G131" s="502"/>
      <c r="H131" s="503">
        <f>F131+G131</f>
        <v>300000</v>
      </c>
      <c r="I131" s="643"/>
    </row>
    <row r="132" spans="2:9" ht="15.75" customHeight="1" thickBot="1">
      <c r="B132" s="226" t="s">
        <v>158</v>
      </c>
      <c r="C132" s="222"/>
      <c r="D132" s="222"/>
      <c r="E132" s="216" t="s">
        <v>33</v>
      </c>
      <c r="F132" s="427">
        <f>F133</f>
        <v>40000</v>
      </c>
      <c r="G132" s="500"/>
      <c r="H132" s="427">
        <f>H133</f>
        <v>40000</v>
      </c>
      <c r="I132" s="641"/>
    </row>
    <row r="133" spans="2:9" ht="14.25" customHeight="1">
      <c r="B133" s="122"/>
      <c r="C133" s="212" t="s">
        <v>159</v>
      </c>
      <c r="D133" s="211"/>
      <c r="E133" s="213" t="s">
        <v>252</v>
      </c>
      <c r="F133" s="426">
        <f>F134</f>
        <v>40000</v>
      </c>
      <c r="G133" s="499"/>
      <c r="H133" s="426">
        <f>H134</f>
        <v>40000</v>
      </c>
      <c r="I133" s="644"/>
    </row>
    <row r="134" spans="2:9" ht="13.5" thickBot="1">
      <c r="B134" s="126"/>
      <c r="C134" s="244"/>
      <c r="D134" s="101" t="s">
        <v>160</v>
      </c>
      <c r="E134" s="16" t="s">
        <v>161</v>
      </c>
      <c r="F134" s="424">
        <v>40000</v>
      </c>
      <c r="G134" s="502"/>
      <c r="H134" s="503">
        <f>F134+G134</f>
        <v>40000</v>
      </c>
      <c r="I134" s="643"/>
    </row>
    <row r="135" spans="2:9" ht="15.75" customHeight="1" thickBot="1">
      <c r="B135" s="226" t="s">
        <v>162</v>
      </c>
      <c r="C135" s="222"/>
      <c r="D135" s="227"/>
      <c r="E135" s="216" t="s">
        <v>36</v>
      </c>
      <c r="F135" s="427">
        <f>F136+F158+F177+F198+F205+F218+F220+F232+F238+F245+F252</f>
        <v>12013900</v>
      </c>
      <c r="G135" s="427">
        <f>G136+G158+G177+G198+G205+G218+G220+G232+G238+G245+G252</f>
        <v>-4164</v>
      </c>
      <c r="H135" s="427">
        <f>H136+H158+H177+H198+H205+H218+H220+H232+H238+H245+H252</f>
        <v>12009736</v>
      </c>
      <c r="I135" s="641"/>
    </row>
    <row r="136" spans="2:9" ht="16.5" customHeight="1">
      <c r="B136" s="122"/>
      <c r="C136" s="211" t="s">
        <v>163</v>
      </c>
      <c r="D136" s="358"/>
      <c r="E136" s="213" t="s">
        <v>37</v>
      </c>
      <c r="F136" s="426">
        <f>SUM(F137:F157)</f>
        <v>7062100</v>
      </c>
      <c r="G136" s="426">
        <f>SUM(G137:G157)</f>
        <v>10805</v>
      </c>
      <c r="H136" s="426">
        <f>SUM(H137:H157)</f>
        <v>7072905</v>
      </c>
      <c r="I136" s="644"/>
    </row>
    <row r="137" spans="2:9" ht="15" customHeight="1">
      <c r="B137" s="123"/>
      <c r="C137" s="97"/>
      <c r="D137" s="98" t="s">
        <v>92</v>
      </c>
      <c r="E137" s="23" t="s">
        <v>303</v>
      </c>
      <c r="F137" s="435">
        <v>273000</v>
      </c>
      <c r="G137" s="445"/>
      <c r="H137" s="495">
        <f aca="true" t="shared" si="4" ref="H137:H157">F137+G137</f>
        <v>273000</v>
      </c>
      <c r="I137" s="573"/>
    </row>
    <row r="138" spans="2:9" ht="15" customHeight="1">
      <c r="B138" s="123"/>
      <c r="C138" s="97"/>
      <c r="D138" s="98" t="s">
        <v>137</v>
      </c>
      <c r="E138" s="23" t="s">
        <v>138</v>
      </c>
      <c r="F138" s="435">
        <v>4262300</v>
      </c>
      <c r="G138" s="445">
        <v>-24300</v>
      </c>
      <c r="H138" s="495">
        <f t="shared" si="4"/>
        <v>4238000</v>
      </c>
      <c r="I138" s="573" t="s">
        <v>542</v>
      </c>
    </row>
    <row r="139" spans="2:9" ht="15" customHeight="1">
      <c r="B139" s="123"/>
      <c r="C139" s="97"/>
      <c r="D139" s="98" t="s">
        <v>147</v>
      </c>
      <c r="E139" s="23" t="s">
        <v>93</v>
      </c>
      <c r="F139" s="435">
        <v>347200</v>
      </c>
      <c r="G139" s="445">
        <v>25805</v>
      </c>
      <c r="H139" s="495">
        <f t="shared" si="4"/>
        <v>373005</v>
      </c>
      <c r="I139" s="573" t="s">
        <v>542</v>
      </c>
    </row>
    <row r="140" spans="2:9" ht="15" customHeight="1">
      <c r="B140" s="123"/>
      <c r="C140" s="97"/>
      <c r="D140" s="98" t="s">
        <v>139</v>
      </c>
      <c r="E140" s="23" t="s">
        <v>140</v>
      </c>
      <c r="F140" s="435">
        <v>824200</v>
      </c>
      <c r="G140" s="445"/>
      <c r="H140" s="495">
        <f t="shared" si="4"/>
        <v>824200</v>
      </c>
      <c r="I140" s="573"/>
    </row>
    <row r="141" spans="2:9" ht="15" customHeight="1">
      <c r="B141" s="123"/>
      <c r="C141" s="97"/>
      <c r="D141" s="98" t="s">
        <v>141</v>
      </c>
      <c r="E141" s="23" t="s">
        <v>142</v>
      </c>
      <c r="F141" s="435">
        <v>117300</v>
      </c>
      <c r="G141" s="445"/>
      <c r="H141" s="495">
        <f t="shared" si="4"/>
        <v>117300</v>
      </c>
      <c r="I141" s="573"/>
    </row>
    <row r="142" spans="2:9" ht="15" customHeight="1">
      <c r="B142" s="123"/>
      <c r="C142" s="97"/>
      <c r="D142" s="97">
        <v>4170</v>
      </c>
      <c r="E142" s="23" t="s">
        <v>94</v>
      </c>
      <c r="F142" s="435">
        <v>29000</v>
      </c>
      <c r="G142" s="445"/>
      <c r="H142" s="495">
        <f t="shared" si="4"/>
        <v>29000</v>
      </c>
      <c r="I142" s="573"/>
    </row>
    <row r="143" spans="2:9" ht="15" customHeight="1">
      <c r="B143" s="123"/>
      <c r="C143" s="97"/>
      <c r="D143" s="98" t="s">
        <v>124</v>
      </c>
      <c r="E143" s="23" t="s">
        <v>91</v>
      </c>
      <c r="F143" s="435">
        <v>179000</v>
      </c>
      <c r="G143" s="445">
        <v>-14000</v>
      </c>
      <c r="H143" s="495">
        <f t="shared" si="4"/>
        <v>165000</v>
      </c>
      <c r="I143" s="573" t="s">
        <v>542</v>
      </c>
    </row>
    <row r="144" spans="2:9" ht="15" customHeight="1">
      <c r="B144" s="123"/>
      <c r="C144" s="97"/>
      <c r="D144" s="98" t="s">
        <v>124</v>
      </c>
      <c r="E144" s="23" t="s">
        <v>458</v>
      </c>
      <c r="F144" s="435">
        <v>10000</v>
      </c>
      <c r="G144" s="445"/>
      <c r="H144" s="495">
        <f t="shared" si="4"/>
        <v>10000</v>
      </c>
      <c r="I144" s="573"/>
    </row>
    <row r="145" spans="2:9" ht="15" customHeight="1">
      <c r="B145" s="123"/>
      <c r="C145" s="97"/>
      <c r="D145" s="98" t="s">
        <v>164</v>
      </c>
      <c r="E145" s="23" t="s">
        <v>382</v>
      </c>
      <c r="F145" s="435">
        <v>21000</v>
      </c>
      <c r="G145" s="445"/>
      <c r="H145" s="495">
        <f t="shared" si="4"/>
        <v>21000</v>
      </c>
      <c r="I145" s="573"/>
    </row>
    <row r="146" spans="2:9" ht="15" customHeight="1">
      <c r="B146" s="123"/>
      <c r="C146" s="97"/>
      <c r="D146" s="98" t="s">
        <v>148</v>
      </c>
      <c r="E146" s="23" t="s">
        <v>95</v>
      </c>
      <c r="F146" s="435">
        <v>237000</v>
      </c>
      <c r="G146" s="445"/>
      <c r="H146" s="495">
        <f t="shared" si="4"/>
        <v>237000</v>
      </c>
      <c r="I146" s="573"/>
    </row>
    <row r="147" spans="2:9" ht="15" customHeight="1">
      <c r="B147" s="123"/>
      <c r="C147" s="97"/>
      <c r="D147" s="98" t="s">
        <v>149</v>
      </c>
      <c r="E147" s="23" t="s">
        <v>96</v>
      </c>
      <c r="F147" s="435">
        <v>85000</v>
      </c>
      <c r="G147" s="445"/>
      <c r="H147" s="495">
        <f t="shared" si="4"/>
        <v>85000</v>
      </c>
      <c r="I147" s="573"/>
    </row>
    <row r="148" spans="2:9" ht="15" customHeight="1">
      <c r="B148" s="123"/>
      <c r="C148" s="97"/>
      <c r="D148" s="97" t="s">
        <v>176</v>
      </c>
      <c r="E148" s="23" t="s">
        <v>97</v>
      </c>
      <c r="F148" s="435">
        <v>5900</v>
      </c>
      <c r="G148" s="445"/>
      <c r="H148" s="495">
        <f t="shared" si="4"/>
        <v>5900</v>
      </c>
      <c r="I148" s="573"/>
    </row>
    <row r="149" spans="2:9" ht="15" customHeight="1">
      <c r="B149" s="123"/>
      <c r="C149" s="97"/>
      <c r="D149" s="98" t="s">
        <v>89</v>
      </c>
      <c r="E149" s="23" t="s">
        <v>90</v>
      </c>
      <c r="F149" s="435">
        <v>100000</v>
      </c>
      <c r="G149" s="445"/>
      <c r="H149" s="495">
        <f t="shared" si="4"/>
        <v>100000</v>
      </c>
      <c r="I149" s="573"/>
    </row>
    <row r="150" spans="2:9" ht="15" customHeight="1">
      <c r="B150" s="123"/>
      <c r="C150" s="97"/>
      <c r="D150" s="106">
        <v>4360</v>
      </c>
      <c r="E150" s="23" t="s">
        <v>357</v>
      </c>
      <c r="F150" s="435">
        <v>12000</v>
      </c>
      <c r="G150" s="445"/>
      <c r="H150" s="495">
        <f t="shared" si="4"/>
        <v>12000</v>
      </c>
      <c r="I150" s="573"/>
    </row>
    <row r="151" spans="2:9" ht="15" customHeight="1">
      <c r="B151" s="123"/>
      <c r="C151" s="97"/>
      <c r="D151" s="98" t="s">
        <v>144</v>
      </c>
      <c r="E151" s="23" t="s">
        <v>98</v>
      </c>
      <c r="F151" s="435">
        <v>5000</v>
      </c>
      <c r="G151" s="445"/>
      <c r="H151" s="495">
        <f t="shared" si="4"/>
        <v>5000</v>
      </c>
      <c r="I151" s="573"/>
    </row>
    <row r="152" spans="2:9" ht="15" customHeight="1">
      <c r="B152" s="123"/>
      <c r="C152" s="97"/>
      <c r="D152" s="98" t="s">
        <v>129</v>
      </c>
      <c r="E152" s="23" t="s">
        <v>99</v>
      </c>
      <c r="F152" s="435">
        <v>7900</v>
      </c>
      <c r="G152" s="445"/>
      <c r="H152" s="495">
        <f t="shared" si="4"/>
        <v>7900</v>
      </c>
      <c r="I152" s="573"/>
    </row>
    <row r="153" spans="2:9" ht="15" customHeight="1">
      <c r="B153" s="123"/>
      <c r="C153" s="97"/>
      <c r="D153" s="98" t="s">
        <v>150</v>
      </c>
      <c r="E153" s="23" t="s">
        <v>151</v>
      </c>
      <c r="F153" s="435">
        <v>244000</v>
      </c>
      <c r="G153" s="445">
        <v>9200</v>
      </c>
      <c r="H153" s="495">
        <f t="shared" si="4"/>
        <v>253200</v>
      </c>
      <c r="I153" s="573" t="s">
        <v>542</v>
      </c>
    </row>
    <row r="154" spans="2:9" ht="15" customHeight="1">
      <c r="B154" s="123"/>
      <c r="C154" s="97"/>
      <c r="D154" s="106">
        <v>4480</v>
      </c>
      <c r="E154" s="23" t="s">
        <v>280</v>
      </c>
      <c r="F154" s="435">
        <v>100</v>
      </c>
      <c r="G154" s="445"/>
      <c r="H154" s="495">
        <f t="shared" si="4"/>
        <v>100</v>
      </c>
      <c r="I154" s="573"/>
    </row>
    <row r="155" spans="2:9" ht="15" customHeight="1">
      <c r="B155" s="123"/>
      <c r="C155" s="97"/>
      <c r="D155" s="106">
        <v>4610</v>
      </c>
      <c r="E155" s="23" t="s">
        <v>305</v>
      </c>
      <c r="F155" s="435">
        <v>0</v>
      </c>
      <c r="G155" s="445">
        <v>100</v>
      </c>
      <c r="H155" s="495">
        <f t="shared" si="4"/>
        <v>100</v>
      </c>
      <c r="I155" s="573" t="s">
        <v>542</v>
      </c>
    </row>
    <row r="156" spans="2:9" ht="15" customHeight="1">
      <c r="B156" s="123"/>
      <c r="C156" s="97"/>
      <c r="D156" s="106">
        <v>4700</v>
      </c>
      <c r="E156" s="23" t="s">
        <v>152</v>
      </c>
      <c r="F156" s="435">
        <v>2200</v>
      </c>
      <c r="G156" s="445"/>
      <c r="H156" s="495">
        <f t="shared" si="4"/>
        <v>2200</v>
      </c>
      <c r="I156" s="573"/>
    </row>
    <row r="157" spans="2:9" ht="15" customHeight="1">
      <c r="B157" s="123"/>
      <c r="C157" s="97"/>
      <c r="D157" s="98" t="s">
        <v>120</v>
      </c>
      <c r="E157" s="23" t="s">
        <v>121</v>
      </c>
      <c r="F157" s="435">
        <v>300000</v>
      </c>
      <c r="G157" s="445">
        <v>14000</v>
      </c>
      <c r="H157" s="572">
        <f t="shared" si="4"/>
        <v>314000</v>
      </c>
      <c r="I157" s="573" t="s">
        <v>542</v>
      </c>
    </row>
    <row r="158" spans="2:9" ht="16.5" customHeight="1">
      <c r="B158" s="123"/>
      <c r="C158" s="239" t="s">
        <v>165</v>
      </c>
      <c r="D158" s="238"/>
      <c r="E158" s="208" t="s">
        <v>253</v>
      </c>
      <c r="F158" s="422">
        <f>SUM(F159:F176)</f>
        <v>838900</v>
      </c>
      <c r="G158" s="422">
        <f>SUM(G159:G176)</f>
        <v>0</v>
      </c>
      <c r="H158" s="422">
        <f>SUM(H159:H176)</f>
        <v>838900</v>
      </c>
      <c r="I158" s="573"/>
    </row>
    <row r="159" spans="2:9" ht="15" customHeight="1">
      <c r="B159" s="123"/>
      <c r="C159" s="97"/>
      <c r="D159" s="98" t="s">
        <v>92</v>
      </c>
      <c r="E159" s="23" t="s">
        <v>303</v>
      </c>
      <c r="F159" s="435">
        <v>22500</v>
      </c>
      <c r="G159" s="445"/>
      <c r="H159" s="495">
        <f aca="true" t="shared" si="5" ref="H159:H176">F159+G159</f>
        <v>22500</v>
      </c>
      <c r="I159" s="573"/>
    </row>
    <row r="160" spans="2:9" ht="15" customHeight="1">
      <c r="B160" s="123"/>
      <c r="C160" s="97"/>
      <c r="D160" s="98" t="s">
        <v>137</v>
      </c>
      <c r="E160" s="23" t="s">
        <v>138</v>
      </c>
      <c r="F160" s="435">
        <v>378700</v>
      </c>
      <c r="G160" s="445">
        <v>-1930</v>
      </c>
      <c r="H160" s="495">
        <f t="shared" si="5"/>
        <v>376770</v>
      </c>
      <c r="I160" s="573" t="s">
        <v>542</v>
      </c>
    </row>
    <row r="161" spans="2:9" ht="15" customHeight="1">
      <c r="B161" s="123"/>
      <c r="C161" s="97"/>
      <c r="D161" s="98" t="s">
        <v>147</v>
      </c>
      <c r="E161" s="23" t="s">
        <v>93</v>
      </c>
      <c r="F161" s="435">
        <v>30300</v>
      </c>
      <c r="G161" s="445">
        <v>1020</v>
      </c>
      <c r="H161" s="495">
        <f t="shared" si="5"/>
        <v>31320</v>
      </c>
      <c r="I161" s="573" t="s">
        <v>542</v>
      </c>
    </row>
    <row r="162" spans="2:9" ht="15" customHeight="1">
      <c r="B162" s="123"/>
      <c r="C162" s="97"/>
      <c r="D162" s="98" t="s">
        <v>139</v>
      </c>
      <c r="E162" s="23" t="s">
        <v>140</v>
      </c>
      <c r="F162" s="435">
        <v>73300</v>
      </c>
      <c r="G162" s="445"/>
      <c r="H162" s="495">
        <f t="shared" si="5"/>
        <v>73300</v>
      </c>
      <c r="I162" s="573"/>
    </row>
    <row r="163" spans="2:9" ht="15" customHeight="1">
      <c r="B163" s="123"/>
      <c r="C163" s="97"/>
      <c r="D163" s="98" t="s">
        <v>141</v>
      </c>
      <c r="E163" s="23" t="s">
        <v>142</v>
      </c>
      <c r="F163" s="435">
        <v>10500</v>
      </c>
      <c r="G163" s="445"/>
      <c r="H163" s="495">
        <f t="shared" si="5"/>
        <v>10500</v>
      </c>
      <c r="I163" s="573"/>
    </row>
    <row r="164" spans="2:9" ht="15" customHeight="1">
      <c r="B164" s="123"/>
      <c r="C164" s="97"/>
      <c r="D164" s="97">
        <v>4170</v>
      </c>
      <c r="E164" s="23" t="s">
        <v>94</v>
      </c>
      <c r="F164" s="435">
        <v>5000</v>
      </c>
      <c r="G164" s="445"/>
      <c r="H164" s="495">
        <f t="shared" si="5"/>
        <v>5000</v>
      </c>
      <c r="I164" s="573"/>
    </row>
    <row r="165" spans="2:9" ht="15" customHeight="1">
      <c r="B165" s="123"/>
      <c r="C165" s="97"/>
      <c r="D165" s="98" t="s">
        <v>124</v>
      </c>
      <c r="E165" s="23" t="s">
        <v>91</v>
      </c>
      <c r="F165" s="435">
        <v>11600</v>
      </c>
      <c r="G165" s="445"/>
      <c r="H165" s="495">
        <f t="shared" si="5"/>
        <v>11600</v>
      </c>
      <c r="I165" s="573"/>
    </row>
    <row r="166" spans="2:9" ht="15" customHeight="1">
      <c r="B166" s="123"/>
      <c r="C166" s="97"/>
      <c r="D166" s="98" t="s">
        <v>124</v>
      </c>
      <c r="E166" s="23" t="s">
        <v>459</v>
      </c>
      <c r="F166" s="435">
        <v>4000</v>
      </c>
      <c r="G166" s="445"/>
      <c r="H166" s="495">
        <f t="shared" si="5"/>
        <v>4000</v>
      </c>
      <c r="I166" s="573"/>
    </row>
    <row r="167" spans="2:9" ht="15" customHeight="1">
      <c r="B167" s="123"/>
      <c r="C167" s="97"/>
      <c r="D167" s="98" t="s">
        <v>164</v>
      </c>
      <c r="E167" s="23" t="s">
        <v>382</v>
      </c>
      <c r="F167" s="435">
        <v>3000</v>
      </c>
      <c r="G167" s="445"/>
      <c r="H167" s="495">
        <f t="shared" si="5"/>
        <v>3000</v>
      </c>
      <c r="I167" s="573"/>
    </row>
    <row r="168" spans="2:9" ht="15" customHeight="1">
      <c r="B168" s="123"/>
      <c r="C168" s="97"/>
      <c r="D168" s="98" t="s">
        <v>148</v>
      </c>
      <c r="E168" s="23" t="s">
        <v>95</v>
      </c>
      <c r="F168" s="435">
        <v>24000</v>
      </c>
      <c r="G168" s="445"/>
      <c r="H168" s="495">
        <f t="shared" si="5"/>
        <v>24000</v>
      </c>
      <c r="I168" s="573"/>
    </row>
    <row r="169" spans="2:9" ht="15" customHeight="1">
      <c r="B169" s="123"/>
      <c r="C169" s="97"/>
      <c r="D169" s="98" t="s">
        <v>149</v>
      </c>
      <c r="E169" s="23" t="s">
        <v>96</v>
      </c>
      <c r="F169" s="435">
        <v>10000</v>
      </c>
      <c r="G169" s="445"/>
      <c r="H169" s="495">
        <f t="shared" si="5"/>
        <v>10000</v>
      </c>
      <c r="I169" s="573"/>
    </row>
    <row r="170" spans="2:9" ht="15" customHeight="1">
      <c r="B170" s="123"/>
      <c r="C170" s="97"/>
      <c r="D170" s="97" t="s">
        <v>176</v>
      </c>
      <c r="E170" s="23" t="s">
        <v>97</v>
      </c>
      <c r="F170" s="435">
        <v>600</v>
      </c>
      <c r="G170" s="445"/>
      <c r="H170" s="495">
        <f t="shared" si="5"/>
        <v>600</v>
      </c>
      <c r="I170" s="573"/>
    </row>
    <row r="171" spans="2:9" ht="15" customHeight="1">
      <c r="B171" s="123"/>
      <c r="C171" s="97"/>
      <c r="D171" s="98" t="s">
        <v>89</v>
      </c>
      <c r="E171" s="23" t="s">
        <v>90</v>
      </c>
      <c r="F171" s="435">
        <v>8000</v>
      </c>
      <c r="G171" s="445"/>
      <c r="H171" s="495">
        <f t="shared" si="5"/>
        <v>8000</v>
      </c>
      <c r="I171" s="573"/>
    </row>
    <row r="172" spans="2:9" ht="24">
      <c r="B172" s="123"/>
      <c r="C172" s="97"/>
      <c r="D172" s="106">
        <v>4330</v>
      </c>
      <c r="E172" s="23" t="s">
        <v>177</v>
      </c>
      <c r="F172" s="435">
        <v>230000</v>
      </c>
      <c r="G172" s="445"/>
      <c r="H172" s="495">
        <f t="shared" si="5"/>
        <v>230000</v>
      </c>
      <c r="I172" s="573"/>
    </row>
    <row r="173" spans="2:9" ht="15" customHeight="1">
      <c r="B173" s="123"/>
      <c r="C173" s="97"/>
      <c r="D173" s="106">
        <v>4360</v>
      </c>
      <c r="E173" s="23" t="s">
        <v>357</v>
      </c>
      <c r="F173" s="435">
        <v>1500</v>
      </c>
      <c r="G173" s="445"/>
      <c r="H173" s="495">
        <f t="shared" si="5"/>
        <v>1500</v>
      </c>
      <c r="I173" s="573"/>
    </row>
    <row r="174" spans="2:9" ht="15" customHeight="1">
      <c r="B174" s="123"/>
      <c r="C174" s="97"/>
      <c r="D174" s="98" t="s">
        <v>129</v>
      </c>
      <c r="E174" s="23" t="s">
        <v>99</v>
      </c>
      <c r="F174" s="435">
        <v>900</v>
      </c>
      <c r="G174" s="445"/>
      <c r="H174" s="495">
        <f t="shared" si="5"/>
        <v>900</v>
      </c>
      <c r="I174" s="573"/>
    </row>
    <row r="175" spans="2:9" ht="15" customHeight="1">
      <c r="B175" s="123"/>
      <c r="C175" s="97"/>
      <c r="D175" s="98" t="s">
        <v>150</v>
      </c>
      <c r="E175" s="23" t="s">
        <v>151</v>
      </c>
      <c r="F175" s="435">
        <v>24900</v>
      </c>
      <c r="G175" s="445">
        <v>910</v>
      </c>
      <c r="H175" s="495">
        <f t="shared" si="5"/>
        <v>25810</v>
      </c>
      <c r="I175" s="573" t="s">
        <v>542</v>
      </c>
    </row>
    <row r="176" spans="2:9" ht="15" customHeight="1">
      <c r="B176" s="123"/>
      <c r="C176" s="97"/>
      <c r="D176" s="106">
        <v>4480</v>
      </c>
      <c r="E176" s="23" t="s">
        <v>280</v>
      </c>
      <c r="F176" s="435">
        <v>100</v>
      </c>
      <c r="G176" s="445"/>
      <c r="H176" s="495">
        <f t="shared" si="5"/>
        <v>100</v>
      </c>
      <c r="I176" s="573"/>
    </row>
    <row r="177" spans="2:9" ht="15" customHeight="1">
      <c r="B177" s="124"/>
      <c r="C177" s="239" t="s">
        <v>166</v>
      </c>
      <c r="D177" s="238"/>
      <c r="E177" s="208" t="s">
        <v>254</v>
      </c>
      <c r="F177" s="422">
        <f>SUM(F178:F197)</f>
        <v>2180900</v>
      </c>
      <c r="G177" s="422">
        <f>SUM(G178:G197)</f>
        <v>-120</v>
      </c>
      <c r="H177" s="422">
        <f>SUM(H178:H197)</f>
        <v>2180780</v>
      </c>
      <c r="I177" s="573"/>
    </row>
    <row r="178" spans="2:9" ht="15" customHeight="1">
      <c r="B178" s="123"/>
      <c r="C178" s="97"/>
      <c r="D178" s="98" t="s">
        <v>92</v>
      </c>
      <c r="E178" s="23" t="s">
        <v>303</v>
      </c>
      <c r="F178" s="435">
        <v>53000</v>
      </c>
      <c r="G178" s="445"/>
      <c r="H178" s="495">
        <f aca="true" t="shared" si="6" ref="H178:H197">F178+G178</f>
        <v>53000</v>
      </c>
      <c r="I178" s="573"/>
    </row>
    <row r="179" spans="2:9" ht="15" customHeight="1">
      <c r="B179" s="123"/>
      <c r="C179" s="97"/>
      <c r="D179" s="98" t="s">
        <v>137</v>
      </c>
      <c r="E179" s="23" t="s">
        <v>138</v>
      </c>
      <c r="F179" s="435">
        <v>1060300</v>
      </c>
      <c r="G179" s="445"/>
      <c r="H179" s="495">
        <f t="shared" si="6"/>
        <v>1060300</v>
      </c>
      <c r="I179" s="573"/>
    </row>
    <row r="180" spans="2:9" ht="15" customHeight="1">
      <c r="B180" s="123"/>
      <c r="C180" s="97"/>
      <c r="D180" s="98" t="s">
        <v>147</v>
      </c>
      <c r="E180" s="23" t="s">
        <v>93</v>
      </c>
      <c r="F180" s="435">
        <v>86500</v>
      </c>
      <c r="G180" s="445">
        <v>-2460</v>
      </c>
      <c r="H180" s="495">
        <f t="shared" si="6"/>
        <v>84040</v>
      </c>
      <c r="I180" s="573" t="s">
        <v>542</v>
      </c>
    </row>
    <row r="181" spans="2:9" ht="15" customHeight="1">
      <c r="B181" s="123"/>
      <c r="C181" s="97"/>
      <c r="D181" s="98" t="s">
        <v>139</v>
      </c>
      <c r="E181" s="23" t="s">
        <v>140</v>
      </c>
      <c r="F181" s="435">
        <v>205200</v>
      </c>
      <c r="G181" s="445"/>
      <c r="H181" s="495">
        <f t="shared" si="6"/>
        <v>205200</v>
      </c>
      <c r="I181" s="573"/>
    </row>
    <row r="182" spans="2:9" ht="15" customHeight="1">
      <c r="B182" s="123"/>
      <c r="C182" s="97"/>
      <c r="D182" s="98" t="s">
        <v>141</v>
      </c>
      <c r="E182" s="23" t="s">
        <v>142</v>
      </c>
      <c r="F182" s="435">
        <v>29200</v>
      </c>
      <c r="G182" s="445"/>
      <c r="H182" s="495">
        <f t="shared" si="6"/>
        <v>29200</v>
      </c>
      <c r="I182" s="573"/>
    </row>
    <row r="183" spans="2:9" ht="15" customHeight="1">
      <c r="B183" s="123"/>
      <c r="C183" s="97"/>
      <c r="D183" s="97">
        <v>4170</v>
      </c>
      <c r="E183" s="23" t="s">
        <v>94</v>
      </c>
      <c r="F183" s="435">
        <v>9000</v>
      </c>
      <c r="G183" s="445"/>
      <c r="H183" s="495">
        <f t="shared" si="6"/>
        <v>9000</v>
      </c>
      <c r="I183" s="573"/>
    </row>
    <row r="184" spans="2:9" ht="15" customHeight="1">
      <c r="B184" s="123"/>
      <c r="C184" s="97"/>
      <c r="D184" s="98" t="s">
        <v>124</v>
      </c>
      <c r="E184" s="23" t="s">
        <v>91</v>
      </c>
      <c r="F184" s="435">
        <v>50000</v>
      </c>
      <c r="G184" s="445"/>
      <c r="H184" s="495">
        <f t="shared" si="6"/>
        <v>50000</v>
      </c>
      <c r="I184" s="573"/>
    </row>
    <row r="185" spans="2:9" ht="15" customHeight="1">
      <c r="B185" s="123"/>
      <c r="C185" s="97"/>
      <c r="D185" s="98" t="s">
        <v>164</v>
      </c>
      <c r="E185" s="23" t="s">
        <v>382</v>
      </c>
      <c r="F185" s="435">
        <v>8000</v>
      </c>
      <c r="G185" s="445"/>
      <c r="H185" s="495">
        <f t="shared" si="6"/>
        <v>8000</v>
      </c>
      <c r="I185" s="573"/>
    </row>
    <row r="186" spans="2:9" ht="15" customHeight="1">
      <c r="B186" s="123"/>
      <c r="C186" s="97"/>
      <c r="D186" s="98" t="s">
        <v>148</v>
      </c>
      <c r="E186" s="23" t="s">
        <v>95</v>
      </c>
      <c r="F186" s="435">
        <v>95000</v>
      </c>
      <c r="G186" s="445"/>
      <c r="H186" s="495">
        <f t="shared" si="6"/>
        <v>95000</v>
      </c>
      <c r="I186" s="573"/>
    </row>
    <row r="187" spans="2:9" ht="15" customHeight="1">
      <c r="B187" s="123"/>
      <c r="C187" s="97"/>
      <c r="D187" s="98" t="s">
        <v>149</v>
      </c>
      <c r="E187" s="23" t="s">
        <v>96</v>
      </c>
      <c r="F187" s="435">
        <v>35000</v>
      </c>
      <c r="G187" s="445"/>
      <c r="H187" s="495">
        <f t="shared" si="6"/>
        <v>35000</v>
      </c>
      <c r="I187" s="573"/>
    </row>
    <row r="188" spans="2:9" ht="15" customHeight="1">
      <c r="B188" s="123"/>
      <c r="C188" s="97"/>
      <c r="D188" s="97" t="s">
        <v>176</v>
      </c>
      <c r="E188" s="23" t="s">
        <v>97</v>
      </c>
      <c r="F188" s="435">
        <v>1200</v>
      </c>
      <c r="G188" s="445"/>
      <c r="H188" s="495">
        <f t="shared" si="6"/>
        <v>1200</v>
      </c>
      <c r="I188" s="573"/>
    </row>
    <row r="189" spans="2:9" ht="15" customHeight="1">
      <c r="B189" s="123"/>
      <c r="C189" s="97"/>
      <c r="D189" s="98" t="s">
        <v>89</v>
      </c>
      <c r="E189" s="23" t="s">
        <v>90</v>
      </c>
      <c r="F189" s="435">
        <v>43000</v>
      </c>
      <c r="G189" s="445"/>
      <c r="H189" s="495">
        <f t="shared" si="6"/>
        <v>43000</v>
      </c>
      <c r="I189" s="573"/>
    </row>
    <row r="190" spans="2:9" ht="24">
      <c r="B190" s="123"/>
      <c r="C190" s="97"/>
      <c r="D190" s="106">
        <v>4330</v>
      </c>
      <c r="E190" s="23" t="s">
        <v>177</v>
      </c>
      <c r="F190" s="435">
        <v>230000</v>
      </c>
      <c r="G190" s="445"/>
      <c r="H190" s="495">
        <f t="shared" si="6"/>
        <v>230000</v>
      </c>
      <c r="I190" s="573"/>
    </row>
    <row r="191" spans="2:9" ht="15" customHeight="1">
      <c r="B191" s="123"/>
      <c r="C191" s="97"/>
      <c r="D191" s="106">
        <v>4360</v>
      </c>
      <c r="E191" s="23" t="s">
        <v>357</v>
      </c>
      <c r="F191" s="435">
        <v>5000</v>
      </c>
      <c r="G191" s="445"/>
      <c r="H191" s="495">
        <f t="shared" si="6"/>
        <v>5000</v>
      </c>
      <c r="I191" s="573"/>
    </row>
    <row r="192" spans="2:9" ht="15" customHeight="1">
      <c r="B192" s="123"/>
      <c r="C192" s="97"/>
      <c r="D192" s="98" t="s">
        <v>144</v>
      </c>
      <c r="E192" s="23" t="s">
        <v>98</v>
      </c>
      <c r="F192" s="435">
        <v>3000</v>
      </c>
      <c r="G192" s="445"/>
      <c r="H192" s="495">
        <f t="shared" si="6"/>
        <v>3000</v>
      </c>
      <c r="I192" s="573"/>
    </row>
    <row r="193" spans="2:9" ht="15" customHeight="1">
      <c r="B193" s="123"/>
      <c r="C193" s="97"/>
      <c r="D193" s="97">
        <v>4430</v>
      </c>
      <c r="E193" s="23" t="s">
        <v>99</v>
      </c>
      <c r="F193" s="435">
        <v>3500</v>
      </c>
      <c r="G193" s="445"/>
      <c r="H193" s="495">
        <f t="shared" si="6"/>
        <v>3500</v>
      </c>
      <c r="I193" s="573"/>
    </row>
    <row r="194" spans="2:9" ht="15" customHeight="1">
      <c r="B194" s="123"/>
      <c r="C194" s="97"/>
      <c r="D194" s="98" t="s">
        <v>150</v>
      </c>
      <c r="E194" s="23" t="s">
        <v>151</v>
      </c>
      <c r="F194" s="435">
        <v>63100</v>
      </c>
      <c r="G194" s="445">
        <v>2340</v>
      </c>
      <c r="H194" s="495">
        <f t="shared" si="6"/>
        <v>65440</v>
      </c>
      <c r="I194" s="573" t="s">
        <v>542</v>
      </c>
    </row>
    <row r="195" spans="2:9" ht="15" customHeight="1">
      <c r="B195" s="123"/>
      <c r="C195" s="97"/>
      <c r="D195" s="106">
        <v>4480</v>
      </c>
      <c r="E195" s="23" t="s">
        <v>280</v>
      </c>
      <c r="F195" s="435">
        <v>100</v>
      </c>
      <c r="G195" s="445"/>
      <c r="H195" s="495">
        <f t="shared" si="6"/>
        <v>100</v>
      </c>
      <c r="I195" s="573"/>
    </row>
    <row r="196" spans="2:9" ht="15" customHeight="1">
      <c r="B196" s="123"/>
      <c r="C196" s="97"/>
      <c r="D196" s="106">
        <v>4700</v>
      </c>
      <c r="E196" s="23" t="s">
        <v>152</v>
      </c>
      <c r="F196" s="435">
        <v>800</v>
      </c>
      <c r="G196" s="445"/>
      <c r="H196" s="495">
        <f t="shared" si="6"/>
        <v>800</v>
      </c>
      <c r="I196" s="573"/>
    </row>
    <row r="197" spans="2:9" ht="15" customHeight="1">
      <c r="B197" s="123"/>
      <c r="C197" s="97"/>
      <c r="D197" s="98" t="s">
        <v>120</v>
      </c>
      <c r="E197" s="23" t="s">
        <v>121</v>
      </c>
      <c r="F197" s="435">
        <v>200000</v>
      </c>
      <c r="G197" s="445"/>
      <c r="H197" s="495">
        <f t="shared" si="6"/>
        <v>200000</v>
      </c>
      <c r="I197" s="573"/>
    </row>
    <row r="198" spans="2:9" ht="15" customHeight="1">
      <c r="B198" s="124"/>
      <c r="C198" s="239" t="s">
        <v>167</v>
      </c>
      <c r="D198" s="238"/>
      <c r="E198" s="208" t="s">
        <v>208</v>
      </c>
      <c r="F198" s="422">
        <f>SUM(F199:F204)</f>
        <v>450900</v>
      </c>
      <c r="G198" s="422">
        <f>SUM(G199:G204)</f>
        <v>-34</v>
      </c>
      <c r="H198" s="422">
        <f>SUM(H199:H204)</f>
        <v>450866</v>
      </c>
      <c r="I198" s="573"/>
    </row>
    <row r="199" spans="2:9" ht="15" customHeight="1">
      <c r="B199" s="123"/>
      <c r="C199" s="97"/>
      <c r="D199" s="98" t="s">
        <v>92</v>
      </c>
      <c r="E199" s="23" t="s">
        <v>303</v>
      </c>
      <c r="F199" s="435">
        <v>20300</v>
      </c>
      <c r="G199" s="445"/>
      <c r="H199" s="495">
        <f aca="true" t="shared" si="7" ref="H199:H204">F199+G199</f>
        <v>20300</v>
      </c>
      <c r="I199" s="573"/>
    </row>
    <row r="200" spans="2:9" ht="15" customHeight="1">
      <c r="B200" s="123"/>
      <c r="C200" s="97"/>
      <c r="D200" s="98" t="s">
        <v>137</v>
      </c>
      <c r="E200" s="23" t="s">
        <v>138</v>
      </c>
      <c r="F200" s="435">
        <v>319200</v>
      </c>
      <c r="G200" s="445">
        <v>-3124</v>
      </c>
      <c r="H200" s="495">
        <f t="shared" si="7"/>
        <v>316076</v>
      </c>
      <c r="I200" s="573" t="s">
        <v>542</v>
      </c>
    </row>
    <row r="201" spans="2:9" ht="15" customHeight="1">
      <c r="B201" s="123"/>
      <c r="C201" s="97"/>
      <c r="D201" s="98" t="s">
        <v>147</v>
      </c>
      <c r="E201" s="23" t="s">
        <v>93</v>
      </c>
      <c r="F201" s="435">
        <v>25500</v>
      </c>
      <c r="G201" s="445">
        <v>2340</v>
      </c>
      <c r="H201" s="495">
        <f t="shared" si="7"/>
        <v>27840</v>
      </c>
      <c r="I201" s="573" t="s">
        <v>542</v>
      </c>
    </row>
    <row r="202" spans="2:9" ht="15" customHeight="1">
      <c r="B202" s="123"/>
      <c r="C202" s="97"/>
      <c r="D202" s="98" t="s">
        <v>139</v>
      </c>
      <c r="E202" s="23" t="s">
        <v>140</v>
      </c>
      <c r="F202" s="435">
        <v>62800</v>
      </c>
      <c r="G202" s="445"/>
      <c r="H202" s="495">
        <f t="shared" si="7"/>
        <v>62800</v>
      </c>
      <c r="I202" s="573"/>
    </row>
    <row r="203" spans="2:9" ht="15" customHeight="1">
      <c r="B203" s="123"/>
      <c r="C203" s="97"/>
      <c r="D203" s="98" t="s">
        <v>141</v>
      </c>
      <c r="E203" s="23" t="s">
        <v>142</v>
      </c>
      <c r="F203" s="435">
        <v>8900</v>
      </c>
      <c r="G203" s="445"/>
      <c r="H203" s="495">
        <f t="shared" si="7"/>
        <v>8900</v>
      </c>
      <c r="I203" s="573"/>
    </row>
    <row r="204" spans="2:9" ht="15" customHeight="1">
      <c r="B204" s="123"/>
      <c r="C204" s="97"/>
      <c r="D204" s="98" t="s">
        <v>150</v>
      </c>
      <c r="E204" s="23" t="s">
        <v>151</v>
      </c>
      <c r="F204" s="435">
        <v>14200</v>
      </c>
      <c r="G204" s="445">
        <v>750</v>
      </c>
      <c r="H204" s="495">
        <f t="shared" si="7"/>
        <v>14950</v>
      </c>
      <c r="I204" s="573" t="s">
        <v>542</v>
      </c>
    </row>
    <row r="205" spans="2:9" ht="15" customHeight="1">
      <c r="B205" s="124"/>
      <c r="C205" s="239" t="s">
        <v>168</v>
      </c>
      <c r="D205" s="238"/>
      <c r="E205" s="208" t="s">
        <v>255</v>
      </c>
      <c r="F205" s="422">
        <f>SUM(F206:F217)</f>
        <v>551900</v>
      </c>
      <c r="G205" s="422">
        <f>SUM(G206:G217)</f>
        <v>-165</v>
      </c>
      <c r="H205" s="422">
        <f>SUM(H206:H217)</f>
        <v>551735</v>
      </c>
      <c r="I205" s="573"/>
    </row>
    <row r="206" spans="2:9" ht="15" customHeight="1">
      <c r="B206" s="124"/>
      <c r="C206" s="99"/>
      <c r="D206" s="98" t="s">
        <v>92</v>
      </c>
      <c r="E206" s="23" t="s">
        <v>303</v>
      </c>
      <c r="F206" s="435">
        <v>200</v>
      </c>
      <c r="G206" s="445">
        <v>50</v>
      </c>
      <c r="H206" s="495">
        <f aca="true" t="shared" si="8" ref="H206:H217">F206+G206</f>
        <v>250</v>
      </c>
      <c r="I206" s="573" t="s">
        <v>542</v>
      </c>
    </row>
    <row r="207" spans="2:9" ht="15" customHeight="1">
      <c r="B207" s="124"/>
      <c r="C207" s="99"/>
      <c r="D207" s="98" t="s">
        <v>137</v>
      </c>
      <c r="E207" s="23" t="s">
        <v>138</v>
      </c>
      <c r="F207" s="435">
        <v>54400</v>
      </c>
      <c r="G207" s="445"/>
      <c r="H207" s="495">
        <f t="shared" si="8"/>
        <v>54400</v>
      </c>
      <c r="I207" s="573"/>
    </row>
    <row r="208" spans="2:9" ht="15" customHeight="1">
      <c r="B208" s="124"/>
      <c r="C208" s="99"/>
      <c r="D208" s="98" t="s">
        <v>147</v>
      </c>
      <c r="E208" s="23" t="s">
        <v>93</v>
      </c>
      <c r="F208" s="435">
        <v>3600</v>
      </c>
      <c r="G208" s="445">
        <v>-195</v>
      </c>
      <c r="H208" s="495">
        <f t="shared" si="8"/>
        <v>3405</v>
      </c>
      <c r="I208" s="573" t="s">
        <v>542</v>
      </c>
    </row>
    <row r="209" spans="2:9" ht="15" customHeight="1">
      <c r="B209" s="123"/>
      <c r="C209" s="97"/>
      <c r="D209" s="98" t="s">
        <v>139</v>
      </c>
      <c r="E209" s="23" t="s">
        <v>140</v>
      </c>
      <c r="F209" s="435">
        <v>8600</v>
      </c>
      <c r="G209" s="445">
        <v>-50</v>
      </c>
      <c r="H209" s="495">
        <f t="shared" si="8"/>
        <v>8550</v>
      </c>
      <c r="I209" s="573" t="s">
        <v>542</v>
      </c>
    </row>
    <row r="210" spans="2:9" ht="15" customHeight="1">
      <c r="B210" s="123"/>
      <c r="C210" s="97"/>
      <c r="D210" s="98" t="s">
        <v>141</v>
      </c>
      <c r="E210" s="23" t="s">
        <v>142</v>
      </c>
      <c r="F210" s="435">
        <v>1400</v>
      </c>
      <c r="G210" s="445"/>
      <c r="H210" s="495">
        <f t="shared" si="8"/>
        <v>1400</v>
      </c>
      <c r="I210" s="573"/>
    </row>
    <row r="211" spans="2:9" ht="15" customHeight="1">
      <c r="B211" s="123"/>
      <c r="C211" s="97"/>
      <c r="D211" s="97">
        <v>4170</v>
      </c>
      <c r="E211" s="23" t="s">
        <v>94</v>
      </c>
      <c r="F211" s="435">
        <v>10000</v>
      </c>
      <c r="G211" s="445"/>
      <c r="H211" s="495">
        <f t="shared" si="8"/>
        <v>10000</v>
      </c>
      <c r="I211" s="573"/>
    </row>
    <row r="212" spans="2:9" ht="15" customHeight="1">
      <c r="B212" s="123"/>
      <c r="C212" s="97"/>
      <c r="D212" s="97" t="s">
        <v>124</v>
      </c>
      <c r="E212" s="23" t="s">
        <v>91</v>
      </c>
      <c r="F212" s="435">
        <v>10000</v>
      </c>
      <c r="G212" s="445"/>
      <c r="H212" s="495">
        <f t="shared" si="8"/>
        <v>10000</v>
      </c>
      <c r="I212" s="573"/>
    </row>
    <row r="213" spans="2:9" ht="15" customHeight="1">
      <c r="B213" s="123"/>
      <c r="C213" s="97"/>
      <c r="D213" s="98" t="s">
        <v>149</v>
      </c>
      <c r="E213" s="23" t="s">
        <v>96</v>
      </c>
      <c r="F213" s="435">
        <v>10000</v>
      </c>
      <c r="G213" s="445"/>
      <c r="H213" s="495">
        <f t="shared" si="8"/>
        <v>10000</v>
      </c>
      <c r="I213" s="573"/>
    </row>
    <row r="214" spans="2:9" ht="15" customHeight="1">
      <c r="B214" s="123"/>
      <c r="C214" s="97"/>
      <c r="D214" s="97" t="s">
        <v>176</v>
      </c>
      <c r="E214" s="23" t="s">
        <v>97</v>
      </c>
      <c r="F214" s="435">
        <v>500</v>
      </c>
      <c r="G214" s="445"/>
      <c r="H214" s="495">
        <f t="shared" si="8"/>
        <v>500</v>
      </c>
      <c r="I214" s="573"/>
    </row>
    <row r="215" spans="2:9" ht="15" customHeight="1">
      <c r="B215" s="123"/>
      <c r="C215" s="97"/>
      <c r="D215" s="98" t="s">
        <v>89</v>
      </c>
      <c r="E215" s="23" t="s">
        <v>90</v>
      </c>
      <c r="F215" s="435">
        <v>450000</v>
      </c>
      <c r="G215" s="445"/>
      <c r="H215" s="495">
        <f t="shared" si="8"/>
        <v>450000</v>
      </c>
      <c r="I215" s="573"/>
    </row>
    <row r="216" spans="2:9" ht="15" customHeight="1">
      <c r="B216" s="123"/>
      <c r="C216" s="97"/>
      <c r="D216" s="98" t="s">
        <v>129</v>
      </c>
      <c r="E216" s="23" t="s">
        <v>99</v>
      </c>
      <c r="F216" s="435">
        <v>2000</v>
      </c>
      <c r="G216" s="445"/>
      <c r="H216" s="495">
        <f t="shared" si="8"/>
        <v>2000</v>
      </c>
      <c r="I216" s="573"/>
    </row>
    <row r="217" spans="2:9" ht="15" customHeight="1">
      <c r="B217" s="123"/>
      <c r="C217" s="97"/>
      <c r="D217" s="98" t="s">
        <v>150</v>
      </c>
      <c r="E217" s="23" t="s">
        <v>151</v>
      </c>
      <c r="F217" s="435">
        <v>1200</v>
      </c>
      <c r="G217" s="445">
        <v>30</v>
      </c>
      <c r="H217" s="495">
        <f t="shared" si="8"/>
        <v>1230</v>
      </c>
      <c r="I217" s="573" t="s">
        <v>542</v>
      </c>
    </row>
    <row r="218" spans="2:9" ht="15" customHeight="1">
      <c r="B218" s="124"/>
      <c r="C218" s="239" t="s">
        <v>169</v>
      </c>
      <c r="D218" s="238"/>
      <c r="E218" s="208" t="s">
        <v>256</v>
      </c>
      <c r="F218" s="422">
        <f>SUM(F219:F219)</f>
        <v>42900</v>
      </c>
      <c r="G218" s="422"/>
      <c r="H218" s="422">
        <f>SUM(H219:H219)</f>
        <v>42900</v>
      </c>
      <c r="I218" s="573"/>
    </row>
    <row r="219" spans="2:9" ht="15" customHeight="1">
      <c r="B219" s="123"/>
      <c r="C219" s="97"/>
      <c r="D219" s="106">
        <v>4700</v>
      </c>
      <c r="E219" s="23" t="s">
        <v>152</v>
      </c>
      <c r="F219" s="421">
        <v>42900</v>
      </c>
      <c r="G219" s="445"/>
      <c r="H219" s="495">
        <f>F219+G219</f>
        <v>42900</v>
      </c>
      <c r="I219" s="573"/>
    </row>
    <row r="220" spans="2:9" ht="15" customHeight="1">
      <c r="B220" s="123"/>
      <c r="C220" s="239" t="s">
        <v>350</v>
      </c>
      <c r="D220" s="238"/>
      <c r="E220" s="208" t="s">
        <v>358</v>
      </c>
      <c r="F220" s="422">
        <f>SUM(F221:F231)</f>
        <v>285200</v>
      </c>
      <c r="G220" s="422">
        <f>SUM(G221:G231)</f>
        <v>120</v>
      </c>
      <c r="H220" s="422">
        <f>SUM(H221:H231)</f>
        <v>285320</v>
      </c>
      <c r="I220" s="573"/>
    </row>
    <row r="221" spans="2:9" ht="15" customHeight="1">
      <c r="B221" s="123"/>
      <c r="C221" s="97"/>
      <c r="D221" s="98" t="s">
        <v>92</v>
      </c>
      <c r="E221" s="23" t="s">
        <v>303</v>
      </c>
      <c r="F221" s="421">
        <v>1000</v>
      </c>
      <c r="G221" s="445"/>
      <c r="H221" s="495">
        <f aca="true" t="shared" si="9" ref="H221:H231">F221+G221</f>
        <v>1000</v>
      </c>
      <c r="I221" s="573"/>
    </row>
    <row r="222" spans="2:9" ht="15" customHeight="1">
      <c r="B222" s="123"/>
      <c r="C222" s="97"/>
      <c r="D222" s="98" t="s">
        <v>137</v>
      </c>
      <c r="E222" s="23" t="s">
        <v>138</v>
      </c>
      <c r="F222" s="421">
        <v>106200</v>
      </c>
      <c r="G222" s="445"/>
      <c r="H222" s="495">
        <f t="shared" si="9"/>
        <v>106200</v>
      </c>
      <c r="I222" s="573"/>
    </row>
    <row r="223" spans="2:9" ht="15" customHeight="1">
      <c r="B223" s="123"/>
      <c r="C223" s="97"/>
      <c r="D223" s="98" t="s">
        <v>147</v>
      </c>
      <c r="E223" s="23" t="s">
        <v>93</v>
      </c>
      <c r="F223" s="421">
        <v>8600</v>
      </c>
      <c r="G223" s="445"/>
      <c r="H223" s="495">
        <f t="shared" si="9"/>
        <v>8600</v>
      </c>
      <c r="I223" s="573"/>
    </row>
    <row r="224" spans="2:9" ht="15" customHeight="1">
      <c r="B224" s="123"/>
      <c r="C224" s="97"/>
      <c r="D224" s="98" t="s">
        <v>139</v>
      </c>
      <c r="E224" s="23" t="s">
        <v>140</v>
      </c>
      <c r="F224" s="421">
        <v>19700</v>
      </c>
      <c r="G224" s="445"/>
      <c r="H224" s="495">
        <f t="shared" si="9"/>
        <v>19700</v>
      </c>
      <c r="I224" s="573"/>
    </row>
    <row r="225" spans="2:9" ht="15" customHeight="1">
      <c r="B225" s="123"/>
      <c r="C225" s="97"/>
      <c r="D225" s="98" t="s">
        <v>141</v>
      </c>
      <c r="E225" s="23" t="s">
        <v>142</v>
      </c>
      <c r="F225" s="421">
        <v>2800</v>
      </c>
      <c r="G225" s="445"/>
      <c r="H225" s="495">
        <f t="shared" si="9"/>
        <v>2800</v>
      </c>
      <c r="I225" s="573"/>
    </row>
    <row r="226" spans="2:9" ht="15" customHeight="1">
      <c r="B226" s="123"/>
      <c r="C226" s="97"/>
      <c r="D226" s="97">
        <v>4170</v>
      </c>
      <c r="E226" s="23" t="s">
        <v>94</v>
      </c>
      <c r="F226" s="421">
        <v>1000</v>
      </c>
      <c r="G226" s="445"/>
      <c r="H226" s="495">
        <f t="shared" si="9"/>
        <v>1000</v>
      </c>
      <c r="I226" s="573"/>
    </row>
    <row r="227" spans="2:9" ht="15" customHeight="1">
      <c r="B227" s="123"/>
      <c r="C227" s="97"/>
      <c r="D227" s="98" t="s">
        <v>124</v>
      </c>
      <c r="E227" s="23" t="s">
        <v>91</v>
      </c>
      <c r="F227" s="421">
        <v>10000</v>
      </c>
      <c r="G227" s="445"/>
      <c r="H227" s="495">
        <f t="shared" si="9"/>
        <v>10000</v>
      </c>
      <c r="I227" s="573"/>
    </row>
    <row r="228" spans="2:9" ht="15" customHeight="1">
      <c r="B228" s="123"/>
      <c r="C228" s="97"/>
      <c r="D228" s="106">
        <v>4220</v>
      </c>
      <c r="E228" s="23" t="s">
        <v>174</v>
      </c>
      <c r="F228" s="421">
        <v>130000</v>
      </c>
      <c r="G228" s="445"/>
      <c r="H228" s="495">
        <f t="shared" si="9"/>
        <v>130000</v>
      </c>
      <c r="I228" s="573"/>
    </row>
    <row r="229" spans="2:9" ht="15" customHeight="1">
      <c r="B229" s="123"/>
      <c r="C229" s="97"/>
      <c r="D229" s="97" t="s">
        <v>176</v>
      </c>
      <c r="E229" s="23" t="s">
        <v>97</v>
      </c>
      <c r="F229" s="421">
        <v>300</v>
      </c>
      <c r="G229" s="445"/>
      <c r="H229" s="495">
        <f t="shared" si="9"/>
        <v>300</v>
      </c>
      <c r="I229" s="573"/>
    </row>
    <row r="230" spans="2:9" ht="15" customHeight="1">
      <c r="B230" s="123"/>
      <c r="C230" s="97"/>
      <c r="D230" s="98" t="s">
        <v>150</v>
      </c>
      <c r="E230" s="23" t="s">
        <v>151</v>
      </c>
      <c r="F230" s="421">
        <v>4800</v>
      </c>
      <c r="G230" s="445">
        <v>120</v>
      </c>
      <c r="H230" s="495">
        <f t="shared" si="9"/>
        <v>4920</v>
      </c>
      <c r="I230" s="573" t="s">
        <v>542</v>
      </c>
    </row>
    <row r="231" spans="2:9" ht="15" customHeight="1">
      <c r="B231" s="123"/>
      <c r="C231" s="97"/>
      <c r="D231" s="106">
        <v>4700</v>
      </c>
      <c r="E231" s="23" t="s">
        <v>152</v>
      </c>
      <c r="F231" s="421">
        <v>800</v>
      </c>
      <c r="G231" s="445"/>
      <c r="H231" s="495">
        <f t="shared" si="9"/>
        <v>800</v>
      </c>
      <c r="I231" s="573"/>
    </row>
    <row r="232" spans="2:9" ht="55.5" customHeight="1">
      <c r="B232" s="123"/>
      <c r="C232" s="239" t="s">
        <v>351</v>
      </c>
      <c r="D232" s="106"/>
      <c r="E232" s="208" t="s">
        <v>359</v>
      </c>
      <c r="F232" s="422">
        <f>SUM(F233:F237)</f>
        <v>42000</v>
      </c>
      <c r="G232" s="422"/>
      <c r="H232" s="422">
        <f>SUM(H233:H237)</f>
        <v>42000</v>
      </c>
      <c r="I232" s="573"/>
    </row>
    <row r="233" spans="2:9" ht="15" customHeight="1">
      <c r="B233" s="123"/>
      <c r="C233" s="97"/>
      <c r="D233" s="98" t="s">
        <v>137</v>
      </c>
      <c r="E233" s="23" t="s">
        <v>138</v>
      </c>
      <c r="F233" s="421">
        <v>31100</v>
      </c>
      <c r="G233" s="445"/>
      <c r="H233" s="495">
        <f>F233+G233</f>
        <v>31100</v>
      </c>
      <c r="I233" s="573"/>
    </row>
    <row r="234" spans="2:9" ht="15" customHeight="1">
      <c r="B234" s="123"/>
      <c r="C234" s="97"/>
      <c r="D234" s="98" t="s">
        <v>147</v>
      </c>
      <c r="E234" s="23" t="s">
        <v>93</v>
      </c>
      <c r="F234" s="421">
        <v>1100</v>
      </c>
      <c r="G234" s="445"/>
      <c r="H234" s="495">
        <f>F234+G234</f>
        <v>1100</v>
      </c>
      <c r="I234" s="573"/>
    </row>
    <row r="235" spans="2:9" ht="15" customHeight="1">
      <c r="B235" s="123"/>
      <c r="C235" s="97"/>
      <c r="D235" s="98" t="s">
        <v>139</v>
      </c>
      <c r="E235" s="23" t="s">
        <v>140</v>
      </c>
      <c r="F235" s="421">
        <v>5300</v>
      </c>
      <c r="G235" s="445"/>
      <c r="H235" s="495">
        <f>F235+G235</f>
        <v>5300</v>
      </c>
      <c r="I235" s="573"/>
    </row>
    <row r="236" spans="2:9" ht="15" customHeight="1">
      <c r="B236" s="123"/>
      <c r="C236" s="97"/>
      <c r="D236" s="98" t="s">
        <v>141</v>
      </c>
      <c r="E236" s="23" t="s">
        <v>142</v>
      </c>
      <c r="F236" s="421">
        <v>800</v>
      </c>
      <c r="G236" s="445"/>
      <c r="H236" s="495">
        <f>F236+G236</f>
        <v>800</v>
      </c>
      <c r="I236" s="573"/>
    </row>
    <row r="237" spans="2:9" ht="15" customHeight="1">
      <c r="B237" s="123"/>
      <c r="C237" s="97"/>
      <c r="D237" s="98" t="s">
        <v>164</v>
      </c>
      <c r="E237" s="23" t="s">
        <v>382</v>
      </c>
      <c r="F237" s="421">
        <v>3700</v>
      </c>
      <c r="G237" s="445"/>
      <c r="H237" s="495">
        <f>F237+G237</f>
        <v>3700</v>
      </c>
      <c r="I237" s="573"/>
    </row>
    <row r="238" spans="2:9" ht="38.25">
      <c r="B238" s="123"/>
      <c r="C238" s="239" t="s">
        <v>352</v>
      </c>
      <c r="D238" s="106"/>
      <c r="E238" s="208" t="s">
        <v>460</v>
      </c>
      <c r="F238" s="422">
        <f>SUM(F239:F244)</f>
        <v>401700</v>
      </c>
      <c r="G238" s="422">
        <f>SUM(G239:G244)</f>
        <v>-6040</v>
      </c>
      <c r="H238" s="422">
        <f>SUM(H239:H244)</f>
        <v>395660</v>
      </c>
      <c r="I238" s="573"/>
    </row>
    <row r="239" spans="2:9" ht="15" customHeight="1">
      <c r="B239" s="123"/>
      <c r="C239" s="97"/>
      <c r="D239" s="98" t="s">
        <v>137</v>
      </c>
      <c r="E239" s="23" t="s">
        <v>138</v>
      </c>
      <c r="F239" s="421">
        <v>297600</v>
      </c>
      <c r="G239" s="445">
        <v>-5040</v>
      </c>
      <c r="H239" s="495">
        <f aca="true" t="shared" si="10" ref="H239:H244">F239+G239</f>
        <v>292560</v>
      </c>
      <c r="I239" s="573" t="s">
        <v>542</v>
      </c>
    </row>
    <row r="240" spans="2:9" ht="15" customHeight="1">
      <c r="B240" s="123"/>
      <c r="C240" s="239"/>
      <c r="D240" s="98" t="s">
        <v>147</v>
      </c>
      <c r="E240" s="23" t="s">
        <v>93</v>
      </c>
      <c r="F240" s="421">
        <v>19800</v>
      </c>
      <c r="G240" s="445"/>
      <c r="H240" s="495">
        <f t="shared" si="10"/>
        <v>19800</v>
      </c>
      <c r="I240" s="573"/>
    </row>
    <row r="241" spans="2:9" ht="15" customHeight="1">
      <c r="B241" s="123"/>
      <c r="C241" s="97"/>
      <c r="D241" s="98" t="s">
        <v>139</v>
      </c>
      <c r="E241" s="23" t="s">
        <v>140</v>
      </c>
      <c r="F241" s="421">
        <v>51700</v>
      </c>
      <c r="G241" s="445">
        <v>-800</v>
      </c>
      <c r="H241" s="495">
        <f t="shared" si="10"/>
        <v>50900</v>
      </c>
      <c r="I241" s="573" t="s">
        <v>542</v>
      </c>
    </row>
    <row r="242" spans="2:9" ht="15" customHeight="1">
      <c r="B242" s="123"/>
      <c r="C242" s="97"/>
      <c r="D242" s="98" t="s">
        <v>141</v>
      </c>
      <c r="E242" s="23" t="s">
        <v>142</v>
      </c>
      <c r="F242" s="421">
        <v>7600</v>
      </c>
      <c r="G242" s="445"/>
      <c r="H242" s="495">
        <f t="shared" si="10"/>
        <v>7600</v>
      </c>
      <c r="I242" s="573"/>
    </row>
    <row r="243" spans="2:9" ht="15" customHeight="1">
      <c r="B243" s="123"/>
      <c r="C243" s="97"/>
      <c r="D243" s="98" t="s">
        <v>164</v>
      </c>
      <c r="E243" s="23" t="s">
        <v>382</v>
      </c>
      <c r="F243" s="421">
        <v>21700</v>
      </c>
      <c r="G243" s="445">
        <v>-200</v>
      </c>
      <c r="H243" s="495">
        <f t="shared" si="10"/>
        <v>21500</v>
      </c>
      <c r="I243" s="573" t="s">
        <v>542</v>
      </c>
    </row>
    <row r="244" spans="2:9" ht="15" customHeight="1">
      <c r="B244" s="123"/>
      <c r="C244" s="97"/>
      <c r="D244" s="98" t="s">
        <v>144</v>
      </c>
      <c r="E244" s="23" t="s">
        <v>98</v>
      </c>
      <c r="F244" s="421">
        <v>3300</v>
      </c>
      <c r="G244" s="445"/>
      <c r="H244" s="495">
        <f t="shared" si="10"/>
        <v>3300</v>
      </c>
      <c r="I244" s="573"/>
    </row>
    <row r="245" spans="2:9" ht="93">
      <c r="B245" s="123"/>
      <c r="C245" s="239" t="s">
        <v>461</v>
      </c>
      <c r="D245" s="106"/>
      <c r="E245" s="375" t="s">
        <v>516</v>
      </c>
      <c r="F245" s="422">
        <f>SUM(F246:F251)</f>
        <v>77400</v>
      </c>
      <c r="G245" s="422">
        <f>SUM(G246:G251)</f>
        <v>-8960</v>
      </c>
      <c r="H245" s="422">
        <f>SUM(H246:H251)</f>
        <v>68440</v>
      </c>
      <c r="I245" s="573"/>
    </row>
    <row r="246" spans="2:9" ht="15" customHeight="1">
      <c r="B246" s="123"/>
      <c r="C246" s="239"/>
      <c r="D246" s="98" t="s">
        <v>137</v>
      </c>
      <c r="E246" s="23" t="s">
        <v>138</v>
      </c>
      <c r="F246" s="421">
        <v>57300</v>
      </c>
      <c r="G246" s="445">
        <v>-7660</v>
      </c>
      <c r="H246" s="495">
        <f aca="true" t="shared" si="11" ref="H246:H251">F246+G246</f>
        <v>49640</v>
      </c>
      <c r="I246" s="573" t="s">
        <v>542</v>
      </c>
    </row>
    <row r="247" spans="2:9" ht="15" customHeight="1">
      <c r="B247" s="123"/>
      <c r="C247" s="239"/>
      <c r="D247" s="98" t="s">
        <v>147</v>
      </c>
      <c r="E247" s="23" t="s">
        <v>93</v>
      </c>
      <c r="F247" s="421">
        <v>3700</v>
      </c>
      <c r="G247" s="445"/>
      <c r="H247" s="495">
        <f t="shared" si="11"/>
        <v>3700</v>
      </c>
      <c r="I247" s="573"/>
    </row>
    <row r="248" spans="2:9" ht="15" customHeight="1">
      <c r="B248" s="123"/>
      <c r="C248" s="239"/>
      <c r="D248" s="98" t="s">
        <v>139</v>
      </c>
      <c r="E248" s="23" t="s">
        <v>140</v>
      </c>
      <c r="F248" s="421">
        <v>10000</v>
      </c>
      <c r="G248" s="445">
        <v>-1300</v>
      </c>
      <c r="H248" s="495">
        <f t="shared" si="11"/>
        <v>8700</v>
      </c>
      <c r="I248" s="573" t="s">
        <v>542</v>
      </c>
    </row>
    <row r="249" spans="2:9" ht="15" customHeight="1">
      <c r="B249" s="123"/>
      <c r="C249" s="239"/>
      <c r="D249" s="98" t="s">
        <v>141</v>
      </c>
      <c r="E249" s="23" t="s">
        <v>142</v>
      </c>
      <c r="F249" s="421">
        <v>1400</v>
      </c>
      <c r="G249" s="445"/>
      <c r="H249" s="495">
        <f t="shared" si="11"/>
        <v>1400</v>
      </c>
      <c r="I249" s="573"/>
    </row>
    <row r="250" spans="2:9" ht="15" customHeight="1">
      <c r="B250" s="123"/>
      <c r="C250" s="239"/>
      <c r="D250" s="98" t="s">
        <v>164</v>
      </c>
      <c r="E250" s="23" t="s">
        <v>382</v>
      </c>
      <c r="F250" s="421">
        <v>4300</v>
      </c>
      <c r="G250" s="445"/>
      <c r="H250" s="495">
        <f t="shared" si="11"/>
        <v>4300</v>
      </c>
      <c r="I250" s="573"/>
    </row>
    <row r="251" spans="2:9" ht="15" customHeight="1">
      <c r="B251" s="123"/>
      <c r="C251" s="239"/>
      <c r="D251" s="98" t="s">
        <v>144</v>
      </c>
      <c r="E251" s="23" t="s">
        <v>98</v>
      </c>
      <c r="F251" s="421">
        <v>700</v>
      </c>
      <c r="G251" s="445"/>
      <c r="H251" s="495">
        <f t="shared" si="11"/>
        <v>700</v>
      </c>
      <c r="I251" s="573"/>
    </row>
    <row r="252" spans="2:9" ht="15" customHeight="1">
      <c r="B252" s="124"/>
      <c r="C252" s="239" t="s">
        <v>170</v>
      </c>
      <c r="D252" s="238"/>
      <c r="E252" s="208" t="s">
        <v>41</v>
      </c>
      <c r="F252" s="422">
        <f>SUM(F253:F254)</f>
        <v>80000</v>
      </c>
      <c r="G252" s="422">
        <f>SUM(G253:G254)</f>
        <v>230</v>
      </c>
      <c r="H252" s="422">
        <f>SUM(H253:H254)</f>
        <v>80230</v>
      </c>
      <c r="I252" s="573"/>
    </row>
    <row r="253" spans="2:9" ht="15" customHeight="1">
      <c r="B253" s="123"/>
      <c r="C253" s="97"/>
      <c r="D253" s="98" t="s">
        <v>92</v>
      </c>
      <c r="E253" s="23" t="s">
        <v>303</v>
      </c>
      <c r="F253" s="421">
        <v>5400</v>
      </c>
      <c r="G253" s="445"/>
      <c r="H253" s="495">
        <f>F253+G253</f>
        <v>5400</v>
      </c>
      <c r="I253" s="573"/>
    </row>
    <row r="254" spans="2:9" ht="15" customHeight="1" thickBot="1">
      <c r="B254" s="125"/>
      <c r="C254" s="100"/>
      <c r="D254" s="101" t="s">
        <v>150</v>
      </c>
      <c r="E254" s="16" t="s">
        <v>151</v>
      </c>
      <c r="F254" s="423">
        <v>74600</v>
      </c>
      <c r="G254" s="483">
        <v>230</v>
      </c>
      <c r="H254" s="503">
        <f>F254+G254</f>
        <v>74830</v>
      </c>
      <c r="I254" s="643" t="s">
        <v>542</v>
      </c>
    </row>
    <row r="255" spans="2:9" ht="15.75" customHeight="1" thickBot="1">
      <c r="B255" s="226" t="s">
        <v>171</v>
      </c>
      <c r="C255" s="222"/>
      <c r="D255" s="222"/>
      <c r="E255" s="223" t="s">
        <v>172</v>
      </c>
      <c r="F255" s="427">
        <f>F256+F259+F270</f>
        <v>184000</v>
      </c>
      <c r="G255" s="500"/>
      <c r="H255" s="427">
        <f>H256+H259+H270</f>
        <v>184000</v>
      </c>
      <c r="I255" s="641"/>
    </row>
    <row r="256" spans="2:9" ht="15.75" customHeight="1">
      <c r="B256" s="133"/>
      <c r="C256" s="244" t="s">
        <v>206</v>
      </c>
      <c r="D256" s="245"/>
      <c r="E256" s="246" t="s">
        <v>257</v>
      </c>
      <c r="F256" s="436">
        <f>F257+F258</f>
        <v>6000</v>
      </c>
      <c r="G256" s="499"/>
      <c r="H256" s="436">
        <f>H257+H258</f>
        <v>6000</v>
      </c>
      <c r="I256" s="644"/>
    </row>
    <row r="257" spans="2:9" ht="15.75" customHeight="1">
      <c r="B257" s="134"/>
      <c r="C257" s="135"/>
      <c r="D257" s="98" t="s">
        <v>124</v>
      </c>
      <c r="E257" s="23" t="s">
        <v>91</v>
      </c>
      <c r="F257" s="437">
        <v>3000</v>
      </c>
      <c r="G257" s="494"/>
      <c r="H257" s="495">
        <f>F257+G257</f>
        <v>3000</v>
      </c>
      <c r="I257" s="573"/>
    </row>
    <row r="258" spans="2:9" ht="15.75" customHeight="1">
      <c r="B258" s="137"/>
      <c r="C258" s="376"/>
      <c r="D258" s="98" t="s">
        <v>89</v>
      </c>
      <c r="E258" s="23" t="s">
        <v>90</v>
      </c>
      <c r="F258" s="438">
        <v>3000</v>
      </c>
      <c r="G258" s="494"/>
      <c r="H258" s="495">
        <f>F258+G258</f>
        <v>3000</v>
      </c>
      <c r="I258" s="573"/>
    </row>
    <row r="259" spans="2:9" ht="15.75" customHeight="1">
      <c r="B259" s="122"/>
      <c r="C259" s="211" t="s">
        <v>173</v>
      </c>
      <c r="D259" s="212"/>
      <c r="E259" s="213" t="s">
        <v>258</v>
      </c>
      <c r="F259" s="426">
        <f>SUM(F260:F269)</f>
        <v>177000</v>
      </c>
      <c r="G259" s="494"/>
      <c r="H259" s="426">
        <f>SUM(H260:H269)</f>
        <v>177000</v>
      </c>
      <c r="I259" s="573"/>
    </row>
    <row r="260" spans="2:9" ht="48">
      <c r="B260" s="122"/>
      <c r="C260" s="211"/>
      <c r="D260" s="100" t="s">
        <v>310</v>
      </c>
      <c r="E260" s="23" t="s">
        <v>311</v>
      </c>
      <c r="F260" s="434">
        <v>10000</v>
      </c>
      <c r="G260" s="494"/>
      <c r="H260" s="495">
        <f aca="true" t="shared" si="12" ref="H260:H269">F260+G260</f>
        <v>10000</v>
      </c>
      <c r="I260" s="573"/>
    </row>
    <row r="261" spans="2:9" ht="15.75" customHeight="1">
      <c r="B261" s="124"/>
      <c r="C261" s="107"/>
      <c r="D261" s="98" t="s">
        <v>132</v>
      </c>
      <c r="E261" s="23" t="s">
        <v>133</v>
      </c>
      <c r="F261" s="428">
        <v>33000</v>
      </c>
      <c r="G261" s="494"/>
      <c r="H261" s="495">
        <f t="shared" si="12"/>
        <v>33000</v>
      </c>
      <c r="I261" s="573"/>
    </row>
    <row r="262" spans="2:9" ht="15.75" customHeight="1">
      <c r="B262" s="124"/>
      <c r="C262" s="107"/>
      <c r="D262" s="98" t="s">
        <v>139</v>
      </c>
      <c r="E262" s="23" t="s">
        <v>140</v>
      </c>
      <c r="F262" s="428">
        <v>2900</v>
      </c>
      <c r="G262" s="494"/>
      <c r="H262" s="495">
        <f t="shared" si="12"/>
        <v>2900</v>
      </c>
      <c r="I262" s="573"/>
    </row>
    <row r="263" spans="2:9" ht="15.75" customHeight="1">
      <c r="B263" s="124"/>
      <c r="C263" s="107"/>
      <c r="D263" s="98" t="s">
        <v>141</v>
      </c>
      <c r="E263" s="23" t="s">
        <v>142</v>
      </c>
      <c r="F263" s="428">
        <v>100</v>
      </c>
      <c r="G263" s="494"/>
      <c r="H263" s="495">
        <f t="shared" si="12"/>
        <v>100</v>
      </c>
      <c r="I263" s="573"/>
    </row>
    <row r="264" spans="2:9" ht="15.75" customHeight="1">
      <c r="B264" s="123"/>
      <c r="C264" s="97"/>
      <c r="D264" s="97">
        <v>4170</v>
      </c>
      <c r="E264" s="23" t="s">
        <v>94</v>
      </c>
      <c r="F264" s="421">
        <v>64000</v>
      </c>
      <c r="G264" s="494"/>
      <c r="H264" s="495">
        <f t="shared" si="12"/>
        <v>64000</v>
      </c>
      <c r="I264" s="573"/>
    </row>
    <row r="265" spans="2:9" ht="15.75" customHeight="1">
      <c r="B265" s="123"/>
      <c r="C265" s="97"/>
      <c r="D265" s="98" t="s">
        <v>124</v>
      </c>
      <c r="E265" s="23" t="s">
        <v>91</v>
      </c>
      <c r="F265" s="421">
        <v>15000</v>
      </c>
      <c r="G265" s="494"/>
      <c r="H265" s="495">
        <f t="shared" si="12"/>
        <v>15000</v>
      </c>
      <c r="I265" s="573"/>
    </row>
    <row r="266" spans="2:9" ht="15.75" customHeight="1">
      <c r="B266" s="123"/>
      <c r="C266" s="97"/>
      <c r="D266" s="106">
        <v>4220</v>
      </c>
      <c r="E266" s="23" t="s">
        <v>174</v>
      </c>
      <c r="F266" s="421">
        <v>3000</v>
      </c>
      <c r="G266" s="494"/>
      <c r="H266" s="495">
        <f t="shared" si="12"/>
        <v>3000</v>
      </c>
      <c r="I266" s="573"/>
    </row>
    <row r="267" spans="2:9" ht="15.75" customHeight="1">
      <c r="B267" s="123"/>
      <c r="C267" s="97"/>
      <c r="D267" s="98" t="s">
        <v>89</v>
      </c>
      <c r="E267" s="23" t="s">
        <v>90</v>
      </c>
      <c r="F267" s="421">
        <v>44000</v>
      </c>
      <c r="G267" s="494"/>
      <c r="H267" s="495">
        <f t="shared" si="12"/>
        <v>44000</v>
      </c>
      <c r="I267" s="573"/>
    </row>
    <row r="268" spans="2:9" ht="15.75" customHeight="1">
      <c r="B268" s="123"/>
      <c r="C268" s="97"/>
      <c r="D268" s="106">
        <v>4610</v>
      </c>
      <c r="E268" s="23" t="s">
        <v>305</v>
      </c>
      <c r="F268" s="421">
        <v>4000</v>
      </c>
      <c r="G268" s="494"/>
      <c r="H268" s="495">
        <f t="shared" si="12"/>
        <v>4000</v>
      </c>
      <c r="I268" s="573"/>
    </row>
    <row r="269" spans="2:9" ht="15.75" customHeight="1">
      <c r="B269" s="125"/>
      <c r="C269" s="100"/>
      <c r="D269" s="98" t="s">
        <v>144</v>
      </c>
      <c r="E269" s="23" t="s">
        <v>98</v>
      </c>
      <c r="F269" s="423">
        <v>1000</v>
      </c>
      <c r="G269" s="494"/>
      <c r="H269" s="495">
        <f t="shared" si="12"/>
        <v>1000</v>
      </c>
      <c r="I269" s="573"/>
    </row>
    <row r="270" spans="2:9" ht="15.75" customHeight="1">
      <c r="B270" s="123"/>
      <c r="C270" s="239" t="s">
        <v>272</v>
      </c>
      <c r="D270" s="238"/>
      <c r="E270" s="208" t="s">
        <v>41</v>
      </c>
      <c r="F270" s="422">
        <f>F271</f>
        <v>1000</v>
      </c>
      <c r="G270" s="494"/>
      <c r="H270" s="422">
        <f>H271</f>
        <v>1000</v>
      </c>
      <c r="I270" s="573"/>
    </row>
    <row r="271" spans="2:9" ht="42" customHeight="1" thickBot="1">
      <c r="B271" s="126"/>
      <c r="C271" s="102"/>
      <c r="D271" s="100" t="s">
        <v>310</v>
      </c>
      <c r="E271" s="16" t="s">
        <v>311</v>
      </c>
      <c r="F271" s="424">
        <v>1000</v>
      </c>
      <c r="G271" s="502"/>
      <c r="H271" s="503">
        <f>F271+G271</f>
        <v>1000</v>
      </c>
      <c r="I271" s="643"/>
    </row>
    <row r="272" spans="2:9" ht="15.75" customHeight="1" thickBot="1">
      <c r="B272" s="226" t="s">
        <v>81</v>
      </c>
      <c r="C272" s="222"/>
      <c r="D272" s="222"/>
      <c r="E272" s="216" t="s">
        <v>39</v>
      </c>
      <c r="F272" s="427">
        <f>F273+F275+F279+F281+F285+F288+F290+F308+F311+F313</f>
        <v>1484831</v>
      </c>
      <c r="G272" s="427">
        <f>G273+G275+G279+G281+G285+G288+G290+G308+G311+G313</f>
        <v>0</v>
      </c>
      <c r="H272" s="427">
        <f>H273+H275+H279+H281+H285+H288+H290+H308+H311+H313</f>
        <v>1484831</v>
      </c>
      <c r="I272" s="641"/>
    </row>
    <row r="273" spans="2:9" ht="15.75" customHeight="1">
      <c r="B273" s="317"/>
      <c r="C273" s="353" t="s">
        <v>318</v>
      </c>
      <c r="D273" s="318"/>
      <c r="E273" s="200" t="s">
        <v>319</v>
      </c>
      <c r="F273" s="439">
        <f>F274</f>
        <v>70200</v>
      </c>
      <c r="G273" s="499"/>
      <c r="H273" s="439">
        <f>H274</f>
        <v>70200</v>
      </c>
      <c r="I273" s="644"/>
    </row>
    <row r="274" spans="2:9" ht="24">
      <c r="B274" s="250"/>
      <c r="C274" s="251"/>
      <c r="D274" s="106">
        <v>4330</v>
      </c>
      <c r="E274" s="23" t="s">
        <v>177</v>
      </c>
      <c r="F274" s="430">
        <v>70200</v>
      </c>
      <c r="G274" s="494"/>
      <c r="H274" s="495">
        <f>F274+G274</f>
        <v>70200</v>
      </c>
      <c r="I274" s="573"/>
    </row>
    <row r="275" spans="2:9" ht="17.25" customHeight="1">
      <c r="B275" s="190"/>
      <c r="C275" s="211" t="s">
        <v>270</v>
      </c>
      <c r="D275" s="247"/>
      <c r="E275" s="213" t="s">
        <v>271</v>
      </c>
      <c r="F275" s="439">
        <f>SUM(F276:F278)</f>
        <v>1020</v>
      </c>
      <c r="G275" s="494"/>
      <c r="H275" s="439">
        <f>SUM(H276:H278)</f>
        <v>1020</v>
      </c>
      <c r="I275" s="573"/>
    </row>
    <row r="276" spans="2:9" ht="15.75" customHeight="1">
      <c r="B276" s="190"/>
      <c r="C276" s="191"/>
      <c r="D276" s="98" t="s">
        <v>124</v>
      </c>
      <c r="E276" s="23" t="s">
        <v>91</v>
      </c>
      <c r="F276" s="429">
        <v>510</v>
      </c>
      <c r="G276" s="494"/>
      <c r="H276" s="495">
        <f>F276+G276</f>
        <v>510</v>
      </c>
      <c r="I276" s="573"/>
    </row>
    <row r="277" spans="2:9" ht="15.75" customHeight="1">
      <c r="B277" s="305"/>
      <c r="C277" s="293"/>
      <c r="D277" s="98" t="s">
        <v>144</v>
      </c>
      <c r="E277" s="23" t="s">
        <v>98</v>
      </c>
      <c r="F277" s="430">
        <v>102</v>
      </c>
      <c r="G277" s="494"/>
      <c r="H277" s="495">
        <f>F277+G277</f>
        <v>102</v>
      </c>
      <c r="I277" s="573"/>
    </row>
    <row r="278" spans="2:9" ht="15.75" customHeight="1">
      <c r="B278" s="305"/>
      <c r="C278" s="293"/>
      <c r="D278" s="106">
        <v>4700</v>
      </c>
      <c r="E278" s="23" t="s">
        <v>152</v>
      </c>
      <c r="F278" s="430">
        <v>408</v>
      </c>
      <c r="G278" s="494"/>
      <c r="H278" s="495">
        <f>F278+G278</f>
        <v>408</v>
      </c>
      <c r="I278" s="573"/>
    </row>
    <row r="279" spans="2:9" ht="57" customHeight="1">
      <c r="B279" s="124"/>
      <c r="C279" s="239" t="s">
        <v>82</v>
      </c>
      <c r="D279" s="238"/>
      <c r="E279" s="332" t="s">
        <v>448</v>
      </c>
      <c r="F279" s="422">
        <f>F280</f>
        <v>15850</v>
      </c>
      <c r="G279" s="494"/>
      <c r="H279" s="422">
        <f>H280</f>
        <v>15850</v>
      </c>
      <c r="I279" s="573"/>
    </row>
    <row r="280" spans="2:9" ht="15" customHeight="1">
      <c r="B280" s="123"/>
      <c r="C280" s="97"/>
      <c r="D280" s="97">
        <v>4130</v>
      </c>
      <c r="E280" s="23" t="s">
        <v>240</v>
      </c>
      <c r="F280" s="421">
        <v>15850</v>
      </c>
      <c r="G280" s="494"/>
      <c r="H280" s="495">
        <f>F280+G280</f>
        <v>15850</v>
      </c>
      <c r="I280" s="573"/>
    </row>
    <row r="281" spans="2:9" ht="29.25" customHeight="1">
      <c r="B281" s="124"/>
      <c r="C281" s="239" t="s">
        <v>83</v>
      </c>
      <c r="D281" s="238"/>
      <c r="E281" s="205" t="s">
        <v>414</v>
      </c>
      <c r="F281" s="422">
        <f>SUM(F282:F284)</f>
        <v>257684</v>
      </c>
      <c r="G281" s="494"/>
      <c r="H281" s="422">
        <f>SUM(H282:H284)</f>
        <v>257684</v>
      </c>
      <c r="I281" s="573"/>
    </row>
    <row r="282" spans="2:9" ht="16.5" customHeight="1">
      <c r="B282" s="123"/>
      <c r="C282" s="97"/>
      <c r="D282" s="98" t="s">
        <v>175</v>
      </c>
      <c r="E282" s="23" t="s">
        <v>179</v>
      </c>
      <c r="F282" s="421">
        <v>254684</v>
      </c>
      <c r="G282" s="494"/>
      <c r="H282" s="495">
        <f>F282+G282</f>
        <v>254684</v>
      </c>
      <c r="I282" s="573"/>
    </row>
    <row r="283" spans="2:9" ht="15" customHeight="1">
      <c r="B283" s="123"/>
      <c r="C283" s="97"/>
      <c r="D283" s="97" t="s">
        <v>139</v>
      </c>
      <c r="E283" s="23" t="s">
        <v>140</v>
      </c>
      <c r="F283" s="421">
        <v>1000</v>
      </c>
      <c r="G283" s="494"/>
      <c r="H283" s="495">
        <f>F283+G283</f>
        <v>1000</v>
      </c>
      <c r="I283" s="573"/>
    </row>
    <row r="284" spans="2:9" ht="24">
      <c r="B284" s="123"/>
      <c r="C284" s="97"/>
      <c r="D284" s="106">
        <v>4330</v>
      </c>
      <c r="E284" s="23" t="s">
        <v>177</v>
      </c>
      <c r="F284" s="421">
        <v>2000</v>
      </c>
      <c r="G284" s="494"/>
      <c r="H284" s="495">
        <f>F284+G284</f>
        <v>2000</v>
      </c>
      <c r="I284" s="573"/>
    </row>
    <row r="285" spans="2:9" ht="15.75" customHeight="1">
      <c r="B285" s="124"/>
      <c r="C285" s="239" t="s">
        <v>178</v>
      </c>
      <c r="D285" s="238"/>
      <c r="E285" s="208" t="s">
        <v>259</v>
      </c>
      <c r="F285" s="422">
        <f>F286+F287</f>
        <v>10050</v>
      </c>
      <c r="G285" s="422"/>
      <c r="H285" s="422">
        <f>H286+H287</f>
        <v>10050</v>
      </c>
      <c r="I285" s="573"/>
    </row>
    <row r="286" spans="2:9" ht="15.75" customHeight="1">
      <c r="B286" s="123"/>
      <c r="C286" s="97"/>
      <c r="D286" s="98" t="s">
        <v>175</v>
      </c>
      <c r="E286" s="23" t="s">
        <v>179</v>
      </c>
      <c r="F286" s="421">
        <v>10000</v>
      </c>
      <c r="G286" s="445"/>
      <c r="H286" s="495">
        <f>F286+G286</f>
        <v>10000</v>
      </c>
      <c r="I286" s="573"/>
    </row>
    <row r="287" spans="2:9" ht="15.75" customHeight="1">
      <c r="B287" s="123"/>
      <c r="C287" s="97"/>
      <c r="D287" s="97" t="s">
        <v>175</v>
      </c>
      <c r="E287" s="23" t="s">
        <v>391</v>
      </c>
      <c r="F287" s="421">
        <v>50</v>
      </c>
      <c r="G287" s="445"/>
      <c r="H287" s="572">
        <f>F287+G287</f>
        <v>50</v>
      </c>
      <c r="I287" s="573"/>
    </row>
    <row r="288" spans="2:9" ht="15.75" customHeight="1">
      <c r="B288" s="123"/>
      <c r="C288" s="239" t="s">
        <v>219</v>
      </c>
      <c r="D288" s="243"/>
      <c r="E288" s="208" t="s">
        <v>238</v>
      </c>
      <c r="F288" s="422">
        <f>F289</f>
        <v>128298</v>
      </c>
      <c r="G288" s="494"/>
      <c r="H288" s="422">
        <f>H289</f>
        <v>128298</v>
      </c>
      <c r="I288" s="573"/>
    </row>
    <row r="289" spans="2:9" ht="15.75" customHeight="1">
      <c r="B289" s="123"/>
      <c r="C289" s="97"/>
      <c r="D289" s="98" t="s">
        <v>175</v>
      </c>
      <c r="E289" s="23" t="s">
        <v>179</v>
      </c>
      <c r="F289" s="421">
        <v>128298</v>
      </c>
      <c r="G289" s="494"/>
      <c r="H289" s="495">
        <f>F289+G289</f>
        <v>128298</v>
      </c>
      <c r="I289" s="573"/>
    </row>
    <row r="290" spans="2:9" ht="15.75" customHeight="1">
      <c r="B290" s="124"/>
      <c r="C290" s="239" t="s">
        <v>180</v>
      </c>
      <c r="D290" s="238"/>
      <c r="E290" s="208" t="s">
        <v>40</v>
      </c>
      <c r="F290" s="422">
        <f>SUM(F291:F307)</f>
        <v>886859</v>
      </c>
      <c r="G290" s="422"/>
      <c r="H290" s="422">
        <f>SUM(H291:H307)</f>
        <v>886859</v>
      </c>
      <c r="I290" s="573"/>
    </row>
    <row r="291" spans="2:9" ht="15.75" customHeight="1">
      <c r="B291" s="124"/>
      <c r="C291" s="239"/>
      <c r="D291" s="98" t="s">
        <v>92</v>
      </c>
      <c r="E291" s="23" t="s">
        <v>303</v>
      </c>
      <c r="F291" s="421">
        <v>1630</v>
      </c>
      <c r="G291" s="445"/>
      <c r="H291" s="495">
        <f aca="true" t="shared" si="13" ref="H291:H306">F291+G291</f>
        <v>1630</v>
      </c>
      <c r="I291" s="573"/>
    </row>
    <row r="292" spans="2:9" ht="15.75" customHeight="1">
      <c r="B292" s="123"/>
      <c r="C292" s="97"/>
      <c r="D292" s="98" t="s">
        <v>137</v>
      </c>
      <c r="E292" s="23" t="s">
        <v>138</v>
      </c>
      <c r="F292" s="421">
        <v>545579</v>
      </c>
      <c r="G292" s="445"/>
      <c r="H292" s="495">
        <f t="shared" si="13"/>
        <v>545579</v>
      </c>
      <c r="I292" s="573"/>
    </row>
    <row r="293" spans="2:9" ht="15.75" customHeight="1">
      <c r="B293" s="123"/>
      <c r="C293" s="97"/>
      <c r="D293" s="98" t="s">
        <v>147</v>
      </c>
      <c r="E293" s="23" t="s">
        <v>93</v>
      </c>
      <c r="F293" s="421">
        <v>38034</v>
      </c>
      <c r="G293" s="445"/>
      <c r="H293" s="495">
        <f t="shared" si="13"/>
        <v>38034</v>
      </c>
      <c r="I293" s="573"/>
    </row>
    <row r="294" spans="2:9" ht="15.75" customHeight="1">
      <c r="B294" s="123"/>
      <c r="C294" s="97"/>
      <c r="D294" s="98" t="s">
        <v>139</v>
      </c>
      <c r="E294" s="23" t="s">
        <v>140</v>
      </c>
      <c r="F294" s="421">
        <v>99281</v>
      </c>
      <c r="G294" s="445"/>
      <c r="H294" s="495">
        <f t="shared" si="13"/>
        <v>99281</v>
      </c>
      <c r="I294" s="573"/>
    </row>
    <row r="295" spans="2:9" ht="15.75" customHeight="1">
      <c r="B295" s="123"/>
      <c r="C295" s="97"/>
      <c r="D295" s="98" t="s">
        <v>141</v>
      </c>
      <c r="E295" s="23" t="s">
        <v>142</v>
      </c>
      <c r="F295" s="421">
        <v>14126</v>
      </c>
      <c r="G295" s="445"/>
      <c r="H295" s="495">
        <f t="shared" si="13"/>
        <v>14126</v>
      </c>
      <c r="I295" s="573"/>
    </row>
    <row r="296" spans="2:9" ht="15.75" customHeight="1">
      <c r="B296" s="123"/>
      <c r="C296" s="97"/>
      <c r="D296" s="97">
        <v>4170</v>
      </c>
      <c r="E296" s="23" t="s">
        <v>94</v>
      </c>
      <c r="F296" s="421">
        <v>6500</v>
      </c>
      <c r="G296" s="445"/>
      <c r="H296" s="495">
        <f t="shared" si="13"/>
        <v>6500</v>
      </c>
      <c r="I296" s="573"/>
    </row>
    <row r="297" spans="2:9" ht="15.75" customHeight="1">
      <c r="B297" s="123"/>
      <c r="C297" s="97"/>
      <c r="D297" s="98" t="s">
        <v>124</v>
      </c>
      <c r="E297" s="23" t="s">
        <v>91</v>
      </c>
      <c r="F297" s="421">
        <v>40700</v>
      </c>
      <c r="G297" s="445"/>
      <c r="H297" s="495">
        <f t="shared" si="13"/>
        <v>40700</v>
      </c>
      <c r="I297" s="573"/>
    </row>
    <row r="298" spans="2:9" ht="15.75" customHeight="1">
      <c r="B298" s="123"/>
      <c r="C298" s="97"/>
      <c r="D298" s="98" t="s">
        <v>148</v>
      </c>
      <c r="E298" s="23" t="s">
        <v>95</v>
      </c>
      <c r="F298" s="421">
        <v>11500</v>
      </c>
      <c r="G298" s="445"/>
      <c r="H298" s="495">
        <f t="shared" si="13"/>
        <v>11500</v>
      </c>
      <c r="I298" s="573"/>
    </row>
    <row r="299" spans="2:9" ht="15.75" customHeight="1">
      <c r="B299" s="123"/>
      <c r="C299" s="97"/>
      <c r="D299" s="98" t="s">
        <v>149</v>
      </c>
      <c r="E299" s="23" t="s">
        <v>96</v>
      </c>
      <c r="F299" s="421">
        <v>48000</v>
      </c>
      <c r="G299" s="445"/>
      <c r="H299" s="495">
        <f t="shared" si="13"/>
        <v>48000</v>
      </c>
      <c r="I299" s="573"/>
    </row>
    <row r="300" spans="2:9" ht="15.75" customHeight="1">
      <c r="B300" s="123"/>
      <c r="C300" s="97"/>
      <c r="D300" s="97" t="s">
        <v>176</v>
      </c>
      <c r="E300" s="23" t="s">
        <v>97</v>
      </c>
      <c r="F300" s="421">
        <v>2300</v>
      </c>
      <c r="G300" s="445"/>
      <c r="H300" s="495">
        <f t="shared" si="13"/>
        <v>2300</v>
      </c>
      <c r="I300" s="573"/>
    </row>
    <row r="301" spans="2:9" ht="15.75" customHeight="1">
      <c r="B301" s="123"/>
      <c r="C301" s="97"/>
      <c r="D301" s="98" t="s">
        <v>89</v>
      </c>
      <c r="E301" s="23" t="s">
        <v>90</v>
      </c>
      <c r="F301" s="421">
        <v>28660</v>
      </c>
      <c r="G301" s="445"/>
      <c r="H301" s="495">
        <f t="shared" si="13"/>
        <v>28660</v>
      </c>
      <c r="I301" s="573"/>
    </row>
    <row r="302" spans="2:9" ht="15.75" customHeight="1">
      <c r="B302" s="123"/>
      <c r="C302" s="97"/>
      <c r="D302" s="106">
        <v>4360</v>
      </c>
      <c r="E302" s="23" t="s">
        <v>357</v>
      </c>
      <c r="F302" s="421">
        <v>6100</v>
      </c>
      <c r="G302" s="445"/>
      <c r="H302" s="495">
        <f t="shared" si="13"/>
        <v>6100</v>
      </c>
      <c r="I302" s="573"/>
    </row>
    <row r="303" spans="2:9" ht="24">
      <c r="B303" s="123"/>
      <c r="C303" s="97"/>
      <c r="D303" s="106">
        <v>4400</v>
      </c>
      <c r="E303" s="23" t="s">
        <v>307</v>
      </c>
      <c r="F303" s="421">
        <v>27800</v>
      </c>
      <c r="G303" s="445"/>
      <c r="H303" s="495">
        <f t="shared" si="13"/>
        <v>27800</v>
      </c>
      <c r="I303" s="573"/>
    </row>
    <row r="304" spans="2:9" ht="15.75" customHeight="1">
      <c r="B304" s="123"/>
      <c r="C304" s="97"/>
      <c r="D304" s="98" t="s">
        <v>144</v>
      </c>
      <c r="E304" s="23" t="s">
        <v>98</v>
      </c>
      <c r="F304" s="421">
        <v>1000</v>
      </c>
      <c r="G304" s="445"/>
      <c r="H304" s="495">
        <f t="shared" si="13"/>
        <v>1000</v>
      </c>
      <c r="I304" s="573"/>
    </row>
    <row r="305" spans="2:9" ht="15.75" customHeight="1">
      <c r="B305" s="123"/>
      <c r="C305" s="97"/>
      <c r="D305" s="98" t="s">
        <v>129</v>
      </c>
      <c r="E305" s="23" t="s">
        <v>99</v>
      </c>
      <c r="F305" s="421">
        <v>1220</v>
      </c>
      <c r="G305" s="445"/>
      <c r="H305" s="495">
        <f t="shared" si="13"/>
        <v>1220</v>
      </c>
      <c r="I305" s="573"/>
    </row>
    <row r="306" spans="2:9" ht="15.75" customHeight="1">
      <c r="B306" s="123"/>
      <c r="C306" s="97"/>
      <c r="D306" s="98" t="s">
        <v>150</v>
      </c>
      <c r="E306" s="23" t="s">
        <v>151</v>
      </c>
      <c r="F306" s="421">
        <v>10859</v>
      </c>
      <c r="G306" s="445"/>
      <c r="H306" s="495">
        <f t="shared" si="13"/>
        <v>10859</v>
      </c>
      <c r="I306" s="573"/>
    </row>
    <row r="307" spans="2:9" ht="15.75" customHeight="1">
      <c r="B307" s="123"/>
      <c r="C307" s="97"/>
      <c r="D307" s="106">
        <v>4700</v>
      </c>
      <c r="E307" s="23" t="s">
        <v>152</v>
      </c>
      <c r="F307" s="421">
        <v>3570</v>
      </c>
      <c r="G307" s="445"/>
      <c r="H307" s="495">
        <f>F307+G307</f>
        <v>3570</v>
      </c>
      <c r="I307" s="573"/>
    </row>
    <row r="308" spans="2:9" ht="19.5" customHeight="1">
      <c r="B308" s="124"/>
      <c r="C308" s="239" t="s">
        <v>181</v>
      </c>
      <c r="D308" s="238"/>
      <c r="E308" s="208" t="s">
        <v>260</v>
      </c>
      <c r="F308" s="422">
        <f>SUM(F309:F310)</f>
        <v>80000</v>
      </c>
      <c r="G308" s="494"/>
      <c r="H308" s="422">
        <f>SUM(H309:H310)</f>
        <v>80000</v>
      </c>
      <c r="I308" s="573"/>
    </row>
    <row r="309" spans="2:9" ht="15.75" customHeight="1">
      <c r="B309" s="123"/>
      <c r="C309" s="97"/>
      <c r="D309" s="98" t="s">
        <v>139</v>
      </c>
      <c r="E309" s="23" t="s">
        <v>140</v>
      </c>
      <c r="F309" s="421">
        <v>12000</v>
      </c>
      <c r="G309" s="494"/>
      <c r="H309" s="495">
        <f>F309+G309</f>
        <v>12000</v>
      </c>
      <c r="I309" s="573"/>
    </row>
    <row r="310" spans="2:9" ht="15.75" customHeight="1">
      <c r="B310" s="123"/>
      <c r="C310" s="97"/>
      <c r="D310" s="97">
        <v>4170</v>
      </c>
      <c r="E310" s="23" t="s">
        <v>94</v>
      </c>
      <c r="F310" s="421">
        <v>68000</v>
      </c>
      <c r="G310" s="494"/>
      <c r="H310" s="495">
        <f>F310+G310</f>
        <v>68000</v>
      </c>
      <c r="I310" s="573"/>
    </row>
    <row r="311" spans="2:9" ht="15.75" customHeight="1">
      <c r="B311" s="123"/>
      <c r="C311" s="239" t="s">
        <v>410</v>
      </c>
      <c r="D311" s="238"/>
      <c r="E311" s="326" t="s">
        <v>415</v>
      </c>
      <c r="F311" s="422">
        <f>F312</f>
        <v>25000</v>
      </c>
      <c r="G311" s="494"/>
      <c r="H311" s="422">
        <f>H312</f>
        <v>25000</v>
      </c>
      <c r="I311" s="573"/>
    </row>
    <row r="312" spans="2:9" ht="15.75" customHeight="1">
      <c r="B312" s="123"/>
      <c r="C312" s="97"/>
      <c r="D312" s="97" t="s">
        <v>175</v>
      </c>
      <c r="E312" s="23" t="s">
        <v>462</v>
      </c>
      <c r="F312" s="421">
        <v>25000</v>
      </c>
      <c r="G312" s="494"/>
      <c r="H312" s="495">
        <f>F312+G312</f>
        <v>25000</v>
      </c>
      <c r="I312" s="573"/>
    </row>
    <row r="313" spans="2:9" ht="15.75" customHeight="1">
      <c r="B313" s="124"/>
      <c r="C313" s="239" t="s">
        <v>182</v>
      </c>
      <c r="D313" s="239"/>
      <c r="E313" s="208" t="s">
        <v>41</v>
      </c>
      <c r="F313" s="422">
        <f>SUM(F314:F317)</f>
        <v>9870</v>
      </c>
      <c r="G313" s="494"/>
      <c r="H313" s="422">
        <f>SUM(H314:H317)</f>
        <v>9870</v>
      </c>
      <c r="I313" s="573"/>
    </row>
    <row r="314" spans="2:9" ht="15.75" customHeight="1">
      <c r="B314" s="124"/>
      <c r="C314" s="239"/>
      <c r="D314" s="98" t="s">
        <v>175</v>
      </c>
      <c r="E314" s="23" t="s">
        <v>179</v>
      </c>
      <c r="F314" s="421">
        <v>8370</v>
      </c>
      <c r="G314" s="494"/>
      <c r="H314" s="495">
        <f>F314+G314</f>
        <v>8370</v>
      </c>
      <c r="I314" s="573"/>
    </row>
    <row r="315" spans="2:9" ht="15.75" customHeight="1">
      <c r="B315" s="322"/>
      <c r="C315" s="320"/>
      <c r="D315" s="97">
        <v>4170</v>
      </c>
      <c r="E315" s="23" t="s">
        <v>94</v>
      </c>
      <c r="F315" s="423">
        <v>500</v>
      </c>
      <c r="G315" s="494"/>
      <c r="H315" s="495">
        <f>F315+G315</f>
        <v>500</v>
      </c>
      <c r="I315" s="573"/>
    </row>
    <row r="316" spans="2:9" ht="15.75" customHeight="1">
      <c r="B316" s="125"/>
      <c r="C316" s="100"/>
      <c r="D316" s="98" t="s">
        <v>124</v>
      </c>
      <c r="E316" s="23" t="s">
        <v>91</v>
      </c>
      <c r="F316" s="423">
        <v>500</v>
      </c>
      <c r="G316" s="494"/>
      <c r="H316" s="495">
        <f>F316+G316</f>
        <v>500</v>
      </c>
      <c r="I316" s="573"/>
    </row>
    <row r="317" spans="2:9" ht="15.75" customHeight="1" thickBot="1">
      <c r="B317" s="125"/>
      <c r="C317" s="100"/>
      <c r="D317" s="101" t="s">
        <v>89</v>
      </c>
      <c r="E317" s="16" t="s">
        <v>90</v>
      </c>
      <c r="F317" s="423">
        <v>500</v>
      </c>
      <c r="G317" s="502"/>
      <c r="H317" s="503">
        <f>F317+G317</f>
        <v>500</v>
      </c>
      <c r="I317" s="643"/>
    </row>
    <row r="318" spans="2:9" ht="30.75" customHeight="1" thickBot="1">
      <c r="B318" s="228" t="s">
        <v>183</v>
      </c>
      <c r="C318" s="229"/>
      <c r="D318" s="229"/>
      <c r="E318" s="230" t="s">
        <v>184</v>
      </c>
      <c r="F318" s="425">
        <f>F319+F326</f>
        <v>96011</v>
      </c>
      <c r="G318" s="425"/>
      <c r="H318" s="425">
        <f>H319+H326</f>
        <v>96011</v>
      </c>
      <c r="I318" s="641"/>
    </row>
    <row r="319" spans="2:9" ht="30.75" customHeight="1">
      <c r="B319" s="319"/>
      <c r="C319" s="367">
        <v>85311</v>
      </c>
      <c r="D319" s="368"/>
      <c r="E319" s="301" t="s">
        <v>320</v>
      </c>
      <c r="F319" s="426">
        <f>SUM(F320:F325)</f>
        <v>89011</v>
      </c>
      <c r="G319" s="426"/>
      <c r="H319" s="426">
        <f>SUM(H320:H325)</f>
        <v>89011</v>
      </c>
      <c r="I319" s="644"/>
    </row>
    <row r="320" spans="2:9" ht="15.75" customHeight="1">
      <c r="B320" s="319"/>
      <c r="C320" s="300"/>
      <c r="D320" s="98" t="s">
        <v>137</v>
      </c>
      <c r="E320" s="23" t="s">
        <v>138</v>
      </c>
      <c r="F320" s="434">
        <v>22152</v>
      </c>
      <c r="G320" s="494"/>
      <c r="H320" s="495">
        <f aca="true" t="shared" si="14" ref="H320:H325">F320+G320</f>
        <v>22152</v>
      </c>
      <c r="I320" s="573"/>
    </row>
    <row r="321" spans="2:9" ht="15.75" customHeight="1">
      <c r="B321" s="319"/>
      <c r="C321" s="300"/>
      <c r="D321" s="98" t="s">
        <v>147</v>
      </c>
      <c r="E321" s="23" t="s">
        <v>93</v>
      </c>
      <c r="F321" s="434">
        <v>20728</v>
      </c>
      <c r="G321" s="494"/>
      <c r="H321" s="495">
        <f t="shared" si="14"/>
        <v>20728</v>
      </c>
      <c r="I321" s="573"/>
    </row>
    <row r="322" spans="2:9" ht="15.75" customHeight="1">
      <c r="B322" s="319"/>
      <c r="C322" s="300"/>
      <c r="D322" s="98" t="s">
        <v>139</v>
      </c>
      <c r="E322" s="23" t="s">
        <v>140</v>
      </c>
      <c r="F322" s="434">
        <v>9100</v>
      </c>
      <c r="G322" s="494"/>
      <c r="H322" s="495">
        <f t="shared" si="14"/>
        <v>9100</v>
      </c>
      <c r="I322" s="573"/>
    </row>
    <row r="323" spans="2:9" ht="15.75" customHeight="1">
      <c r="B323" s="319"/>
      <c r="C323" s="300"/>
      <c r="D323" s="98" t="s">
        <v>141</v>
      </c>
      <c r="E323" s="23" t="s">
        <v>142</v>
      </c>
      <c r="F323" s="434">
        <v>1295</v>
      </c>
      <c r="G323" s="494"/>
      <c r="H323" s="495">
        <f t="shared" si="14"/>
        <v>1295</v>
      </c>
      <c r="I323" s="573"/>
    </row>
    <row r="324" spans="2:9" ht="15.75" customHeight="1">
      <c r="B324" s="298"/>
      <c r="C324" s="300"/>
      <c r="D324" s="97">
        <v>4170</v>
      </c>
      <c r="E324" s="23" t="s">
        <v>94</v>
      </c>
      <c r="F324" s="421">
        <v>9962</v>
      </c>
      <c r="G324" s="494"/>
      <c r="H324" s="495">
        <f t="shared" si="14"/>
        <v>9962</v>
      </c>
      <c r="I324" s="573"/>
    </row>
    <row r="325" spans="2:9" ht="15.75" customHeight="1">
      <c r="B325" s="298"/>
      <c r="C325" s="299"/>
      <c r="D325" s="98" t="s">
        <v>89</v>
      </c>
      <c r="E325" s="23" t="s">
        <v>90</v>
      </c>
      <c r="F325" s="421">
        <v>25774</v>
      </c>
      <c r="G325" s="445"/>
      <c r="H325" s="495">
        <f t="shared" si="14"/>
        <v>25774</v>
      </c>
      <c r="I325" s="573"/>
    </row>
    <row r="326" spans="2:9" ht="15" customHeight="1">
      <c r="B326" s="195"/>
      <c r="C326" s="211" t="s">
        <v>185</v>
      </c>
      <c r="D326" s="211"/>
      <c r="E326" s="213" t="s">
        <v>41</v>
      </c>
      <c r="F326" s="426">
        <f>SUM(F327:F327)</f>
        <v>7000</v>
      </c>
      <c r="G326" s="494"/>
      <c r="H326" s="426">
        <f>SUM(H327:H327)</f>
        <v>7000</v>
      </c>
      <c r="I326" s="573"/>
    </row>
    <row r="327" spans="2:9" ht="44.25" customHeight="1" thickBot="1">
      <c r="B327" s="125"/>
      <c r="C327" s="100"/>
      <c r="D327" s="100" t="s">
        <v>310</v>
      </c>
      <c r="E327" s="16" t="s">
        <v>311</v>
      </c>
      <c r="F327" s="423">
        <v>7000</v>
      </c>
      <c r="G327" s="502"/>
      <c r="H327" s="503">
        <f>F327+G327</f>
        <v>7000</v>
      </c>
      <c r="I327" s="643"/>
    </row>
    <row r="328" spans="2:9" ht="24" customHeight="1" thickBot="1">
      <c r="B328" s="226" t="s">
        <v>186</v>
      </c>
      <c r="C328" s="222"/>
      <c r="D328" s="222"/>
      <c r="E328" s="223" t="s">
        <v>187</v>
      </c>
      <c r="F328" s="427">
        <f>F329+F337+F339</f>
        <v>149000</v>
      </c>
      <c r="G328" s="427">
        <f>G329+G337+G339</f>
        <v>4062</v>
      </c>
      <c r="H328" s="427">
        <f>H329+H337+H339</f>
        <v>153062</v>
      </c>
      <c r="I328" s="641"/>
    </row>
    <row r="329" spans="2:9" ht="15.75" customHeight="1">
      <c r="B329" s="122"/>
      <c r="C329" s="211" t="s">
        <v>188</v>
      </c>
      <c r="D329" s="212"/>
      <c r="E329" s="213" t="s">
        <v>261</v>
      </c>
      <c r="F329" s="426">
        <f>SUM(F330:F336)</f>
        <v>123500</v>
      </c>
      <c r="G329" s="426">
        <f>SUM(G330:G336)</f>
        <v>15</v>
      </c>
      <c r="H329" s="426">
        <f>SUM(H330:H336)</f>
        <v>123515</v>
      </c>
      <c r="I329" s="644"/>
    </row>
    <row r="330" spans="2:9" ht="15.75" customHeight="1">
      <c r="B330" s="123"/>
      <c r="C330" s="97"/>
      <c r="D330" s="98" t="s">
        <v>92</v>
      </c>
      <c r="E330" s="23" t="s">
        <v>303</v>
      </c>
      <c r="F330" s="421">
        <v>7200</v>
      </c>
      <c r="G330" s="445"/>
      <c r="H330" s="495">
        <f aca="true" t="shared" si="15" ref="H330:H338">F330+G330</f>
        <v>7200</v>
      </c>
      <c r="I330" s="573"/>
    </row>
    <row r="331" spans="2:9" ht="15.75" customHeight="1">
      <c r="B331" s="123"/>
      <c r="C331" s="97"/>
      <c r="D331" s="98" t="s">
        <v>137</v>
      </c>
      <c r="E331" s="23" t="s">
        <v>138</v>
      </c>
      <c r="F331" s="421">
        <v>81500</v>
      </c>
      <c r="G331" s="445">
        <v>-524</v>
      </c>
      <c r="H331" s="495">
        <f t="shared" si="15"/>
        <v>80976</v>
      </c>
      <c r="I331" s="573" t="s">
        <v>542</v>
      </c>
    </row>
    <row r="332" spans="2:9" ht="15.75" customHeight="1">
      <c r="B332" s="123"/>
      <c r="C332" s="97"/>
      <c r="D332" s="98" t="s">
        <v>147</v>
      </c>
      <c r="E332" s="23" t="s">
        <v>93</v>
      </c>
      <c r="F332" s="421">
        <v>6600</v>
      </c>
      <c r="G332" s="445">
        <v>269</v>
      </c>
      <c r="H332" s="495">
        <f t="shared" si="15"/>
        <v>6869</v>
      </c>
      <c r="I332" s="573" t="s">
        <v>542</v>
      </c>
    </row>
    <row r="333" spans="2:9" ht="15.75" customHeight="1">
      <c r="B333" s="123"/>
      <c r="C333" s="97"/>
      <c r="D333" s="98" t="s">
        <v>139</v>
      </c>
      <c r="E333" s="23" t="s">
        <v>140</v>
      </c>
      <c r="F333" s="421">
        <v>16300</v>
      </c>
      <c r="G333" s="445"/>
      <c r="H333" s="495">
        <f t="shared" si="15"/>
        <v>16300</v>
      </c>
      <c r="I333" s="573"/>
    </row>
    <row r="334" spans="2:9" ht="15.75" customHeight="1">
      <c r="B334" s="123"/>
      <c r="C334" s="97"/>
      <c r="D334" s="98" t="s">
        <v>141</v>
      </c>
      <c r="E334" s="23" t="s">
        <v>142</v>
      </c>
      <c r="F334" s="421">
        <v>2400</v>
      </c>
      <c r="G334" s="445"/>
      <c r="H334" s="495">
        <f t="shared" si="15"/>
        <v>2400</v>
      </c>
      <c r="I334" s="573"/>
    </row>
    <row r="335" spans="2:9" ht="15.75" customHeight="1">
      <c r="B335" s="123"/>
      <c r="C335" s="97"/>
      <c r="D335" s="97" t="s">
        <v>176</v>
      </c>
      <c r="E335" s="23" t="s">
        <v>97</v>
      </c>
      <c r="F335" s="421">
        <v>800</v>
      </c>
      <c r="G335" s="445"/>
      <c r="H335" s="495">
        <f t="shared" si="15"/>
        <v>800</v>
      </c>
      <c r="I335" s="573"/>
    </row>
    <row r="336" spans="2:9" ht="15.75" customHeight="1">
      <c r="B336" s="123"/>
      <c r="C336" s="97"/>
      <c r="D336" s="98" t="s">
        <v>150</v>
      </c>
      <c r="E336" s="23" t="s">
        <v>151</v>
      </c>
      <c r="F336" s="421">
        <v>8700</v>
      </c>
      <c r="G336" s="445">
        <v>270</v>
      </c>
      <c r="H336" s="495">
        <f t="shared" si="15"/>
        <v>8970</v>
      </c>
      <c r="I336" s="573" t="s">
        <v>542</v>
      </c>
    </row>
    <row r="337" spans="2:9" ht="17.25" customHeight="1">
      <c r="B337" s="123"/>
      <c r="C337" s="352" t="s">
        <v>545</v>
      </c>
      <c r="D337" s="506"/>
      <c r="E337" s="331" t="s">
        <v>546</v>
      </c>
      <c r="F337" s="422">
        <f>F338</f>
        <v>0</v>
      </c>
      <c r="G337" s="422">
        <f>G338</f>
        <v>4047</v>
      </c>
      <c r="H337" s="422">
        <f>H338</f>
        <v>4047</v>
      </c>
      <c r="I337" s="573"/>
    </row>
    <row r="338" spans="2:9" ht="15.75" customHeight="1">
      <c r="B338" s="123"/>
      <c r="C338" s="97"/>
      <c r="D338" s="183">
        <v>3240</v>
      </c>
      <c r="E338" s="23" t="s">
        <v>362</v>
      </c>
      <c r="F338" s="421">
        <v>0</v>
      </c>
      <c r="G338" s="445">
        <v>4047</v>
      </c>
      <c r="H338" s="495">
        <f t="shared" si="15"/>
        <v>4047</v>
      </c>
      <c r="I338" s="573" t="s">
        <v>542</v>
      </c>
    </row>
    <row r="339" spans="2:9" ht="27.75" customHeight="1">
      <c r="B339" s="123"/>
      <c r="C339" s="211" t="s">
        <v>416</v>
      </c>
      <c r="D339" s="212"/>
      <c r="E339" s="331" t="s">
        <v>417</v>
      </c>
      <c r="F339" s="422">
        <f>F340</f>
        <v>25500</v>
      </c>
      <c r="G339" s="494"/>
      <c r="H339" s="422">
        <f>H340</f>
        <v>25500</v>
      </c>
      <c r="I339" s="573"/>
    </row>
    <row r="340" spans="2:9" ht="15.75" customHeight="1" thickBot="1">
      <c r="B340" s="126"/>
      <c r="C340" s="102"/>
      <c r="D340" s="348">
        <v>3240</v>
      </c>
      <c r="E340" s="103" t="s">
        <v>362</v>
      </c>
      <c r="F340" s="424">
        <v>25500</v>
      </c>
      <c r="G340" s="502"/>
      <c r="H340" s="503">
        <f>F340+G340</f>
        <v>25500</v>
      </c>
      <c r="I340" s="643"/>
    </row>
    <row r="341" spans="2:9" ht="19.5" customHeight="1" thickBot="1">
      <c r="B341" s="217">
        <v>855</v>
      </c>
      <c r="C341" s="215"/>
      <c r="D341" s="215"/>
      <c r="E341" s="337" t="s">
        <v>384</v>
      </c>
      <c r="F341" s="425">
        <f>F342+F362+F383+F385+F389+F391</f>
        <v>9572277</v>
      </c>
      <c r="G341" s="425">
        <f>G342+G362+G383+G385+G389+G391</f>
        <v>150</v>
      </c>
      <c r="H341" s="425">
        <f>H342+H362+H383+H385+H389+H391</f>
        <v>9572427</v>
      </c>
      <c r="I341" s="641"/>
    </row>
    <row r="342" spans="2:9" ht="21" customHeight="1">
      <c r="B342" s="195"/>
      <c r="C342" s="211" t="s">
        <v>389</v>
      </c>
      <c r="D342" s="180"/>
      <c r="E342" s="331" t="s">
        <v>385</v>
      </c>
      <c r="F342" s="426">
        <f>SUM(F343:F361)</f>
        <v>5890169</v>
      </c>
      <c r="G342" s="426"/>
      <c r="H342" s="426">
        <f>SUM(H343:H361)</f>
        <v>5890169</v>
      </c>
      <c r="I342" s="644"/>
    </row>
    <row r="343" spans="2:9" ht="36">
      <c r="B343" s="195"/>
      <c r="C343" s="211"/>
      <c r="D343" s="12">
        <v>2910</v>
      </c>
      <c r="E343" s="23" t="s">
        <v>463</v>
      </c>
      <c r="F343" s="434">
        <v>11000</v>
      </c>
      <c r="G343" s="445"/>
      <c r="H343" s="495">
        <f>F343+G343</f>
        <v>11000</v>
      </c>
      <c r="I343" s="573"/>
    </row>
    <row r="344" spans="2:9" ht="15.75" customHeight="1">
      <c r="B344" s="195"/>
      <c r="C344" s="211"/>
      <c r="D344" s="98" t="s">
        <v>92</v>
      </c>
      <c r="E344" s="23" t="s">
        <v>403</v>
      </c>
      <c r="F344" s="434">
        <v>400</v>
      </c>
      <c r="G344" s="445"/>
      <c r="H344" s="495">
        <f aca="true" t="shared" si="16" ref="H344:H361">F344+G344</f>
        <v>400</v>
      </c>
      <c r="I344" s="573"/>
    </row>
    <row r="345" spans="2:9" ht="15.75" customHeight="1">
      <c r="B345" s="123"/>
      <c r="C345" s="239"/>
      <c r="D345" s="97" t="s">
        <v>175</v>
      </c>
      <c r="E345" s="23" t="s">
        <v>391</v>
      </c>
      <c r="F345" s="421">
        <v>5772180</v>
      </c>
      <c r="G345" s="445"/>
      <c r="H345" s="495">
        <f t="shared" si="16"/>
        <v>5772180</v>
      </c>
      <c r="I345" s="573"/>
    </row>
    <row r="346" spans="2:9" ht="15.75" customHeight="1">
      <c r="B346" s="123"/>
      <c r="C346" s="239"/>
      <c r="D346" s="97" t="s">
        <v>137</v>
      </c>
      <c r="E346" s="23" t="s">
        <v>392</v>
      </c>
      <c r="F346" s="421">
        <v>61673</v>
      </c>
      <c r="G346" s="445"/>
      <c r="H346" s="495">
        <f t="shared" si="16"/>
        <v>61673</v>
      </c>
      <c r="I346" s="573"/>
    </row>
    <row r="347" spans="2:9" ht="15.75" customHeight="1">
      <c r="B347" s="123"/>
      <c r="C347" s="239"/>
      <c r="D347" s="98" t="s">
        <v>147</v>
      </c>
      <c r="E347" s="23" t="s">
        <v>404</v>
      </c>
      <c r="F347" s="421">
        <v>3750</v>
      </c>
      <c r="G347" s="445"/>
      <c r="H347" s="495">
        <f t="shared" si="16"/>
        <v>3750</v>
      </c>
      <c r="I347" s="573"/>
    </row>
    <row r="348" spans="2:9" ht="15.75" customHeight="1">
      <c r="B348" s="123"/>
      <c r="C348" s="239"/>
      <c r="D348" s="97" t="s">
        <v>139</v>
      </c>
      <c r="E348" s="23" t="s">
        <v>393</v>
      </c>
      <c r="F348" s="421">
        <v>11266</v>
      </c>
      <c r="G348" s="445"/>
      <c r="H348" s="495">
        <f t="shared" si="16"/>
        <v>11266</v>
      </c>
      <c r="I348" s="573"/>
    </row>
    <row r="349" spans="2:9" ht="15.75" customHeight="1">
      <c r="B349" s="123"/>
      <c r="C349" s="239"/>
      <c r="D349" s="98" t="s">
        <v>141</v>
      </c>
      <c r="E349" s="23" t="s">
        <v>394</v>
      </c>
      <c r="F349" s="421">
        <v>1602</v>
      </c>
      <c r="G349" s="445"/>
      <c r="H349" s="495">
        <f t="shared" si="16"/>
        <v>1602</v>
      </c>
      <c r="I349" s="573"/>
    </row>
    <row r="350" spans="2:9" ht="15.75" customHeight="1">
      <c r="B350" s="123"/>
      <c r="C350" s="239"/>
      <c r="D350" s="97" t="s">
        <v>124</v>
      </c>
      <c r="E350" s="23" t="s">
        <v>395</v>
      </c>
      <c r="F350" s="421">
        <v>8180</v>
      </c>
      <c r="G350" s="445"/>
      <c r="H350" s="495">
        <f t="shared" si="16"/>
        <v>8180</v>
      </c>
      <c r="I350" s="573"/>
    </row>
    <row r="351" spans="2:9" ht="15.75" customHeight="1">
      <c r="B351" s="123"/>
      <c r="C351" s="239"/>
      <c r="D351" s="98" t="s">
        <v>148</v>
      </c>
      <c r="E351" s="23" t="s">
        <v>396</v>
      </c>
      <c r="F351" s="421">
        <v>1020</v>
      </c>
      <c r="G351" s="445"/>
      <c r="H351" s="495">
        <f t="shared" si="16"/>
        <v>1020</v>
      </c>
      <c r="I351" s="573"/>
    </row>
    <row r="352" spans="2:9" ht="15.75" customHeight="1">
      <c r="B352" s="123"/>
      <c r="C352" s="239"/>
      <c r="D352" s="98" t="s">
        <v>149</v>
      </c>
      <c r="E352" s="23" t="s">
        <v>397</v>
      </c>
      <c r="F352" s="421">
        <v>1020</v>
      </c>
      <c r="G352" s="445"/>
      <c r="H352" s="495">
        <f t="shared" si="16"/>
        <v>1020</v>
      </c>
      <c r="I352" s="573"/>
    </row>
    <row r="353" spans="2:9" ht="15.75" customHeight="1">
      <c r="B353" s="123"/>
      <c r="C353" s="239"/>
      <c r="D353" s="97" t="s">
        <v>176</v>
      </c>
      <c r="E353" s="23" t="s">
        <v>406</v>
      </c>
      <c r="F353" s="421">
        <v>100</v>
      </c>
      <c r="G353" s="445"/>
      <c r="H353" s="495">
        <f t="shared" si="16"/>
        <v>100</v>
      </c>
      <c r="I353" s="573"/>
    </row>
    <row r="354" spans="2:9" ht="15.75" customHeight="1">
      <c r="B354" s="123"/>
      <c r="C354" s="239"/>
      <c r="D354" s="97" t="s">
        <v>89</v>
      </c>
      <c r="E354" s="23" t="s">
        <v>398</v>
      </c>
      <c r="F354" s="421">
        <v>12441</v>
      </c>
      <c r="G354" s="445"/>
      <c r="H354" s="495">
        <f t="shared" si="16"/>
        <v>12441</v>
      </c>
      <c r="I354" s="573"/>
    </row>
    <row r="355" spans="2:9" ht="15.75" customHeight="1">
      <c r="B355" s="123"/>
      <c r="C355" s="239"/>
      <c r="D355" s="106">
        <v>4360</v>
      </c>
      <c r="E355" s="23" t="s">
        <v>399</v>
      </c>
      <c r="F355" s="421">
        <v>200</v>
      </c>
      <c r="G355" s="445"/>
      <c r="H355" s="495">
        <f t="shared" si="16"/>
        <v>200</v>
      </c>
      <c r="I355" s="573"/>
    </row>
    <row r="356" spans="2:9" ht="24">
      <c r="B356" s="123"/>
      <c r="C356" s="239"/>
      <c r="D356" s="106">
        <v>4400</v>
      </c>
      <c r="E356" s="23" t="s">
        <v>400</v>
      </c>
      <c r="F356" s="421">
        <v>1377</v>
      </c>
      <c r="G356" s="445"/>
      <c r="H356" s="495">
        <f t="shared" si="16"/>
        <v>1377</v>
      </c>
      <c r="I356" s="573"/>
    </row>
    <row r="357" spans="2:9" ht="15.75" customHeight="1">
      <c r="B357" s="123"/>
      <c r="C357" s="239"/>
      <c r="D357" s="97" t="s">
        <v>144</v>
      </c>
      <c r="E357" s="23" t="s">
        <v>407</v>
      </c>
      <c r="F357" s="421">
        <v>300</v>
      </c>
      <c r="G357" s="445"/>
      <c r="H357" s="495">
        <f t="shared" si="16"/>
        <v>300</v>
      </c>
      <c r="I357" s="573"/>
    </row>
    <row r="358" spans="2:9" ht="15.75" customHeight="1">
      <c r="B358" s="123"/>
      <c r="C358" s="239"/>
      <c r="D358" s="97">
        <v>4430</v>
      </c>
      <c r="E358" s="23" t="s">
        <v>408</v>
      </c>
      <c r="F358" s="421">
        <v>100</v>
      </c>
      <c r="G358" s="445"/>
      <c r="H358" s="495">
        <f t="shared" si="16"/>
        <v>100</v>
      </c>
      <c r="I358" s="573"/>
    </row>
    <row r="359" spans="2:9" ht="15.75" customHeight="1">
      <c r="B359" s="123"/>
      <c r="C359" s="293"/>
      <c r="D359" s="97" t="s">
        <v>150</v>
      </c>
      <c r="E359" s="23" t="s">
        <v>401</v>
      </c>
      <c r="F359" s="421">
        <v>1230</v>
      </c>
      <c r="G359" s="445"/>
      <c r="H359" s="495">
        <f t="shared" si="16"/>
        <v>1230</v>
      </c>
      <c r="I359" s="573"/>
    </row>
    <row r="360" spans="2:9" ht="39" customHeight="1">
      <c r="B360" s="123"/>
      <c r="C360" s="293"/>
      <c r="D360" s="97" t="s">
        <v>464</v>
      </c>
      <c r="E360" s="23" t="s">
        <v>465</v>
      </c>
      <c r="F360" s="421">
        <v>1000</v>
      </c>
      <c r="G360" s="445"/>
      <c r="H360" s="495">
        <f t="shared" si="16"/>
        <v>1000</v>
      </c>
      <c r="I360" s="573"/>
    </row>
    <row r="361" spans="2:9" ht="15.75" customHeight="1">
      <c r="B361" s="123"/>
      <c r="C361" s="293"/>
      <c r="D361" s="106">
        <v>4700</v>
      </c>
      <c r="E361" s="23" t="s">
        <v>402</v>
      </c>
      <c r="F361" s="421">
        <v>1330</v>
      </c>
      <c r="G361" s="445"/>
      <c r="H361" s="495">
        <f t="shared" si="16"/>
        <v>1330</v>
      </c>
      <c r="I361" s="573"/>
    </row>
    <row r="362" spans="2:9" ht="44.25" customHeight="1">
      <c r="B362" s="123"/>
      <c r="C362" s="239" t="s">
        <v>390</v>
      </c>
      <c r="D362" s="349"/>
      <c r="E362" s="205" t="s">
        <v>300</v>
      </c>
      <c r="F362" s="422">
        <f>SUM(F363:F382)</f>
        <v>3618306</v>
      </c>
      <c r="G362" s="422"/>
      <c r="H362" s="422">
        <f>SUM(H363:H382)</f>
        <v>3618306</v>
      </c>
      <c r="I362" s="573"/>
    </row>
    <row r="363" spans="2:9" ht="36">
      <c r="B363" s="123"/>
      <c r="C363" s="239"/>
      <c r="D363" s="12">
        <v>2910</v>
      </c>
      <c r="E363" s="23" t="s">
        <v>463</v>
      </c>
      <c r="F363" s="421">
        <v>11000</v>
      </c>
      <c r="G363" s="445"/>
      <c r="H363" s="495">
        <f aca="true" t="shared" si="17" ref="H363:H384">F363+G363</f>
        <v>11000</v>
      </c>
      <c r="I363" s="573"/>
    </row>
    <row r="364" spans="2:9" ht="15.75" customHeight="1">
      <c r="B364" s="123"/>
      <c r="C364" s="239"/>
      <c r="D364" s="98" t="s">
        <v>92</v>
      </c>
      <c r="E364" s="23" t="s">
        <v>403</v>
      </c>
      <c r="F364" s="421">
        <v>400</v>
      </c>
      <c r="G364" s="445"/>
      <c r="H364" s="495">
        <f t="shared" si="17"/>
        <v>400</v>
      </c>
      <c r="I364" s="573"/>
    </row>
    <row r="365" spans="2:9" ht="15.75" customHeight="1">
      <c r="B365" s="123"/>
      <c r="C365" s="97"/>
      <c r="D365" s="97" t="s">
        <v>175</v>
      </c>
      <c r="E365" s="23" t="s">
        <v>391</v>
      </c>
      <c r="F365" s="421">
        <v>3513079</v>
      </c>
      <c r="G365" s="445"/>
      <c r="H365" s="495">
        <f t="shared" si="17"/>
        <v>3513079</v>
      </c>
      <c r="I365" s="573"/>
    </row>
    <row r="366" spans="2:9" ht="15.75" customHeight="1">
      <c r="B366" s="123"/>
      <c r="C366" s="97"/>
      <c r="D366" s="97" t="s">
        <v>137</v>
      </c>
      <c r="E366" s="23" t="s">
        <v>86</v>
      </c>
      <c r="F366" s="421">
        <v>7200</v>
      </c>
      <c r="G366" s="445"/>
      <c r="H366" s="495">
        <f t="shared" si="17"/>
        <v>7200</v>
      </c>
      <c r="I366" s="573"/>
    </row>
    <row r="367" spans="2:9" ht="15.75" customHeight="1">
      <c r="B367" s="123"/>
      <c r="C367" s="97"/>
      <c r="D367" s="97" t="s">
        <v>137</v>
      </c>
      <c r="E367" s="23" t="s">
        <v>392</v>
      </c>
      <c r="F367" s="421">
        <v>52612</v>
      </c>
      <c r="G367" s="445"/>
      <c r="H367" s="495">
        <f t="shared" si="17"/>
        <v>52612</v>
      </c>
      <c r="I367" s="573"/>
    </row>
    <row r="368" spans="2:9" ht="15.75" customHeight="1">
      <c r="B368" s="123"/>
      <c r="C368" s="97"/>
      <c r="D368" s="98" t="s">
        <v>147</v>
      </c>
      <c r="E368" s="23" t="s">
        <v>404</v>
      </c>
      <c r="F368" s="421">
        <v>2728</v>
      </c>
      <c r="G368" s="445"/>
      <c r="H368" s="495">
        <f t="shared" si="17"/>
        <v>2728</v>
      </c>
      <c r="I368" s="573"/>
    </row>
    <row r="369" spans="2:9" ht="15.75" customHeight="1">
      <c r="B369" s="123"/>
      <c r="C369" s="97"/>
      <c r="D369" s="97" t="s">
        <v>139</v>
      </c>
      <c r="E369" s="23" t="s">
        <v>393</v>
      </c>
      <c r="F369" s="421">
        <v>9530</v>
      </c>
      <c r="G369" s="445"/>
      <c r="H369" s="495">
        <f t="shared" si="17"/>
        <v>9530</v>
      </c>
      <c r="I369" s="573"/>
    </row>
    <row r="370" spans="2:9" ht="15.75" customHeight="1">
      <c r="B370" s="123"/>
      <c r="C370" s="97"/>
      <c r="D370" s="98" t="s">
        <v>141</v>
      </c>
      <c r="E370" s="23" t="s">
        <v>394</v>
      </c>
      <c r="F370" s="421">
        <v>1356</v>
      </c>
      <c r="G370" s="445"/>
      <c r="H370" s="495">
        <f t="shared" si="17"/>
        <v>1356</v>
      </c>
      <c r="I370" s="573"/>
    </row>
    <row r="371" spans="2:9" ht="15.75" customHeight="1">
      <c r="B371" s="123"/>
      <c r="C371" s="97"/>
      <c r="D371" s="97">
        <v>4170</v>
      </c>
      <c r="E371" s="23" t="s">
        <v>405</v>
      </c>
      <c r="F371" s="421">
        <v>1000</v>
      </c>
      <c r="G371" s="445"/>
      <c r="H371" s="495">
        <f t="shared" si="17"/>
        <v>1000</v>
      </c>
      <c r="I371" s="573"/>
    </row>
    <row r="372" spans="2:9" ht="15.75" customHeight="1">
      <c r="B372" s="123"/>
      <c r="C372" s="97"/>
      <c r="D372" s="97" t="s">
        <v>124</v>
      </c>
      <c r="E372" s="23" t="s">
        <v>395</v>
      </c>
      <c r="F372" s="421">
        <v>3060</v>
      </c>
      <c r="G372" s="445"/>
      <c r="H372" s="495">
        <f t="shared" si="17"/>
        <v>3060</v>
      </c>
      <c r="I372" s="573"/>
    </row>
    <row r="373" spans="2:9" ht="15.75" customHeight="1">
      <c r="B373" s="123"/>
      <c r="C373" s="97"/>
      <c r="D373" s="98" t="s">
        <v>148</v>
      </c>
      <c r="E373" s="23" t="s">
        <v>396</v>
      </c>
      <c r="F373" s="421">
        <v>765</v>
      </c>
      <c r="G373" s="445"/>
      <c r="H373" s="495">
        <f t="shared" si="17"/>
        <v>765</v>
      </c>
      <c r="I373" s="573"/>
    </row>
    <row r="374" spans="2:9" ht="15.75" customHeight="1">
      <c r="B374" s="123"/>
      <c r="C374" s="97"/>
      <c r="D374" s="97" t="s">
        <v>176</v>
      </c>
      <c r="E374" s="23" t="s">
        <v>406</v>
      </c>
      <c r="F374" s="421">
        <v>350</v>
      </c>
      <c r="G374" s="445"/>
      <c r="H374" s="495">
        <f t="shared" si="17"/>
        <v>350</v>
      </c>
      <c r="I374" s="573"/>
    </row>
    <row r="375" spans="2:9" ht="15.75" customHeight="1">
      <c r="B375" s="123"/>
      <c r="C375" s="97"/>
      <c r="D375" s="97" t="s">
        <v>89</v>
      </c>
      <c r="E375" s="23" t="s">
        <v>90</v>
      </c>
      <c r="F375" s="421">
        <v>1000</v>
      </c>
      <c r="G375" s="445"/>
      <c r="H375" s="495">
        <f t="shared" si="17"/>
        <v>1000</v>
      </c>
      <c r="I375" s="573"/>
    </row>
    <row r="376" spans="2:9" ht="15.75" customHeight="1">
      <c r="B376" s="123"/>
      <c r="C376" s="97"/>
      <c r="D376" s="97" t="s">
        <v>89</v>
      </c>
      <c r="E376" s="23" t="s">
        <v>398</v>
      </c>
      <c r="F376" s="421">
        <v>8336</v>
      </c>
      <c r="G376" s="445"/>
      <c r="H376" s="495">
        <f t="shared" si="17"/>
        <v>8336</v>
      </c>
      <c r="I376" s="573"/>
    </row>
    <row r="377" spans="2:9" ht="24">
      <c r="B377" s="123"/>
      <c r="C377" s="97"/>
      <c r="D377" s="106">
        <v>4400</v>
      </c>
      <c r="E377" s="23" t="s">
        <v>400</v>
      </c>
      <c r="F377" s="421">
        <v>1560</v>
      </c>
      <c r="G377" s="445"/>
      <c r="H377" s="495">
        <f t="shared" si="17"/>
        <v>1560</v>
      </c>
      <c r="I377" s="573"/>
    </row>
    <row r="378" spans="2:9" ht="15.75" customHeight="1">
      <c r="B378" s="123"/>
      <c r="C378" s="97"/>
      <c r="D378" s="97" t="s">
        <v>144</v>
      </c>
      <c r="E378" s="23" t="s">
        <v>407</v>
      </c>
      <c r="F378" s="421">
        <v>500</v>
      </c>
      <c r="G378" s="445"/>
      <c r="H378" s="495">
        <f t="shared" si="17"/>
        <v>500</v>
      </c>
      <c r="I378" s="573"/>
    </row>
    <row r="379" spans="2:9" ht="15.75" customHeight="1">
      <c r="B379" s="123"/>
      <c r="C379" s="97"/>
      <c r="D379" s="97">
        <v>4430</v>
      </c>
      <c r="E379" s="23" t="s">
        <v>408</v>
      </c>
      <c r="F379" s="421">
        <v>100</v>
      </c>
      <c r="G379" s="445"/>
      <c r="H379" s="495">
        <f t="shared" si="17"/>
        <v>100</v>
      </c>
      <c r="I379" s="573"/>
    </row>
    <row r="380" spans="2:9" ht="15.75" customHeight="1">
      <c r="B380" s="123"/>
      <c r="C380" s="97"/>
      <c r="D380" s="97" t="s">
        <v>150</v>
      </c>
      <c r="E380" s="23" t="s">
        <v>401</v>
      </c>
      <c r="F380" s="421">
        <v>1230</v>
      </c>
      <c r="G380" s="445"/>
      <c r="H380" s="495">
        <f t="shared" si="17"/>
        <v>1230</v>
      </c>
      <c r="I380" s="573"/>
    </row>
    <row r="381" spans="2:9" ht="36">
      <c r="B381" s="123"/>
      <c r="C381" s="97"/>
      <c r="D381" s="97" t="s">
        <v>464</v>
      </c>
      <c r="E381" s="23" t="s">
        <v>465</v>
      </c>
      <c r="F381" s="421">
        <v>1000</v>
      </c>
      <c r="G381" s="445"/>
      <c r="H381" s="495">
        <f t="shared" si="17"/>
        <v>1000</v>
      </c>
      <c r="I381" s="573"/>
    </row>
    <row r="382" spans="2:9" ht="15.75" customHeight="1">
      <c r="B382" s="123"/>
      <c r="C382" s="97"/>
      <c r="D382" s="106">
        <v>4700</v>
      </c>
      <c r="E382" s="23" t="s">
        <v>402</v>
      </c>
      <c r="F382" s="421">
        <v>1500</v>
      </c>
      <c r="G382" s="445"/>
      <c r="H382" s="495">
        <f t="shared" si="17"/>
        <v>1500</v>
      </c>
      <c r="I382" s="573"/>
    </row>
    <row r="383" spans="2:9" ht="18.75" customHeight="1">
      <c r="B383" s="123"/>
      <c r="C383" s="202">
        <v>85503</v>
      </c>
      <c r="D383" s="356"/>
      <c r="E383" s="326" t="s">
        <v>537</v>
      </c>
      <c r="F383" s="385">
        <f>F384</f>
        <v>0</v>
      </c>
      <c r="G383" s="385">
        <f>G384</f>
        <v>150</v>
      </c>
      <c r="H383" s="385">
        <f>H384</f>
        <v>150</v>
      </c>
      <c r="I383" s="573"/>
    </row>
    <row r="384" spans="2:9" ht="18.75" customHeight="1">
      <c r="B384" s="195"/>
      <c r="C384" s="180"/>
      <c r="D384" s="97" t="s">
        <v>124</v>
      </c>
      <c r="E384" s="23" t="s">
        <v>395</v>
      </c>
      <c r="F384" s="434">
        <v>0</v>
      </c>
      <c r="G384" s="445">
        <v>150</v>
      </c>
      <c r="H384" s="495">
        <f t="shared" si="17"/>
        <v>150</v>
      </c>
      <c r="I384" s="573" t="s">
        <v>529</v>
      </c>
    </row>
    <row r="385" spans="2:9" ht="18.75" customHeight="1">
      <c r="B385" s="305"/>
      <c r="C385" s="647" t="s">
        <v>418</v>
      </c>
      <c r="D385" s="106"/>
      <c r="E385" s="326" t="s">
        <v>313</v>
      </c>
      <c r="F385" s="591">
        <f>SUM(F386:F388)</f>
        <v>17264</v>
      </c>
      <c r="G385" s="494"/>
      <c r="H385" s="591">
        <f>SUM(H386:H388)</f>
        <v>17264</v>
      </c>
      <c r="I385" s="573"/>
    </row>
    <row r="386" spans="2:9" ht="15.75" customHeight="1">
      <c r="B386" s="190"/>
      <c r="C386" s="191"/>
      <c r="D386" s="98" t="s">
        <v>139</v>
      </c>
      <c r="E386" s="23" t="s">
        <v>140</v>
      </c>
      <c r="F386" s="429">
        <v>2080</v>
      </c>
      <c r="G386" s="494"/>
      <c r="H386" s="495">
        <f>F386+G386</f>
        <v>2080</v>
      </c>
      <c r="I386" s="573"/>
    </row>
    <row r="387" spans="2:9" ht="15.75" customHeight="1">
      <c r="B387" s="305"/>
      <c r="C387" s="293"/>
      <c r="D387" s="97" t="s">
        <v>141</v>
      </c>
      <c r="E387" s="23" t="s">
        <v>142</v>
      </c>
      <c r="F387" s="430">
        <v>312</v>
      </c>
      <c r="G387" s="494"/>
      <c r="H387" s="495">
        <f>F387+G387</f>
        <v>312</v>
      </c>
      <c r="I387" s="573"/>
    </row>
    <row r="388" spans="2:9" ht="15.75" customHeight="1">
      <c r="B388" s="190"/>
      <c r="C388" s="191"/>
      <c r="D388" s="97">
        <v>4170</v>
      </c>
      <c r="E388" s="23" t="s">
        <v>94</v>
      </c>
      <c r="F388" s="429">
        <v>14872</v>
      </c>
      <c r="G388" s="494"/>
      <c r="H388" s="495">
        <f>F388+G388</f>
        <v>14872</v>
      </c>
      <c r="I388" s="573"/>
    </row>
    <row r="389" spans="2:9" ht="15.75" customHeight="1">
      <c r="B389" s="190"/>
      <c r="C389" s="353" t="s">
        <v>419</v>
      </c>
      <c r="D389" s="236"/>
      <c r="E389" s="200" t="s">
        <v>314</v>
      </c>
      <c r="F389" s="439">
        <f>F390</f>
        <v>20000</v>
      </c>
      <c r="G389" s="494"/>
      <c r="H389" s="439">
        <f>H390</f>
        <v>20000</v>
      </c>
      <c r="I389" s="573"/>
    </row>
    <row r="390" spans="2:9" ht="24">
      <c r="B390" s="305"/>
      <c r="C390" s="293"/>
      <c r="D390" s="106">
        <v>4330</v>
      </c>
      <c r="E390" s="23" t="s">
        <v>177</v>
      </c>
      <c r="F390" s="430">
        <v>20000</v>
      </c>
      <c r="G390" s="494"/>
      <c r="H390" s="495">
        <f>F390+G390</f>
        <v>20000</v>
      </c>
      <c r="I390" s="573"/>
    </row>
    <row r="391" spans="2:9" ht="51">
      <c r="B391" s="305"/>
      <c r="C391" s="202">
        <v>85513</v>
      </c>
      <c r="D391" s="106"/>
      <c r="E391" s="332" t="s">
        <v>449</v>
      </c>
      <c r="F391" s="591">
        <f>F392</f>
        <v>26538</v>
      </c>
      <c r="G391" s="494"/>
      <c r="H391" s="591">
        <f>H392</f>
        <v>26538</v>
      </c>
      <c r="I391" s="573"/>
    </row>
    <row r="392" spans="2:9" ht="15.75" customHeight="1" thickBot="1">
      <c r="B392" s="365"/>
      <c r="C392" s="366"/>
      <c r="D392" s="100">
        <v>4130</v>
      </c>
      <c r="E392" s="16" t="s">
        <v>240</v>
      </c>
      <c r="F392" s="440">
        <v>26538</v>
      </c>
      <c r="G392" s="502"/>
      <c r="H392" s="503">
        <f>F392+G392</f>
        <v>26538</v>
      </c>
      <c r="I392" s="643"/>
    </row>
    <row r="393" spans="2:9" ht="21" customHeight="1" thickBot="1">
      <c r="B393" s="226" t="s">
        <v>189</v>
      </c>
      <c r="C393" s="222"/>
      <c r="D393" s="222"/>
      <c r="E393" s="218" t="s">
        <v>42</v>
      </c>
      <c r="F393" s="427">
        <f>F394+F404+F407+F411+F414+F420+F422</f>
        <v>2021373</v>
      </c>
      <c r="G393" s="427">
        <f>G394+G404+G407+G411+G414+G420+G422</f>
        <v>0</v>
      </c>
      <c r="H393" s="427">
        <f>H394+H404+H407+H411+H414+H420+H422</f>
        <v>2021373</v>
      </c>
      <c r="I393" s="641"/>
    </row>
    <row r="394" spans="2:9" ht="18" customHeight="1">
      <c r="B394" s="137"/>
      <c r="C394" s="211" t="s">
        <v>207</v>
      </c>
      <c r="D394" s="212"/>
      <c r="E394" s="213" t="s">
        <v>517</v>
      </c>
      <c r="F394" s="439">
        <f>SUM(F395:F403)</f>
        <v>780000</v>
      </c>
      <c r="G394" s="499"/>
      <c r="H394" s="439">
        <f>SUM(H395:H403)</f>
        <v>780000</v>
      </c>
      <c r="I394" s="644"/>
    </row>
    <row r="395" spans="2:9" ht="15.75" customHeight="1">
      <c r="B395" s="137"/>
      <c r="C395" s="173"/>
      <c r="D395" s="98" t="s">
        <v>137</v>
      </c>
      <c r="E395" s="23" t="s">
        <v>138</v>
      </c>
      <c r="F395" s="429">
        <v>119000</v>
      </c>
      <c r="G395" s="494"/>
      <c r="H395" s="495">
        <f aca="true" t="shared" si="18" ref="H395:H403">F395+G395</f>
        <v>119000</v>
      </c>
      <c r="I395" s="573"/>
    </row>
    <row r="396" spans="2:9" ht="15.75" customHeight="1">
      <c r="B396" s="137"/>
      <c r="C396" s="173"/>
      <c r="D396" s="98" t="s">
        <v>147</v>
      </c>
      <c r="E396" s="23" t="s">
        <v>93</v>
      </c>
      <c r="F396" s="429">
        <v>10000</v>
      </c>
      <c r="G396" s="494"/>
      <c r="H396" s="495">
        <f t="shared" si="18"/>
        <v>10000</v>
      </c>
      <c r="I396" s="573"/>
    </row>
    <row r="397" spans="2:9" ht="15.75" customHeight="1">
      <c r="B397" s="134"/>
      <c r="C397" s="135"/>
      <c r="D397" s="98" t="s">
        <v>139</v>
      </c>
      <c r="E397" s="23" t="s">
        <v>140</v>
      </c>
      <c r="F397" s="437">
        <v>20000</v>
      </c>
      <c r="G397" s="494"/>
      <c r="H397" s="495">
        <f t="shared" si="18"/>
        <v>20000</v>
      </c>
      <c r="I397" s="573"/>
    </row>
    <row r="398" spans="2:9" ht="15.75" customHeight="1">
      <c r="B398" s="134"/>
      <c r="C398" s="135"/>
      <c r="D398" s="98" t="s">
        <v>141</v>
      </c>
      <c r="E398" s="23" t="s">
        <v>142</v>
      </c>
      <c r="F398" s="437">
        <v>3000</v>
      </c>
      <c r="G398" s="494"/>
      <c r="H398" s="495">
        <f t="shared" si="18"/>
        <v>3000</v>
      </c>
      <c r="I398" s="573"/>
    </row>
    <row r="399" spans="2:9" ht="15.75" customHeight="1">
      <c r="B399" s="134"/>
      <c r="C399" s="135"/>
      <c r="D399" s="98" t="s">
        <v>124</v>
      </c>
      <c r="E399" s="23" t="s">
        <v>91</v>
      </c>
      <c r="F399" s="437">
        <v>80000</v>
      </c>
      <c r="G399" s="494"/>
      <c r="H399" s="495">
        <f t="shared" si="18"/>
        <v>80000</v>
      </c>
      <c r="I399" s="573"/>
    </row>
    <row r="400" spans="2:9" ht="15.75" customHeight="1">
      <c r="B400" s="134"/>
      <c r="C400" s="135"/>
      <c r="D400" s="98" t="s">
        <v>89</v>
      </c>
      <c r="E400" s="23" t="s">
        <v>90</v>
      </c>
      <c r="F400" s="437">
        <v>540500</v>
      </c>
      <c r="G400" s="494"/>
      <c r="H400" s="495">
        <f t="shared" si="18"/>
        <v>540500</v>
      </c>
      <c r="I400" s="573"/>
    </row>
    <row r="401" spans="2:9" ht="15.75" customHeight="1">
      <c r="B401" s="134"/>
      <c r="C401" s="135"/>
      <c r="D401" s="98" t="s">
        <v>150</v>
      </c>
      <c r="E401" s="23" t="s">
        <v>151</v>
      </c>
      <c r="F401" s="437">
        <v>2500</v>
      </c>
      <c r="G401" s="494"/>
      <c r="H401" s="495">
        <f t="shared" si="18"/>
        <v>2500</v>
      </c>
      <c r="I401" s="573"/>
    </row>
    <row r="402" spans="2:9" ht="15.75" customHeight="1">
      <c r="B402" s="134"/>
      <c r="C402" s="135"/>
      <c r="D402" s="106">
        <v>4610</v>
      </c>
      <c r="E402" s="23" t="s">
        <v>305</v>
      </c>
      <c r="F402" s="437">
        <v>3000</v>
      </c>
      <c r="G402" s="494"/>
      <c r="H402" s="495">
        <f t="shared" si="18"/>
        <v>3000</v>
      </c>
      <c r="I402" s="573"/>
    </row>
    <row r="403" spans="2:9" ht="15.75" customHeight="1">
      <c r="B403" s="134"/>
      <c r="C403" s="135"/>
      <c r="D403" s="106">
        <v>4700</v>
      </c>
      <c r="E403" s="23" t="s">
        <v>152</v>
      </c>
      <c r="F403" s="437">
        <v>2000</v>
      </c>
      <c r="G403" s="494"/>
      <c r="H403" s="495">
        <f t="shared" si="18"/>
        <v>2000</v>
      </c>
      <c r="I403" s="573"/>
    </row>
    <row r="404" spans="2:9" ht="15.75" customHeight="1">
      <c r="B404" s="124"/>
      <c r="C404" s="239" t="s">
        <v>190</v>
      </c>
      <c r="D404" s="238"/>
      <c r="E404" s="208" t="s">
        <v>262</v>
      </c>
      <c r="F404" s="422">
        <f>F405+F406</f>
        <v>60000</v>
      </c>
      <c r="G404" s="494"/>
      <c r="H404" s="422">
        <f>H405+H406</f>
        <v>60000</v>
      </c>
      <c r="I404" s="573"/>
    </row>
    <row r="405" spans="2:9" ht="15" customHeight="1">
      <c r="B405" s="124"/>
      <c r="C405" s="99"/>
      <c r="D405" s="98" t="s">
        <v>124</v>
      </c>
      <c r="E405" s="23" t="s">
        <v>91</v>
      </c>
      <c r="F405" s="428">
        <v>20000</v>
      </c>
      <c r="G405" s="494"/>
      <c r="H405" s="495">
        <f>F405+G405</f>
        <v>20000</v>
      </c>
      <c r="I405" s="573"/>
    </row>
    <row r="406" spans="2:9" ht="15" customHeight="1">
      <c r="B406" s="124"/>
      <c r="C406" s="99"/>
      <c r="D406" s="98" t="s">
        <v>89</v>
      </c>
      <c r="E406" s="23" t="s">
        <v>90</v>
      </c>
      <c r="F406" s="428">
        <v>40000</v>
      </c>
      <c r="G406" s="494"/>
      <c r="H406" s="495">
        <f>F406+G406</f>
        <v>40000</v>
      </c>
      <c r="I406" s="573"/>
    </row>
    <row r="407" spans="2:9" ht="15" customHeight="1">
      <c r="B407" s="124"/>
      <c r="C407" s="239" t="s">
        <v>191</v>
      </c>
      <c r="D407" s="238"/>
      <c r="E407" s="208" t="s">
        <v>263</v>
      </c>
      <c r="F407" s="422">
        <f>SUM(F408:F410)</f>
        <v>135543</v>
      </c>
      <c r="G407" s="494"/>
      <c r="H407" s="422">
        <f>SUM(H408:H410)</f>
        <v>135543</v>
      </c>
      <c r="I407" s="573"/>
    </row>
    <row r="408" spans="2:9" ht="16.5" customHeight="1">
      <c r="B408" s="123"/>
      <c r="C408" s="97"/>
      <c r="D408" s="98" t="s">
        <v>124</v>
      </c>
      <c r="E408" s="23" t="s">
        <v>466</v>
      </c>
      <c r="F408" s="421">
        <v>12543</v>
      </c>
      <c r="G408" s="494"/>
      <c r="H408" s="495">
        <f>F408+G408</f>
        <v>12543</v>
      </c>
      <c r="I408" s="573"/>
    </row>
    <row r="409" spans="2:9" ht="16.5" customHeight="1">
      <c r="B409" s="123"/>
      <c r="C409" s="97"/>
      <c r="D409" s="98" t="s">
        <v>149</v>
      </c>
      <c r="E409" s="23" t="s">
        <v>96</v>
      </c>
      <c r="F409" s="421">
        <v>30000</v>
      </c>
      <c r="G409" s="494"/>
      <c r="H409" s="495">
        <f>F409+G409</f>
        <v>30000</v>
      </c>
      <c r="I409" s="573"/>
    </row>
    <row r="410" spans="2:9" ht="16.5" customHeight="1">
      <c r="B410" s="123"/>
      <c r="C410" s="97"/>
      <c r="D410" s="98" t="s">
        <v>89</v>
      </c>
      <c r="E410" s="23" t="s">
        <v>467</v>
      </c>
      <c r="F410" s="421">
        <v>93000</v>
      </c>
      <c r="G410" s="494"/>
      <c r="H410" s="495">
        <f>F410+G410</f>
        <v>93000</v>
      </c>
      <c r="I410" s="573"/>
    </row>
    <row r="411" spans="2:9" ht="15" customHeight="1">
      <c r="B411" s="123"/>
      <c r="C411" s="239" t="s">
        <v>209</v>
      </c>
      <c r="D411" s="243"/>
      <c r="E411" s="208" t="s">
        <v>264</v>
      </c>
      <c r="F411" s="422">
        <f>F412+F413</f>
        <v>43000</v>
      </c>
      <c r="G411" s="494"/>
      <c r="H411" s="422">
        <f>H412+H413</f>
        <v>43000</v>
      </c>
      <c r="I411" s="573"/>
    </row>
    <row r="412" spans="2:9" ht="15" customHeight="1">
      <c r="B412" s="123"/>
      <c r="C412" s="239"/>
      <c r="D412" s="98" t="s">
        <v>124</v>
      </c>
      <c r="E412" s="23" t="s">
        <v>91</v>
      </c>
      <c r="F412" s="421">
        <v>3000</v>
      </c>
      <c r="G412" s="494"/>
      <c r="H412" s="495">
        <f>F412+G412</f>
        <v>3000</v>
      </c>
      <c r="I412" s="573"/>
    </row>
    <row r="413" spans="2:9" ht="15" customHeight="1">
      <c r="B413" s="123"/>
      <c r="C413" s="97"/>
      <c r="D413" s="98" t="s">
        <v>89</v>
      </c>
      <c r="E413" s="23" t="s">
        <v>90</v>
      </c>
      <c r="F413" s="421">
        <v>40000</v>
      </c>
      <c r="G413" s="494"/>
      <c r="H413" s="495">
        <f>F413+G413</f>
        <v>40000</v>
      </c>
      <c r="I413" s="573"/>
    </row>
    <row r="414" spans="2:9" ht="15" customHeight="1">
      <c r="B414" s="124"/>
      <c r="C414" s="239" t="s">
        <v>192</v>
      </c>
      <c r="D414" s="238"/>
      <c r="E414" s="208" t="s">
        <v>239</v>
      </c>
      <c r="F414" s="422">
        <f>SUM(F415:F419)</f>
        <v>975830</v>
      </c>
      <c r="G414" s="422"/>
      <c r="H414" s="422">
        <f>SUM(H415:H419)</f>
        <v>975830</v>
      </c>
      <c r="I414" s="573"/>
    </row>
    <row r="415" spans="2:9" ht="15.75" customHeight="1">
      <c r="B415" s="123"/>
      <c r="C415" s="97"/>
      <c r="D415" s="98" t="s">
        <v>148</v>
      </c>
      <c r="E415" s="23" t="s">
        <v>95</v>
      </c>
      <c r="F415" s="421">
        <v>216000</v>
      </c>
      <c r="G415" s="494"/>
      <c r="H415" s="495">
        <f>F415+G415</f>
        <v>216000</v>
      </c>
      <c r="I415" s="573"/>
    </row>
    <row r="416" spans="2:9" ht="15.75" customHeight="1">
      <c r="B416" s="123"/>
      <c r="C416" s="97"/>
      <c r="D416" s="98" t="s">
        <v>149</v>
      </c>
      <c r="E416" s="23" t="s">
        <v>96</v>
      </c>
      <c r="F416" s="421">
        <v>320000</v>
      </c>
      <c r="G416" s="445"/>
      <c r="H416" s="495">
        <f>F416+G416</f>
        <v>320000</v>
      </c>
      <c r="I416" s="573"/>
    </row>
    <row r="417" spans="2:9" ht="15.75" customHeight="1">
      <c r="B417" s="123"/>
      <c r="C417" s="97"/>
      <c r="D417" s="98" t="s">
        <v>89</v>
      </c>
      <c r="E417" s="23" t="s">
        <v>90</v>
      </c>
      <c r="F417" s="421">
        <v>35000</v>
      </c>
      <c r="G417" s="494"/>
      <c r="H417" s="495">
        <f>F417+G417</f>
        <v>35000</v>
      </c>
      <c r="I417" s="573"/>
    </row>
    <row r="418" spans="2:9" ht="23.25">
      <c r="B418" s="123"/>
      <c r="C418" s="97"/>
      <c r="D418" s="138" t="s">
        <v>120</v>
      </c>
      <c r="E418" s="139" t="s">
        <v>468</v>
      </c>
      <c r="F418" s="421">
        <v>306244</v>
      </c>
      <c r="G418" s="445"/>
      <c r="H418" s="495">
        <f>F418+G418</f>
        <v>306244</v>
      </c>
      <c r="I418" s="573"/>
    </row>
    <row r="419" spans="2:9" ht="23.25">
      <c r="B419" s="123"/>
      <c r="C419" s="97"/>
      <c r="D419" s="106">
        <v>6060</v>
      </c>
      <c r="E419" s="23" t="s">
        <v>469</v>
      </c>
      <c r="F419" s="421">
        <v>98586</v>
      </c>
      <c r="G419" s="445"/>
      <c r="H419" s="495">
        <f>F419+G419</f>
        <v>98586</v>
      </c>
      <c r="I419" s="573"/>
    </row>
    <row r="420" spans="2:9" ht="12.75">
      <c r="B420" s="123"/>
      <c r="C420" s="239" t="s">
        <v>470</v>
      </c>
      <c r="D420" s="248"/>
      <c r="E420" s="213" t="s">
        <v>471</v>
      </c>
      <c r="F420" s="422">
        <f>F421</f>
        <v>18000</v>
      </c>
      <c r="G420" s="494"/>
      <c r="H420" s="422">
        <f>H421</f>
        <v>18000</v>
      </c>
      <c r="I420" s="573"/>
    </row>
    <row r="421" spans="2:9" ht="12.75">
      <c r="B421" s="123"/>
      <c r="C421" s="97"/>
      <c r="D421" s="98" t="s">
        <v>89</v>
      </c>
      <c r="E421" s="23" t="s">
        <v>90</v>
      </c>
      <c r="F421" s="421">
        <v>18000</v>
      </c>
      <c r="G421" s="494"/>
      <c r="H421" s="495">
        <f>F421+G421</f>
        <v>18000</v>
      </c>
      <c r="I421" s="573"/>
    </row>
    <row r="422" spans="2:9" ht="15" customHeight="1">
      <c r="B422" s="123"/>
      <c r="C422" s="239" t="s">
        <v>210</v>
      </c>
      <c r="D422" s="248"/>
      <c r="E422" s="213" t="s">
        <v>41</v>
      </c>
      <c r="F422" s="422">
        <f>F423+F424</f>
        <v>9000</v>
      </c>
      <c r="G422" s="494"/>
      <c r="H422" s="422">
        <f>H423+H424</f>
        <v>9000</v>
      </c>
      <c r="I422" s="573"/>
    </row>
    <row r="423" spans="2:9" ht="48">
      <c r="B423" s="123"/>
      <c r="C423" s="239"/>
      <c r="D423" s="100" t="s">
        <v>310</v>
      </c>
      <c r="E423" s="23" t="s">
        <v>311</v>
      </c>
      <c r="F423" s="421">
        <v>3000</v>
      </c>
      <c r="G423" s="494"/>
      <c r="H423" s="495">
        <f>F423+G423</f>
        <v>3000</v>
      </c>
      <c r="I423" s="573"/>
    </row>
    <row r="424" spans="2:9" ht="15" customHeight="1" thickBot="1">
      <c r="B424" s="125"/>
      <c r="C424" s="100"/>
      <c r="D424" s="101" t="s">
        <v>124</v>
      </c>
      <c r="E424" s="16" t="s">
        <v>91</v>
      </c>
      <c r="F424" s="423">
        <v>6000</v>
      </c>
      <c r="G424" s="502"/>
      <c r="H424" s="503">
        <f>F424+G424</f>
        <v>6000</v>
      </c>
      <c r="I424" s="643"/>
    </row>
    <row r="425" spans="2:9" ht="18" customHeight="1" thickBot="1">
      <c r="B425" s="226" t="s">
        <v>114</v>
      </c>
      <c r="C425" s="222"/>
      <c r="D425" s="227"/>
      <c r="E425" s="223" t="s">
        <v>115</v>
      </c>
      <c r="F425" s="427">
        <f>F426+F428+F430+F432+F436</f>
        <v>2072531</v>
      </c>
      <c r="G425" s="427">
        <f>G426+G428+G430+G432+G436</f>
        <v>0</v>
      </c>
      <c r="H425" s="427">
        <f>H426+H428+H430+H432+H436</f>
        <v>2072531</v>
      </c>
      <c r="I425" s="641"/>
    </row>
    <row r="426" spans="2:9" ht="18" customHeight="1">
      <c r="B426" s="122"/>
      <c r="C426" s="211" t="s">
        <v>193</v>
      </c>
      <c r="D426" s="212"/>
      <c r="E426" s="213" t="s">
        <v>265</v>
      </c>
      <c r="F426" s="426">
        <f>F427</f>
        <v>89000</v>
      </c>
      <c r="G426" s="499"/>
      <c r="H426" s="426">
        <f>H427</f>
        <v>89000</v>
      </c>
      <c r="I426" s="644"/>
    </row>
    <row r="427" spans="2:9" ht="39" customHeight="1">
      <c r="B427" s="123"/>
      <c r="C427" s="97"/>
      <c r="D427" s="100" t="s">
        <v>310</v>
      </c>
      <c r="E427" s="23" t="s">
        <v>311</v>
      </c>
      <c r="F427" s="421">
        <v>89000</v>
      </c>
      <c r="G427" s="494"/>
      <c r="H427" s="495">
        <f>F427+G427</f>
        <v>89000</v>
      </c>
      <c r="I427" s="573"/>
    </row>
    <row r="428" spans="2:9" ht="16.5" customHeight="1">
      <c r="B428" s="123"/>
      <c r="C428" s="239" t="s">
        <v>353</v>
      </c>
      <c r="D428" s="100"/>
      <c r="E428" s="208" t="s">
        <v>354</v>
      </c>
      <c r="F428" s="422">
        <f>F429</f>
        <v>335000</v>
      </c>
      <c r="G428" s="422"/>
      <c r="H428" s="422">
        <f>H429</f>
        <v>335000</v>
      </c>
      <c r="I428" s="573"/>
    </row>
    <row r="429" spans="2:9" ht="16.5" customHeight="1">
      <c r="B429" s="123"/>
      <c r="C429" s="97"/>
      <c r="D429" s="97">
        <v>2480</v>
      </c>
      <c r="E429" s="23" t="s">
        <v>194</v>
      </c>
      <c r="F429" s="421">
        <v>335000</v>
      </c>
      <c r="G429" s="494"/>
      <c r="H429" s="495">
        <f>F429+G429</f>
        <v>335000</v>
      </c>
      <c r="I429" s="573"/>
    </row>
    <row r="430" spans="2:9" ht="16.5" customHeight="1">
      <c r="B430" s="124"/>
      <c r="C430" s="239" t="s">
        <v>116</v>
      </c>
      <c r="D430" s="249"/>
      <c r="E430" s="208" t="s">
        <v>117</v>
      </c>
      <c r="F430" s="422">
        <f>F431</f>
        <v>1150000</v>
      </c>
      <c r="G430" s="422"/>
      <c r="H430" s="422">
        <f>H431</f>
        <v>1150000</v>
      </c>
      <c r="I430" s="573"/>
    </row>
    <row r="431" spans="2:9" ht="16.5" customHeight="1">
      <c r="B431" s="123"/>
      <c r="C431" s="97"/>
      <c r="D431" s="97">
        <v>2480</v>
      </c>
      <c r="E431" s="23" t="s">
        <v>194</v>
      </c>
      <c r="F431" s="421">
        <v>1150000</v>
      </c>
      <c r="G431" s="445"/>
      <c r="H431" s="495">
        <f>F431+G431</f>
        <v>1150000</v>
      </c>
      <c r="I431" s="573"/>
    </row>
    <row r="432" spans="2:9" ht="15.75" customHeight="1">
      <c r="B432" s="124"/>
      <c r="C432" s="239" t="s">
        <v>195</v>
      </c>
      <c r="D432" s="239"/>
      <c r="E432" s="208" t="s">
        <v>308</v>
      </c>
      <c r="F432" s="422">
        <f>SUM(F433:F435)</f>
        <v>32100</v>
      </c>
      <c r="G432" s="494"/>
      <c r="H432" s="422">
        <f>SUM(H433:H435)</f>
        <v>32100</v>
      </c>
      <c r="I432" s="573"/>
    </row>
    <row r="433" spans="2:9" ht="15.75" customHeight="1">
      <c r="B433" s="124"/>
      <c r="C433" s="99"/>
      <c r="D433" s="98" t="s">
        <v>148</v>
      </c>
      <c r="E433" s="23" t="s">
        <v>95</v>
      </c>
      <c r="F433" s="428">
        <v>1600</v>
      </c>
      <c r="G433" s="494"/>
      <c r="H433" s="495">
        <f>F433+G433</f>
        <v>1600</v>
      </c>
      <c r="I433" s="573"/>
    </row>
    <row r="434" spans="2:9" ht="15.75" customHeight="1">
      <c r="B434" s="124"/>
      <c r="C434" s="99"/>
      <c r="D434" s="98" t="s">
        <v>149</v>
      </c>
      <c r="E434" s="23" t="s">
        <v>96</v>
      </c>
      <c r="F434" s="428">
        <v>8000</v>
      </c>
      <c r="G434" s="494"/>
      <c r="H434" s="495">
        <f>F434+G434</f>
        <v>8000</v>
      </c>
      <c r="I434" s="573"/>
    </row>
    <row r="435" spans="2:9" ht="15.75" customHeight="1">
      <c r="B435" s="124"/>
      <c r="C435" s="99"/>
      <c r="D435" s="98" t="s">
        <v>89</v>
      </c>
      <c r="E435" s="23" t="s">
        <v>428</v>
      </c>
      <c r="F435" s="428">
        <v>22500</v>
      </c>
      <c r="G435" s="494"/>
      <c r="H435" s="495">
        <f>F435+G435</f>
        <v>22500</v>
      </c>
      <c r="I435" s="573"/>
    </row>
    <row r="436" spans="2:9" ht="15" customHeight="1">
      <c r="B436" s="124"/>
      <c r="C436" s="239" t="s">
        <v>196</v>
      </c>
      <c r="D436" s="238"/>
      <c r="E436" s="208" t="s">
        <v>41</v>
      </c>
      <c r="F436" s="422">
        <f>SUM(F437:F443)</f>
        <v>466431</v>
      </c>
      <c r="G436" s="494"/>
      <c r="H436" s="422">
        <f>SUM(H437:H443)</f>
        <v>466431</v>
      </c>
      <c r="I436" s="573"/>
    </row>
    <row r="437" spans="2:9" ht="39.75" customHeight="1">
      <c r="B437" s="124"/>
      <c r="C437" s="239"/>
      <c r="D437" s="100" t="s">
        <v>310</v>
      </c>
      <c r="E437" s="23" t="s">
        <v>311</v>
      </c>
      <c r="F437" s="421">
        <v>1000</v>
      </c>
      <c r="G437" s="494"/>
      <c r="H437" s="495">
        <f aca="true" t="shared" si="19" ref="H437:H443">F437+G437</f>
        <v>1000</v>
      </c>
      <c r="I437" s="573"/>
    </row>
    <row r="438" spans="2:9" ht="16.5" customHeight="1">
      <c r="B438" s="123"/>
      <c r="C438" s="97"/>
      <c r="D438" s="98" t="s">
        <v>124</v>
      </c>
      <c r="E438" s="23" t="s">
        <v>472</v>
      </c>
      <c r="F438" s="421">
        <v>92676</v>
      </c>
      <c r="G438" s="494"/>
      <c r="H438" s="495">
        <f t="shared" si="19"/>
        <v>92676</v>
      </c>
      <c r="I438" s="573"/>
    </row>
    <row r="439" spans="2:9" ht="15.75" customHeight="1">
      <c r="B439" s="123"/>
      <c r="C439" s="97"/>
      <c r="D439" s="98" t="s">
        <v>148</v>
      </c>
      <c r="E439" s="23" t="s">
        <v>95</v>
      </c>
      <c r="F439" s="421">
        <v>115000</v>
      </c>
      <c r="G439" s="494"/>
      <c r="H439" s="495">
        <f t="shared" si="19"/>
        <v>115000</v>
      </c>
      <c r="I439" s="573"/>
    </row>
    <row r="440" spans="2:9" ht="15.75" customHeight="1">
      <c r="B440" s="123"/>
      <c r="C440" s="97"/>
      <c r="D440" s="98" t="s">
        <v>149</v>
      </c>
      <c r="E440" s="23" t="s">
        <v>473</v>
      </c>
      <c r="F440" s="421">
        <v>122500</v>
      </c>
      <c r="G440" s="494"/>
      <c r="H440" s="495">
        <f t="shared" si="19"/>
        <v>122500</v>
      </c>
      <c r="I440" s="573"/>
    </row>
    <row r="441" spans="2:9" ht="15.75" customHeight="1">
      <c r="B441" s="123"/>
      <c r="C441" s="97"/>
      <c r="D441" s="98" t="s">
        <v>89</v>
      </c>
      <c r="E441" s="23" t="s">
        <v>474</v>
      </c>
      <c r="F441" s="421">
        <v>119755</v>
      </c>
      <c r="G441" s="494"/>
      <c r="H441" s="495">
        <f t="shared" si="19"/>
        <v>119755</v>
      </c>
      <c r="I441" s="573"/>
    </row>
    <row r="442" spans="2:9" ht="24">
      <c r="B442" s="123"/>
      <c r="C442" s="97"/>
      <c r="D442" s="196">
        <v>4400</v>
      </c>
      <c r="E442" s="23" t="s">
        <v>307</v>
      </c>
      <c r="F442" s="421">
        <v>10000</v>
      </c>
      <c r="G442" s="494"/>
      <c r="H442" s="495">
        <f t="shared" si="19"/>
        <v>10000</v>
      </c>
      <c r="I442" s="573"/>
    </row>
    <row r="443" spans="2:9" ht="15" customHeight="1" thickBot="1">
      <c r="B443" s="125"/>
      <c r="C443" s="100"/>
      <c r="D443" s="505">
        <v>4480</v>
      </c>
      <c r="E443" s="103" t="s">
        <v>280</v>
      </c>
      <c r="F443" s="423">
        <v>5500</v>
      </c>
      <c r="G443" s="502"/>
      <c r="H443" s="503">
        <f t="shared" si="19"/>
        <v>5500</v>
      </c>
      <c r="I443" s="643"/>
    </row>
    <row r="444" spans="2:9" ht="19.5" customHeight="1" thickBot="1">
      <c r="B444" s="226" t="s">
        <v>118</v>
      </c>
      <c r="C444" s="222"/>
      <c r="D444" s="222"/>
      <c r="E444" s="223" t="s">
        <v>277</v>
      </c>
      <c r="F444" s="427">
        <f>F445</f>
        <v>643662</v>
      </c>
      <c r="G444" s="427">
        <f>G445</f>
        <v>0</v>
      </c>
      <c r="H444" s="427">
        <f>H445</f>
        <v>643662</v>
      </c>
      <c r="I444" s="641"/>
    </row>
    <row r="445" spans="2:9" ht="17.25" customHeight="1">
      <c r="B445" s="195"/>
      <c r="C445" s="211" t="s">
        <v>197</v>
      </c>
      <c r="D445" s="506"/>
      <c r="E445" s="213" t="s">
        <v>309</v>
      </c>
      <c r="F445" s="426">
        <f>SUM(F446:F454)</f>
        <v>643662</v>
      </c>
      <c r="G445" s="426">
        <f>SUM(G446:G454)</f>
        <v>0</v>
      </c>
      <c r="H445" s="426">
        <f>SUM(H446:H454)</f>
        <v>643662</v>
      </c>
      <c r="I445" s="644"/>
    </row>
    <row r="446" spans="2:9" ht="48">
      <c r="B446" s="123"/>
      <c r="C446" s="97"/>
      <c r="D446" s="97" t="s">
        <v>310</v>
      </c>
      <c r="E446" s="23" t="s">
        <v>311</v>
      </c>
      <c r="F446" s="421">
        <v>95000</v>
      </c>
      <c r="G446" s="445"/>
      <c r="H446" s="495">
        <f aca="true" t="shared" si="20" ref="H446:H454">F446+G446</f>
        <v>95000</v>
      </c>
      <c r="I446" s="573"/>
    </row>
    <row r="447" spans="2:9" ht="16.5" customHeight="1">
      <c r="B447" s="123"/>
      <c r="C447" s="97"/>
      <c r="D447" s="98" t="s">
        <v>141</v>
      </c>
      <c r="E447" s="23" t="s">
        <v>142</v>
      </c>
      <c r="F447" s="421">
        <v>0</v>
      </c>
      <c r="G447" s="445">
        <v>400</v>
      </c>
      <c r="H447" s="495">
        <f t="shared" si="20"/>
        <v>400</v>
      </c>
      <c r="I447" s="573" t="s">
        <v>542</v>
      </c>
    </row>
    <row r="448" spans="2:9" ht="16.5" customHeight="1">
      <c r="B448" s="123"/>
      <c r="C448" s="97"/>
      <c r="D448" s="97">
        <v>4170</v>
      </c>
      <c r="E448" s="23" t="s">
        <v>94</v>
      </c>
      <c r="F448" s="421">
        <v>0</v>
      </c>
      <c r="G448" s="445">
        <v>2000</v>
      </c>
      <c r="H448" s="495">
        <f t="shared" si="20"/>
        <v>2000</v>
      </c>
      <c r="I448" s="573" t="s">
        <v>542</v>
      </c>
    </row>
    <row r="449" spans="2:9" ht="19.5" customHeight="1">
      <c r="B449" s="123"/>
      <c r="C449" s="97"/>
      <c r="D449" s="98" t="s">
        <v>124</v>
      </c>
      <c r="E449" s="23" t="s">
        <v>475</v>
      </c>
      <c r="F449" s="421">
        <v>233162</v>
      </c>
      <c r="G449" s="445"/>
      <c r="H449" s="495">
        <f t="shared" si="20"/>
        <v>233162</v>
      </c>
      <c r="I449" s="573"/>
    </row>
    <row r="450" spans="2:9" ht="15.75" customHeight="1">
      <c r="B450" s="123"/>
      <c r="C450" s="293"/>
      <c r="D450" s="106">
        <v>4220</v>
      </c>
      <c r="E450" s="23" t="s">
        <v>174</v>
      </c>
      <c r="F450" s="421">
        <v>6000</v>
      </c>
      <c r="G450" s="445"/>
      <c r="H450" s="495">
        <f t="shared" si="20"/>
        <v>6000</v>
      </c>
      <c r="I450" s="573"/>
    </row>
    <row r="451" spans="2:9" ht="15.75" customHeight="1">
      <c r="B451" s="123"/>
      <c r="C451" s="293"/>
      <c r="D451" s="98" t="s">
        <v>148</v>
      </c>
      <c r="E451" s="23" t="s">
        <v>95</v>
      </c>
      <c r="F451" s="421">
        <v>120000</v>
      </c>
      <c r="G451" s="445"/>
      <c r="H451" s="495">
        <f t="shared" si="20"/>
        <v>120000</v>
      </c>
      <c r="I451" s="573"/>
    </row>
    <row r="452" spans="2:9" ht="15.75" customHeight="1">
      <c r="B452" s="123"/>
      <c r="C452" s="293"/>
      <c r="D452" s="98" t="s">
        <v>149</v>
      </c>
      <c r="E452" s="23" t="s">
        <v>476</v>
      </c>
      <c r="F452" s="421">
        <v>124500</v>
      </c>
      <c r="G452" s="445">
        <v>-2400</v>
      </c>
      <c r="H452" s="495">
        <f t="shared" si="20"/>
        <v>122100</v>
      </c>
      <c r="I452" s="573" t="s">
        <v>542</v>
      </c>
    </row>
    <row r="453" spans="2:9" ht="15.75" customHeight="1">
      <c r="B453" s="123"/>
      <c r="C453" s="293"/>
      <c r="D453" s="98" t="s">
        <v>89</v>
      </c>
      <c r="E453" s="23" t="s">
        <v>90</v>
      </c>
      <c r="F453" s="421">
        <v>62000</v>
      </c>
      <c r="G453" s="445"/>
      <c r="H453" s="495">
        <f t="shared" si="20"/>
        <v>62000</v>
      </c>
      <c r="I453" s="573"/>
    </row>
    <row r="454" spans="2:9" ht="15.75" customHeight="1">
      <c r="B454" s="123"/>
      <c r="C454" s="293"/>
      <c r="D454" s="98" t="s">
        <v>129</v>
      </c>
      <c r="E454" s="23" t="s">
        <v>99</v>
      </c>
      <c r="F454" s="421">
        <v>3000</v>
      </c>
      <c r="G454" s="445"/>
      <c r="H454" s="495">
        <f t="shared" si="20"/>
        <v>3000</v>
      </c>
      <c r="I454" s="573"/>
    </row>
    <row r="455" spans="2:9" s="108" customFormat="1" ht="4.5" customHeight="1" thickBot="1">
      <c r="B455" s="302"/>
      <c r="C455" s="303"/>
      <c r="D455" s="303"/>
      <c r="E455" s="55"/>
      <c r="F455" s="441"/>
      <c r="G455" s="507"/>
      <c r="H455" s="507"/>
      <c r="I455" s="511"/>
    </row>
    <row r="456" spans="2:9" ht="17.25" customHeight="1" thickBot="1">
      <c r="B456" s="231"/>
      <c r="C456" s="232"/>
      <c r="D456" s="233"/>
      <c r="E456" s="234" t="s">
        <v>198</v>
      </c>
      <c r="F456" s="427">
        <f>F11+F21+F24+F35+F44+F47+F104+F109+F122+F129+F132+F135+F255+F272+F318+F328+F341+F393+F425+F444</f>
        <v>38796831</v>
      </c>
      <c r="G456" s="427">
        <f>G11+G21+G24+G35+G44+G47+G104+G109+G122+G129+G132+G135+G255+G272+G318+G328+G341+G393+G425+G444</f>
        <v>32350</v>
      </c>
      <c r="H456" s="427">
        <f>H11+H21+H24+H35+H44+H47+H104+H109+H122+H129+H132+H135+H255+H272+H318+H328+H341+H393+H425+H444</f>
        <v>38829181</v>
      </c>
      <c r="I456" s="501"/>
    </row>
    <row r="457" spans="2:6" ht="26.25" customHeight="1">
      <c r="B457" s="109"/>
      <c r="C457" s="109"/>
      <c r="D457" s="110"/>
      <c r="E457" s="111"/>
      <c r="F457" s="65"/>
    </row>
    <row r="458" spans="2:6" ht="26.25" customHeight="1">
      <c r="B458" s="109"/>
      <c r="C458" s="109"/>
      <c r="D458" s="110"/>
      <c r="E458" s="111"/>
      <c r="F458" s="65"/>
    </row>
    <row r="459" spans="2:6" ht="26.25" customHeight="1">
      <c r="B459" s="109"/>
      <c r="C459" s="109"/>
      <c r="D459" s="110"/>
      <c r="E459" s="111"/>
      <c r="F459" s="65"/>
    </row>
    <row r="460" spans="2:6" ht="26.25" customHeight="1">
      <c r="B460" s="109"/>
      <c r="C460" s="109"/>
      <c r="D460" s="110"/>
      <c r="E460" s="111"/>
      <c r="F460" s="65"/>
    </row>
    <row r="461" spans="2:6" ht="26.25" customHeight="1">
      <c r="B461" s="109"/>
      <c r="C461" s="109"/>
      <c r="D461" s="110"/>
      <c r="E461" s="111"/>
      <c r="F461" s="65"/>
    </row>
    <row r="462" spans="2:6" ht="26.25" customHeight="1">
      <c r="B462" s="109"/>
      <c r="C462" s="109"/>
      <c r="D462" s="110"/>
      <c r="E462" s="111"/>
      <c r="F462" s="65"/>
    </row>
    <row r="463" spans="2:6" ht="26.25" customHeight="1">
      <c r="B463" s="109"/>
      <c r="C463" s="109"/>
      <c r="D463" s="110"/>
      <c r="E463" s="111"/>
      <c r="F463" s="65"/>
    </row>
    <row r="464" spans="2:6" ht="26.25" customHeight="1">
      <c r="B464" s="109"/>
      <c r="C464" s="109"/>
      <c r="D464" s="110"/>
      <c r="E464" s="111"/>
      <c r="F464" s="65"/>
    </row>
    <row r="465" spans="2:6" ht="26.25" customHeight="1">
      <c r="B465" s="109"/>
      <c r="C465" s="109"/>
      <c r="D465" s="110"/>
      <c r="E465" s="111"/>
      <c r="F465" s="65"/>
    </row>
    <row r="466" spans="2:6" ht="26.25" customHeight="1">
      <c r="B466" s="109"/>
      <c r="C466" s="109"/>
      <c r="D466" s="110"/>
      <c r="E466" s="111"/>
      <c r="F466" s="65"/>
    </row>
    <row r="467" spans="2:6" ht="26.25" customHeight="1">
      <c r="B467" s="109"/>
      <c r="C467" s="109"/>
      <c r="D467" s="110"/>
      <c r="E467" s="111"/>
      <c r="F467" s="65"/>
    </row>
    <row r="468" spans="2:6" ht="26.25" customHeight="1">
      <c r="B468" s="109"/>
      <c r="C468" s="109"/>
      <c r="D468" s="110"/>
      <c r="E468" s="111"/>
      <c r="F468" s="65"/>
    </row>
    <row r="469" spans="2:6" ht="26.25" customHeight="1">
      <c r="B469" s="109"/>
      <c r="C469" s="109"/>
      <c r="D469" s="110"/>
      <c r="E469" s="111"/>
      <c r="F469" s="65"/>
    </row>
    <row r="470" spans="2:8" ht="26.25" customHeight="1">
      <c r="B470" s="109"/>
      <c r="C470" s="109"/>
      <c r="D470" s="110"/>
      <c r="E470" s="111"/>
      <c r="G470" s="309"/>
      <c r="H470" s="592"/>
    </row>
    <row r="471" spans="2:8" ht="26.25" customHeight="1">
      <c r="B471" s="109"/>
      <c r="C471" s="109"/>
      <c r="D471" s="110"/>
      <c r="E471" s="111"/>
      <c r="G471" s="309"/>
      <c r="H471" s="592"/>
    </row>
    <row r="472" spans="2:8" ht="26.25" customHeight="1">
      <c r="B472" s="109"/>
      <c r="C472" s="109"/>
      <c r="D472" s="110"/>
      <c r="E472" s="111"/>
      <c r="F472" s="65"/>
      <c r="G472" s="309"/>
      <c r="H472" s="592"/>
    </row>
    <row r="473" spans="2:6" ht="14.25">
      <c r="B473" s="109"/>
      <c r="C473" s="109"/>
      <c r="D473" s="110"/>
      <c r="E473" s="111"/>
      <c r="F473" s="65"/>
    </row>
    <row r="474" spans="2:6" ht="27" customHeight="1">
      <c r="B474" s="109"/>
      <c r="C474" s="109"/>
      <c r="D474" s="110"/>
      <c r="E474" s="111"/>
      <c r="F474" s="65"/>
    </row>
    <row r="475" spans="2:5" ht="25.5" customHeight="1">
      <c r="B475" s="109"/>
      <c r="C475" s="109"/>
      <c r="D475" s="110"/>
      <c r="E475" s="111"/>
    </row>
    <row r="476" spans="2:6" ht="14.25">
      <c r="B476" s="109"/>
      <c r="C476" s="109"/>
      <c r="D476" s="110"/>
      <c r="E476" s="111"/>
      <c r="F476" s="65"/>
    </row>
    <row r="485" ht="14.25">
      <c r="F485" s="65"/>
    </row>
  </sheetData>
  <sheetProtection/>
  <mergeCells count="1">
    <mergeCell ref="E6:H6"/>
  </mergeCells>
  <printOptions/>
  <pageMargins left="0.3937007874015748" right="0" top="0.5905511811023623" bottom="0.43307086614173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0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.28125" style="27" customWidth="1"/>
    <col min="2" max="2" width="5.28125" style="27" bestFit="1" customWidth="1"/>
    <col min="3" max="3" width="7.00390625" style="27" bestFit="1" customWidth="1"/>
    <col min="4" max="4" width="5.57421875" style="27" customWidth="1"/>
    <col min="5" max="5" width="70.8515625" style="27" customWidth="1"/>
    <col min="6" max="6" width="17.28125" style="27" customWidth="1"/>
    <col min="7" max="7" width="14.8515625" style="27" customWidth="1"/>
    <col min="8" max="8" width="17.28125" style="27" customWidth="1"/>
    <col min="9" max="9" width="2.28125" style="27" customWidth="1"/>
    <col min="10" max="16384" width="9.140625" style="27" customWidth="1"/>
  </cols>
  <sheetData>
    <row r="2" spans="6:9" ht="12.75">
      <c r="F2" t="s">
        <v>520</v>
      </c>
      <c r="G2" s="165"/>
      <c r="H2" s="165"/>
      <c r="I2" s="165"/>
    </row>
    <row r="3" spans="6:9" ht="12.75">
      <c r="F3" s="184" t="s">
        <v>550</v>
      </c>
      <c r="G3" s="165"/>
      <c r="H3" s="165"/>
      <c r="I3" s="165"/>
    </row>
    <row r="4" spans="6:9" ht="12.75">
      <c r="F4" s="184" t="s">
        <v>532</v>
      </c>
      <c r="G4" s="165"/>
      <c r="H4" s="165"/>
      <c r="I4" s="165"/>
    </row>
    <row r="5" ht="22.5" customHeight="1">
      <c r="E5" s="176"/>
    </row>
    <row r="6" spans="4:12" ht="33.75" customHeight="1">
      <c r="D6" s="669" t="s">
        <v>432</v>
      </c>
      <c r="E6" s="669"/>
      <c r="F6" s="669"/>
      <c r="G6" s="669"/>
      <c r="H6" s="47"/>
      <c r="I6" s="47"/>
      <c r="J6" s="47"/>
      <c r="K6" s="47"/>
      <c r="L6" s="47"/>
    </row>
    <row r="7" spans="4:12" ht="15.75" customHeight="1">
      <c r="D7" s="47"/>
      <c r="E7" s="47"/>
      <c r="F7" s="47"/>
      <c r="G7" s="47"/>
      <c r="H7" s="47"/>
      <c r="I7" s="47"/>
      <c r="J7" s="47"/>
      <c r="K7" s="47"/>
      <c r="L7" s="47"/>
    </row>
    <row r="8" spans="3:12" ht="14.25" customHeight="1"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3:12" ht="17.25" customHeight="1" thickBot="1">
      <c r="C9" s="670" t="s">
        <v>73</v>
      </c>
      <c r="D9" s="670"/>
      <c r="E9" s="670"/>
      <c r="F9" s="47"/>
      <c r="G9" s="47"/>
      <c r="H9" s="47"/>
      <c r="I9" s="47"/>
      <c r="J9" s="47"/>
      <c r="K9" s="47"/>
      <c r="L9" s="47"/>
    </row>
    <row r="10" spans="2:8" ht="26.25" customHeight="1" thickBot="1">
      <c r="B10" s="48" t="s">
        <v>0</v>
      </c>
      <c r="C10" s="49" t="s">
        <v>1</v>
      </c>
      <c r="D10" s="50" t="s">
        <v>2</v>
      </c>
      <c r="E10" s="51" t="s">
        <v>199</v>
      </c>
      <c r="F10" s="522" t="s">
        <v>431</v>
      </c>
      <c r="G10" s="535" t="s">
        <v>521</v>
      </c>
      <c r="H10" s="536" t="s">
        <v>522</v>
      </c>
    </row>
    <row r="11" spans="2:8" ht="18" customHeight="1" thickBot="1">
      <c r="B11" s="266" t="s">
        <v>74</v>
      </c>
      <c r="C11" s="267"/>
      <c r="D11" s="267"/>
      <c r="E11" s="269" t="s">
        <v>11</v>
      </c>
      <c r="F11" s="524">
        <f>F12</f>
        <v>74689</v>
      </c>
      <c r="G11" s="539"/>
      <c r="H11" s="235">
        <f>H12</f>
        <v>74689</v>
      </c>
    </row>
    <row r="12" spans="2:8" ht="16.5" customHeight="1">
      <c r="B12" s="546"/>
      <c r="C12" s="369" t="s">
        <v>75</v>
      </c>
      <c r="D12" s="369"/>
      <c r="E12" s="547" t="s">
        <v>266</v>
      </c>
      <c r="F12" s="526">
        <f>F13</f>
        <v>74689</v>
      </c>
      <c r="G12" s="548"/>
      <c r="H12" s="370">
        <f>H13</f>
        <v>74689</v>
      </c>
    </row>
    <row r="13" spans="2:8" ht="24.75" thickBot="1">
      <c r="B13" s="540"/>
      <c r="C13" s="541"/>
      <c r="D13" s="541" t="s">
        <v>76</v>
      </c>
      <c r="E13" s="16" t="s">
        <v>77</v>
      </c>
      <c r="F13" s="383">
        <v>74689</v>
      </c>
      <c r="G13" s="542"/>
      <c r="H13" s="549">
        <f>F13+G13</f>
        <v>74689</v>
      </c>
    </row>
    <row r="14" spans="2:8" ht="30.75" thickBot="1">
      <c r="B14" s="266" t="s">
        <v>78</v>
      </c>
      <c r="C14" s="267"/>
      <c r="D14" s="267"/>
      <c r="E14" s="268" t="s">
        <v>296</v>
      </c>
      <c r="F14" s="524">
        <f>F15</f>
        <v>1774</v>
      </c>
      <c r="G14" s="539"/>
      <c r="H14" s="235">
        <f>H15</f>
        <v>1774</v>
      </c>
    </row>
    <row r="15" spans="2:8" ht="14.25">
      <c r="B15" s="284"/>
      <c r="C15" s="272" t="s">
        <v>79</v>
      </c>
      <c r="D15" s="272"/>
      <c r="E15" s="273" t="s">
        <v>17</v>
      </c>
      <c r="F15" s="523">
        <f>F16</f>
        <v>1774</v>
      </c>
      <c r="G15" s="538"/>
      <c r="H15" s="285">
        <f>H16</f>
        <v>1774</v>
      </c>
    </row>
    <row r="16" spans="2:8" ht="24.75" thickBot="1">
      <c r="B16" s="540"/>
      <c r="C16" s="541"/>
      <c r="D16" s="541" t="s">
        <v>76</v>
      </c>
      <c r="E16" s="16" t="s">
        <v>77</v>
      </c>
      <c r="F16" s="383">
        <v>1774</v>
      </c>
      <c r="G16" s="542"/>
      <c r="H16" s="549">
        <f>F16+G16</f>
        <v>1774</v>
      </c>
    </row>
    <row r="17" spans="2:8" ht="16.5" thickBot="1">
      <c r="B17" s="266" t="s">
        <v>81</v>
      </c>
      <c r="C17" s="267"/>
      <c r="D17" s="267"/>
      <c r="E17" s="269" t="s">
        <v>39</v>
      </c>
      <c r="F17" s="579">
        <f aca="true" t="shared" si="0" ref="F17:H18">F18</f>
        <v>50</v>
      </c>
      <c r="G17" s="579"/>
      <c r="H17" s="580">
        <f t="shared" si="0"/>
        <v>50</v>
      </c>
    </row>
    <row r="18" spans="2:8" ht="14.25">
      <c r="B18" s="574"/>
      <c r="C18" s="272" t="s">
        <v>178</v>
      </c>
      <c r="D18" s="272"/>
      <c r="E18" s="544" t="s">
        <v>259</v>
      </c>
      <c r="F18" s="523">
        <f t="shared" si="0"/>
        <v>50</v>
      </c>
      <c r="G18" s="523"/>
      <c r="H18" s="285">
        <f t="shared" si="0"/>
        <v>50</v>
      </c>
    </row>
    <row r="19" spans="2:8" ht="24.75" thickBot="1">
      <c r="B19" s="575"/>
      <c r="C19" s="576"/>
      <c r="D19" s="290" t="s">
        <v>76</v>
      </c>
      <c r="E19" s="291" t="s">
        <v>77</v>
      </c>
      <c r="F19" s="577">
        <v>50</v>
      </c>
      <c r="G19" s="578"/>
      <c r="H19" s="552">
        <f>F19+G19</f>
        <v>50</v>
      </c>
    </row>
    <row r="20" spans="2:8" ht="16.5" thickBot="1">
      <c r="B20" s="266" t="s">
        <v>388</v>
      </c>
      <c r="C20" s="267"/>
      <c r="D20" s="267"/>
      <c r="E20" s="269" t="s">
        <v>384</v>
      </c>
      <c r="F20" s="525">
        <f>F21+F23+F25+F27</f>
        <v>9502813</v>
      </c>
      <c r="G20" s="525">
        <f>G21+G23+G25+G27</f>
        <v>150</v>
      </c>
      <c r="H20" s="346">
        <f>H21+H23+H25+H27</f>
        <v>9502963</v>
      </c>
    </row>
    <row r="21" spans="2:8" ht="14.25">
      <c r="B21" s="543"/>
      <c r="C21" s="272" t="s">
        <v>389</v>
      </c>
      <c r="D21" s="272"/>
      <c r="E21" s="544" t="s">
        <v>385</v>
      </c>
      <c r="F21" s="523">
        <f>F22</f>
        <v>5878169</v>
      </c>
      <c r="G21" s="545"/>
      <c r="H21" s="285">
        <f>H22</f>
        <v>5878169</v>
      </c>
    </row>
    <row r="22" spans="2:8" ht="36">
      <c r="B22" s="286"/>
      <c r="C22" s="52"/>
      <c r="D22" s="52" t="s">
        <v>387</v>
      </c>
      <c r="E22" s="23" t="s">
        <v>386</v>
      </c>
      <c r="F22" s="384">
        <v>5878169</v>
      </c>
      <c r="G22" s="537"/>
      <c r="H22" s="550">
        <f>F22+G22</f>
        <v>5878169</v>
      </c>
    </row>
    <row r="23" spans="2:8" ht="28.5">
      <c r="B23" s="287"/>
      <c r="C23" s="272" t="s">
        <v>390</v>
      </c>
      <c r="D23" s="24"/>
      <c r="E23" s="274" t="s">
        <v>300</v>
      </c>
      <c r="F23" s="527">
        <f>F24</f>
        <v>3598106</v>
      </c>
      <c r="G23" s="529"/>
      <c r="H23" s="288">
        <f>H24</f>
        <v>3598106</v>
      </c>
    </row>
    <row r="24" spans="2:8" ht="24">
      <c r="B24" s="286"/>
      <c r="C24" s="52"/>
      <c r="D24" s="52" t="s">
        <v>76</v>
      </c>
      <c r="E24" s="23" t="s">
        <v>77</v>
      </c>
      <c r="F24" s="384">
        <v>3598106</v>
      </c>
      <c r="G24" s="537"/>
      <c r="H24" s="550">
        <f>F24+G24</f>
        <v>3598106</v>
      </c>
    </row>
    <row r="25" spans="2:8" ht="14.25">
      <c r="B25" s="286"/>
      <c r="C25" s="622" t="s">
        <v>539</v>
      </c>
      <c r="D25" s="272"/>
      <c r="E25" s="544" t="s">
        <v>537</v>
      </c>
      <c r="F25" s="527">
        <f>F26</f>
        <v>0</v>
      </c>
      <c r="G25" s="527">
        <f>G26</f>
        <v>150</v>
      </c>
      <c r="H25" s="288">
        <f>H26</f>
        <v>150</v>
      </c>
    </row>
    <row r="26" spans="2:8" ht="24">
      <c r="B26" s="286"/>
      <c r="C26" s="52"/>
      <c r="D26" s="52" t="s">
        <v>76</v>
      </c>
      <c r="E26" s="23" t="s">
        <v>77</v>
      </c>
      <c r="F26" s="384">
        <v>0</v>
      </c>
      <c r="G26" s="537">
        <v>150</v>
      </c>
      <c r="H26" s="550">
        <f>F26+G26</f>
        <v>150</v>
      </c>
    </row>
    <row r="27" spans="2:8" ht="45.75" customHeight="1">
      <c r="B27" s="287"/>
      <c r="C27" s="275" t="s">
        <v>439</v>
      </c>
      <c r="D27" s="275"/>
      <c r="E27" s="373" t="s">
        <v>449</v>
      </c>
      <c r="F27" s="527">
        <f>F28</f>
        <v>26538</v>
      </c>
      <c r="G27" s="530"/>
      <c r="H27" s="288">
        <f>H28</f>
        <v>26538</v>
      </c>
    </row>
    <row r="28" spans="2:8" ht="24.75" thickBot="1">
      <c r="B28" s="289"/>
      <c r="C28" s="290"/>
      <c r="D28" s="290" t="s">
        <v>76</v>
      </c>
      <c r="E28" s="291" t="s">
        <v>77</v>
      </c>
      <c r="F28" s="528">
        <v>26538</v>
      </c>
      <c r="G28" s="551"/>
      <c r="H28" s="552">
        <f>F28+G28</f>
        <v>26538</v>
      </c>
    </row>
    <row r="29" spans="2:8" ht="13.5" thickBot="1">
      <c r="B29" s="54"/>
      <c r="C29" s="54"/>
      <c r="D29" s="54"/>
      <c r="E29" s="55"/>
      <c r="F29" s="56"/>
      <c r="G29" s="53"/>
      <c r="H29" s="53"/>
    </row>
    <row r="30" spans="2:8" ht="16.5" thickBot="1">
      <c r="B30" s="57"/>
      <c r="C30" s="57"/>
      <c r="D30" s="57"/>
      <c r="E30" s="270" t="s">
        <v>84</v>
      </c>
      <c r="F30" s="557">
        <f>F11+F14+F17+F20</f>
        <v>9579326</v>
      </c>
      <c r="G30" s="557">
        <f>G11+G14+G17+G20</f>
        <v>150</v>
      </c>
      <c r="H30" s="556">
        <f>H11+H14+H17+H20</f>
        <v>9579476</v>
      </c>
    </row>
    <row r="31" spans="2:8" ht="15.75">
      <c r="B31" s="57"/>
      <c r="C31" s="57"/>
      <c r="D31" s="57"/>
      <c r="E31" s="59"/>
      <c r="F31" s="60"/>
      <c r="G31" s="58"/>
      <c r="H31" s="58"/>
    </row>
    <row r="32" spans="2:8" ht="15.75">
      <c r="B32" s="57"/>
      <c r="C32" s="57"/>
      <c r="D32" s="57"/>
      <c r="E32" s="59"/>
      <c r="F32" s="60"/>
      <c r="G32" s="58"/>
      <c r="H32" s="58"/>
    </row>
    <row r="33" spans="2:8" ht="15.75">
      <c r="B33" s="57"/>
      <c r="C33" s="57"/>
      <c r="D33" s="57"/>
      <c r="E33" s="59"/>
      <c r="F33" s="60"/>
      <c r="G33" s="58"/>
      <c r="H33" s="58"/>
    </row>
    <row r="34" spans="2:8" ht="15.75">
      <c r="B34" s="57"/>
      <c r="C34" s="57"/>
      <c r="D34" s="57"/>
      <c r="E34" s="59"/>
      <c r="F34" s="60"/>
      <c r="G34" s="58"/>
      <c r="H34" s="58"/>
    </row>
    <row r="35" spans="2:8" ht="17.25" customHeight="1">
      <c r="B35" s="57"/>
      <c r="C35" s="57"/>
      <c r="D35" s="57"/>
      <c r="G35" s="58"/>
      <c r="H35" s="58"/>
    </row>
    <row r="36" spans="2:8" ht="11.25" customHeight="1">
      <c r="B36" s="57"/>
      <c r="C36" s="57"/>
      <c r="D36" s="57"/>
      <c r="E36" s="59"/>
      <c r="F36" s="60"/>
      <c r="G36" s="58"/>
      <c r="H36" s="306" t="s">
        <v>349</v>
      </c>
    </row>
    <row r="37" spans="2:8" ht="18.75" customHeight="1" thickBot="1">
      <c r="B37" s="54"/>
      <c r="C37" s="670" t="s">
        <v>85</v>
      </c>
      <c r="D37" s="670"/>
      <c r="E37" s="670"/>
      <c r="F37" s="56"/>
      <c r="H37" s="127"/>
    </row>
    <row r="38" spans="2:8" ht="24" customHeight="1" thickBot="1">
      <c r="B38" s="48" t="s">
        <v>0</v>
      </c>
      <c r="C38" s="49" t="s">
        <v>1</v>
      </c>
      <c r="D38" s="50" t="s">
        <v>2</v>
      </c>
      <c r="E38" s="51" t="s">
        <v>199</v>
      </c>
      <c r="F38" s="417" t="s">
        <v>431</v>
      </c>
      <c r="G38" s="535" t="s">
        <v>521</v>
      </c>
      <c r="H38" s="536" t="s">
        <v>522</v>
      </c>
    </row>
    <row r="39" spans="2:8" ht="16.5" thickBot="1">
      <c r="B39" s="266" t="s">
        <v>74</v>
      </c>
      <c r="C39" s="267"/>
      <c r="D39" s="267"/>
      <c r="E39" s="269" t="s">
        <v>11</v>
      </c>
      <c r="F39" s="524">
        <f>F40</f>
        <v>74689</v>
      </c>
      <c r="G39" s="553"/>
      <c r="H39" s="235">
        <f>H40</f>
        <v>74689</v>
      </c>
    </row>
    <row r="40" spans="2:8" ht="14.25">
      <c r="B40" s="546"/>
      <c r="C40" s="369" t="s">
        <v>75</v>
      </c>
      <c r="D40" s="369"/>
      <c r="E40" s="547" t="s">
        <v>266</v>
      </c>
      <c r="F40" s="526">
        <f>SUM(F41:F43)</f>
        <v>74689</v>
      </c>
      <c r="G40" s="558"/>
      <c r="H40" s="370">
        <f>SUM(H41:H43)</f>
        <v>74689</v>
      </c>
    </row>
    <row r="41" spans="2:8" ht="14.25" customHeight="1">
      <c r="B41" s="292"/>
      <c r="C41" s="61"/>
      <c r="D41" s="61">
        <v>4010</v>
      </c>
      <c r="E41" s="23" t="s">
        <v>86</v>
      </c>
      <c r="F41" s="432">
        <v>62000</v>
      </c>
      <c r="G41" s="24"/>
      <c r="H41" s="559">
        <f>F41+G41</f>
        <v>62000</v>
      </c>
    </row>
    <row r="42" spans="2:8" ht="14.25" customHeight="1">
      <c r="B42" s="292"/>
      <c r="C42" s="61"/>
      <c r="D42" s="61">
        <v>4110</v>
      </c>
      <c r="E42" s="23" t="s">
        <v>87</v>
      </c>
      <c r="F42" s="432">
        <v>11000</v>
      </c>
      <c r="G42" s="24"/>
      <c r="H42" s="559">
        <f>F42+G42</f>
        <v>11000</v>
      </c>
    </row>
    <row r="43" spans="2:8" ht="14.25" customHeight="1" thickBot="1">
      <c r="B43" s="554"/>
      <c r="C43" s="555"/>
      <c r="D43" s="555">
        <v>4120</v>
      </c>
      <c r="E43" s="16" t="s">
        <v>88</v>
      </c>
      <c r="F43" s="433">
        <v>1689</v>
      </c>
      <c r="G43" s="520"/>
      <c r="H43" s="560">
        <f>F43+G43</f>
        <v>1689</v>
      </c>
    </row>
    <row r="44" spans="2:8" ht="43.5" customHeight="1" thickBot="1">
      <c r="B44" s="266" t="s">
        <v>78</v>
      </c>
      <c r="C44" s="267"/>
      <c r="D44" s="267"/>
      <c r="E44" s="268" t="s">
        <v>296</v>
      </c>
      <c r="F44" s="524">
        <f>F45</f>
        <v>1774</v>
      </c>
      <c r="G44" s="524">
        <f>G45</f>
        <v>0</v>
      </c>
      <c r="H44" s="235">
        <f>H45</f>
        <v>1774</v>
      </c>
    </row>
    <row r="45" spans="2:8" ht="28.5" customHeight="1">
      <c r="B45" s="546"/>
      <c r="C45" s="369" t="s">
        <v>79</v>
      </c>
      <c r="D45" s="369"/>
      <c r="E45" s="547" t="s">
        <v>17</v>
      </c>
      <c r="F45" s="526">
        <f>SUM(F46:F48)</f>
        <v>1774</v>
      </c>
      <c r="G45" s="526">
        <f>SUM(G46:G48)</f>
        <v>0</v>
      </c>
      <c r="H45" s="370">
        <f>SUM(H46:H48)</f>
        <v>1774</v>
      </c>
    </row>
    <row r="46" spans="2:8" ht="15.75" customHeight="1">
      <c r="B46" s="292"/>
      <c r="C46" s="61"/>
      <c r="D46" s="61">
        <v>4010</v>
      </c>
      <c r="E46" s="23" t="s">
        <v>86</v>
      </c>
      <c r="F46" s="432">
        <v>1774</v>
      </c>
      <c r="G46" s="445">
        <v>-274</v>
      </c>
      <c r="H46" s="559">
        <f>F46+G46</f>
        <v>1500</v>
      </c>
    </row>
    <row r="47" spans="2:8" ht="15.75" customHeight="1">
      <c r="B47" s="292"/>
      <c r="C47" s="61"/>
      <c r="D47" s="61">
        <v>4110</v>
      </c>
      <c r="E47" s="23" t="s">
        <v>87</v>
      </c>
      <c r="F47" s="432">
        <v>0</v>
      </c>
      <c r="G47" s="435">
        <v>240</v>
      </c>
      <c r="H47" s="559">
        <f>F47+G47</f>
        <v>240</v>
      </c>
    </row>
    <row r="48" spans="2:8" ht="15.75" customHeight="1" thickBot="1">
      <c r="B48" s="626"/>
      <c r="C48" s="627"/>
      <c r="D48" s="372">
        <v>4120</v>
      </c>
      <c r="E48" s="291" t="s">
        <v>88</v>
      </c>
      <c r="F48" s="628">
        <v>0</v>
      </c>
      <c r="G48" s="629">
        <v>34</v>
      </c>
      <c r="H48" s="562">
        <f>F48+G48</f>
        <v>34</v>
      </c>
    </row>
    <row r="49" spans="2:8" ht="15.75" customHeight="1" thickBot="1">
      <c r="B49" s="266" t="s">
        <v>81</v>
      </c>
      <c r="C49" s="267"/>
      <c r="D49" s="267"/>
      <c r="E49" s="269" t="s">
        <v>39</v>
      </c>
      <c r="F49" s="579">
        <f aca="true" t="shared" si="1" ref="F49:H50">F50</f>
        <v>50</v>
      </c>
      <c r="G49" s="579"/>
      <c r="H49" s="580">
        <f t="shared" si="1"/>
        <v>50</v>
      </c>
    </row>
    <row r="50" spans="2:8" ht="15.75" customHeight="1">
      <c r="B50" s="574"/>
      <c r="C50" s="272" t="s">
        <v>178</v>
      </c>
      <c r="D50" s="272"/>
      <c r="E50" s="544" t="s">
        <v>259</v>
      </c>
      <c r="F50" s="523">
        <f t="shared" si="1"/>
        <v>50</v>
      </c>
      <c r="G50" s="523"/>
      <c r="H50" s="285">
        <f t="shared" si="1"/>
        <v>50</v>
      </c>
    </row>
    <row r="51" spans="2:8" ht="15.75" customHeight="1" thickBot="1">
      <c r="B51" s="581"/>
      <c r="C51" s="582"/>
      <c r="D51" s="97" t="s">
        <v>175</v>
      </c>
      <c r="E51" s="23" t="s">
        <v>441</v>
      </c>
      <c r="F51" s="583">
        <v>50</v>
      </c>
      <c r="G51" s="584"/>
      <c r="H51" s="559">
        <f>F51+G51</f>
        <v>50</v>
      </c>
    </row>
    <row r="52" spans="2:8" ht="16.5" customHeight="1" thickBot="1">
      <c r="B52" s="266" t="s">
        <v>388</v>
      </c>
      <c r="C52" s="267"/>
      <c r="D52" s="267"/>
      <c r="E52" s="269" t="s">
        <v>384</v>
      </c>
      <c r="F52" s="531">
        <f>F53+F71+F88+F90</f>
        <v>9502813</v>
      </c>
      <c r="G52" s="531">
        <f>G53+G71+G88+G90</f>
        <v>150</v>
      </c>
      <c r="H52" s="350">
        <f>H53+H71+H88+H90</f>
        <v>9502963</v>
      </c>
    </row>
    <row r="53" spans="2:8" ht="14.25" customHeight="1">
      <c r="B53" s="574"/>
      <c r="C53" s="369" t="s">
        <v>389</v>
      </c>
      <c r="D53" s="369"/>
      <c r="E53" s="547" t="s">
        <v>385</v>
      </c>
      <c r="F53" s="623">
        <f>SUM(F54:F70)</f>
        <v>5878169</v>
      </c>
      <c r="G53" s="623"/>
      <c r="H53" s="624">
        <f>SUM(H54:H70)</f>
        <v>5878169</v>
      </c>
    </row>
    <row r="54" spans="2:8" ht="15" customHeight="1">
      <c r="B54" s="292"/>
      <c r="C54" s="61"/>
      <c r="D54" s="98" t="s">
        <v>92</v>
      </c>
      <c r="E54" s="23" t="s">
        <v>440</v>
      </c>
      <c r="F54" s="434">
        <v>400</v>
      </c>
      <c r="G54" s="445"/>
      <c r="H54" s="559">
        <f aca="true" t="shared" si="2" ref="H54:H70">F54+G54</f>
        <v>400</v>
      </c>
    </row>
    <row r="55" spans="2:8" ht="15" customHeight="1">
      <c r="B55" s="292"/>
      <c r="C55" s="61"/>
      <c r="D55" s="97" t="s">
        <v>175</v>
      </c>
      <c r="E55" s="23" t="s">
        <v>441</v>
      </c>
      <c r="F55" s="421">
        <v>5772180</v>
      </c>
      <c r="G55" s="445"/>
      <c r="H55" s="559">
        <f t="shared" si="2"/>
        <v>5772180</v>
      </c>
    </row>
    <row r="56" spans="2:8" ht="15" customHeight="1">
      <c r="B56" s="292"/>
      <c r="C56" s="61"/>
      <c r="D56" s="97" t="s">
        <v>137</v>
      </c>
      <c r="E56" s="23" t="s">
        <v>86</v>
      </c>
      <c r="F56" s="421">
        <v>61673</v>
      </c>
      <c r="G56" s="445"/>
      <c r="H56" s="559">
        <f t="shared" si="2"/>
        <v>61673</v>
      </c>
    </row>
    <row r="57" spans="2:8" ht="15" customHeight="1">
      <c r="B57" s="292"/>
      <c r="C57" s="61"/>
      <c r="D57" s="98" t="s">
        <v>147</v>
      </c>
      <c r="E57" s="23" t="s">
        <v>442</v>
      </c>
      <c r="F57" s="421">
        <v>3750</v>
      </c>
      <c r="G57" s="445"/>
      <c r="H57" s="559">
        <f t="shared" si="2"/>
        <v>3750</v>
      </c>
    </row>
    <row r="58" spans="2:8" ht="15" customHeight="1">
      <c r="B58" s="292"/>
      <c r="C58" s="61"/>
      <c r="D58" s="97" t="s">
        <v>139</v>
      </c>
      <c r="E58" s="23" t="s">
        <v>87</v>
      </c>
      <c r="F58" s="421">
        <v>11266</v>
      </c>
      <c r="G58" s="445"/>
      <c r="H58" s="559">
        <f t="shared" si="2"/>
        <v>11266</v>
      </c>
    </row>
    <row r="59" spans="2:8" ht="15" customHeight="1">
      <c r="B59" s="292"/>
      <c r="C59" s="61"/>
      <c r="D59" s="98" t="s">
        <v>141</v>
      </c>
      <c r="E59" s="23" t="s">
        <v>443</v>
      </c>
      <c r="F59" s="421">
        <v>1602</v>
      </c>
      <c r="G59" s="445"/>
      <c r="H59" s="559">
        <f t="shared" si="2"/>
        <v>1602</v>
      </c>
    </row>
    <row r="60" spans="2:8" ht="15" customHeight="1">
      <c r="B60" s="292"/>
      <c r="C60" s="61"/>
      <c r="D60" s="97" t="s">
        <v>124</v>
      </c>
      <c r="E60" s="23" t="s">
        <v>364</v>
      </c>
      <c r="F60" s="421">
        <v>8180</v>
      </c>
      <c r="G60" s="445"/>
      <c r="H60" s="559">
        <f t="shared" si="2"/>
        <v>8180</v>
      </c>
    </row>
    <row r="61" spans="2:8" ht="15" customHeight="1">
      <c r="B61" s="292"/>
      <c r="C61" s="61"/>
      <c r="D61" s="98" t="s">
        <v>148</v>
      </c>
      <c r="E61" s="23" t="s">
        <v>444</v>
      </c>
      <c r="F61" s="421">
        <v>1020</v>
      </c>
      <c r="G61" s="445"/>
      <c r="H61" s="559">
        <f t="shared" si="2"/>
        <v>1020</v>
      </c>
    </row>
    <row r="62" spans="2:8" ht="15" customHeight="1">
      <c r="B62" s="292"/>
      <c r="C62" s="61"/>
      <c r="D62" s="98" t="s">
        <v>149</v>
      </c>
      <c r="E62" s="23" t="s">
        <v>445</v>
      </c>
      <c r="F62" s="421">
        <v>1020</v>
      </c>
      <c r="G62" s="445"/>
      <c r="H62" s="559">
        <f t="shared" si="2"/>
        <v>1020</v>
      </c>
    </row>
    <row r="63" spans="2:8" ht="15" customHeight="1">
      <c r="B63" s="292"/>
      <c r="C63" s="61"/>
      <c r="D63" s="97" t="s">
        <v>176</v>
      </c>
      <c r="E63" s="23" t="s">
        <v>446</v>
      </c>
      <c r="F63" s="421">
        <v>100</v>
      </c>
      <c r="G63" s="445"/>
      <c r="H63" s="559">
        <f t="shared" si="2"/>
        <v>100</v>
      </c>
    </row>
    <row r="64" spans="2:8" ht="15" customHeight="1">
      <c r="B64" s="292"/>
      <c r="C64" s="61"/>
      <c r="D64" s="97" t="s">
        <v>89</v>
      </c>
      <c r="E64" s="23" t="s">
        <v>447</v>
      </c>
      <c r="F64" s="421">
        <v>12441</v>
      </c>
      <c r="G64" s="445"/>
      <c r="H64" s="559">
        <f t="shared" si="2"/>
        <v>12441</v>
      </c>
    </row>
    <row r="65" spans="2:8" ht="15" customHeight="1">
      <c r="B65" s="292"/>
      <c r="C65" s="61"/>
      <c r="D65" s="106">
        <v>4360</v>
      </c>
      <c r="E65" s="23" t="s">
        <v>509</v>
      </c>
      <c r="F65" s="421">
        <v>200</v>
      </c>
      <c r="G65" s="445"/>
      <c r="H65" s="559">
        <f t="shared" si="2"/>
        <v>200</v>
      </c>
    </row>
    <row r="66" spans="2:8" ht="24.75" customHeight="1">
      <c r="B66" s="292"/>
      <c r="C66" s="61"/>
      <c r="D66" s="106">
        <v>4400</v>
      </c>
      <c r="E66" s="23" t="s">
        <v>510</v>
      </c>
      <c r="F66" s="421">
        <v>1377</v>
      </c>
      <c r="G66" s="445"/>
      <c r="H66" s="559">
        <f t="shared" si="2"/>
        <v>1377</v>
      </c>
    </row>
    <row r="67" spans="2:8" ht="15" customHeight="1">
      <c r="B67" s="292"/>
      <c r="C67" s="61"/>
      <c r="D67" s="97" t="s">
        <v>144</v>
      </c>
      <c r="E67" s="23" t="s">
        <v>511</v>
      </c>
      <c r="F67" s="421">
        <v>300</v>
      </c>
      <c r="G67" s="445"/>
      <c r="H67" s="559">
        <f t="shared" si="2"/>
        <v>300</v>
      </c>
    </row>
    <row r="68" spans="2:8" ht="15" customHeight="1">
      <c r="B68" s="292"/>
      <c r="C68" s="61"/>
      <c r="D68" s="97">
        <v>4430</v>
      </c>
      <c r="E68" s="23" t="s">
        <v>512</v>
      </c>
      <c r="F68" s="421">
        <v>100</v>
      </c>
      <c r="G68" s="445"/>
      <c r="H68" s="559">
        <f t="shared" si="2"/>
        <v>100</v>
      </c>
    </row>
    <row r="69" spans="2:8" ht="15.75" customHeight="1">
      <c r="B69" s="292"/>
      <c r="C69" s="61"/>
      <c r="D69" s="97" t="s">
        <v>150</v>
      </c>
      <c r="E69" s="23" t="s">
        <v>513</v>
      </c>
      <c r="F69" s="421">
        <v>1230</v>
      </c>
      <c r="G69" s="445"/>
      <c r="H69" s="559">
        <f t="shared" si="2"/>
        <v>1230</v>
      </c>
    </row>
    <row r="70" spans="2:8" ht="15" customHeight="1">
      <c r="B70" s="292"/>
      <c r="C70" s="61"/>
      <c r="D70" s="106">
        <v>4700</v>
      </c>
      <c r="E70" s="23" t="s">
        <v>514</v>
      </c>
      <c r="F70" s="421">
        <v>1330</v>
      </c>
      <c r="G70" s="445"/>
      <c r="H70" s="559">
        <f t="shared" si="2"/>
        <v>1330</v>
      </c>
    </row>
    <row r="71" spans="2:8" ht="28.5">
      <c r="B71" s="292"/>
      <c r="C71" s="272" t="s">
        <v>390</v>
      </c>
      <c r="D71" s="106"/>
      <c r="E71" s="274" t="s">
        <v>300</v>
      </c>
      <c r="F71" s="532">
        <f>SUM(F72:F87)</f>
        <v>3598106</v>
      </c>
      <c r="G71" s="532"/>
      <c r="H71" s="347">
        <f>SUM(H72:H87)</f>
        <v>3598106</v>
      </c>
    </row>
    <row r="72" spans="2:8" ht="15" customHeight="1">
      <c r="B72" s="292"/>
      <c r="C72" s="61"/>
      <c r="D72" s="98" t="s">
        <v>92</v>
      </c>
      <c r="E72" s="23" t="s">
        <v>440</v>
      </c>
      <c r="F72" s="421">
        <v>400</v>
      </c>
      <c r="G72" s="445"/>
      <c r="H72" s="559">
        <f aca="true" t="shared" si="3" ref="H72:H89">F72+G72</f>
        <v>400</v>
      </c>
    </row>
    <row r="73" spans="2:8" ht="15" customHeight="1">
      <c r="B73" s="292"/>
      <c r="C73" s="61"/>
      <c r="D73" s="97" t="s">
        <v>175</v>
      </c>
      <c r="E73" s="23" t="s">
        <v>441</v>
      </c>
      <c r="F73" s="421">
        <v>3513079</v>
      </c>
      <c r="G73" s="445"/>
      <c r="H73" s="559">
        <f t="shared" si="3"/>
        <v>3513079</v>
      </c>
    </row>
    <row r="74" spans="2:8" ht="15" customHeight="1">
      <c r="B74" s="292"/>
      <c r="C74" s="61"/>
      <c r="D74" s="97" t="s">
        <v>137</v>
      </c>
      <c r="E74" s="23" t="s">
        <v>86</v>
      </c>
      <c r="F74" s="421">
        <v>52612</v>
      </c>
      <c r="G74" s="445"/>
      <c r="H74" s="559">
        <f t="shared" si="3"/>
        <v>52612</v>
      </c>
    </row>
    <row r="75" spans="2:8" ht="15" customHeight="1">
      <c r="B75" s="292"/>
      <c r="C75" s="61"/>
      <c r="D75" s="98" t="s">
        <v>147</v>
      </c>
      <c r="E75" s="23" t="s">
        <v>442</v>
      </c>
      <c r="F75" s="421">
        <v>2728</v>
      </c>
      <c r="G75" s="445"/>
      <c r="H75" s="559">
        <f t="shared" si="3"/>
        <v>2728</v>
      </c>
    </row>
    <row r="76" spans="2:8" ht="15" customHeight="1">
      <c r="B76" s="292"/>
      <c r="C76" s="61"/>
      <c r="D76" s="97" t="s">
        <v>139</v>
      </c>
      <c r="E76" s="23" t="s">
        <v>87</v>
      </c>
      <c r="F76" s="421">
        <v>9530</v>
      </c>
      <c r="G76" s="445"/>
      <c r="H76" s="559">
        <f t="shared" si="3"/>
        <v>9530</v>
      </c>
    </row>
    <row r="77" spans="2:8" ht="15" customHeight="1">
      <c r="B77" s="292"/>
      <c r="C77" s="61"/>
      <c r="D77" s="98" t="s">
        <v>141</v>
      </c>
      <c r="E77" s="23" t="s">
        <v>443</v>
      </c>
      <c r="F77" s="421">
        <v>1356</v>
      </c>
      <c r="G77" s="445"/>
      <c r="H77" s="559">
        <f t="shared" si="3"/>
        <v>1356</v>
      </c>
    </row>
    <row r="78" spans="2:8" ht="15" customHeight="1">
      <c r="B78" s="292"/>
      <c r="C78" s="61"/>
      <c r="D78" s="97">
        <v>4170</v>
      </c>
      <c r="E78" s="23" t="s">
        <v>515</v>
      </c>
      <c r="F78" s="421">
        <v>1000</v>
      </c>
      <c r="G78" s="445"/>
      <c r="H78" s="559">
        <f t="shared" si="3"/>
        <v>1000</v>
      </c>
    </row>
    <row r="79" spans="2:8" ht="15" customHeight="1">
      <c r="B79" s="292"/>
      <c r="C79" s="61"/>
      <c r="D79" s="97" t="s">
        <v>124</v>
      </c>
      <c r="E79" s="23" t="s">
        <v>364</v>
      </c>
      <c r="F79" s="421">
        <v>3060</v>
      </c>
      <c r="G79" s="445"/>
      <c r="H79" s="559">
        <f t="shared" si="3"/>
        <v>3060</v>
      </c>
    </row>
    <row r="80" spans="2:8" ht="15" customHeight="1">
      <c r="B80" s="292"/>
      <c r="C80" s="61"/>
      <c r="D80" s="98" t="s">
        <v>148</v>
      </c>
      <c r="E80" s="23" t="s">
        <v>444</v>
      </c>
      <c r="F80" s="421">
        <v>765</v>
      </c>
      <c r="G80" s="445"/>
      <c r="H80" s="559">
        <f t="shared" si="3"/>
        <v>765</v>
      </c>
    </row>
    <row r="81" spans="2:8" ht="15" customHeight="1">
      <c r="B81" s="292"/>
      <c r="C81" s="61"/>
      <c r="D81" s="97" t="s">
        <v>176</v>
      </c>
      <c r="E81" s="23" t="s">
        <v>446</v>
      </c>
      <c r="F81" s="421">
        <v>350</v>
      </c>
      <c r="G81" s="445"/>
      <c r="H81" s="559">
        <f t="shared" si="3"/>
        <v>350</v>
      </c>
    </row>
    <row r="82" spans="2:8" ht="15" customHeight="1">
      <c r="B82" s="292"/>
      <c r="C82" s="61"/>
      <c r="D82" s="97" t="s">
        <v>89</v>
      </c>
      <c r="E82" s="23" t="s">
        <v>447</v>
      </c>
      <c r="F82" s="421">
        <v>8336</v>
      </c>
      <c r="G82" s="445"/>
      <c r="H82" s="559">
        <f t="shared" si="3"/>
        <v>8336</v>
      </c>
    </row>
    <row r="83" spans="2:8" ht="12.75">
      <c r="B83" s="292"/>
      <c r="C83" s="61"/>
      <c r="D83" s="106">
        <v>4400</v>
      </c>
      <c r="E83" s="23" t="s">
        <v>510</v>
      </c>
      <c r="F83" s="421">
        <v>1560</v>
      </c>
      <c r="G83" s="445"/>
      <c r="H83" s="559">
        <f t="shared" si="3"/>
        <v>1560</v>
      </c>
    </row>
    <row r="84" spans="2:8" ht="15.75" customHeight="1">
      <c r="B84" s="292"/>
      <c r="C84" s="61"/>
      <c r="D84" s="97" t="s">
        <v>144</v>
      </c>
      <c r="E84" s="23" t="s">
        <v>511</v>
      </c>
      <c r="F84" s="421">
        <v>500</v>
      </c>
      <c r="G84" s="445"/>
      <c r="H84" s="559">
        <f t="shared" si="3"/>
        <v>500</v>
      </c>
    </row>
    <row r="85" spans="2:8" ht="15.75" customHeight="1">
      <c r="B85" s="292"/>
      <c r="C85" s="61"/>
      <c r="D85" s="97">
        <v>4430</v>
      </c>
      <c r="E85" s="23" t="s">
        <v>512</v>
      </c>
      <c r="F85" s="421">
        <v>100</v>
      </c>
      <c r="G85" s="445"/>
      <c r="H85" s="559">
        <f t="shared" si="3"/>
        <v>100</v>
      </c>
    </row>
    <row r="86" spans="2:8" ht="15.75" customHeight="1">
      <c r="B86" s="292"/>
      <c r="C86" s="61"/>
      <c r="D86" s="97" t="s">
        <v>150</v>
      </c>
      <c r="E86" s="23" t="s">
        <v>513</v>
      </c>
      <c r="F86" s="421">
        <v>1230</v>
      </c>
      <c r="G86" s="445"/>
      <c r="H86" s="559">
        <f t="shared" si="3"/>
        <v>1230</v>
      </c>
    </row>
    <row r="87" spans="2:8" ht="15.75" customHeight="1">
      <c r="B87" s="292"/>
      <c r="C87" s="61"/>
      <c r="D87" s="106">
        <v>4700</v>
      </c>
      <c r="E87" s="23" t="s">
        <v>514</v>
      </c>
      <c r="F87" s="421">
        <v>1500</v>
      </c>
      <c r="G87" s="445"/>
      <c r="H87" s="559">
        <f t="shared" si="3"/>
        <v>1500</v>
      </c>
    </row>
    <row r="88" spans="2:8" ht="15.75" customHeight="1">
      <c r="B88" s="292"/>
      <c r="C88" s="648" t="s">
        <v>539</v>
      </c>
      <c r="D88" s="275"/>
      <c r="E88" s="649" t="s">
        <v>537</v>
      </c>
      <c r="F88" s="527">
        <f>F89</f>
        <v>0</v>
      </c>
      <c r="G88" s="527">
        <f>G89</f>
        <v>150</v>
      </c>
      <c r="H88" s="288">
        <f>H89</f>
        <v>150</v>
      </c>
    </row>
    <row r="89" spans="2:8" ht="15.75" customHeight="1">
      <c r="B89" s="292"/>
      <c r="C89" s="61"/>
      <c r="D89" s="97" t="s">
        <v>124</v>
      </c>
      <c r="E89" s="23" t="s">
        <v>364</v>
      </c>
      <c r="F89" s="421">
        <v>0</v>
      </c>
      <c r="G89" s="445">
        <v>150</v>
      </c>
      <c r="H89" s="559">
        <f t="shared" si="3"/>
        <v>150</v>
      </c>
    </row>
    <row r="90" spans="2:8" ht="57">
      <c r="B90" s="287"/>
      <c r="C90" s="275" t="s">
        <v>439</v>
      </c>
      <c r="D90" s="275"/>
      <c r="E90" s="373" t="s">
        <v>449</v>
      </c>
      <c r="F90" s="527">
        <f>F91</f>
        <v>26538</v>
      </c>
      <c r="G90" s="24"/>
      <c r="H90" s="288">
        <f>H91</f>
        <v>26538</v>
      </c>
    </row>
    <row r="91" spans="2:8" ht="15" customHeight="1" thickBot="1">
      <c r="B91" s="371"/>
      <c r="C91" s="372"/>
      <c r="D91" s="372">
        <v>4130</v>
      </c>
      <c r="E91" s="291" t="s">
        <v>101</v>
      </c>
      <c r="F91" s="533">
        <v>26538</v>
      </c>
      <c r="G91" s="561"/>
      <c r="H91" s="562">
        <f>F91+G91</f>
        <v>26538</v>
      </c>
    </row>
    <row r="92" spans="2:6" ht="6" customHeight="1" thickBot="1">
      <c r="B92" s="62"/>
      <c r="C92" s="62"/>
      <c r="D92" s="62"/>
      <c r="E92" s="55"/>
      <c r="F92" s="56"/>
    </row>
    <row r="93" spans="2:8" ht="16.5" thickBot="1">
      <c r="B93" s="63"/>
      <c r="C93" s="63"/>
      <c r="D93" s="64"/>
      <c r="E93" s="271" t="s">
        <v>84</v>
      </c>
      <c r="F93" s="534">
        <f>F39+F44+F49+F52</f>
        <v>9579326</v>
      </c>
      <c r="G93" s="534">
        <f>G39+G44+G49+G52</f>
        <v>150</v>
      </c>
      <c r="H93" s="351">
        <f>H39+H44+H49+H52</f>
        <v>9579476</v>
      </c>
    </row>
    <row r="94" spans="2:7" ht="15.75">
      <c r="B94" s="63"/>
      <c r="C94" s="63"/>
      <c r="D94" s="64"/>
      <c r="E94" s="379"/>
      <c r="F94" s="380"/>
      <c r="G94" s="364"/>
    </row>
    <row r="95" ht="14.25">
      <c r="B95" s="63"/>
    </row>
    <row r="96" spans="2:7" ht="15.75">
      <c r="B96" s="63"/>
      <c r="C96" s="63"/>
      <c r="D96" s="64"/>
      <c r="E96" s="379"/>
      <c r="F96" s="380"/>
      <c r="G96" s="364"/>
    </row>
    <row r="97" spans="2:6" ht="15.75">
      <c r="B97" s="63"/>
      <c r="C97" s="63"/>
      <c r="D97" s="64"/>
      <c r="E97" s="59"/>
      <c r="F97" s="140"/>
    </row>
    <row r="98" spans="2:7" ht="32.25" customHeight="1">
      <c r="B98" s="192"/>
      <c r="C98" s="669" t="s">
        <v>433</v>
      </c>
      <c r="D98" s="669"/>
      <c r="E98" s="669"/>
      <c r="F98" s="669"/>
      <c r="G98" s="669"/>
    </row>
    <row r="99" spans="2:6" ht="6" customHeight="1" thickBot="1">
      <c r="B99" s="193"/>
      <c r="C99" s="193"/>
      <c r="D99" s="193"/>
      <c r="E99" s="194"/>
      <c r="F99" s="65"/>
    </row>
    <row r="100" spans="2:8" ht="22.5" customHeight="1" thickBot="1">
      <c r="B100" s="48" t="s">
        <v>0</v>
      </c>
      <c r="C100" s="49" t="s">
        <v>1</v>
      </c>
      <c r="D100" s="566" t="s">
        <v>2</v>
      </c>
      <c r="E100" s="51" t="s">
        <v>199</v>
      </c>
      <c r="F100" s="522" t="s">
        <v>431</v>
      </c>
      <c r="G100" s="535" t="s">
        <v>521</v>
      </c>
      <c r="H100" s="536" t="s">
        <v>522</v>
      </c>
    </row>
    <row r="101" spans="2:8" ht="18" customHeight="1">
      <c r="B101" s="563" t="s">
        <v>388</v>
      </c>
      <c r="C101" s="563" t="s">
        <v>390</v>
      </c>
      <c r="D101" s="564" t="s">
        <v>16</v>
      </c>
      <c r="E101" s="565" t="s">
        <v>379</v>
      </c>
      <c r="F101" s="567">
        <v>30000</v>
      </c>
      <c r="G101" s="518"/>
      <c r="H101" s="568">
        <f>F101+G101</f>
        <v>30000</v>
      </c>
    </row>
    <row r="102" spans="2:8" ht="18" customHeight="1">
      <c r="B102" s="52" t="s">
        <v>388</v>
      </c>
      <c r="C102" s="52" t="s">
        <v>390</v>
      </c>
      <c r="D102" s="315" t="s">
        <v>316</v>
      </c>
      <c r="E102" s="23" t="s">
        <v>342</v>
      </c>
      <c r="F102" s="435">
        <v>400</v>
      </c>
      <c r="G102" s="24"/>
      <c r="H102" s="568">
        <f>F102+G102</f>
        <v>400</v>
      </c>
    </row>
    <row r="103" spans="2:8" ht="17.25" customHeight="1">
      <c r="B103" s="52" t="s">
        <v>388</v>
      </c>
      <c r="C103" s="52" t="s">
        <v>390</v>
      </c>
      <c r="D103" s="315" t="s">
        <v>348</v>
      </c>
      <c r="E103" s="23" t="s">
        <v>363</v>
      </c>
      <c r="F103" s="435">
        <v>8000</v>
      </c>
      <c r="G103" s="24"/>
      <c r="H103" s="568">
        <f>F103+G103</f>
        <v>8000</v>
      </c>
    </row>
  </sheetData>
  <sheetProtection/>
  <mergeCells count="4">
    <mergeCell ref="D6:G6"/>
    <mergeCell ref="C37:E37"/>
    <mergeCell ref="C9:E9"/>
    <mergeCell ref="C98:G98"/>
  </mergeCells>
  <printOptions/>
  <pageMargins left="0.3937007874015748" right="0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E2" sqref="E2:I2"/>
    </sheetView>
  </sheetViews>
  <sheetFormatPr defaultColWidth="9.140625" defaultRowHeight="12.75"/>
  <cols>
    <col min="1" max="1" width="4.28125" style="27" customWidth="1"/>
    <col min="2" max="2" width="4.7109375" style="27" bestFit="1" customWidth="1"/>
    <col min="3" max="3" width="30.28125" style="27" customWidth="1"/>
    <col min="4" max="4" width="10.7109375" style="27" customWidth="1"/>
    <col min="5" max="5" width="13.57421875" style="27" customWidth="1"/>
    <col min="6" max="6" width="12.8515625" style="27" customWidth="1"/>
    <col min="7" max="7" width="13.57421875" style="27" customWidth="1"/>
    <col min="8" max="8" width="2.00390625" style="27" customWidth="1"/>
    <col min="9" max="16384" width="9.140625" style="27" customWidth="1"/>
  </cols>
  <sheetData>
    <row r="1" ht="12.75">
      <c r="E1" t="s">
        <v>72</v>
      </c>
    </row>
    <row r="2" spans="3:5" ht="18.75">
      <c r="C2" s="166"/>
      <c r="E2" s="306" t="s">
        <v>550</v>
      </c>
    </row>
    <row r="3" ht="12.75">
      <c r="E3" s="184" t="s">
        <v>532</v>
      </c>
    </row>
    <row r="5" ht="18.75">
      <c r="C5" s="177"/>
    </row>
    <row r="6" spans="2:5" ht="15" customHeight="1">
      <c r="B6" s="128" t="s">
        <v>434</v>
      </c>
      <c r="C6" s="128"/>
      <c r="D6" s="128"/>
      <c r="E6" s="128"/>
    </row>
    <row r="7" ht="6.75" customHeight="1">
      <c r="B7" s="30"/>
    </row>
    <row r="8" ht="12.75">
      <c r="G8" s="120" t="s">
        <v>44</v>
      </c>
    </row>
    <row r="9" spans="2:7" ht="15" customHeight="1">
      <c r="B9" s="678" t="s">
        <v>45</v>
      </c>
      <c r="C9" s="678" t="s">
        <v>46</v>
      </c>
      <c r="D9" s="673" t="s">
        <v>47</v>
      </c>
      <c r="E9" s="675" t="s">
        <v>431</v>
      </c>
      <c r="F9" s="671" t="s">
        <v>521</v>
      </c>
      <c r="G9" s="672" t="s">
        <v>522</v>
      </c>
    </row>
    <row r="10" spans="2:7" ht="15" customHeight="1">
      <c r="B10" s="678"/>
      <c r="C10" s="678"/>
      <c r="D10" s="674"/>
      <c r="E10" s="675"/>
      <c r="F10" s="671"/>
      <c r="G10" s="672"/>
    </row>
    <row r="11" spans="2:7" ht="15.75" customHeight="1">
      <c r="B11" s="678"/>
      <c r="C11" s="678"/>
      <c r="D11" s="674"/>
      <c r="E11" s="675"/>
      <c r="F11" s="671"/>
      <c r="G11" s="672"/>
    </row>
    <row r="12" spans="2:7" s="32" customFormat="1" ht="8.25" customHeight="1" thickBot="1">
      <c r="B12" s="171">
        <v>1</v>
      </c>
      <c r="C12" s="171">
        <v>2</v>
      </c>
      <c r="D12" s="171">
        <v>3</v>
      </c>
      <c r="E12" s="171">
        <v>4</v>
      </c>
      <c r="F12" s="515">
        <v>5</v>
      </c>
      <c r="G12" s="515">
        <v>6</v>
      </c>
    </row>
    <row r="13" spans="2:7" ht="18.75" customHeight="1" thickBot="1">
      <c r="B13" s="676" t="s">
        <v>48</v>
      </c>
      <c r="C13" s="677"/>
      <c r="D13" s="276"/>
      <c r="E13" s="277">
        <f>SUM(E14:E21)</f>
        <v>3679731</v>
      </c>
      <c r="F13" s="277">
        <f>SUM(F14:F21)</f>
        <v>0</v>
      </c>
      <c r="G13" s="277">
        <f>SUM(G14:G21)</f>
        <v>3679731</v>
      </c>
    </row>
    <row r="14" spans="2:7" ht="63.75">
      <c r="B14" s="516" t="s">
        <v>49</v>
      </c>
      <c r="C14" s="197" t="s">
        <v>285</v>
      </c>
      <c r="D14" s="33" t="s">
        <v>53</v>
      </c>
      <c r="E14" s="517"/>
      <c r="F14" s="518"/>
      <c r="G14" s="518"/>
    </row>
    <row r="15" spans="2:7" ht="25.5">
      <c r="B15" s="514" t="s">
        <v>51</v>
      </c>
      <c r="C15" s="37" t="s">
        <v>289</v>
      </c>
      <c r="D15" s="34" t="s">
        <v>60</v>
      </c>
      <c r="E15" s="130">
        <v>3379731</v>
      </c>
      <c r="F15" s="46">
        <v>-14000</v>
      </c>
      <c r="G15" s="46">
        <f>E15+F15</f>
        <v>3365731</v>
      </c>
    </row>
    <row r="16" spans="2:7" ht="20.25" customHeight="1">
      <c r="B16" s="514" t="s">
        <v>52</v>
      </c>
      <c r="C16" s="35" t="s">
        <v>287</v>
      </c>
      <c r="D16" s="521" t="s">
        <v>202</v>
      </c>
      <c r="E16" s="129"/>
      <c r="F16" s="46"/>
      <c r="G16" s="46"/>
    </row>
    <row r="17" spans="2:7" ht="38.25">
      <c r="B17" s="514" t="s">
        <v>54</v>
      </c>
      <c r="C17" s="37" t="s">
        <v>286</v>
      </c>
      <c r="D17" s="34" t="s">
        <v>55</v>
      </c>
      <c r="E17" s="129"/>
      <c r="F17" s="46"/>
      <c r="G17" s="46"/>
    </row>
    <row r="18" spans="2:7" ht="38.25">
      <c r="B18" s="514" t="s">
        <v>56</v>
      </c>
      <c r="C18" s="197" t="s">
        <v>283</v>
      </c>
      <c r="D18" s="33" t="s">
        <v>50</v>
      </c>
      <c r="E18" s="129">
        <v>300000</v>
      </c>
      <c r="F18" s="46">
        <v>14000</v>
      </c>
      <c r="G18" s="46">
        <f>E18+F18</f>
        <v>314000</v>
      </c>
    </row>
    <row r="19" spans="2:7" ht="38.25">
      <c r="B19" s="514" t="s">
        <v>57</v>
      </c>
      <c r="C19" s="197" t="s">
        <v>284</v>
      </c>
      <c r="D19" s="34" t="s">
        <v>200</v>
      </c>
      <c r="E19" s="36"/>
      <c r="F19" s="46"/>
      <c r="G19" s="46"/>
    </row>
    <row r="20" spans="2:7" ht="25.5">
      <c r="B20" s="514" t="s">
        <v>59</v>
      </c>
      <c r="C20" s="512" t="s">
        <v>290</v>
      </c>
      <c r="D20" s="38" t="s">
        <v>62</v>
      </c>
      <c r="E20" s="35"/>
      <c r="F20" s="46"/>
      <c r="G20" s="46"/>
    </row>
    <row r="21" spans="2:7" ht="18.75" customHeight="1" thickBot="1">
      <c r="B21" s="519" t="s">
        <v>61</v>
      </c>
      <c r="C21" s="39" t="s">
        <v>288</v>
      </c>
      <c r="D21" s="38" t="s">
        <v>58</v>
      </c>
      <c r="E21" s="39"/>
      <c r="F21" s="520"/>
      <c r="G21" s="520"/>
    </row>
    <row r="22" spans="2:7" ht="18.75" customHeight="1" thickBot="1">
      <c r="B22" s="676" t="s">
        <v>63</v>
      </c>
      <c r="C22" s="677"/>
      <c r="D22" s="276"/>
      <c r="E22" s="277">
        <f>SUM(E23:E29)</f>
        <v>1790000</v>
      </c>
      <c r="F22" s="277">
        <f>SUM(F23:F29)</f>
        <v>0</v>
      </c>
      <c r="G22" s="277">
        <f>SUM(G23:G29)</f>
        <v>1790000</v>
      </c>
    </row>
    <row r="23" spans="2:7" ht="51">
      <c r="B23" s="516" t="s">
        <v>49</v>
      </c>
      <c r="C23" s="197" t="s">
        <v>65</v>
      </c>
      <c r="D23" s="33" t="s">
        <v>66</v>
      </c>
      <c r="E23" s="513"/>
      <c r="F23" s="518"/>
      <c r="G23" s="518"/>
    </row>
    <row r="24" spans="2:7" ht="25.5">
      <c r="B24" s="514" t="s">
        <v>51</v>
      </c>
      <c r="C24" s="37" t="s">
        <v>203</v>
      </c>
      <c r="D24" s="34" t="s">
        <v>69</v>
      </c>
      <c r="E24" s="130">
        <v>1400000</v>
      </c>
      <c r="F24" s="24"/>
      <c r="G24" s="46">
        <f>E24+F24</f>
        <v>1400000</v>
      </c>
    </row>
    <row r="25" spans="2:7" ht="12.75">
      <c r="B25" s="514" t="s">
        <v>52</v>
      </c>
      <c r="C25" s="35" t="s">
        <v>524</v>
      </c>
      <c r="D25" s="34" t="s">
        <v>67</v>
      </c>
      <c r="E25" s="129"/>
      <c r="F25" s="24"/>
      <c r="G25" s="24"/>
    </row>
    <row r="26" spans="2:7" ht="25.5">
      <c r="B26" s="514" t="s">
        <v>54</v>
      </c>
      <c r="C26" s="197" t="s">
        <v>291</v>
      </c>
      <c r="D26" s="33" t="s">
        <v>64</v>
      </c>
      <c r="E26" s="129">
        <v>390000</v>
      </c>
      <c r="F26" s="24"/>
      <c r="G26" s="46">
        <f>E26+F26</f>
        <v>390000</v>
      </c>
    </row>
    <row r="27" spans="2:7" ht="28.5" customHeight="1">
      <c r="B27" s="514" t="s">
        <v>56</v>
      </c>
      <c r="C27" s="197" t="s">
        <v>293</v>
      </c>
      <c r="D27" s="33" t="s">
        <v>292</v>
      </c>
      <c r="E27" s="36"/>
      <c r="F27" s="24"/>
      <c r="G27" s="24"/>
    </row>
    <row r="28" spans="2:7" ht="18.75" customHeight="1">
      <c r="B28" s="514" t="s">
        <v>57</v>
      </c>
      <c r="C28" s="35" t="s">
        <v>294</v>
      </c>
      <c r="D28" s="34" t="s">
        <v>68</v>
      </c>
      <c r="E28" s="35"/>
      <c r="F28" s="24"/>
      <c r="G28" s="24"/>
    </row>
    <row r="29" spans="2:7" ht="25.5">
      <c r="B29" s="514" t="s">
        <v>59</v>
      </c>
      <c r="C29" s="37" t="s">
        <v>295</v>
      </c>
      <c r="D29" s="34" t="s">
        <v>70</v>
      </c>
      <c r="E29" s="35"/>
      <c r="F29" s="24"/>
      <c r="G29" s="24"/>
    </row>
    <row r="30" ht="7.5" customHeight="1">
      <c r="B30" s="40"/>
    </row>
    <row r="31" spans="2:5" ht="12.75">
      <c r="B31" s="41"/>
      <c r="C31" s="42"/>
      <c r="D31" s="42"/>
      <c r="E31" s="42"/>
    </row>
  </sheetData>
  <sheetProtection/>
  <mergeCells count="8">
    <mergeCell ref="F9:F11"/>
    <mergeCell ref="G9:G11"/>
    <mergeCell ref="D9:D11"/>
    <mergeCell ref="E9:E11"/>
    <mergeCell ref="B13:C13"/>
    <mergeCell ref="B22:C22"/>
    <mergeCell ref="B9:B11"/>
    <mergeCell ref="C9:C1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39.28125" style="0" customWidth="1"/>
    <col min="5" max="5" width="14.00390625" style="0" customWidth="1"/>
    <col min="6" max="6" width="12.00390625" style="0" customWidth="1"/>
    <col min="7" max="7" width="14.00390625" style="0" customWidth="1"/>
    <col min="8" max="8" width="50.57421875" style="0" customWidth="1"/>
    <col min="9" max="9" width="16.7109375" style="0" customWidth="1"/>
    <col min="10" max="10" width="0.9921875" style="0" customWidth="1"/>
  </cols>
  <sheetData>
    <row r="1" spans="1:17" ht="14.25" customHeight="1">
      <c r="A1" s="27"/>
      <c r="B1" s="27"/>
      <c r="C1" s="27"/>
      <c r="D1" s="27"/>
      <c r="E1" s="27"/>
      <c r="F1" s="27"/>
      <c r="G1" s="27"/>
      <c r="H1" s="184" t="s">
        <v>526</v>
      </c>
      <c r="I1" s="27"/>
      <c r="J1" s="27"/>
      <c r="K1" s="27"/>
      <c r="L1" s="27"/>
      <c r="M1" s="27"/>
      <c r="O1" s="27"/>
      <c r="P1" s="27"/>
      <c r="Q1" s="27"/>
    </row>
    <row r="2" spans="1:17" ht="18.75">
      <c r="A2" s="27"/>
      <c r="B2" s="27"/>
      <c r="C2" s="27"/>
      <c r="D2" s="177"/>
      <c r="E2" s="27"/>
      <c r="F2" s="27"/>
      <c r="G2" s="27"/>
      <c r="H2" s="306" t="s">
        <v>550</v>
      </c>
      <c r="I2" s="27"/>
      <c r="J2" s="27"/>
      <c r="K2" s="27"/>
      <c r="L2" s="27"/>
      <c r="M2" s="27"/>
      <c r="O2" s="27"/>
      <c r="P2" s="27"/>
      <c r="Q2" s="27"/>
    </row>
    <row r="3" spans="1:17" ht="14.25" customHeight="1">
      <c r="A3" s="27"/>
      <c r="B3" s="27"/>
      <c r="C3" s="27"/>
      <c r="D3" s="182"/>
      <c r="H3" s="184" t="s">
        <v>532</v>
      </c>
      <c r="I3" s="27"/>
      <c r="J3" s="27"/>
      <c r="K3" s="27"/>
      <c r="L3" s="27"/>
      <c r="M3" s="27"/>
      <c r="O3" s="27"/>
      <c r="P3" s="27"/>
      <c r="Q3" s="27"/>
    </row>
    <row r="4" spans="2:17" ht="18" customHeight="1">
      <c r="B4" s="43"/>
      <c r="C4" s="187" t="s">
        <v>435</v>
      </c>
      <c r="D4" s="187"/>
      <c r="E4" s="187"/>
      <c r="F4" s="187"/>
      <c r="G4" s="187"/>
      <c r="H4" s="44"/>
      <c r="I4" s="43"/>
      <c r="J4" s="43"/>
      <c r="K4" s="43"/>
      <c r="L4" s="43"/>
      <c r="M4" s="43"/>
      <c r="N4" s="43"/>
      <c r="O4" s="43"/>
      <c r="P4" s="43"/>
      <c r="Q4" s="43"/>
    </row>
    <row r="5" spans="1:16" ht="12" customHeight="1" thickBot="1">
      <c r="A5" s="43"/>
      <c r="B5" s="43"/>
      <c r="C5" s="43"/>
      <c r="D5" s="43"/>
      <c r="E5" s="43"/>
      <c r="F5" s="43"/>
      <c r="G5" s="43"/>
      <c r="H5" s="43"/>
      <c r="I5" s="45" t="s">
        <v>44</v>
      </c>
      <c r="J5" s="43"/>
      <c r="K5" s="43"/>
      <c r="L5" s="43"/>
      <c r="M5" s="43"/>
      <c r="N5" s="43"/>
      <c r="O5" s="43"/>
      <c r="P5" s="43"/>
    </row>
    <row r="6" spans="1:9" ht="64.5" customHeight="1" thickBot="1">
      <c r="A6" s="66" t="s">
        <v>0</v>
      </c>
      <c r="B6" s="67" t="s">
        <v>1</v>
      </c>
      <c r="C6" s="68" t="s">
        <v>2</v>
      </c>
      <c r="D6" s="67" t="s">
        <v>46</v>
      </c>
      <c r="E6" s="69" t="s">
        <v>383</v>
      </c>
      <c r="F6" s="69" t="s">
        <v>521</v>
      </c>
      <c r="G6" s="69" t="s">
        <v>525</v>
      </c>
      <c r="H6" s="70" t="s">
        <v>102</v>
      </c>
      <c r="I6" s="71" t="s">
        <v>103</v>
      </c>
    </row>
    <row r="7" spans="1:9" ht="9.75" customHeight="1">
      <c r="A7" s="156">
        <v>1</v>
      </c>
      <c r="B7" s="157">
        <v>2</v>
      </c>
      <c r="C7" s="157">
        <v>3</v>
      </c>
      <c r="D7" s="157">
        <v>4</v>
      </c>
      <c r="E7" s="157">
        <v>5</v>
      </c>
      <c r="F7" s="570">
        <v>6</v>
      </c>
      <c r="G7" s="570">
        <v>7</v>
      </c>
      <c r="H7" s="158">
        <v>8</v>
      </c>
      <c r="I7" s="164">
        <v>9</v>
      </c>
    </row>
    <row r="8" spans="1:9" ht="20.25" customHeight="1">
      <c r="A8" s="254" t="s">
        <v>104</v>
      </c>
      <c r="B8" s="255"/>
      <c r="C8" s="255"/>
      <c r="D8" s="256" t="s">
        <v>105</v>
      </c>
      <c r="E8" s="257">
        <f>E9</f>
        <v>385000</v>
      </c>
      <c r="F8" s="257"/>
      <c r="G8" s="257">
        <f>G9</f>
        <v>385000</v>
      </c>
      <c r="H8" s="72"/>
      <c r="I8" s="159"/>
    </row>
    <row r="9" spans="1:9" ht="25.5">
      <c r="A9" s="160"/>
      <c r="B9" s="359" t="s">
        <v>106</v>
      </c>
      <c r="C9" s="360"/>
      <c r="D9" s="361" t="s">
        <v>107</v>
      </c>
      <c r="E9" s="252">
        <f>SUM(E10:E12)</f>
        <v>385000</v>
      </c>
      <c r="F9" s="252"/>
      <c r="G9" s="252">
        <f>SUM(G10:G12)</f>
        <v>385000</v>
      </c>
      <c r="H9" s="75"/>
      <c r="I9" s="159"/>
    </row>
    <row r="10" spans="1:9" ht="15.75" customHeight="1">
      <c r="A10" s="160"/>
      <c r="B10" s="73"/>
      <c r="C10" s="76">
        <v>6050</v>
      </c>
      <c r="D10" s="77" t="s">
        <v>108</v>
      </c>
      <c r="E10" s="141">
        <v>215000</v>
      </c>
      <c r="F10" s="141"/>
      <c r="G10" s="141">
        <f>E10+F10</f>
        <v>215000</v>
      </c>
      <c r="H10" s="78" t="s">
        <v>477</v>
      </c>
      <c r="I10" s="161" t="s">
        <v>109</v>
      </c>
    </row>
    <row r="11" spans="1:9" ht="24">
      <c r="A11" s="160"/>
      <c r="B11" s="73"/>
      <c r="C11" s="76">
        <v>6050</v>
      </c>
      <c r="D11" s="77" t="s">
        <v>108</v>
      </c>
      <c r="E11" s="141">
        <v>160000</v>
      </c>
      <c r="F11" s="141"/>
      <c r="G11" s="141">
        <f>E11+F11</f>
        <v>160000</v>
      </c>
      <c r="H11" s="78" t="s">
        <v>478</v>
      </c>
      <c r="I11" s="161" t="s">
        <v>109</v>
      </c>
    </row>
    <row r="12" spans="1:9" ht="15.75" customHeight="1">
      <c r="A12" s="160"/>
      <c r="B12" s="73"/>
      <c r="C12" s="76">
        <v>6050</v>
      </c>
      <c r="D12" s="77" t="s">
        <v>108</v>
      </c>
      <c r="E12" s="141">
        <v>10000</v>
      </c>
      <c r="F12" s="141"/>
      <c r="G12" s="141">
        <f>E12+F12</f>
        <v>10000</v>
      </c>
      <c r="H12" s="142" t="s">
        <v>276</v>
      </c>
      <c r="I12" s="161" t="s">
        <v>109</v>
      </c>
    </row>
    <row r="13" spans="1:9" ht="21" customHeight="1">
      <c r="A13" s="258">
        <v>600</v>
      </c>
      <c r="B13" s="259"/>
      <c r="C13" s="259"/>
      <c r="D13" s="256" t="s">
        <v>111</v>
      </c>
      <c r="E13" s="260">
        <f>E14+E16</f>
        <v>2316500</v>
      </c>
      <c r="F13" s="260"/>
      <c r="G13" s="260">
        <f>G14+G16</f>
        <v>2316500</v>
      </c>
      <c r="H13" s="80"/>
      <c r="I13" s="159"/>
    </row>
    <row r="14" spans="1:9" ht="17.25" customHeight="1">
      <c r="A14" s="258"/>
      <c r="B14" s="360">
        <v>60014</v>
      </c>
      <c r="C14" s="360"/>
      <c r="D14" s="361" t="s">
        <v>112</v>
      </c>
      <c r="E14" s="252">
        <f>E15</f>
        <v>300000</v>
      </c>
      <c r="F14" s="252"/>
      <c r="G14" s="252">
        <f>G15</f>
        <v>300000</v>
      </c>
      <c r="H14" s="80"/>
      <c r="I14" s="159"/>
    </row>
    <row r="15" spans="1:9" ht="45">
      <c r="A15" s="258"/>
      <c r="B15" s="259"/>
      <c r="C15" s="76">
        <v>6300</v>
      </c>
      <c r="D15" s="77" t="s">
        <v>344</v>
      </c>
      <c r="E15" s="316">
        <v>300000</v>
      </c>
      <c r="F15" s="316"/>
      <c r="G15" s="141">
        <f>E15+F15</f>
        <v>300000</v>
      </c>
      <c r="H15" s="78" t="s">
        <v>355</v>
      </c>
      <c r="I15" s="321" t="s">
        <v>356</v>
      </c>
    </row>
    <row r="16" spans="1:9" ht="21" customHeight="1">
      <c r="A16" s="160"/>
      <c r="B16" s="360">
        <v>60016</v>
      </c>
      <c r="C16" s="360"/>
      <c r="D16" s="361" t="s">
        <v>211</v>
      </c>
      <c r="E16" s="253">
        <f>SUM(E17:E31)</f>
        <v>2016500</v>
      </c>
      <c r="F16" s="253"/>
      <c r="G16" s="253">
        <f>SUM(G17:G31)</f>
        <v>2016500</v>
      </c>
      <c r="H16" s="81"/>
      <c r="I16" s="162"/>
    </row>
    <row r="17" spans="1:9" ht="16.5" customHeight="1">
      <c r="A17" s="163"/>
      <c r="B17" s="178"/>
      <c r="C17" s="179">
        <v>6050</v>
      </c>
      <c r="D17" s="77" t="s">
        <v>108</v>
      </c>
      <c r="E17" s="141">
        <v>240000</v>
      </c>
      <c r="F17" s="141"/>
      <c r="G17" s="141">
        <f aca="true" t="shared" si="0" ref="G17:G31">E17+F17</f>
        <v>240000</v>
      </c>
      <c r="H17" s="81" t="s">
        <v>479</v>
      </c>
      <c r="I17" s="161" t="s">
        <v>109</v>
      </c>
    </row>
    <row r="18" spans="1:9" ht="16.5" customHeight="1">
      <c r="A18" s="163"/>
      <c r="B18" s="178"/>
      <c r="C18" s="179">
        <v>6050</v>
      </c>
      <c r="D18" s="77" t="s">
        <v>108</v>
      </c>
      <c r="E18" s="141">
        <v>250000</v>
      </c>
      <c r="F18" s="569"/>
      <c r="G18" s="141">
        <f t="shared" si="0"/>
        <v>250000</v>
      </c>
      <c r="H18" s="377" t="s">
        <v>480</v>
      </c>
      <c r="I18" s="161" t="s">
        <v>109</v>
      </c>
    </row>
    <row r="19" spans="1:9" ht="16.5" customHeight="1">
      <c r="A19" s="163"/>
      <c r="B19" s="178"/>
      <c r="C19" s="179">
        <v>6050</v>
      </c>
      <c r="D19" s="77" t="s">
        <v>108</v>
      </c>
      <c r="E19" s="141">
        <v>380000</v>
      </c>
      <c r="F19" s="141"/>
      <c r="G19" s="141">
        <f t="shared" si="0"/>
        <v>380000</v>
      </c>
      <c r="H19" s="81" t="s">
        <v>423</v>
      </c>
      <c r="I19" s="161" t="s">
        <v>109</v>
      </c>
    </row>
    <row r="20" spans="1:9" ht="16.5" customHeight="1">
      <c r="A20" s="163"/>
      <c r="B20" s="178"/>
      <c r="C20" s="179">
        <v>6050</v>
      </c>
      <c r="D20" s="77" t="s">
        <v>108</v>
      </c>
      <c r="E20" s="141">
        <v>150000</v>
      </c>
      <c r="F20" s="141"/>
      <c r="G20" s="141">
        <f t="shared" si="0"/>
        <v>150000</v>
      </c>
      <c r="H20" s="81" t="s">
        <v>481</v>
      </c>
      <c r="I20" s="161" t="s">
        <v>109</v>
      </c>
    </row>
    <row r="21" spans="1:9" ht="16.5" customHeight="1">
      <c r="A21" s="163"/>
      <c r="B21" s="178"/>
      <c r="C21" s="179">
        <v>6050</v>
      </c>
      <c r="D21" s="77" t="s">
        <v>108</v>
      </c>
      <c r="E21" s="141">
        <v>400000</v>
      </c>
      <c r="F21" s="141"/>
      <c r="G21" s="141">
        <f t="shared" si="0"/>
        <v>400000</v>
      </c>
      <c r="H21" s="81" t="s">
        <v>482</v>
      </c>
      <c r="I21" s="161" t="s">
        <v>109</v>
      </c>
    </row>
    <row r="22" spans="1:9" ht="16.5" customHeight="1">
      <c r="A22" s="163"/>
      <c r="B22" s="178"/>
      <c r="C22" s="179">
        <v>6050</v>
      </c>
      <c r="D22" s="77" t="s">
        <v>108</v>
      </c>
      <c r="E22" s="141">
        <v>125000</v>
      </c>
      <c r="F22" s="141"/>
      <c r="G22" s="141">
        <f t="shared" si="0"/>
        <v>125000</v>
      </c>
      <c r="H22" s="81" t="s">
        <v>483</v>
      </c>
      <c r="I22" s="161" t="s">
        <v>109</v>
      </c>
    </row>
    <row r="23" spans="1:9" ht="16.5" customHeight="1">
      <c r="A23" s="163"/>
      <c r="B23" s="178"/>
      <c r="C23" s="179">
        <v>6050</v>
      </c>
      <c r="D23" s="77" t="s">
        <v>108</v>
      </c>
      <c r="E23" s="141">
        <v>300000</v>
      </c>
      <c r="F23" s="141"/>
      <c r="G23" s="141">
        <f t="shared" si="0"/>
        <v>300000</v>
      </c>
      <c r="H23" s="81" t="s">
        <v>424</v>
      </c>
      <c r="I23" s="161" t="s">
        <v>109</v>
      </c>
    </row>
    <row r="24" spans="1:9" ht="16.5" customHeight="1">
      <c r="A24" s="163"/>
      <c r="B24" s="178"/>
      <c r="C24" s="179">
        <v>6050</v>
      </c>
      <c r="D24" s="77" t="s">
        <v>108</v>
      </c>
      <c r="E24" s="141">
        <v>30000</v>
      </c>
      <c r="F24" s="141"/>
      <c r="G24" s="141">
        <f t="shared" si="0"/>
        <v>30000</v>
      </c>
      <c r="H24" s="81" t="s">
        <v>484</v>
      </c>
      <c r="I24" s="161" t="s">
        <v>109</v>
      </c>
    </row>
    <row r="25" spans="1:9" ht="16.5" customHeight="1">
      <c r="A25" s="163"/>
      <c r="B25" s="178"/>
      <c r="C25" s="179">
        <v>6050</v>
      </c>
      <c r="D25" s="77" t="s">
        <v>108</v>
      </c>
      <c r="E25" s="141">
        <v>30000</v>
      </c>
      <c r="F25" s="141"/>
      <c r="G25" s="141">
        <f t="shared" si="0"/>
        <v>30000</v>
      </c>
      <c r="H25" s="81" t="s">
        <v>485</v>
      </c>
      <c r="I25" s="161" t="s">
        <v>109</v>
      </c>
    </row>
    <row r="26" spans="1:9" ht="16.5" customHeight="1">
      <c r="A26" s="163"/>
      <c r="B26" s="178"/>
      <c r="C26" s="179">
        <v>6050</v>
      </c>
      <c r="D26" s="77" t="s">
        <v>108</v>
      </c>
      <c r="E26" s="141">
        <v>50000</v>
      </c>
      <c r="F26" s="141"/>
      <c r="G26" s="141">
        <f t="shared" si="0"/>
        <v>50000</v>
      </c>
      <c r="H26" s="81" t="s">
        <v>486</v>
      </c>
      <c r="I26" s="161" t="s">
        <v>109</v>
      </c>
    </row>
    <row r="27" spans="1:9" ht="16.5" customHeight="1">
      <c r="A27" s="163"/>
      <c r="B27" s="178"/>
      <c r="C27" s="179">
        <v>6050</v>
      </c>
      <c r="D27" s="77" t="s">
        <v>108</v>
      </c>
      <c r="E27" s="141">
        <v>30000</v>
      </c>
      <c r="F27" s="141"/>
      <c r="G27" s="141">
        <f t="shared" si="0"/>
        <v>30000</v>
      </c>
      <c r="H27" s="142" t="s">
        <v>276</v>
      </c>
      <c r="I27" s="161" t="s">
        <v>109</v>
      </c>
    </row>
    <row r="28" spans="1:9" ht="21.75">
      <c r="A28" s="160"/>
      <c r="B28" s="74"/>
      <c r="C28" s="76">
        <v>6050</v>
      </c>
      <c r="D28" s="77" t="s">
        <v>325</v>
      </c>
      <c r="E28" s="141">
        <v>10000</v>
      </c>
      <c r="F28" s="141"/>
      <c r="G28" s="141">
        <f t="shared" si="0"/>
        <v>10000</v>
      </c>
      <c r="H28" s="142" t="s">
        <v>487</v>
      </c>
      <c r="I28" s="161" t="s">
        <v>109</v>
      </c>
    </row>
    <row r="29" spans="1:9" ht="21.75">
      <c r="A29" s="163"/>
      <c r="B29" s="178"/>
      <c r="C29" s="179">
        <v>6050</v>
      </c>
      <c r="D29" s="77" t="s">
        <v>325</v>
      </c>
      <c r="E29" s="141">
        <v>11000</v>
      </c>
      <c r="F29" s="141"/>
      <c r="G29" s="141">
        <f t="shared" si="0"/>
        <v>11000</v>
      </c>
      <c r="H29" s="142" t="s">
        <v>488</v>
      </c>
      <c r="I29" s="161" t="s">
        <v>109</v>
      </c>
    </row>
    <row r="30" spans="1:9" ht="21.75">
      <c r="A30" s="163"/>
      <c r="B30" s="178"/>
      <c r="C30" s="179">
        <v>6050</v>
      </c>
      <c r="D30" s="77" t="s">
        <v>325</v>
      </c>
      <c r="E30" s="141">
        <v>3500</v>
      </c>
      <c r="F30" s="141"/>
      <c r="G30" s="141">
        <f t="shared" si="0"/>
        <v>3500</v>
      </c>
      <c r="H30" s="142" t="s">
        <v>489</v>
      </c>
      <c r="I30" s="161" t="s">
        <v>109</v>
      </c>
    </row>
    <row r="31" spans="1:9" ht="21.75">
      <c r="A31" s="160"/>
      <c r="B31" s="74"/>
      <c r="C31" s="76">
        <v>6050</v>
      </c>
      <c r="D31" s="77" t="s">
        <v>325</v>
      </c>
      <c r="E31" s="141">
        <v>7000</v>
      </c>
      <c r="F31" s="141"/>
      <c r="G31" s="141">
        <f t="shared" si="0"/>
        <v>7000</v>
      </c>
      <c r="H31" s="142" t="s">
        <v>490</v>
      </c>
      <c r="I31" s="161" t="s">
        <v>109</v>
      </c>
    </row>
    <row r="32" spans="1:9" ht="20.25" customHeight="1">
      <c r="A32" s="250" t="s">
        <v>130</v>
      </c>
      <c r="B32" s="251"/>
      <c r="C32" s="251"/>
      <c r="D32" s="261" t="s">
        <v>9</v>
      </c>
      <c r="E32" s="260">
        <f>E33</f>
        <v>1900000</v>
      </c>
      <c r="F32" s="260"/>
      <c r="G32" s="260">
        <f>G33</f>
        <v>1900000</v>
      </c>
      <c r="H32" s="142"/>
      <c r="I32" s="161"/>
    </row>
    <row r="33" spans="1:9" ht="16.5" customHeight="1">
      <c r="A33" s="160"/>
      <c r="B33" s="242">
        <v>70001</v>
      </c>
      <c r="C33" s="211"/>
      <c r="D33" s="213" t="s">
        <v>457</v>
      </c>
      <c r="E33" s="252">
        <f>SUM(E34:E35)</f>
        <v>1900000</v>
      </c>
      <c r="F33" s="252"/>
      <c r="G33" s="252">
        <f>SUM(G34:G35)</f>
        <v>1900000</v>
      </c>
      <c r="H33" s="142"/>
      <c r="I33" s="161"/>
    </row>
    <row r="34" spans="1:9" ht="16.5" customHeight="1">
      <c r="A34" s="354"/>
      <c r="B34" s="378"/>
      <c r="C34" s="179">
        <v>6050</v>
      </c>
      <c r="D34" s="77" t="s">
        <v>108</v>
      </c>
      <c r="E34" s="141">
        <v>1800000</v>
      </c>
      <c r="F34" s="141"/>
      <c r="G34" s="141">
        <f>E34+F34</f>
        <v>1800000</v>
      </c>
      <c r="H34" s="142" t="s">
        <v>492</v>
      </c>
      <c r="I34" s="161" t="s">
        <v>109</v>
      </c>
    </row>
    <row r="35" spans="1:9" ht="19.5" customHeight="1">
      <c r="A35" s="163"/>
      <c r="B35" s="178"/>
      <c r="C35" s="76">
        <v>6060</v>
      </c>
      <c r="D35" s="77" t="s">
        <v>110</v>
      </c>
      <c r="E35" s="141">
        <v>100000</v>
      </c>
      <c r="F35" s="141"/>
      <c r="G35" s="141">
        <f>E35+F35</f>
        <v>100000</v>
      </c>
      <c r="H35" s="142" t="s">
        <v>491</v>
      </c>
      <c r="I35" s="161" t="s">
        <v>109</v>
      </c>
    </row>
    <row r="36" spans="1:9" ht="14.25" customHeight="1">
      <c r="A36" s="258">
        <v>750</v>
      </c>
      <c r="B36" s="79"/>
      <c r="C36" s="79"/>
      <c r="D36" s="261" t="s">
        <v>11</v>
      </c>
      <c r="E36" s="260">
        <f aca="true" t="shared" si="1" ref="E36:G37">E37</f>
        <v>30000</v>
      </c>
      <c r="F36" s="260">
        <f t="shared" si="1"/>
        <v>25000</v>
      </c>
      <c r="G36" s="260">
        <f t="shared" si="1"/>
        <v>55000</v>
      </c>
      <c r="H36" s="82"/>
      <c r="I36" s="159"/>
    </row>
    <row r="37" spans="1:9" ht="14.25" customHeight="1">
      <c r="A37" s="160"/>
      <c r="B37" s="360">
        <v>75023</v>
      </c>
      <c r="C37" s="360"/>
      <c r="D37" s="361" t="s">
        <v>113</v>
      </c>
      <c r="E37" s="252">
        <f t="shared" si="1"/>
        <v>30000</v>
      </c>
      <c r="F37" s="252">
        <f t="shared" si="1"/>
        <v>25000</v>
      </c>
      <c r="G37" s="252">
        <f t="shared" si="1"/>
        <v>55000</v>
      </c>
      <c r="H37" s="75"/>
      <c r="I37" s="159"/>
    </row>
    <row r="38" spans="1:9" ht="24">
      <c r="A38" s="163"/>
      <c r="B38" s="178"/>
      <c r="C38" s="179">
        <v>6060</v>
      </c>
      <c r="D38" s="638" t="s">
        <v>110</v>
      </c>
      <c r="E38" s="141">
        <v>30000</v>
      </c>
      <c r="F38" s="141">
        <v>25000</v>
      </c>
      <c r="G38" s="141">
        <f>E38+F38</f>
        <v>55000</v>
      </c>
      <c r="H38" s="78" t="s">
        <v>274</v>
      </c>
      <c r="I38" s="161" t="s">
        <v>109</v>
      </c>
    </row>
    <row r="39" spans="1:9" ht="25.5">
      <c r="A39" s="251" t="s">
        <v>80</v>
      </c>
      <c r="B39" s="251"/>
      <c r="C39" s="251"/>
      <c r="D39" s="640" t="s">
        <v>18</v>
      </c>
      <c r="E39" s="260">
        <f aca="true" t="shared" si="2" ref="E39:G40">E40</f>
        <v>0</v>
      </c>
      <c r="F39" s="260">
        <f t="shared" si="2"/>
        <v>8500</v>
      </c>
      <c r="G39" s="260">
        <f t="shared" si="2"/>
        <v>8500</v>
      </c>
      <c r="H39" s="78"/>
      <c r="I39" s="161"/>
    </row>
    <row r="40" spans="1:9" ht="15.75" customHeight="1">
      <c r="A40" s="639"/>
      <c r="B40" s="506" t="s">
        <v>154</v>
      </c>
      <c r="C40" s="352"/>
      <c r="D40" s="331" t="s">
        <v>250</v>
      </c>
      <c r="E40" s="252">
        <f t="shared" si="2"/>
        <v>0</v>
      </c>
      <c r="F40" s="252">
        <f t="shared" si="2"/>
        <v>8500</v>
      </c>
      <c r="G40" s="252">
        <f t="shared" si="2"/>
        <v>8500</v>
      </c>
      <c r="H40" s="78"/>
      <c r="I40" s="161"/>
    </row>
    <row r="41" spans="1:9" ht="22.5">
      <c r="A41" s="160"/>
      <c r="B41" s="74"/>
      <c r="C41" s="179">
        <v>6060</v>
      </c>
      <c r="D41" s="77" t="s">
        <v>499</v>
      </c>
      <c r="E41" s="141">
        <v>0</v>
      </c>
      <c r="F41" s="141">
        <v>8500</v>
      </c>
      <c r="G41" s="141">
        <f>E41+F41</f>
        <v>8500</v>
      </c>
      <c r="H41" s="78" t="s">
        <v>547</v>
      </c>
      <c r="I41" s="161" t="s">
        <v>109</v>
      </c>
    </row>
    <row r="42" spans="1:9" ht="16.5" customHeight="1">
      <c r="A42" s="250" t="s">
        <v>162</v>
      </c>
      <c r="B42" s="251"/>
      <c r="C42" s="294"/>
      <c r="D42" s="261" t="s">
        <v>36</v>
      </c>
      <c r="E42" s="260">
        <f>E43+E45</f>
        <v>500000</v>
      </c>
      <c r="F42" s="260">
        <f>F43+F45</f>
        <v>14000</v>
      </c>
      <c r="G42" s="260">
        <f>G43+G45</f>
        <v>514000</v>
      </c>
      <c r="H42" s="78"/>
      <c r="I42" s="161"/>
    </row>
    <row r="43" spans="1:9" ht="16.5" customHeight="1">
      <c r="A43" s="345"/>
      <c r="B43" s="211" t="s">
        <v>163</v>
      </c>
      <c r="C43" s="358"/>
      <c r="D43" s="213" t="s">
        <v>37</v>
      </c>
      <c r="E43" s="252">
        <f>E44</f>
        <v>300000</v>
      </c>
      <c r="F43" s="252">
        <f>F44</f>
        <v>14000</v>
      </c>
      <c r="G43" s="252">
        <f>G44</f>
        <v>314000</v>
      </c>
      <c r="H43" s="78"/>
      <c r="I43" s="161"/>
    </row>
    <row r="44" spans="1:9" ht="24">
      <c r="A44" s="345"/>
      <c r="B44" s="318"/>
      <c r="C44" s="76">
        <v>6050</v>
      </c>
      <c r="D44" s="77" t="s">
        <v>108</v>
      </c>
      <c r="E44" s="316">
        <v>300000</v>
      </c>
      <c r="F44" s="316">
        <v>14000</v>
      </c>
      <c r="G44" s="141">
        <f>E44+F44</f>
        <v>314000</v>
      </c>
      <c r="H44" s="78" t="s">
        <v>530</v>
      </c>
      <c r="I44" s="161" t="s">
        <v>317</v>
      </c>
    </row>
    <row r="45" spans="1:9" ht="16.5" customHeight="1">
      <c r="A45" s="345"/>
      <c r="B45" s="211" t="s">
        <v>166</v>
      </c>
      <c r="C45" s="358"/>
      <c r="D45" s="213" t="s">
        <v>38</v>
      </c>
      <c r="E45" s="252">
        <f>E46</f>
        <v>200000</v>
      </c>
      <c r="F45" s="252"/>
      <c r="G45" s="252">
        <f>G46</f>
        <v>200000</v>
      </c>
      <c r="H45" s="78"/>
      <c r="I45" s="161"/>
    </row>
    <row r="46" spans="1:9" ht="20.25" customHeight="1">
      <c r="A46" s="250"/>
      <c r="B46" s="251"/>
      <c r="C46" s="76">
        <v>6050</v>
      </c>
      <c r="D46" s="77" t="s">
        <v>108</v>
      </c>
      <c r="E46" s="316">
        <v>200000</v>
      </c>
      <c r="F46" s="316"/>
      <c r="G46" s="141">
        <f>E46+F46</f>
        <v>200000</v>
      </c>
      <c r="H46" s="78" t="s">
        <v>493</v>
      </c>
      <c r="I46" s="161" t="s">
        <v>317</v>
      </c>
    </row>
    <row r="47" spans="1:9" ht="25.5">
      <c r="A47" s="295" t="s">
        <v>189</v>
      </c>
      <c r="B47" s="296"/>
      <c r="C47" s="296"/>
      <c r="D47" s="297" t="s">
        <v>42</v>
      </c>
      <c r="E47" s="260">
        <f>E48</f>
        <v>404830</v>
      </c>
      <c r="F47" s="260"/>
      <c r="G47" s="260">
        <f>G48</f>
        <v>404830</v>
      </c>
      <c r="H47" s="78"/>
      <c r="I47" s="161"/>
    </row>
    <row r="48" spans="1:9" ht="16.5" customHeight="1">
      <c r="A48" s="163"/>
      <c r="B48" s="239" t="s">
        <v>192</v>
      </c>
      <c r="C48" s="238"/>
      <c r="D48" s="208" t="s">
        <v>239</v>
      </c>
      <c r="E48" s="252">
        <f>SUM(E49:E66)</f>
        <v>404830</v>
      </c>
      <c r="F48" s="252"/>
      <c r="G48" s="252">
        <f>SUM(G49:G66)</f>
        <v>404830</v>
      </c>
      <c r="H48" s="78"/>
      <c r="I48" s="161"/>
    </row>
    <row r="49" spans="1:9" ht="16.5" customHeight="1">
      <c r="A49" s="163"/>
      <c r="B49" s="320"/>
      <c r="C49" s="76">
        <v>6050</v>
      </c>
      <c r="D49" s="77" t="s">
        <v>108</v>
      </c>
      <c r="E49" s="316">
        <v>65000</v>
      </c>
      <c r="F49" s="316"/>
      <c r="G49" s="141">
        <f aca="true" t="shared" si="3" ref="G49:G66">E49+F49</f>
        <v>65000</v>
      </c>
      <c r="H49" s="78" t="s">
        <v>494</v>
      </c>
      <c r="I49" s="161" t="s">
        <v>109</v>
      </c>
    </row>
    <row r="50" spans="1:9" ht="16.5" customHeight="1">
      <c r="A50" s="163"/>
      <c r="B50" s="178"/>
      <c r="C50" s="76">
        <v>6050</v>
      </c>
      <c r="D50" s="77" t="s">
        <v>108</v>
      </c>
      <c r="E50" s="141">
        <v>55000</v>
      </c>
      <c r="F50" s="141"/>
      <c r="G50" s="141">
        <f t="shared" si="3"/>
        <v>55000</v>
      </c>
      <c r="H50" s="78" t="s">
        <v>425</v>
      </c>
      <c r="I50" s="161" t="s">
        <v>109</v>
      </c>
    </row>
    <row r="51" spans="1:9" ht="16.5" customHeight="1">
      <c r="A51" s="163"/>
      <c r="B51" s="178"/>
      <c r="C51" s="76">
        <v>6050</v>
      </c>
      <c r="D51" s="77" t="s">
        <v>108</v>
      </c>
      <c r="E51" s="141">
        <v>45000</v>
      </c>
      <c r="F51" s="141"/>
      <c r="G51" s="141">
        <f t="shared" si="3"/>
        <v>45000</v>
      </c>
      <c r="H51" s="78" t="s">
        <v>426</v>
      </c>
      <c r="I51" s="161" t="s">
        <v>109</v>
      </c>
    </row>
    <row r="52" spans="1:9" ht="16.5" customHeight="1">
      <c r="A52" s="163"/>
      <c r="B52" s="178"/>
      <c r="C52" s="76">
        <v>6050</v>
      </c>
      <c r="D52" s="77" t="s">
        <v>108</v>
      </c>
      <c r="E52" s="141">
        <v>15000</v>
      </c>
      <c r="F52" s="141"/>
      <c r="G52" s="141">
        <f t="shared" si="3"/>
        <v>15000</v>
      </c>
      <c r="H52" s="78" t="s">
        <v>495</v>
      </c>
      <c r="I52" s="161" t="s">
        <v>109</v>
      </c>
    </row>
    <row r="53" spans="1:9" ht="16.5" customHeight="1">
      <c r="A53" s="163"/>
      <c r="B53" s="178"/>
      <c r="C53" s="76">
        <v>6050</v>
      </c>
      <c r="D53" s="77" t="s">
        <v>108</v>
      </c>
      <c r="E53" s="141">
        <v>35000</v>
      </c>
      <c r="F53" s="141"/>
      <c r="G53" s="141">
        <f t="shared" si="3"/>
        <v>35000</v>
      </c>
      <c r="H53" s="78" t="s">
        <v>496</v>
      </c>
      <c r="I53" s="161" t="s">
        <v>109</v>
      </c>
    </row>
    <row r="54" spans="1:9" ht="16.5" customHeight="1">
      <c r="A54" s="163"/>
      <c r="B54" s="178"/>
      <c r="C54" s="76">
        <v>6050</v>
      </c>
      <c r="D54" s="77" t="s">
        <v>108</v>
      </c>
      <c r="E54" s="141">
        <v>35000</v>
      </c>
      <c r="F54" s="141"/>
      <c r="G54" s="141">
        <f t="shared" si="3"/>
        <v>35000</v>
      </c>
      <c r="H54" s="78" t="s">
        <v>497</v>
      </c>
      <c r="I54" s="161" t="s">
        <v>109</v>
      </c>
    </row>
    <row r="55" spans="1:9" ht="16.5" customHeight="1">
      <c r="A55" s="163"/>
      <c r="B55" s="178"/>
      <c r="C55" s="76">
        <v>6050</v>
      </c>
      <c r="D55" s="77" t="s">
        <v>108</v>
      </c>
      <c r="E55" s="141">
        <v>25000</v>
      </c>
      <c r="F55" s="141"/>
      <c r="G55" s="141">
        <f t="shared" si="3"/>
        <v>25000</v>
      </c>
      <c r="H55" s="142" t="s">
        <v>276</v>
      </c>
      <c r="I55" s="161" t="s">
        <v>109</v>
      </c>
    </row>
    <row r="56" spans="1:9" ht="16.5" customHeight="1">
      <c r="A56" s="163"/>
      <c r="B56" s="178"/>
      <c r="C56" s="76">
        <v>6050</v>
      </c>
      <c r="D56" s="77" t="s">
        <v>108</v>
      </c>
      <c r="E56" s="141">
        <v>19000</v>
      </c>
      <c r="F56" s="141"/>
      <c r="G56" s="141">
        <f t="shared" si="3"/>
        <v>19000</v>
      </c>
      <c r="H56" s="142" t="s">
        <v>531</v>
      </c>
      <c r="I56" s="161" t="s">
        <v>109</v>
      </c>
    </row>
    <row r="57" spans="1:9" ht="24" customHeight="1">
      <c r="A57" s="163"/>
      <c r="B57" s="178"/>
      <c r="C57" s="179">
        <v>6050</v>
      </c>
      <c r="D57" s="77" t="s">
        <v>325</v>
      </c>
      <c r="E57" s="141">
        <v>9244</v>
      </c>
      <c r="F57" s="141"/>
      <c r="G57" s="141">
        <f t="shared" si="3"/>
        <v>9244</v>
      </c>
      <c r="H57" s="78" t="s">
        <v>498</v>
      </c>
      <c r="I57" s="161" t="s">
        <v>109</v>
      </c>
    </row>
    <row r="58" spans="1:9" ht="24" customHeight="1">
      <c r="A58" s="163"/>
      <c r="B58" s="178"/>
      <c r="C58" s="179">
        <v>6050</v>
      </c>
      <c r="D58" s="77" t="s">
        <v>325</v>
      </c>
      <c r="E58" s="141">
        <v>3000</v>
      </c>
      <c r="F58" s="141"/>
      <c r="G58" s="141">
        <f t="shared" si="3"/>
        <v>3000</v>
      </c>
      <c r="H58" s="78" t="s">
        <v>427</v>
      </c>
      <c r="I58" s="161" t="s">
        <v>109</v>
      </c>
    </row>
    <row r="59" spans="1:9" ht="24" customHeight="1">
      <c r="A59" s="163"/>
      <c r="B59" s="178"/>
      <c r="C59" s="76">
        <v>6060</v>
      </c>
      <c r="D59" s="77" t="s">
        <v>110</v>
      </c>
      <c r="E59" s="141">
        <v>38000</v>
      </c>
      <c r="F59" s="141"/>
      <c r="G59" s="141">
        <f t="shared" si="3"/>
        <v>38000</v>
      </c>
      <c r="H59" s="78" t="s">
        <v>500</v>
      </c>
      <c r="I59" s="161" t="s">
        <v>109</v>
      </c>
    </row>
    <row r="60" spans="1:9" ht="24" customHeight="1">
      <c r="A60" s="163"/>
      <c r="B60" s="178"/>
      <c r="C60" s="76">
        <v>6060</v>
      </c>
      <c r="D60" s="77" t="s">
        <v>499</v>
      </c>
      <c r="E60" s="141">
        <v>6721</v>
      </c>
      <c r="F60" s="141"/>
      <c r="G60" s="141">
        <f t="shared" si="3"/>
        <v>6721</v>
      </c>
      <c r="H60" s="78" t="s">
        <v>501</v>
      </c>
      <c r="I60" s="161" t="s">
        <v>109</v>
      </c>
    </row>
    <row r="61" spans="1:9" ht="24" customHeight="1">
      <c r="A61" s="160"/>
      <c r="B61" s="74"/>
      <c r="C61" s="76">
        <v>6060</v>
      </c>
      <c r="D61" s="77" t="s">
        <v>499</v>
      </c>
      <c r="E61" s="141">
        <v>10000</v>
      </c>
      <c r="F61" s="141"/>
      <c r="G61" s="141">
        <f t="shared" si="3"/>
        <v>10000</v>
      </c>
      <c r="H61" s="78" t="s">
        <v>502</v>
      </c>
      <c r="I61" s="161" t="s">
        <v>109</v>
      </c>
    </row>
    <row r="62" spans="1:9" ht="24" customHeight="1">
      <c r="A62" s="163"/>
      <c r="B62" s="178"/>
      <c r="C62" s="76">
        <v>6060</v>
      </c>
      <c r="D62" s="77" t="s">
        <v>499</v>
      </c>
      <c r="E62" s="141">
        <v>5000</v>
      </c>
      <c r="F62" s="141"/>
      <c r="G62" s="141">
        <f t="shared" si="3"/>
        <v>5000</v>
      </c>
      <c r="H62" s="78" t="s">
        <v>503</v>
      </c>
      <c r="I62" s="161" t="s">
        <v>109</v>
      </c>
    </row>
    <row r="63" spans="1:9" ht="24" customHeight="1">
      <c r="A63" s="160"/>
      <c r="B63" s="74"/>
      <c r="C63" s="76">
        <v>6060</v>
      </c>
      <c r="D63" s="77" t="s">
        <v>499</v>
      </c>
      <c r="E63" s="141">
        <v>10000</v>
      </c>
      <c r="F63" s="141"/>
      <c r="G63" s="141">
        <f t="shared" si="3"/>
        <v>10000</v>
      </c>
      <c r="H63" s="78" t="s">
        <v>504</v>
      </c>
      <c r="I63" s="161" t="s">
        <v>109</v>
      </c>
    </row>
    <row r="64" spans="1:9" ht="24" customHeight="1">
      <c r="A64" s="163"/>
      <c r="B64" s="178"/>
      <c r="C64" s="76">
        <v>6060</v>
      </c>
      <c r="D64" s="77" t="s">
        <v>499</v>
      </c>
      <c r="E64" s="141">
        <v>11000</v>
      </c>
      <c r="F64" s="141"/>
      <c r="G64" s="141">
        <f t="shared" si="3"/>
        <v>11000</v>
      </c>
      <c r="H64" s="78" t="s">
        <v>505</v>
      </c>
      <c r="I64" s="161" t="s">
        <v>109</v>
      </c>
    </row>
    <row r="65" spans="1:9" ht="24" customHeight="1">
      <c r="A65" s="160"/>
      <c r="B65" s="74"/>
      <c r="C65" s="76">
        <v>6060</v>
      </c>
      <c r="D65" s="77" t="s">
        <v>499</v>
      </c>
      <c r="E65" s="141">
        <v>8365</v>
      </c>
      <c r="F65" s="141"/>
      <c r="G65" s="141">
        <f t="shared" si="3"/>
        <v>8365</v>
      </c>
      <c r="H65" s="78" t="s">
        <v>506</v>
      </c>
      <c r="I65" s="161" t="s">
        <v>109</v>
      </c>
    </row>
    <row r="66" spans="1:9" ht="24" customHeight="1">
      <c r="A66" s="163"/>
      <c r="B66" s="178"/>
      <c r="C66" s="76">
        <v>6060</v>
      </c>
      <c r="D66" s="77" t="s">
        <v>499</v>
      </c>
      <c r="E66" s="141">
        <v>9500</v>
      </c>
      <c r="F66" s="141"/>
      <c r="G66" s="141">
        <f t="shared" si="3"/>
        <v>9500</v>
      </c>
      <c r="H66" s="78" t="s">
        <v>507</v>
      </c>
      <c r="I66" s="161" t="s">
        <v>109</v>
      </c>
    </row>
    <row r="67" spans="1:9" ht="5.25" customHeight="1" thickBot="1">
      <c r="A67" s="149"/>
      <c r="B67" s="150"/>
      <c r="C67" s="151"/>
      <c r="D67" s="152"/>
      <c r="E67" s="153"/>
      <c r="F67" s="153"/>
      <c r="G67" s="153"/>
      <c r="H67" s="154"/>
      <c r="I67" s="155"/>
    </row>
    <row r="68" spans="1:9" ht="22.5" customHeight="1" thickBot="1">
      <c r="A68" s="83"/>
      <c r="B68" s="84"/>
      <c r="C68" s="84"/>
      <c r="D68" s="262" t="s">
        <v>119</v>
      </c>
      <c r="E68" s="263">
        <f>E8+E13+E32+E36+E39+E42+E47</f>
        <v>5536330</v>
      </c>
      <c r="F68" s="263">
        <f>F8+F13+F32+F36+F39+F42+F47</f>
        <v>47500</v>
      </c>
      <c r="G68" s="263">
        <f>G8+G13+G32+G36+G39+G42+G47</f>
        <v>5583830</v>
      </c>
      <c r="H68" s="85"/>
      <c r="I68" s="17"/>
    </row>
    <row r="69" spans="1:8" ht="12.75">
      <c r="A69" s="86"/>
      <c r="B69" s="86"/>
      <c r="C69" s="86"/>
      <c r="D69" s="86"/>
      <c r="E69" s="87"/>
      <c r="F69" s="87"/>
      <c r="G69" s="87"/>
      <c r="H69" s="88"/>
    </row>
    <row r="70" spans="1:8" ht="15.75">
      <c r="A70" s="86"/>
      <c r="B70" s="86"/>
      <c r="C70" s="86"/>
      <c r="D70" s="89"/>
      <c r="E70" s="90"/>
      <c r="F70" s="90"/>
      <c r="G70" s="90"/>
      <c r="H70" s="88"/>
    </row>
    <row r="71" spans="1:8" ht="12.75">
      <c r="A71" s="86"/>
      <c r="B71" s="86"/>
      <c r="C71" s="91"/>
      <c r="D71" s="91"/>
      <c r="E71" s="86"/>
      <c r="F71" s="86"/>
      <c r="G71" s="86"/>
      <c r="H71" s="92"/>
    </row>
    <row r="72" spans="1:8" ht="12.75">
      <c r="A72" s="86"/>
      <c r="B72" s="86"/>
      <c r="C72" s="86"/>
      <c r="D72" s="143"/>
      <c r="E72" s="86"/>
      <c r="F72" s="86"/>
      <c r="G72" s="86"/>
      <c r="H72" s="92"/>
    </row>
    <row r="73" spans="4:8" ht="12.75">
      <c r="D73" s="144"/>
      <c r="E73" s="91"/>
      <c r="F73" s="91"/>
      <c r="G73" s="91"/>
      <c r="H73" s="92"/>
    </row>
    <row r="74" spans="4:8" ht="12.75">
      <c r="D74" s="144"/>
      <c r="E74" s="91"/>
      <c r="F74" s="91"/>
      <c r="G74" s="91"/>
      <c r="H74" s="92"/>
    </row>
    <row r="75" spans="4:8" ht="12.75">
      <c r="D75" s="144"/>
      <c r="E75" s="91"/>
      <c r="F75" s="91"/>
      <c r="G75" s="91"/>
      <c r="H75" s="92"/>
    </row>
    <row r="76" spans="4:8" ht="12.75">
      <c r="D76" s="144"/>
      <c r="E76" s="91"/>
      <c r="F76" s="91"/>
      <c r="G76" s="91"/>
      <c r="H76" s="92"/>
    </row>
    <row r="77" spans="4:8" ht="12.75">
      <c r="D77" s="147"/>
      <c r="E77" s="91"/>
      <c r="F77" s="91"/>
      <c r="G77" s="91"/>
      <c r="H77" s="92"/>
    </row>
    <row r="78" spans="4:8" ht="12.75">
      <c r="D78" s="147"/>
      <c r="E78" s="91"/>
      <c r="F78" s="91"/>
      <c r="G78" s="91"/>
      <c r="H78" s="92"/>
    </row>
    <row r="79" spans="4:8" ht="12.75">
      <c r="D79" s="147"/>
      <c r="E79" s="86"/>
      <c r="F79" s="86"/>
      <c r="G79" s="86"/>
      <c r="H79" s="92"/>
    </row>
    <row r="80" ht="12.75">
      <c r="D80" s="143"/>
    </row>
    <row r="81" ht="12.75">
      <c r="D81" s="143"/>
    </row>
    <row r="82" ht="29.25" customHeight="1">
      <c r="D82" s="143"/>
    </row>
    <row r="83" ht="12.75">
      <c r="D83" s="143"/>
    </row>
    <row r="84" ht="12.75">
      <c r="D84" s="143"/>
    </row>
    <row r="85" ht="12.75">
      <c r="D85" s="143"/>
    </row>
    <row r="86" ht="12.75">
      <c r="D86" s="143"/>
    </row>
    <row r="87" ht="12.75">
      <c r="D87" s="147"/>
    </row>
    <row r="88" ht="14.25">
      <c r="D88" s="148"/>
    </row>
    <row r="89" ht="12.75">
      <c r="D89" s="146"/>
    </row>
    <row r="90" ht="12.75">
      <c r="D90" s="143"/>
    </row>
    <row r="91" ht="14.25">
      <c r="D91" s="145"/>
    </row>
    <row r="92" ht="14.25">
      <c r="D92" s="145"/>
    </row>
    <row r="93" ht="14.25">
      <c r="D93" s="145"/>
    </row>
    <row r="94" ht="12.75">
      <c r="D94" s="146"/>
    </row>
    <row r="95" ht="12.75">
      <c r="D95" s="143"/>
    </row>
    <row r="96" ht="12.75">
      <c r="D96" s="146"/>
    </row>
    <row r="97" ht="12.75">
      <c r="D97" s="147"/>
    </row>
  </sheetData>
  <sheetProtection/>
  <printOptions/>
  <pageMargins left="0.31496062992125984" right="0" top="0.5905511811023623" bottom="0.3937007874015748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129"/>
  <sheetViews>
    <sheetView zoomScalePageLayoutView="0" workbookViewId="0" topLeftCell="A1">
      <selection activeCell="G2" sqref="G2:J2"/>
    </sheetView>
  </sheetViews>
  <sheetFormatPr defaultColWidth="9.140625" defaultRowHeight="12.75"/>
  <cols>
    <col min="1" max="1" width="2.140625" style="27" customWidth="1"/>
    <col min="2" max="2" width="4.00390625" style="27" customWidth="1"/>
    <col min="3" max="3" width="13.28125" style="27" customWidth="1"/>
    <col min="4" max="4" width="5.8515625" style="27" customWidth="1"/>
    <col min="5" max="5" width="8.140625" style="27" customWidth="1"/>
    <col min="6" max="6" width="5.421875" style="27" customWidth="1"/>
    <col min="7" max="7" width="27.00390625" style="27" customWidth="1"/>
    <col min="8" max="8" width="10.7109375" style="27" customWidth="1"/>
    <col min="9" max="9" width="10.421875" style="27" customWidth="1"/>
    <col min="10" max="10" width="10.7109375" style="27" customWidth="1"/>
    <col min="11" max="11" width="3.57421875" style="27" customWidth="1"/>
    <col min="12" max="12" width="10.8515625" style="27" customWidth="1"/>
    <col min="13" max="16384" width="9.140625" style="27" customWidth="1"/>
  </cols>
  <sheetData>
    <row r="1" ht="12.75">
      <c r="G1" s="184" t="s">
        <v>548</v>
      </c>
    </row>
    <row r="2" ht="12.75">
      <c r="G2" s="184" t="s">
        <v>551</v>
      </c>
    </row>
    <row r="3" ht="12.75">
      <c r="G3" s="184" t="s">
        <v>536</v>
      </c>
    </row>
    <row r="4" ht="12.75">
      <c r="G4" s="184"/>
    </row>
    <row r="5" spans="3:5" ht="18">
      <c r="C5" s="121" t="s">
        <v>436</v>
      </c>
      <c r="E5" s="181"/>
    </row>
    <row r="6" spans="5:10" ht="15">
      <c r="E6" s="181"/>
      <c r="J6" s="186" t="s">
        <v>44</v>
      </c>
    </row>
    <row r="7" spans="2:10" ht="35.25" customHeight="1">
      <c r="B7" s="185" t="s">
        <v>45</v>
      </c>
      <c r="C7" s="307" t="s">
        <v>241</v>
      </c>
      <c r="D7" s="185" t="s">
        <v>0</v>
      </c>
      <c r="E7" s="185" t="s">
        <v>1</v>
      </c>
      <c r="F7" s="31" t="s">
        <v>2</v>
      </c>
      <c r="G7" s="31" t="s">
        <v>46</v>
      </c>
      <c r="H7" s="595" t="s">
        <v>220</v>
      </c>
      <c r="I7" s="593" t="s">
        <v>527</v>
      </c>
      <c r="J7" s="594" t="s">
        <v>535</v>
      </c>
    </row>
    <row r="8" spans="2:10" ht="10.5" customHeight="1" thickBot="1">
      <c r="B8" s="171">
        <v>1</v>
      </c>
      <c r="C8" s="171">
        <v>2</v>
      </c>
      <c r="D8" s="171">
        <v>3</v>
      </c>
      <c r="E8" s="171">
        <v>4</v>
      </c>
      <c r="F8" s="171">
        <v>5</v>
      </c>
      <c r="G8" s="171">
        <v>6</v>
      </c>
      <c r="H8" s="596">
        <v>7</v>
      </c>
      <c r="I8" s="520"/>
      <c r="J8" s="520"/>
    </row>
    <row r="9" spans="2:10" ht="21" customHeight="1">
      <c r="B9" s="679" t="s">
        <v>49</v>
      </c>
      <c r="C9" s="682" t="s">
        <v>221</v>
      </c>
      <c r="D9" s="693"/>
      <c r="E9" s="693"/>
      <c r="F9" s="693"/>
      <c r="G9" s="602" t="s">
        <v>345</v>
      </c>
      <c r="H9" s="603">
        <f>SUM(H10:H15)</f>
        <v>24210.28</v>
      </c>
      <c r="I9" s="604"/>
      <c r="J9" s="605">
        <f>SUM(J10:J15)</f>
        <v>24210.28</v>
      </c>
    </row>
    <row r="10" spans="2:11" ht="24" customHeight="1">
      <c r="B10" s="680"/>
      <c r="C10" s="683"/>
      <c r="D10" s="278">
        <v>900</v>
      </c>
      <c r="E10" s="279">
        <v>90015</v>
      </c>
      <c r="F10" s="279">
        <v>6060</v>
      </c>
      <c r="G10" s="23" t="s">
        <v>100</v>
      </c>
      <c r="H10" s="597">
        <v>6720.88</v>
      </c>
      <c r="I10" s="24"/>
      <c r="J10" s="606">
        <f aca="true" t="shared" si="0" ref="J10:J15">H10+I10</f>
        <v>6720.88</v>
      </c>
      <c r="K10" s="362"/>
    </row>
    <row r="11" spans="2:10" ht="21" customHeight="1">
      <c r="B11" s="680"/>
      <c r="C11" s="683"/>
      <c r="D11" s="278">
        <v>921</v>
      </c>
      <c r="E11" s="279">
        <v>92195</v>
      </c>
      <c r="F11" s="308">
        <v>4210</v>
      </c>
      <c r="G11" s="280" t="s">
        <v>91</v>
      </c>
      <c r="H11" s="597">
        <v>500</v>
      </c>
      <c r="I11" s="24"/>
      <c r="J11" s="606">
        <f t="shared" si="0"/>
        <v>500</v>
      </c>
    </row>
    <row r="12" spans="2:10" ht="21" customHeight="1">
      <c r="B12" s="680"/>
      <c r="C12" s="683"/>
      <c r="D12" s="278">
        <v>921</v>
      </c>
      <c r="E12" s="279">
        <v>92195</v>
      </c>
      <c r="F12" s="279">
        <v>4270</v>
      </c>
      <c r="G12" s="280" t="s">
        <v>96</v>
      </c>
      <c r="H12" s="597">
        <v>2500</v>
      </c>
      <c r="I12" s="24"/>
      <c r="J12" s="606">
        <f t="shared" si="0"/>
        <v>2500</v>
      </c>
    </row>
    <row r="13" spans="2:10" ht="21" customHeight="1">
      <c r="B13" s="680"/>
      <c r="C13" s="683"/>
      <c r="D13" s="278">
        <v>921</v>
      </c>
      <c r="E13" s="279">
        <v>92195</v>
      </c>
      <c r="F13" s="598" t="s">
        <v>89</v>
      </c>
      <c r="G13" s="280" t="s">
        <v>90</v>
      </c>
      <c r="H13" s="597">
        <v>3000</v>
      </c>
      <c r="I13" s="24"/>
      <c r="J13" s="606">
        <f t="shared" si="0"/>
        <v>3000</v>
      </c>
    </row>
    <row r="14" spans="2:10" ht="21" customHeight="1">
      <c r="B14" s="680"/>
      <c r="C14" s="683"/>
      <c r="D14" s="278">
        <v>926</v>
      </c>
      <c r="E14" s="279">
        <v>92605</v>
      </c>
      <c r="F14" s="308">
        <v>4210</v>
      </c>
      <c r="G14" s="280" t="s">
        <v>91</v>
      </c>
      <c r="H14" s="597">
        <v>6989.4</v>
      </c>
      <c r="I14" s="24"/>
      <c r="J14" s="606">
        <f t="shared" si="0"/>
        <v>6989.4</v>
      </c>
    </row>
    <row r="15" spans="2:16" ht="21" customHeight="1" thickBot="1">
      <c r="B15" s="681"/>
      <c r="C15" s="684"/>
      <c r="D15" s="607">
        <v>926</v>
      </c>
      <c r="E15" s="608">
        <v>92605</v>
      </c>
      <c r="F15" s="608">
        <v>4270</v>
      </c>
      <c r="G15" s="609" t="s">
        <v>96</v>
      </c>
      <c r="H15" s="610">
        <v>4500</v>
      </c>
      <c r="I15" s="561"/>
      <c r="J15" s="611">
        <f t="shared" si="0"/>
        <v>4500</v>
      </c>
      <c r="K15" s="363"/>
      <c r="L15" s="363"/>
      <c r="M15" s="363"/>
      <c r="N15" s="363"/>
      <c r="P15" s="363"/>
    </row>
    <row r="16" spans="2:10" ht="21" customHeight="1">
      <c r="B16" s="679" t="s">
        <v>51</v>
      </c>
      <c r="C16" s="690" t="s">
        <v>222</v>
      </c>
      <c r="D16" s="693"/>
      <c r="E16" s="693"/>
      <c r="F16" s="693"/>
      <c r="G16" s="602" t="s">
        <v>345</v>
      </c>
      <c r="H16" s="603">
        <f>SUM(H17:H20)</f>
        <v>27509.8</v>
      </c>
      <c r="I16" s="604"/>
      <c r="J16" s="605">
        <f>SUM(J17:J20)</f>
        <v>27509.8</v>
      </c>
    </row>
    <row r="17" spans="2:10" ht="21" customHeight="1">
      <c r="B17" s="680"/>
      <c r="C17" s="691"/>
      <c r="D17" s="278">
        <v>754</v>
      </c>
      <c r="E17" s="279">
        <v>75412</v>
      </c>
      <c r="F17" s="279">
        <v>4210</v>
      </c>
      <c r="G17" s="280" t="s">
        <v>91</v>
      </c>
      <c r="H17" s="599">
        <v>5000</v>
      </c>
      <c r="I17" s="24"/>
      <c r="J17" s="606">
        <f>H17+I17</f>
        <v>5000</v>
      </c>
    </row>
    <row r="18" spans="2:15" ht="21" customHeight="1">
      <c r="B18" s="680"/>
      <c r="C18" s="691"/>
      <c r="D18" s="278">
        <v>900</v>
      </c>
      <c r="E18" s="279">
        <v>90015</v>
      </c>
      <c r="F18" s="279">
        <v>6060</v>
      </c>
      <c r="G18" s="23" t="s">
        <v>100</v>
      </c>
      <c r="H18" s="599">
        <v>10000</v>
      </c>
      <c r="I18" s="24"/>
      <c r="J18" s="606">
        <f>H18+I18</f>
        <v>10000</v>
      </c>
      <c r="K18" s="363"/>
      <c r="L18" s="363"/>
      <c r="M18" s="363"/>
      <c r="N18" s="363"/>
      <c r="O18" s="363"/>
    </row>
    <row r="19" spans="2:10" ht="21" customHeight="1">
      <c r="B19" s="680"/>
      <c r="C19" s="691"/>
      <c r="D19" s="278">
        <v>921</v>
      </c>
      <c r="E19" s="279">
        <v>92195</v>
      </c>
      <c r="F19" s="308">
        <v>4210</v>
      </c>
      <c r="G19" s="280" t="s">
        <v>91</v>
      </c>
      <c r="H19" s="599">
        <v>5509.8</v>
      </c>
      <c r="I19" s="24"/>
      <c r="J19" s="606">
        <f>H19+I19</f>
        <v>5509.8</v>
      </c>
    </row>
    <row r="20" spans="2:10" ht="21" customHeight="1" thickBot="1">
      <c r="B20" s="681"/>
      <c r="C20" s="692"/>
      <c r="D20" s="607">
        <v>921</v>
      </c>
      <c r="E20" s="608">
        <v>92195</v>
      </c>
      <c r="F20" s="608">
        <v>4300</v>
      </c>
      <c r="G20" s="609" t="s">
        <v>90</v>
      </c>
      <c r="H20" s="612">
        <v>7000</v>
      </c>
      <c r="I20" s="561"/>
      <c r="J20" s="611">
        <f>H20+I20</f>
        <v>7000</v>
      </c>
    </row>
    <row r="21" spans="2:10" ht="21" customHeight="1">
      <c r="B21" s="679" t="s">
        <v>52</v>
      </c>
      <c r="C21" s="690" t="s">
        <v>223</v>
      </c>
      <c r="D21" s="693"/>
      <c r="E21" s="693"/>
      <c r="F21" s="693"/>
      <c r="G21" s="602" t="s">
        <v>345</v>
      </c>
      <c r="H21" s="613">
        <f>SUM(H22:H25)</f>
        <v>15755.24</v>
      </c>
      <c r="I21" s="604"/>
      <c r="J21" s="614">
        <f>SUM(J22:J25)</f>
        <v>15755.24</v>
      </c>
    </row>
    <row r="22" spans="2:10" ht="21" customHeight="1">
      <c r="B22" s="680"/>
      <c r="C22" s="691"/>
      <c r="D22" s="278">
        <v>600</v>
      </c>
      <c r="E22" s="279">
        <v>60016</v>
      </c>
      <c r="F22" s="279">
        <v>4270</v>
      </c>
      <c r="G22" s="280" t="s">
        <v>96</v>
      </c>
      <c r="H22" s="600">
        <v>4000</v>
      </c>
      <c r="I22" s="24"/>
      <c r="J22" s="606">
        <f>H22+I22</f>
        <v>4000</v>
      </c>
    </row>
    <row r="23" spans="2:10" ht="21" customHeight="1">
      <c r="B23" s="680"/>
      <c r="C23" s="691"/>
      <c r="D23" s="278">
        <v>900</v>
      </c>
      <c r="E23" s="279">
        <v>90015</v>
      </c>
      <c r="F23" s="279">
        <v>6060</v>
      </c>
      <c r="G23" s="23" t="s">
        <v>100</v>
      </c>
      <c r="H23" s="600">
        <v>5000</v>
      </c>
      <c r="I23" s="24"/>
      <c r="J23" s="606">
        <f>H23+I23</f>
        <v>5000</v>
      </c>
    </row>
    <row r="24" spans="2:10" ht="21" customHeight="1">
      <c r="B24" s="680"/>
      <c r="C24" s="691"/>
      <c r="D24" s="278">
        <v>921</v>
      </c>
      <c r="E24" s="279">
        <v>92195</v>
      </c>
      <c r="F24" s="308">
        <v>4210</v>
      </c>
      <c r="G24" s="280" t="s">
        <v>91</v>
      </c>
      <c r="H24" s="600">
        <v>3000</v>
      </c>
      <c r="I24" s="24"/>
      <c r="J24" s="606">
        <f>H24+I24</f>
        <v>3000</v>
      </c>
    </row>
    <row r="25" spans="2:10" ht="21" customHeight="1" thickBot="1">
      <c r="B25" s="681"/>
      <c r="C25" s="692"/>
      <c r="D25" s="607">
        <v>921</v>
      </c>
      <c r="E25" s="608">
        <v>92195</v>
      </c>
      <c r="F25" s="608">
        <v>4300</v>
      </c>
      <c r="G25" s="609" t="s">
        <v>90</v>
      </c>
      <c r="H25" s="612">
        <v>3755.24</v>
      </c>
      <c r="I25" s="561"/>
      <c r="J25" s="611">
        <f>H25+I25</f>
        <v>3755.24</v>
      </c>
    </row>
    <row r="26" spans="2:10" ht="21" customHeight="1">
      <c r="B26" s="679" t="s">
        <v>54</v>
      </c>
      <c r="C26" s="690" t="s">
        <v>224</v>
      </c>
      <c r="D26" s="693"/>
      <c r="E26" s="693"/>
      <c r="F26" s="693"/>
      <c r="G26" s="602" t="s">
        <v>345</v>
      </c>
      <c r="H26" s="613">
        <f>SUM(H27:H31)</f>
        <v>41244.08</v>
      </c>
      <c r="I26" s="613">
        <f>SUM(I27:I31)</f>
        <v>0</v>
      </c>
      <c r="J26" s="614">
        <f>SUM(J27:J31)</f>
        <v>41244.08</v>
      </c>
    </row>
    <row r="27" spans="2:10" ht="21" customHeight="1">
      <c r="B27" s="680"/>
      <c r="C27" s="691"/>
      <c r="D27" s="278">
        <v>600</v>
      </c>
      <c r="E27" s="279">
        <v>60016</v>
      </c>
      <c r="F27" s="279">
        <v>4270</v>
      </c>
      <c r="G27" s="280" t="s">
        <v>96</v>
      </c>
      <c r="H27" s="600">
        <v>12244.08</v>
      </c>
      <c r="I27" s="24"/>
      <c r="J27" s="606">
        <f>H27+I27</f>
        <v>12244.08</v>
      </c>
    </row>
    <row r="28" spans="2:10" ht="21" customHeight="1">
      <c r="B28" s="680"/>
      <c r="C28" s="691"/>
      <c r="D28" s="278">
        <v>754</v>
      </c>
      <c r="E28" s="279">
        <v>75412</v>
      </c>
      <c r="F28" s="279">
        <v>4210</v>
      </c>
      <c r="G28" s="280" t="s">
        <v>91</v>
      </c>
      <c r="H28" s="600">
        <v>13000</v>
      </c>
      <c r="I28" s="601">
        <v>-8500</v>
      </c>
      <c r="J28" s="606">
        <f>H28+I28</f>
        <v>4500</v>
      </c>
    </row>
    <row r="29" spans="2:10" ht="21" customHeight="1">
      <c r="B29" s="680"/>
      <c r="C29" s="691"/>
      <c r="D29" s="278">
        <v>754</v>
      </c>
      <c r="E29" s="279">
        <v>75412</v>
      </c>
      <c r="F29" s="279">
        <v>6060</v>
      </c>
      <c r="G29" s="23" t="s">
        <v>100</v>
      </c>
      <c r="H29" s="600">
        <v>0</v>
      </c>
      <c r="I29" s="601">
        <v>8500</v>
      </c>
      <c r="J29" s="606">
        <f>H29+I29</f>
        <v>8500</v>
      </c>
    </row>
    <row r="30" spans="2:10" ht="21" customHeight="1">
      <c r="B30" s="680"/>
      <c r="C30" s="691"/>
      <c r="D30" s="278">
        <v>900</v>
      </c>
      <c r="E30" s="279">
        <v>90015</v>
      </c>
      <c r="F30" s="279">
        <v>6060</v>
      </c>
      <c r="G30" s="23" t="s">
        <v>100</v>
      </c>
      <c r="H30" s="600">
        <v>10000</v>
      </c>
      <c r="I30" s="24"/>
      <c r="J30" s="606">
        <f>H30+I30</f>
        <v>10000</v>
      </c>
    </row>
    <row r="31" spans="2:10" ht="21" customHeight="1" thickBot="1">
      <c r="B31" s="681"/>
      <c r="C31" s="692"/>
      <c r="D31" s="607">
        <v>926</v>
      </c>
      <c r="E31" s="608">
        <v>92605</v>
      </c>
      <c r="F31" s="615">
        <v>4210</v>
      </c>
      <c r="G31" s="609" t="s">
        <v>91</v>
      </c>
      <c r="H31" s="616">
        <v>6000</v>
      </c>
      <c r="I31" s="561"/>
      <c r="J31" s="611">
        <f>H31+I31</f>
        <v>6000</v>
      </c>
    </row>
    <row r="32" spans="2:10" ht="21" customHeight="1">
      <c r="B32" s="679" t="s">
        <v>56</v>
      </c>
      <c r="C32" s="690" t="s">
        <v>225</v>
      </c>
      <c r="D32" s="693"/>
      <c r="E32" s="693"/>
      <c r="F32" s="693"/>
      <c r="G32" s="602" t="s">
        <v>345</v>
      </c>
      <c r="H32" s="613">
        <f>SUM(H33:H37)</f>
        <v>41244.08</v>
      </c>
      <c r="I32" s="604"/>
      <c r="J32" s="614">
        <f>SUM(J33:J37)</f>
        <v>41244.08</v>
      </c>
    </row>
    <row r="33" spans="2:10" ht="21" customHeight="1">
      <c r="B33" s="680"/>
      <c r="C33" s="691"/>
      <c r="D33" s="278">
        <v>754</v>
      </c>
      <c r="E33" s="279">
        <v>75412</v>
      </c>
      <c r="F33" s="279">
        <v>4210</v>
      </c>
      <c r="G33" s="280" t="s">
        <v>91</v>
      </c>
      <c r="H33" s="600">
        <v>8000</v>
      </c>
      <c r="I33" s="24"/>
      <c r="J33" s="606">
        <f>H33+I33</f>
        <v>8000</v>
      </c>
    </row>
    <row r="34" spans="2:10" ht="21" customHeight="1">
      <c r="B34" s="680"/>
      <c r="C34" s="691"/>
      <c r="D34" s="278">
        <v>900</v>
      </c>
      <c r="E34" s="279">
        <v>90004</v>
      </c>
      <c r="F34" s="279">
        <v>4210</v>
      </c>
      <c r="G34" s="280" t="s">
        <v>91</v>
      </c>
      <c r="H34" s="599">
        <v>1244.08</v>
      </c>
      <c r="I34" s="24"/>
      <c r="J34" s="606">
        <f>H34+I34</f>
        <v>1244.08</v>
      </c>
    </row>
    <row r="35" spans="2:10" ht="21" customHeight="1">
      <c r="B35" s="680"/>
      <c r="C35" s="691"/>
      <c r="D35" s="278">
        <v>921</v>
      </c>
      <c r="E35" s="279">
        <v>92195</v>
      </c>
      <c r="F35" s="308">
        <v>4210</v>
      </c>
      <c r="G35" s="280" t="s">
        <v>91</v>
      </c>
      <c r="H35" s="599">
        <v>2000</v>
      </c>
      <c r="I35" s="24"/>
      <c r="J35" s="606">
        <f>H35+I35</f>
        <v>2000</v>
      </c>
    </row>
    <row r="36" spans="2:10" ht="21" customHeight="1">
      <c r="B36" s="680"/>
      <c r="C36" s="691"/>
      <c r="D36" s="278">
        <v>921</v>
      </c>
      <c r="E36" s="279">
        <v>92195</v>
      </c>
      <c r="F36" s="279">
        <v>4300</v>
      </c>
      <c r="G36" s="280" t="s">
        <v>90</v>
      </c>
      <c r="H36" s="599">
        <v>10000</v>
      </c>
      <c r="I36" s="24"/>
      <c r="J36" s="606">
        <f>H36+I36</f>
        <v>10000</v>
      </c>
    </row>
    <row r="37" spans="2:10" ht="21" customHeight="1" thickBot="1">
      <c r="B37" s="681"/>
      <c r="C37" s="692"/>
      <c r="D37" s="607">
        <v>926</v>
      </c>
      <c r="E37" s="608">
        <v>92605</v>
      </c>
      <c r="F37" s="615">
        <v>4210</v>
      </c>
      <c r="G37" s="609" t="s">
        <v>91</v>
      </c>
      <c r="H37" s="612">
        <v>20000</v>
      </c>
      <c r="I37" s="561"/>
      <c r="J37" s="611">
        <f>H37+I37</f>
        <v>20000</v>
      </c>
    </row>
    <row r="38" spans="2:10" ht="20.25" customHeight="1">
      <c r="B38" s="679" t="s">
        <v>57</v>
      </c>
      <c r="C38" s="690" t="s">
        <v>226</v>
      </c>
      <c r="D38" s="693"/>
      <c r="E38" s="693"/>
      <c r="F38" s="693"/>
      <c r="G38" s="602" t="s">
        <v>345</v>
      </c>
      <c r="H38" s="613">
        <f>SUM(H39:H41)</f>
        <v>16085.189999999999</v>
      </c>
      <c r="I38" s="604"/>
      <c r="J38" s="614">
        <f>SUM(J39:J41)</f>
        <v>16085.189999999999</v>
      </c>
    </row>
    <row r="39" spans="2:10" ht="20.25" customHeight="1">
      <c r="B39" s="680"/>
      <c r="C39" s="691"/>
      <c r="D39" s="278">
        <v>921</v>
      </c>
      <c r="E39" s="279">
        <v>92195</v>
      </c>
      <c r="F39" s="308">
        <v>4210</v>
      </c>
      <c r="G39" s="280" t="s">
        <v>91</v>
      </c>
      <c r="H39" s="600">
        <v>5085.19</v>
      </c>
      <c r="I39" s="24"/>
      <c r="J39" s="606">
        <f>H39+I39</f>
        <v>5085.19</v>
      </c>
    </row>
    <row r="40" spans="2:10" ht="20.25" customHeight="1">
      <c r="B40" s="680"/>
      <c r="C40" s="691"/>
      <c r="D40" s="278">
        <v>921</v>
      </c>
      <c r="E40" s="279">
        <v>92195</v>
      </c>
      <c r="F40" s="279">
        <v>4300</v>
      </c>
      <c r="G40" s="280" t="s">
        <v>90</v>
      </c>
      <c r="H40" s="600">
        <v>5000</v>
      </c>
      <c r="I40" s="24"/>
      <c r="J40" s="606">
        <f>H40+I40</f>
        <v>5000</v>
      </c>
    </row>
    <row r="41" spans="2:10" ht="20.25" customHeight="1" thickBot="1">
      <c r="B41" s="681"/>
      <c r="C41" s="692"/>
      <c r="D41" s="607">
        <v>926</v>
      </c>
      <c r="E41" s="608">
        <v>92605</v>
      </c>
      <c r="F41" s="615">
        <v>4210</v>
      </c>
      <c r="G41" s="609" t="s">
        <v>91</v>
      </c>
      <c r="H41" s="616">
        <v>6000</v>
      </c>
      <c r="I41" s="561"/>
      <c r="J41" s="611">
        <f>H41+I41</f>
        <v>6000</v>
      </c>
    </row>
    <row r="42" spans="2:10" ht="20.25" customHeight="1">
      <c r="B42" s="679" t="s">
        <v>59</v>
      </c>
      <c r="C42" s="682" t="s">
        <v>227</v>
      </c>
      <c r="D42" s="693"/>
      <c r="E42" s="693"/>
      <c r="F42" s="693"/>
      <c r="G42" s="602" t="s">
        <v>345</v>
      </c>
      <c r="H42" s="613">
        <f>SUM(H43:H47)</f>
        <v>25860.04</v>
      </c>
      <c r="I42" s="604"/>
      <c r="J42" s="614">
        <f>SUM(J43:J47)</f>
        <v>25860.04</v>
      </c>
    </row>
    <row r="43" spans="2:10" ht="20.25" customHeight="1">
      <c r="B43" s="680"/>
      <c r="C43" s="683"/>
      <c r="D43" s="278">
        <v>600</v>
      </c>
      <c r="E43" s="279">
        <v>60016</v>
      </c>
      <c r="F43" s="279">
        <v>4270</v>
      </c>
      <c r="G43" s="280" t="s">
        <v>96</v>
      </c>
      <c r="H43" s="600">
        <v>7360.04</v>
      </c>
      <c r="I43" s="24"/>
      <c r="J43" s="606">
        <f>H43+I43</f>
        <v>7360.04</v>
      </c>
    </row>
    <row r="44" spans="2:10" ht="20.25" customHeight="1">
      <c r="B44" s="680"/>
      <c r="C44" s="683"/>
      <c r="D44" s="278">
        <v>754</v>
      </c>
      <c r="E44" s="279">
        <v>75412</v>
      </c>
      <c r="F44" s="279">
        <v>4210</v>
      </c>
      <c r="G44" s="280" t="s">
        <v>91</v>
      </c>
      <c r="H44" s="600">
        <v>3500</v>
      </c>
      <c r="I44" s="24"/>
      <c r="J44" s="606">
        <f>H44+I44</f>
        <v>3500</v>
      </c>
    </row>
    <row r="45" spans="2:10" ht="20.25" customHeight="1">
      <c r="B45" s="680"/>
      <c r="C45" s="683"/>
      <c r="D45" s="278">
        <v>900</v>
      </c>
      <c r="E45" s="279">
        <v>90015</v>
      </c>
      <c r="F45" s="279">
        <v>6060</v>
      </c>
      <c r="G45" s="23" t="s">
        <v>100</v>
      </c>
      <c r="H45" s="599">
        <v>11000</v>
      </c>
      <c r="I45" s="24"/>
      <c r="J45" s="606">
        <f>H45+I45</f>
        <v>11000</v>
      </c>
    </row>
    <row r="46" spans="2:10" ht="18.75" customHeight="1">
      <c r="B46" s="680"/>
      <c r="C46" s="683"/>
      <c r="D46" s="20">
        <v>921</v>
      </c>
      <c r="E46" s="20">
        <v>92120</v>
      </c>
      <c r="F46" s="279">
        <v>4300</v>
      </c>
      <c r="G46" s="280" t="s">
        <v>90</v>
      </c>
      <c r="H46" s="599">
        <v>2500</v>
      </c>
      <c r="I46" s="24"/>
      <c r="J46" s="606">
        <f>H46+I46</f>
        <v>2500</v>
      </c>
    </row>
    <row r="47" spans="2:10" ht="18.75" customHeight="1" thickBot="1">
      <c r="B47" s="681"/>
      <c r="C47" s="684"/>
      <c r="D47" s="607">
        <v>921</v>
      </c>
      <c r="E47" s="608">
        <v>92195</v>
      </c>
      <c r="F47" s="615">
        <v>4210</v>
      </c>
      <c r="G47" s="609" t="s">
        <v>91</v>
      </c>
      <c r="H47" s="612">
        <v>1500</v>
      </c>
      <c r="I47" s="561"/>
      <c r="J47" s="611">
        <f>H47+I47</f>
        <v>1500</v>
      </c>
    </row>
    <row r="48" spans="2:10" ht="18.75" customHeight="1">
      <c r="B48" s="679" t="s">
        <v>61</v>
      </c>
      <c r="C48" s="690" t="s">
        <v>228</v>
      </c>
      <c r="D48" s="693"/>
      <c r="E48" s="693"/>
      <c r="F48" s="693"/>
      <c r="G48" s="602" t="s">
        <v>345</v>
      </c>
      <c r="H48" s="613">
        <f>SUM(H49:H51)</f>
        <v>15672.75</v>
      </c>
      <c r="I48" s="604"/>
      <c r="J48" s="614">
        <f>SUM(J49:J51)</f>
        <v>15672.75</v>
      </c>
    </row>
    <row r="49" spans="2:10" ht="18.75" customHeight="1">
      <c r="B49" s="680"/>
      <c r="C49" s="691"/>
      <c r="D49" s="278">
        <v>900</v>
      </c>
      <c r="E49" s="279">
        <v>90004</v>
      </c>
      <c r="F49" s="279">
        <v>4210</v>
      </c>
      <c r="G49" s="280" t="s">
        <v>91</v>
      </c>
      <c r="H49" s="599">
        <v>500</v>
      </c>
      <c r="I49" s="24"/>
      <c r="J49" s="606">
        <f>H49+I49</f>
        <v>500</v>
      </c>
    </row>
    <row r="50" spans="2:10" ht="18.75" customHeight="1">
      <c r="B50" s="680"/>
      <c r="C50" s="691"/>
      <c r="D50" s="278">
        <v>921</v>
      </c>
      <c r="E50" s="279">
        <v>92195</v>
      </c>
      <c r="F50" s="279">
        <v>4300</v>
      </c>
      <c r="G50" s="280" t="s">
        <v>90</v>
      </c>
      <c r="H50" s="599">
        <v>2500</v>
      </c>
      <c r="I50" s="24"/>
      <c r="J50" s="606">
        <f>H50+I50</f>
        <v>2500</v>
      </c>
    </row>
    <row r="51" spans="2:10" ht="18.75" customHeight="1" thickBot="1">
      <c r="B51" s="681"/>
      <c r="C51" s="692"/>
      <c r="D51" s="607">
        <v>926</v>
      </c>
      <c r="E51" s="608">
        <v>92605</v>
      </c>
      <c r="F51" s="615">
        <v>4210</v>
      </c>
      <c r="G51" s="609" t="s">
        <v>91</v>
      </c>
      <c r="H51" s="612">
        <v>12672.75</v>
      </c>
      <c r="I51" s="561"/>
      <c r="J51" s="611">
        <f>H51+I51</f>
        <v>12672.75</v>
      </c>
    </row>
    <row r="52" spans="2:10" ht="18.75" customHeight="1">
      <c r="B52" s="679" t="s">
        <v>201</v>
      </c>
      <c r="C52" s="690" t="s">
        <v>229</v>
      </c>
      <c r="D52" s="693"/>
      <c r="E52" s="693"/>
      <c r="F52" s="693"/>
      <c r="G52" s="602" t="s">
        <v>345</v>
      </c>
      <c r="H52" s="613">
        <f>SUM(H53:H56)</f>
        <v>27344.83</v>
      </c>
      <c r="I52" s="604"/>
      <c r="J52" s="614">
        <f>SUM(J53:J56)</f>
        <v>27344.83</v>
      </c>
    </row>
    <row r="53" spans="2:10" ht="18.75" customHeight="1">
      <c r="B53" s="680"/>
      <c r="C53" s="691"/>
      <c r="D53" s="278">
        <v>600</v>
      </c>
      <c r="E53" s="279">
        <v>60016</v>
      </c>
      <c r="F53" s="279">
        <v>4270</v>
      </c>
      <c r="G53" s="280" t="s">
        <v>96</v>
      </c>
      <c r="H53" s="600">
        <v>12344.83</v>
      </c>
      <c r="I53" s="24"/>
      <c r="J53" s="606">
        <f aca="true" t="shared" si="1" ref="J53:J99">H53+I53</f>
        <v>12344.83</v>
      </c>
    </row>
    <row r="54" spans="2:10" ht="18.75" customHeight="1">
      <c r="B54" s="680"/>
      <c r="C54" s="691"/>
      <c r="D54" s="278">
        <v>754</v>
      </c>
      <c r="E54" s="279">
        <v>75412</v>
      </c>
      <c r="F54" s="279">
        <v>4210</v>
      </c>
      <c r="G54" s="280" t="s">
        <v>91</v>
      </c>
      <c r="H54" s="600">
        <v>3000</v>
      </c>
      <c r="I54" s="24"/>
      <c r="J54" s="606">
        <f t="shared" si="1"/>
        <v>3000</v>
      </c>
    </row>
    <row r="55" spans="2:10" ht="18.75" customHeight="1">
      <c r="B55" s="680"/>
      <c r="C55" s="691"/>
      <c r="D55" s="278">
        <v>921</v>
      </c>
      <c r="E55" s="279">
        <v>92195</v>
      </c>
      <c r="F55" s="279">
        <v>4210</v>
      </c>
      <c r="G55" s="280" t="s">
        <v>91</v>
      </c>
      <c r="H55" s="600">
        <v>10000</v>
      </c>
      <c r="I55" s="24"/>
      <c r="J55" s="606">
        <f t="shared" si="1"/>
        <v>10000</v>
      </c>
    </row>
    <row r="56" spans="2:10" ht="18.75" customHeight="1" thickBot="1">
      <c r="B56" s="681"/>
      <c r="C56" s="692"/>
      <c r="D56" s="607">
        <v>921</v>
      </c>
      <c r="E56" s="608">
        <v>92195</v>
      </c>
      <c r="F56" s="608">
        <v>4300</v>
      </c>
      <c r="G56" s="609" t="s">
        <v>90</v>
      </c>
      <c r="H56" s="612">
        <v>2000</v>
      </c>
      <c r="I56" s="561"/>
      <c r="J56" s="611">
        <f t="shared" si="1"/>
        <v>2000</v>
      </c>
    </row>
    <row r="57" spans="2:10" ht="18.75" customHeight="1">
      <c r="B57" s="679" t="s">
        <v>212</v>
      </c>
      <c r="C57" s="690" t="s">
        <v>230</v>
      </c>
      <c r="D57" s="693"/>
      <c r="E57" s="693"/>
      <c r="F57" s="693"/>
      <c r="G57" s="602" t="s">
        <v>345</v>
      </c>
      <c r="H57" s="613">
        <f>SUM(H58:H63)</f>
        <v>41244.08</v>
      </c>
      <c r="I57" s="604"/>
      <c r="J57" s="614">
        <f>SUM(J58:J63)</f>
        <v>41244.08</v>
      </c>
    </row>
    <row r="58" spans="2:10" ht="18.75" customHeight="1">
      <c r="B58" s="680"/>
      <c r="C58" s="691"/>
      <c r="D58" s="278">
        <v>600</v>
      </c>
      <c r="E58" s="279">
        <v>60016</v>
      </c>
      <c r="F58" s="279">
        <v>6050</v>
      </c>
      <c r="G58" s="280" t="s">
        <v>121</v>
      </c>
      <c r="H58" s="600">
        <v>10000</v>
      </c>
      <c r="I58" s="24"/>
      <c r="J58" s="606">
        <f t="shared" si="1"/>
        <v>10000</v>
      </c>
    </row>
    <row r="59" spans="2:10" ht="18.75" customHeight="1">
      <c r="B59" s="680"/>
      <c r="C59" s="691"/>
      <c r="D59" s="278">
        <v>754</v>
      </c>
      <c r="E59" s="279">
        <v>75412</v>
      </c>
      <c r="F59" s="279">
        <v>4210</v>
      </c>
      <c r="G59" s="280" t="s">
        <v>91</v>
      </c>
      <c r="H59" s="599">
        <v>7000</v>
      </c>
      <c r="I59" s="24"/>
      <c r="J59" s="606">
        <f t="shared" si="1"/>
        <v>7000</v>
      </c>
    </row>
    <row r="60" spans="2:10" ht="18.75" customHeight="1">
      <c r="B60" s="680"/>
      <c r="C60" s="691"/>
      <c r="D60" s="278">
        <v>900</v>
      </c>
      <c r="E60" s="279">
        <v>90015</v>
      </c>
      <c r="F60" s="279">
        <v>6050</v>
      </c>
      <c r="G60" s="280" t="s">
        <v>121</v>
      </c>
      <c r="H60" s="599">
        <v>9244.08</v>
      </c>
      <c r="I60" s="24"/>
      <c r="J60" s="606">
        <f t="shared" si="1"/>
        <v>9244.08</v>
      </c>
    </row>
    <row r="61" spans="2:10" ht="18.75" customHeight="1">
      <c r="B61" s="680"/>
      <c r="C61" s="691"/>
      <c r="D61" s="278">
        <v>921</v>
      </c>
      <c r="E61" s="279">
        <v>92195</v>
      </c>
      <c r="F61" s="279">
        <v>4210</v>
      </c>
      <c r="G61" s="280" t="s">
        <v>91</v>
      </c>
      <c r="H61" s="599">
        <v>2000</v>
      </c>
      <c r="I61" s="24"/>
      <c r="J61" s="606">
        <f t="shared" si="1"/>
        <v>2000</v>
      </c>
    </row>
    <row r="62" spans="2:10" ht="18.75" customHeight="1">
      <c r="B62" s="680"/>
      <c r="C62" s="691"/>
      <c r="D62" s="278">
        <v>921</v>
      </c>
      <c r="E62" s="279">
        <v>92195</v>
      </c>
      <c r="F62" s="279">
        <v>4300</v>
      </c>
      <c r="G62" s="280" t="s">
        <v>90</v>
      </c>
      <c r="H62" s="599">
        <v>9000</v>
      </c>
      <c r="I62" s="24"/>
      <c r="J62" s="606">
        <f t="shared" si="1"/>
        <v>9000</v>
      </c>
    </row>
    <row r="63" spans="2:10" ht="18.75" customHeight="1" thickBot="1">
      <c r="B63" s="681"/>
      <c r="C63" s="692"/>
      <c r="D63" s="607">
        <v>926</v>
      </c>
      <c r="E63" s="608">
        <v>92605</v>
      </c>
      <c r="F63" s="608">
        <v>4210</v>
      </c>
      <c r="G63" s="609" t="s">
        <v>91</v>
      </c>
      <c r="H63" s="612">
        <v>4000</v>
      </c>
      <c r="I63" s="561"/>
      <c r="J63" s="611">
        <f t="shared" si="1"/>
        <v>4000</v>
      </c>
    </row>
    <row r="64" spans="2:10" ht="18.75" customHeight="1">
      <c r="B64" s="679" t="s">
        <v>213</v>
      </c>
      <c r="C64" s="682" t="s">
        <v>231</v>
      </c>
      <c r="D64" s="693"/>
      <c r="E64" s="693"/>
      <c r="F64" s="693"/>
      <c r="G64" s="602" t="s">
        <v>345</v>
      </c>
      <c r="H64" s="613">
        <f>SUM(H65:H69)</f>
        <v>25365.11</v>
      </c>
      <c r="I64" s="604"/>
      <c r="J64" s="614">
        <f>SUM(J65:J69)</f>
        <v>25365.11</v>
      </c>
    </row>
    <row r="65" spans="2:10" ht="18.75" customHeight="1">
      <c r="B65" s="680"/>
      <c r="C65" s="683"/>
      <c r="D65" s="278">
        <v>600</v>
      </c>
      <c r="E65" s="279">
        <v>60016</v>
      </c>
      <c r="F65" s="279">
        <v>4270</v>
      </c>
      <c r="G65" s="280" t="s">
        <v>96</v>
      </c>
      <c r="H65" s="599">
        <v>2500</v>
      </c>
      <c r="I65" s="24"/>
      <c r="J65" s="606">
        <f t="shared" si="1"/>
        <v>2500</v>
      </c>
    </row>
    <row r="66" spans="2:10" ht="18.75" customHeight="1">
      <c r="B66" s="680"/>
      <c r="C66" s="683"/>
      <c r="D66" s="278">
        <v>600</v>
      </c>
      <c r="E66" s="279">
        <v>60016</v>
      </c>
      <c r="F66" s="279">
        <v>6050</v>
      </c>
      <c r="G66" s="280" t="s">
        <v>121</v>
      </c>
      <c r="H66" s="599">
        <v>11000</v>
      </c>
      <c r="I66" s="24"/>
      <c r="J66" s="606">
        <f t="shared" si="1"/>
        <v>11000</v>
      </c>
    </row>
    <row r="67" spans="2:10" ht="20.25" customHeight="1">
      <c r="B67" s="680"/>
      <c r="C67" s="683"/>
      <c r="D67" s="278">
        <v>900</v>
      </c>
      <c r="E67" s="279">
        <v>90015</v>
      </c>
      <c r="F67" s="279">
        <v>6060</v>
      </c>
      <c r="G67" s="23" t="s">
        <v>100</v>
      </c>
      <c r="H67" s="599">
        <v>8365.11</v>
      </c>
      <c r="I67" s="24"/>
      <c r="J67" s="606">
        <f t="shared" si="1"/>
        <v>8365.11</v>
      </c>
    </row>
    <row r="68" spans="2:10" ht="18.75" customHeight="1">
      <c r="B68" s="680"/>
      <c r="C68" s="683"/>
      <c r="D68" s="278">
        <v>921</v>
      </c>
      <c r="E68" s="279">
        <v>92195</v>
      </c>
      <c r="F68" s="279">
        <v>4210</v>
      </c>
      <c r="G68" s="280" t="s">
        <v>91</v>
      </c>
      <c r="H68" s="599">
        <v>500</v>
      </c>
      <c r="I68" s="24"/>
      <c r="J68" s="606">
        <f t="shared" si="1"/>
        <v>500</v>
      </c>
    </row>
    <row r="69" spans="2:10" ht="18.75" customHeight="1" thickBot="1">
      <c r="B69" s="681"/>
      <c r="C69" s="684"/>
      <c r="D69" s="607">
        <v>921</v>
      </c>
      <c r="E69" s="608">
        <v>92195</v>
      </c>
      <c r="F69" s="608">
        <v>4300</v>
      </c>
      <c r="G69" s="609" t="s">
        <v>90</v>
      </c>
      <c r="H69" s="612">
        <v>3000</v>
      </c>
      <c r="I69" s="561"/>
      <c r="J69" s="611">
        <f t="shared" si="1"/>
        <v>3000</v>
      </c>
    </row>
    <row r="70" spans="2:10" ht="18.75" customHeight="1">
      <c r="B70" s="679" t="s">
        <v>214</v>
      </c>
      <c r="C70" s="690" t="s">
        <v>232</v>
      </c>
      <c r="D70" s="693"/>
      <c r="E70" s="693"/>
      <c r="F70" s="693"/>
      <c r="G70" s="602" t="s">
        <v>345</v>
      </c>
      <c r="H70" s="613">
        <f>SUM(H71:H76)</f>
        <v>27798.510000000002</v>
      </c>
      <c r="I70" s="604"/>
      <c r="J70" s="614">
        <f>SUM(J71:J76)</f>
        <v>27798.510000000002</v>
      </c>
    </row>
    <row r="71" spans="2:10" ht="18.75" customHeight="1">
      <c r="B71" s="680"/>
      <c r="C71" s="691"/>
      <c r="D71" s="278">
        <v>600</v>
      </c>
      <c r="E71" s="279">
        <v>60016</v>
      </c>
      <c r="F71" s="279">
        <v>6050</v>
      </c>
      <c r="G71" s="280" t="s">
        <v>121</v>
      </c>
      <c r="H71" s="599">
        <v>3500</v>
      </c>
      <c r="I71" s="24"/>
      <c r="J71" s="606">
        <f t="shared" si="1"/>
        <v>3500</v>
      </c>
    </row>
    <row r="72" spans="2:10" ht="18.75" customHeight="1">
      <c r="B72" s="680"/>
      <c r="C72" s="691"/>
      <c r="D72" s="278">
        <v>900</v>
      </c>
      <c r="E72" s="279">
        <v>90004</v>
      </c>
      <c r="F72" s="279">
        <v>4210</v>
      </c>
      <c r="G72" s="280" t="s">
        <v>91</v>
      </c>
      <c r="H72" s="599">
        <v>798.51</v>
      </c>
      <c r="I72" s="24"/>
      <c r="J72" s="606">
        <f t="shared" si="1"/>
        <v>798.51</v>
      </c>
    </row>
    <row r="73" spans="2:10" ht="20.25" customHeight="1">
      <c r="B73" s="680"/>
      <c r="C73" s="691"/>
      <c r="D73" s="278">
        <v>900</v>
      </c>
      <c r="E73" s="279">
        <v>90015</v>
      </c>
      <c r="F73" s="279">
        <v>6060</v>
      </c>
      <c r="G73" s="23" t="s">
        <v>100</v>
      </c>
      <c r="H73" s="599">
        <v>9500</v>
      </c>
      <c r="I73" s="24"/>
      <c r="J73" s="606">
        <f t="shared" si="1"/>
        <v>9500</v>
      </c>
    </row>
    <row r="74" spans="2:10" ht="20.25" customHeight="1">
      <c r="B74" s="680"/>
      <c r="C74" s="691"/>
      <c r="D74" s="278">
        <v>921</v>
      </c>
      <c r="E74" s="279">
        <v>92195</v>
      </c>
      <c r="F74" s="279">
        <v>4210</v>
      </c>
      <c r="G74" s="280" t="s">
        <v>91</v>
      </c>
      <c r="H74" s="599">
        <v>1000</v>
      </c>
      <c r="I74" s="24"/>
      <c r="J74" s="606">
        <f t="shared" si="1"/>
        <v>1000</v>
      </c>
    </row>
    <row r="75" spans="2:10" ht="20.25" customHeight="1">
      <c r="B75" s="680"/>
      <c r="C75" s="691"/>
      <c r="D75" s="278">
        <v>921</v>
      </c>
      <c r="E75" s="279">
        <v>92195</v>
      </c>
      <c r="F75" s="279">
        <v>4300</v>
      </c>
      <c r="G75" s="280" t="s">
        <v>90</v>
      </c>
      <c r="H75" s="599">
        <v>2000</v>
      </c>
      <c r="I75" s="24"/>
      <c r="J75" s="606">
        <f t="shared" si="1"/>
        <v>2000</v>
      </c>
    </row>
    <row r="76" spans="2:10" ht="20.25" customHeight="1" thickBot="1">
      <c r="B76" s="681"/>
      <c r="C76" s="692"/>
      <c r="D76" s="607">
        <v>926</v>
      </c>
      <c r="E76" s="608">
        <v>92605</v>
      </c>
      <c r="F76" s="608">
        <v>4210</v>
      </c>
      <c r="G76" s="609" t="s">
        <v>91</v>
      </c>
      <c r="H76" s="612">
        <v>11000</v>
      </c>
      <c r="I76" s="561"/>
      <c r="J76" s="611">
        <f t="shared" si="1"/>
        <v>11000</v>
      </c>
    </row>
    <row r="77" spans="2:10" ht="21" customHeight="1">
      <c r="B77" s="679" t="s">
        <v>215</v>
      </c>
      <c r="C77" s="690" t="s">
        <v>233</v>
      </c>
      <c r="D77" s="693"/>
      <c r="E77" s="693"/>
      <c r="F77" s="693"/>
      <c r="G77" s="602" t="s">
        <v>345</v>
      </c>
      <c r="H77" s="613">
        <f>SUM(H78:H83)</f>
        <v>29778.23</v>
      </c>
      <c r="I77" s="604"/>
      <c r="J77" s="614">
        <f>SUM(J78:J83)</f>
        <v>29778.23</v>
      </c>
    </row>
    <row r="78" spans="2:10" ht="21" customHeight="1">
      <c r="B78" s="680"/>
      <c r="C78" s="691"/>
      <c r="D78" s="278">
        <v>754</v>
      </c>
      <c r="E78" s="279">
        <v>75412</v>
      </c>
      <c r="F78" s="279">
        <v>4210</v>
      </c>
      <c r="G78" s="280" t="s">
        <v>91</v>
      </c>
      <c r="H78" s="599">
        <v>4000</v>
      </c>
      <c r="I78" s="24"/>
      <c r="J78" s="606">
        <f t="shared" si="1"/>
        <v>4000</v>
      </c>
    </row>
    <row r="79" spans="2:10" ht="21" customHeight="1">
      <c r="B79" s="680"/>
      <c r="C79" s="691"/>
      <c r="D79" s="278">
        <v>801</v>
      </c>
      <c r="E79" s="279">
        <v>80103</v>
      </c>
      <c r="F79" s="279">
        <v>4210</v>
      </c>
      <c r="G79" s="280" t="s">
        <v>91</v>
      </c>
      <c r="H79" s="599">
        <v>4000</v>
      </c>
      <c r="I79" s="24"/>
      <c r="J79" s="606">
        <f t="shared" si="1"/>
        <v>4000</v>
      </c>
    </row>
    <row r="80" spans="2:10" ht="21" customHeight="1">
      <c r="B80" s="680"/>
      <c r="C80" s="691"/>
      <c r="D80" s="278">
        <v>900</v>
      </c>
      <c r="E80" s="279">
        <v>90004</v>
      </c>
      <c r="F80" s="598" t="s">
        <v>89</v>
      </c>
      <c r="G80" s="280" t="s">
        <v>90</v>
      </c>
      <c r="H80" s="599">
        <v>1000</v>
      </c>
      <c r="I80" s="24"/>
      <c r="J80" s="606">
        <f t="shared" si="1"/>
        <v>1000</v>
      </c>
    </row>
    <row r="81" spans="2:10" ht="21" customHeight="1">
      <c r="B81" s="680"/>
      <c r="C81" s="691"/>
      <c r="D81" s="278">
        <v>921</v>
      </c>
      <c r="E81" s="279">
        <v>92195</v>
      </c>
      <c r="F81" s="279">
        <v>4210</v>
      </c>
      <c r="G81" s="280" t="s">
        <v>91</v>
      </c>
      <c r="H81" s="599">
        <v>7278.23</v>
      </c>
      <c r="I81" s="24"/>
      <c r="J81" s="606">
        <f t="shared" si="1"/>
        <v>7278.23</v>
      </c>
    </row>
    <row r="82" spans="2:10" ht="21" customHeight="1">
      <c r="B82" s="680"/>
      <c r="C82" s="691"/>
      <c r="D82" s="278">
        <v>921</v>
      </c>
      <c r="E82" s="279">
        <v>92195</v>
      </c>
      <c r="F82" s="598" t="s">
        <v>89</v>
      </c>
      <c r="G82" s="280" t="s">
        <v>90</v>
      </c>
      <c r="H82" s="599">
        <v>8500</v>
      </c>
      <c r="I82" s="24"/>
      <c r="J82" s="606">
        <f t="shared" si="1"/>
        <v>8500</v>
      </c>
    </row>
    <row r="83" spans="2:10" ht="21" customHeight="1" thickBot="1">
      <c r="B83" s="681"/>
      <c r="C83" s="692"/>
      <c r="D83" s="607">
        <v>926</v>
      </c>
      <c r="E83" s="608">
        <v>92605</v>
      </c>
      <c r="F83" s="615">
        <v>4210</v>
      </c>
      <c r="G83" s="609" t="s">
        <v>91</v>
      </c>
      <c r="H83" s="617">
        <v>5000</v>
      </c>
      <c r="I83" s="561"/>
      <c r="J83" s="611">
        <f t="shared" si="1"/>
        <v>5000</v>
      </c>
    </row>
    <row r="84" spans="2:10" ht="21" customHeight="1">
      <c r="B84" s="679" t="s">
        <v>273</v>
      </c>
      <c r="C84" s="690" t="s">
        <v>234</v>
      </c>
      <c r="D84" s="693"/>
      <c r="E84" s="693"/>
      <c r="F84" s="693"/>
      <c r="G84" s="602" t="s">
        <v>345</v>
      </c>
      <c r="H84" s="613">
        <f>SUM(H85:H86)</f>
        <v>15920.220000000001</v>
      </c>
      <c r="I84" s="604"/>
      <c r="J84" s="614">
        <f>SUM(J85:J86)</f>
        <v>15920.220000000001</v>
      </c>
    </row>
    <row r="85" spans="2:10" ht="21" customHeight="1">
      <c r="B85" s="680"/>
      <c r="C85" s="691"/>
      <c r="D85" s="278">
        <v>921</v>
      </c>
      <c r="E85" s="279">
        <v>92195</v>
      </c>
      <c r="F85" s="279">
        <v>4210</v>
      </c>
      <c r="G85" s="280" t="s">
        <v>91</v>
      </c>
      <c r="H85" s="599">
        <v>7920.22</v>
      </c>
      <c r="I85" s="24"/>
      <c r="J85" s="606">
        <f t="shared" si="1"/>
        <v>7920.22</v>
      </c>
    </row>
    <row r="86" spans="2:10" ht="21" customHeight="1" thickBot="1">
      <c r="B86" s="681"/>
      <c r="C86" s="692"/>
      <c r="D86" s="607">
        <v>921</v>
      </c>
      <c r="E86" s="608">
        <v>92195</v>
      </c>
      <c r="F86" s="608">
        <v>4300</v>
      </c>
      <c r="G86" s="609" t="s">
        <v>90</v>
      </c>
      <c r="H86" s="612">
        <v>8000</v>
      </c>
      <c r="I86" s="561"/>
      <c r="J86" s="611">
        <f t="shared" si="1"/>
        <v>8000</v>
      </c>
    </row>
    <row r="87" spans="2:10" ht="21" customHeight="1">
      <c r="B87" s="679" t="s">
        <v>216</v>
      </c>
      <c r="C87" s="690" t="s">
        <v>235</v>
      </c>
      <c r="D87" s="693"/>
      <c r="E87" s="693"/>
      <c r="F87" s="693"/>
      <c r="G87" s="602" t="s">
        <v>345</v>
      </c>
      <c r="H87" s="613">
        <f>SUM(H88:H91)</f>
        <v>22684.25</v>
      </c>
      <c r="I87" s="604"/>
      <c r="J87" s="614">
        <f>SUM(J88:J91)</f>
        <v>22684.25</v>
      </c>
    </row>
    <row r="88" spans="2:10" ht="21" customHeight="1">
      <c r="B88" s="680"/>
      <c r="C88" s="691"/>
      <c r="D88" s="20">
        <v>400</v>
      </c>
      <c r="E88" s="20">
        <v>40003</v>
      </c>
      <c r="F88" s="598" t="s">
        <v>89</v>
      </c>
      <c r="G88" s="280" t="s">
        <v>90</v>
      </c>
      <c r="H88" s="600">
        <v>3000</v>
      </c>
      <c r="I88" s="24"/>
      <c r="J88" s="606">
        <f t="shared" si="1"/>
        <v>3000</v>
      </c>
    </row>
    <row r="89" spans="2:10" ht="21" customHeight="1">
      <c r="B89" s="680"/>
      <c r="C89" s="691"/>
      <c r="D89" s="278">
        <v>921</v>
      </c>
      <c r="E89" s="279">
        <v>92195</v>
      </c>
      <c r="F89" s="279">
        <v>4210</v>
      </c>
      <c r="G89" s="280" t="s">
        <v>91</v>
      </c>
      <c r="H89" s="599">
        <v>4684.25</v>
      </c>
      <c r="I89" s="24"/>
      <c r="J89" s="606">
        <f t="shared" si="1"/>
        <v>4684.25</v>
      </c>
    </row>
    <row r="90" spans="2:10" ht="21" customHeight="1">
      <c r="B90" s="680"/>
      <c r="C90" s="691"/>
      <c r="D90" s="278">
        <v>921</v>
      </c>
      <c r="E90" s="279">
        <v>92195</v>
      </c>
      <c r="F90" s="598" t="s">
        <v>89</v>
      </c>
      <c r="G90" s="280" t="s">
        <v>90</v>
      </c>
      <c r="H90" s="599">
        <v>4000</v>
      </c>
      <c r="I90" s="24"/>
      <c r="J90" s="606">
        <f t="shared" si="1"/>
        <v>4000</v>
      </c>
    </row>
    <row r="91" spans="2:10" ht="21" customHeight="1" thickBot="1">
      <c r="B91" s="681"/>
      <c r="C91" s="692"/>
      <c r="D91" s="607">
        <v>926</v>
      </c>
      <c r="E91" s="608">
        <v>92605</v>
      </c>
      <c r="F91" s="615">
        <v>4210</v>
      </c>
      <c r="G91" s="609" t="s">
        <v>91</v>
      </c>
      <c r="H91" s="612">
        <v>11000</v>
      </c>
      <c r="I91" s="561"/>
      <c r="J91" s="611">
        <f t="shared" si="1"/>
        <v>11000</v>
      </c>
    </row>
    <row r="92" spans="2:10" ht="21" customHeight="1">
      <c r="B92" s="679" t="s">
        <v>217</v>
      </c>
      <c r="C92" s="690" t="s">
        <v>236</v>
      </c>
      <c r="D92" s="693"/>
      <c r="E92" s="693"/>
      <c r="F92" s="693"/>
      <c r="G92" s="602" t="s">
        <v>345</v>
      </c>
      <c r="H92" s="613">
        <f>SUM(H93:H95)</f>
        <v>17198.78</v>
      </c>
      <c r="I92" s="604"/>
      <c r="J92" s="614">
        <f>SUM(J93:J95)</f>
        <v>17198.78</v>
      </c>
    </row>
    <row r="93" spans="2:10" ht="21" customHeight="1">
      <c r="B93" s="680"/>
      <c r="C93" s="691"/>
      <c r="D93" s="278">
        <v>900</v>
      </c>
      <c r="E93" s="279">
        <v>90015</v>
      </c>
      <c r="F93" s="279">
        <v>6050</v>
      </c>
      <c r="G93" s="280" t="s">
        <v>121</v>
      </c>
      <c r="H93" s="600">
        <v>3000</v>
      </c>
      <c r="I93" s="24"/>
      <c r="J93" s="606">
        <f t="shared" si="1"/>
        <v>3000</v>
      </c>
    </row>
    <row r="94" spans="2:10" ht="21" customHeight="1">
      <c r="B94" s="680"/>
      <c r="C94" s="691"/>
      <c r="D94" s="278">
        <v>921</v>
      </c>
      <c r="E94" s="279">
        <v>92195</v>
      </c>
      <c r="F94" s="279">
        <v>4210</v>
      </c>
      <c r="G94" s="280" t="s">
        <v>91</v>
      </c>
      <c r="H94" s="600">
        <v>7198.78</v>
      </c>
      <c r="I94" s="24"/>
      <c r="J94" s="606">
        <f t="shared" si="1"/>
        <v>7198.78</v>
      </c>
    </row>
    <row r="95" spans="2:10" ht="21" customHeight="1" thickBot="1">
      <c r="B95" s="681"/>
      <c r="C95" s="692"/>
      <c r="D95" s="607">
        <v>926</v>
      </c>
      <c r="E95" s="608">
        <v>92605</v>
      </c>
      <c r="F95" s="615">
        <v>4210</v>
      </c>
      <c r="G95" s="609" t="s">
        <v>91</v>
      </c>
      <c r="H95" s="612">
        <v>7000</v>
      </c>
      <c r="I95" s="561"/>
      <c r="J95" s="611">
        <f t="shared" si="1"/>
        <v>7000</v>
      </c>
    </row>
    <row r="96" spans="2:10" ht="21" customHeight="1">
      <c r="B96" s="679" t="s">
        <v>218</v>
      </c>
      <c r="C96" s="685" t="s">
        <v>237</v>
      </c>
      <c r="D96" s="693"/>
      <c r="E96" s="693"/>
      <c r="F96" s="693"/>
      <c r="G96" s="602" t="s">
        <v>345</v>
      </c>
      <c r="H96" s="613">
        <f>SUM(H97:H99)</f>
        <v>12084.52</v>
      </c>
      <c r="I96" s="604"/>
      <c r="J96" s="614">
        <f>SUM(J97:J99)</f>
        <v>12084.52</v>
      </c>
    </row>
    <row r="97" spans="2:10" ht="21" customHeight="1">
      <c r="B97" s="680"/>
      <c r="C97" s="686"/>
      <c r="D97" s="278">
        <v>600</v>
      </c>
      <c r="E97" s="279">
        <v>60016</v>
      </c>
      <c r="F97" s="279">
        <v>4270</v>
      </c>
      <c r="G97" s="280" t="s">
        <v>96</v>
      </c>
      <c r="H97" s="600">
        <v>3584.52</v>
      </c>
      <c r="I97" s="24"/>
      <c r="J97" s="606">
        <f t="shared" si="1"/>
        <v>3584.52</v>
      </c>
    </row>
    <row r="98" spans="2:10" ht="21" customHeight="1">
      <c r="B98" s="680"/>
      <c r="C98" s="686"/>
      <c r="D98" s="278">
        <v>600</v>
      </c>
      <c r="E98" s="279">
        <v>60016</v>
      </c>
      <c r="F98" s="279">
        <v>6050</v>
      </c>
      <c r="G98" s="280" t="s">
        <v>121</v>
      </c>
      <c r="H98" s="600">
        <v>7000</v>
      </c>
      <c r="I98" s="24"/>
      <c r="J98" s="606">
        <f t="shared" si="1"/>
        <v>7000</v>
      </c>
    </row>
    <row r="99" spans="2:10" ht="21" customHeight="1" thickBot="1">
      <c r="B99" s="681"/>
      <c r="C99" s="687"/>
      <c r="D99" s="607">
        <v>921</v>
      </c>
      <c r="E99" s="608">
        <v>92195</v>
      </c>
      <c r="F99" s="608">
        <v>4300</v>
      </c>
      <c r="G99" s="609" t="s">
        <v>90</v>
      </c>
      <c r="H99" s="612">
        <v>1500</v>
      </c>
      <c r="I99" s="561"/>
      <c r="J99" s="611">
        <f t="shared" si="1"/>
        <v>1500</v>
      </c>
    </row>
    <row r="100" spans="2:10" ht="24" customHeight="1" thickBot="1">
      <c r="B100" s="688" t="s">
        <v>71</v>
      </c>
      <c r="C100" s="689"/>
      <c r="D100" s="689"/>
      <c r="E100" s="689"/>
      <c r="F100" s="689"/>
      <c r="G100" s="618"/>
      <c r="H100" s="619">
        <f>H9+H16+H21+H26+H32+H38+H42+H48+H52+H57+H64+H70+H77+H84+H87+H92+H96</f>
        <v>426999.9900000001</v>
      </c>
      <c r="I100" s="620"/>
      <c r="J100" s="621">
        <f>J9+J16+J21+J26+J32+J38+J42+J48+J52+J57+J64+J70+J77+J84+J87+J92+J96</f>
        <v>426999.9900000001</v>
      </c>
    </row>
    <row r="128" spans="7:8" ht="12.75">
      <c r="G128" s="309"/>
      <c r="H128" s="310"/>
    </row>
    <row r="129" spans="7:8" ht="12.75">
      <c r="G129" s="309"/>
      <c r="H129" s="310"/>
    </row>
  </sheetData>
  <sheetProtection/>
  <mergeCells count="52">
    <mergeCell ref="D9:F9"/>
    <mergeCell ref="D16:F16"/>
    <mergeCell ref="D21:F21"/>
    <mergeCell ref="D32:F32"/>
    <mergeCell ref="D26:F26"/>
    <mergeCell ref="D38:F38"/>
    <mergeCell ref="B87:B91"/>
    <mergeCell ref="C87:C91"/>
    <mergeCell ref="D42:F42"/>
    <mergeCell ref="D48:F48"/>
    <mergeCell ref="D52:F52"/>
    <mergeCell ref="D57:F57"/>
    <mergeCell ref="D64:F64"/>
    <mergeCell ref="D70:F70"/>
    <mergeCell ref="B52:B56"/>
    <mergeCell ref="C52:C56"/>
    <mergeCell ref="B57:B63"/>
    <mergeCell ref="C57:C63"/>
    <mergeCell ref="D77:F77"/>
    <mergeCell ref="D84:F84"/>
    <mergeCell ref="B84:B86"/>
    <mergeCell ref="C84:C86"/>
    <mergeCell ref="C26:C31"/>
    <mergeCell ref="B32:B37"/>
    <mergeCell ref="C32:C37"/>
    <mergeCell ref="B38:B41"/>
    <mergeCell ref="C38:C41"/>
    <mergeCell ref="D87:F87"/>
    <mergeCell ref="B64:B69"/>
    <mergeCell ref="C64:C69"/>
    <mergeCell ref="B70:B76"/>
    <mergeCell ref="B42:B47"/>
    <mergeCell ref="C9:C15"/>
    <mergeCell ref="B16:B20"/>
    <mergeCell ref="C16:C20"/>
    <mergeCell ref="B21:B25"/>
    <mergeCell ref="C21:C25"/>
    <mergeCell ref="D92:F92"/>
    <mergeCell ref="B92:B95"/>
    <mergeCell ref="C92:C95"/>
    <mergeCell ref="B48:B51"/>
    <mergeCell ref="C48:C51"/>
    <mergeCell ref="B9:B15"/>
    <mergeCell ref="B26:B31"/>
    <mergeCell ref="C42:C47"/>
    <mergeCell ref="C96:C99"/>
    <mergeCell ref="B96:B99"/>
    <mergeCell ref="B100:F100"/>
    <mergeCell ref="C70:C76"/>
    <mergeCell ref="B77:B83"/>
    <mergeCell ref="C77:C83"/>
    <mergeCell ref="D96:F96"/>
  </mergeCells>
  <printOptions/>
  <pageMargins left="0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Monika Młynarek</cp:lastModifiedBy>
  <cp:lastPrinted>2019-03-28T08:49:21Z</cp:lastPrinted>
  <dcterms:created xsi:type="dcterms:W3CDTF">2007-11-06T07:50:06Z</dcterms:created>
  <dcterms:modified xsi:type="dcterms:W3CDTF">2019-03-28T08:49:59Z</dcterms:modified>
  <cp:category/>
  <cp:version/>
  <cp:contentType/>
  <cp:contentStatus/>
</cp:coreProperties>
</file>