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2760" windowWidth="8340" windowHeight="11520" tabRatio="937" activeTab="7"/>
  </bookViews>
  <sheets>
    <sheet name="dochody" sheetId="1" r:id="rId1"/>
    <sheet name="wydatki" sheetId="2" r:id="rId2"/>
    <sheet name="adm.rząd." sheetId="3" r:id="rId3"/>
    <sheet name="zad.inwest." sheetId="4" r:id="rId4"/>
    <sheet name="dot.podm." sheetId="5" r:id="rId5"/>
    <sheet name="dotacje sfp" sheetId="6" r:id="rId6"/>
    <sheet name="f.soł." sheetId="7" r:id="rId7"/>
    <sheet name="kzb" sheetId="8" r:id="rId8"/>
  </sheets>
  <definedNames/>
  <calcPr fullCalcOnLoad="1"/>
</workbook>
</file>

<file path=xl/sharedStrings.xml><?xml version="1.0" encoding="utf-8"?>
<sst xmlns="http://schemas.openxmlformats.org/spreadsheetml/2006/main" count="1665" uniqueCount="542">
  <si>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</si>
  <si>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</si>
  <si>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</si>
  <si>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</si>
  <si>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</si>
  <si>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</si>
  <si>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</si>
  <si>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</si>
  <si>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</si>
  <si>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</si>
  <si>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</si>
  <si>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</si>
  <si>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</si>
  <si>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</si>
  <si>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</si>
  <si>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</si>
  <si>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</si>
  <si>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</si>
  <si>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</si>
  <si>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</si>
  <si>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</si>
  <si>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</si>
  <si>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</si>
  <si>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</si>
  <si>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</si>
  <si>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</si>
  <si>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</si>
  <si>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</si>
  <si>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</si>
  <si>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</si>
  <si>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</si>
  <si>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</si>
  <si>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</si>
  <si>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</si>
  <si>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</si>
  <si>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</si>
  <si>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</si>
  <si>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</si>
  <si>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</si>
  <si>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</si>
  <si>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</si>
  <si>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</si>
  <si>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</si>
  <si>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</si>
  <si>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</si>
  <si>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</si>
  <si>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</si>
  <si>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</si>
  <si>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</si>
  <si>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</si>
  <si>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</si>
  <si>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</si>
  <si>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</si>
  <si>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</si>
  <si>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</si>
  <si>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</si>
  <si>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</si>
  <si>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</si>
  <si>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</si>
  <si>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</si>
  <si>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</si>
  <si>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</si>
  <si>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</si>
  <si>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</si>
  <si>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</si>
  <si>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</si>
  <si>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</si>
  <si>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</si>
  <si>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</si>
  <si>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</si>
  <si>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</si>
  <si>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</si>
  <si>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</si>
  <si>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</si>
  <si>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</si>
  <si>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</si>
  <si>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</si>
  <si>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</si>
  <si>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</si>
  <si>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</si>
  <si>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</si>
  <si>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</si>
  <si>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</si>
  <si>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</si>
  <si>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</si>
  <si>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</si>
  <si>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</si>
  <si>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</si>
  <si>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</si>
  <si>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</si>
  <si>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</si>
  <si>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</si>
  <si>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</si>
  <si>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</si>
  <si>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</si>
  <si>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</si>
  <si>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</si>
  <si>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</si>
  <si>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</si>
  <si>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</si>
  <si>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</si>
  <si>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</si>
  <si>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</si>
  <si>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</si>
  <si>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</si>
  <si>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</si>
  <si>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</si>
  <si>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</si>
  <si>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</si>
  <si>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</si>
  <si>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</si>
  <si>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</si>
  <si>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</si>
  <si>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</si>
  <si>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</si>
  <si>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</si>
  <si>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</si>
  <si>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</si>
  <si>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</si>
  <si>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</si>
  <si>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</si>
  <si>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</si>
  <si>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</si>
  <si>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</si>
  <si>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</si>
  <si>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</si>
  <si>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</si>
  <si>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</si>
  <si>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</si>
  <si>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</si>
  <si>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</si>
  <si>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</si>
  <si>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</si>
  <si>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</si>
  <si>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</si>
  <si>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</si>
  <si>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</si>
  <si>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</si>
  <si>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</si>
  <si>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</si>
  <si>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</si>
  <si>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</si>
  <si>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</si>
  <si>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</si>
  <si>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</si>
  <si>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</si>
  <si>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</si>
  <si>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</si>
  <si>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</si>
  <si>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</si>
  <si>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</si>
  <si>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</si>
  <si>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</si>
  <si>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</si>
  <si>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</si>
  <si>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</si>
  <si>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</si>
  <si>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</si>
  <si>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</si>
  <si>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</si>
  <si>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</si>
  <si>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</si>
  <si>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</si>
  <si>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</si>
  <si>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</si>
  <si>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</si>
  <si>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</si>
  <si>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</si>
  <si>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</si>
  <si>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</si>
  <si>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</si>
  <si>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</si>
  <si>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</si>
  <si>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</si>
  <si>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</si>
  <si>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</si>
  <si>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</si>
  <si>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</si>
  <si>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</si>
  <si>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</si>
  <si>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</si>
  <si>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</si>
  <si>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</si>
  <si>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</si>
  <si>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</si>
  <si>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</si>
  <si>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</si>
  <si>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</si>
  <si>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</si>
  <si>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</si>
  <si>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</si>
  <si>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</si>
  <si>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</si>
  <si>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</si>
  <si>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</si>
  <si>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</si>
  <si>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</si>
  <si>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</si>
  <si>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</si>
  <si>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</si>
  <si>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</si>
  <si>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</si>
  <si>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</si>
  <si>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</si>
  <si>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</si>
  <si>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</si>
  <si>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</si>
  <si>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</si>
  <si>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</si>
  <si>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</si>
  <si>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</si>
  <si>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</si>
  <si>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</si>
  <si>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</si>
  <si>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</si>
  <si>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</si>
  <si>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</si>
  <si>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</si>
  <si>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</si>
  <si>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</si>
  <si>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</si>
  <si>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</si>
  <si>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</si>
  <si>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</si>
  <si>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</si>
  <si>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</si>
  <si>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</si>
  <si>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</si>
  <si>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</si>
  <si>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</si>
  <si>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</si>
  <si>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</si>
  <si>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</si>
  <si>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</si>
  <si>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</si>
  <si>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</si>
  <si>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</si>
  <si>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</si>
  <si>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</si>
  <si>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</si>
  <si>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</si>
  <si>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</si>
  <si>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</si>
  <si>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</si>
  <si>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</si>
  <si>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</si>
  <si>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</si>
  <si>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</si>
  <si>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</si>
  <si>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</si>
  <si>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</si>
  <si>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</si>
  <si>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</si>
  <si>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</si>
  <si>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</si>
  <si>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</si>
  <si>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</si>
  <si>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</si>
  <si>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</si>
  <si>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</si>
  <si>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</si>
  <si>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</si>
  <si>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</si>
  <si>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</si>
  <si>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</si>
  <si>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</si>
  <si>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</si>
  <si>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</si>
  <si>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</si>
  <si>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</si>
  <si>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</si>
  <si>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</si>
  <si>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</si>
  <si>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</si>
  <si>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</si>
  <si>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</si>
  <si>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</si>
  <si>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</si>
  <si>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</si>
  <si>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</si>
  <si>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</si>
  <si>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</si>
  <si>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</si>
  <si>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</si>
  <si>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</si>
  <si>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</si>
  <si>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</si>
  <si>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</si>
  <si>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</si>
  <si>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</si>
  <si>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</si>
  <si>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</si>
  <si>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</si>
  <si>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</si>
  <si>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</si>
  <si>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</si>
  <si>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</si>
  <si>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</si>
  <si>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</si>
  <si>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</si>
  <si>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</si>
  <si>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</si>
  <si>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</si>
  <si>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</si>
  <si>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</si>
  <si>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</si>
  <si>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</si>
  <si>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</si>
  <si>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</si>
  <si>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</si>
  <si>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</si>
  <si>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</si>
  <si>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</si>
  <si>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</si>
  <si>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</si>
  <si>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</si>
  <si>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</si>
  <si>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</si>
  <si>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</si>
  <si>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</si>
  <si>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</si>
  <si>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</si>
  <si>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</si>
  <si>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</si>
  <si>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</si>
  <si>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</si>
  <si>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</si>
  <si>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</si>
  <si>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</si>
  <si>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</si>
  <si>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</si>
  <si>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</si>
  <si>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</si>
  <si>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</si>
  <si>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</si>
  <si>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</si>
  <si>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</si>
  <si>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</si>
  <si>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</si>
  <si>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</si>
  <si>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75.720,56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</si>
  <si>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</si>
  <si>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</si>
  <si>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</si>
  <si>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</si>
  <si>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</si>
  <si>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</si>
  <si>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</si>
  <si>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podatki i opłaty</t>
  </si>
  <si>
    <t>dotacje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</si>
  <si>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</si>
  <si>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</si>
  <si>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</si>
  <si>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</si>
  <si>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</si>
  <si>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</si>
  <si>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wynagr.</t>
  </si>
  <si>
    <t>inwestycje</t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</si>
  <si>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</si>
  <si>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</si>
  <si>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</si>
  <si>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Dotacja celowa na wypłatę zryczałtowanych dodatków energetycznych - pismo Woj. Wielkop. Nr FB-I.3111.18.2018.8 z dnia 29.01.2018r.</t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</si>
  <si>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</si>
  <si>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</si>
  <si>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</si>
  <si>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</si>
  <si>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</si>
  <si>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Dotacja celowa na realizację programu "Pomoc państwa w zakresie dożywiania" - pismo Woj.Wielkop. Nr FB-I.3111.65.2018.4 z dnia 1.03.2018r.</t>
  </si>
  <si>
    <t>Załącznik Nr 3 do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</si>
  <si>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</si>
  <si>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</si>
  <si>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</si>
  <si>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</si>
  <si>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</si>
  <si>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</si>
  <si>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</si>
  <si>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</si>
  <si>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</si>
  <si>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</si>
  <si>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</si>
  <si>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</si>
  <si>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</si>
  <si>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</si>
  <si>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</si>
  <si>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</si>
  <si>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</si>
  <si>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Karta Dużej Rodziny</t>
  </si>
  <si>
    <t>Dotacja celowa na realizację zadań związanych z KDR  - pismo Woj.Wielkop. Nr FB-I.3111.54.2018.8 z dnia 30.03.2018r.</t>
  </si>
  <si>
    <t>85503</t>
  </si>
  <si>
    <t>85415</t>
  </si>
  <si>
    <t>Pomoc materialna dla uczniów o charakterze socjalnym</t>
  </si>
  <si>
    <t>Dotacja celowa na zwrot części podatku akcyzowego za I okres płatniczy - pismo Woj.Wielkop. Nr FB-I.3111.134.2018.4 z dnia 20.04.2018r.</t>
  </si>
  <si>
    <t>Dotacja celowa na dofinansowanie świadczeń pomocy materialnej o charakterze socjalnym - pismo Woj.Wielkop. Nr FB-I.3111.130.2018.8 z dnia 20.04.2018r.</t>
  </si>
  <si>
    <t>Plan dochodów budżetu gminy na 2018r. - VII zmiana</t>
  </si>
  <si>
    <t>Uchwały Rady Gminy Duszniki Nr ……………..</t>
  </si>
  <si>
    <t>z dnia 26 czerwca 2018r.</t>
  </si>
  <si>
    <t>Plan wydatków budżetu gminy na 2018r. - VII zmiana</t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</si>
  <si>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</si>
  <si>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</si>
  <si>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</si>
  <si>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</si>
  <si>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</si>
  <si>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</si>
  <si>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</si>
  <si>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</si>
  <si>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</si>
  <si>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</si>
  <si>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</si>
  <si>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</si>
  <si>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</si>
  <si>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</si>
  <si>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</si>
  <si>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</si>
  <si>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</si>
  <si>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</si>
  <si>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</si>
  <si>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</si>
  <si>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</si>
  <si>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</si>
  <si>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</si>
  <si>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</si>
  <si>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</si>
  <si>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</si>
  <si>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</si>
  <si>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</si>
  <si>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</si>
  <si>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</si>
  <si>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</si>
  <si>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</si>
  <si>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</si>
  <si>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</si>
  <si>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</si>
  <si>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</si>
  <si>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</si>
  <si>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</si>
  <si>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</si>
  <si>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</si>
  <si>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</si>
  <si>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</si>
  <si>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</si>
  <si>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</si>
  <si>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</si>
  <si>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</si>
  <si>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</si>
  <si>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</si>
  <si>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Załącznik Nr 4 do</t>
  </si>
  <si>
    <t>Dotacje przedmiotowe, podmiotowe i celowe na zadania własne gminy realizowane przez podmioty należące do sektora finansów publicznych w 2018r.</t>
  </si>
  <si>
    <t>Nazwa zadania</t>
  </si>
  <si>
    <t>Kwota dotacji</t>
  </si>
  <si>
    <t>Zmiana</t>
  </si>
  <si>
    <t>Dotacja po zmianie</t>
  </si>
  <si>
    <t>Ogółem</t>
  </si>
  <si>
    <t>Załącznik Nr 5 do</t>
  </si>
  <si>
    <t>Dotacja celowa na realizację zadań z wychowania przedszkolnego - pismo Woj. Wielkop. Nr FB-I.3111.141.2018.7 z dnia 30.04.2018r.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</si>
  <si>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FB-I.3111.113.2018.4 z dnia 2.05.2018r.</t>
    </r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</si>
  <si>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</si>
  <si>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</si>
  <si>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</si>
  <si>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t>Umowa nr 149/2018 z dnia 5.04.2018r. o pomocy finansowej na dofinansowanie przebudowy dróg dojazdowych do gruntów rolnych</t>
  </si>
  <si>
    <t>zwiększenie</t>
  </si>
  <si>
    <t>Przebudowa dróg dojazdowych do gruntów rolnych</t>
  </si>
  <si>
    <t>przesunięcie</t>
  </si>
  <si>
    <t xml:space="preserve">Budowa oświetlenia ulicznego Sędziny (Parkowa) </t>
  </si>
  <si>
    <r>
      <t xml:space="preserve">wydatki inwestycyjne jednostek budżetowych </t>
    </r>
    <r>
      <rPr>
        <b/>
        <sz val="8"/>
        <rFont val="Arial CE"/>
        <family val="0"/>
      </rPr>
      <t>(w tym fundusz sołecki 56.000,00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</si>
  <si>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92.423,43 zł)</t>
    </r>
  </si>
  <si>
    <t xml:space="preserve">              Wydatki jednostek pomocniczych na rok 2018</t>
  </si>
  <si>
    <t>Lp.</t>
  </si>
  <si>
    <t>Nazwa jednostki pomocniczej</t>
  </si>
  <si>
    <t xml:space="preserve">Kwota 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</si>
  <si>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</si>
  <si>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</si>
  <si>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</si>
  <si>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</si>
  <si>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</si>
  <si>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</si>
  <si>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</si>
  <si>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</si>
  <si>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</si>
  <si>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</si>
  <si>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</si>
  <si>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</si>
  <si>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</si>
  <si>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</si>
  <si>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</si>
  <si>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</si>
  <si>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</si>
  <si>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</si>
  <si>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</si>
  <si>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</si>
  <si>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</si>
  <si>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</si>
  <si>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</si>
  <si>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</si>
  <si>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</si>
  <si>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</si>
  <si>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</si>
  <si>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</si>
  <si>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</si>
  <si>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</si>
  <si>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</si>
  <si>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</si>
  <si>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</si>
  <si>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</si>
  <si>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</si>
  <si>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wydatki inwestycyjne</t>
  </si>
  <si>
    <t>wydatki bieżące</t>
  </si>
  <si>
    <t>zmiana</t>
  </si>
  <si>
    <t>Kwota po zmianie</t>
  </si>
  <si>
    <t>Uchwały Rady Gminy Duszniki Nr ……</t>
  </si>
  <si>
    <t>Załącznik Nr 6 do</t>
  </si>
  <si>
    <t>subwencja oświatowa</t>
  </si>
  <si>
    <t>Uchwały Rady Gminy Duszniki Nr ………………</t>
  </si>
  <si>
    <t xml:space="preserve">Plan przychodów i kosztów samorządowych zakładów budżetowych na 2018r. 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</si>
  <si>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</si>
  <si>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</si>
  <si>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</si>
  <si>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</si>
  <si>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</si>
  <si>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</si>
  <si>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</si>
  <si>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</si>
  <si>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</si>
  <si>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</si>
  <si>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</si>
  <si>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</si>
  <si>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</si>
  <si>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</si>
  <si>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</si>
  <si>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Drogi publiczne gminne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</si>
  <si>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</si>
  <si>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</si>
  <si>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</si>
  <si>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</si>
  <si>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</si>
  <si>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</si>
  <si>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Dotacje podmiotowe i celowe dla samorządowej instytucji kultury w 2018r.</t>
  </si>
  <si>
    <t>Nazwa instytucji</t>
  </si>
  <si>
    <t>Biblioteka Publiczna i Centrum Animacji Kultury w Dusznikach</t>
  </si>
  <si>
    <t>Uchwały Rady Gminy Duszniki Nr  ………………</t>
  </si>
  <si>
    <t>Załącznik Nr 7 do</t>
  </si>
  <si>
    <t>Załącznik Nr 8 do</t>
  </si>
  <si>
    <t>zwiększenie i przesunięcie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</si>
</sst>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3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8"/>
      <color indexed="12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>
        <color indexed="63"/>
      </top>
      <bottom style="medium">
        <color theme="4"/>
      </bottom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>
        <color rgb="FF0070C0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101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9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07" fillId="0" borderId="21" xfId="0" applyFont="1" applyBorder="1" applyAlignment="1" quotePrefix="1">
      <alignment horizontal="center" vertical="center"/>
    </xf>
    <xf numFmtId="0" fontId="108" fillId="0" borderId="21" xfId="0" applyFont="1" applyBorder="1" applyAlignment="1">
      <alignment horizontal="center" vertical="center"/>
    </xf>
    <xf numFmtId="0" fontId="107" fillId="0" borderId="21" xfId="0" applyFont="1" applyBorder="1" applyAlignment="1">
      <alignment vertical="center"/>
    </xf>
    <xf numFmtId="0" fontId="107" fillId="0" borderId="21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7" fillId="0" borderId="21" xfId="0" applyFont="1" applyBorder="1" applyAlignment="1">
      <alignment vertical="center" wrapText="1"/>
    </xf>
    <xf numFmtId="0" fontId="107" fillId="0" borderId="12" xfId="0" applyFont="1" applyBorder="1" applyAlignment="1">
      <alignment vertical="center" wrapText="1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 wrapText="1"/>
    </xf>
    <xf numFmtId="49" fontId="107" fillId="0" borderId="21" xfId="0" applyNumberFormat="1" applyFont="1" applyBorder="1" applyAlignment="1">
      <alignment horizontal="center" vertical="center"/>
    </xf>
    <xf numFmtId="8" fontId="107" fillId="0" borderId="21" xfId="0" applyNumberFormat="1" applyFont="1" applyBorder="1" applyAlignment="1">
      <alignment horizontal="center" vertical="center"/>
    </xf>
    <xf numFmtId="0" fontId="107" fillId="0" borderId="21" xfId="0" applyFont="1" applyBorder="1" applyAlignment="1">
      <alignment horizontal="left" vertical="center" wrapText="1"/>
    </xf>
    <xf numFmtId="0" fontId="111" fillId="0" borderId="23" xfId="0" applyFont="1" applyBorder="1" applyAlignment="1" quotePrefix="1">
      <alignment horizontal="center" vertical="center"/>
    </xf>
    <xf numFmtId="0" fontId="111" fillId="0" borderId="24" xfId="0" applyFont="1" applyBorder="1" applyAlignment="1">
      <alignment horizontal="center" vertical="center"/>
    </xf>
    <xf numFmtId="0" fontId="111" fillId="0" borderId="24" xfId="0" applyFont="1" applyBorder="1" applyAlignment="1">
      <alignment vertical="center"/>
    </xf>
    <xf numFmtId="0" fontId="111" fillId="0" borderId="23" xfId="0" applyFont="1" applyBorder="1" applyAlignment="1">
      <alignment horizontal="center" vertical="center"/>
    </xf>
    <xf numFmtId="0" fontId="111" fillId="0" borderId="24" xfId="0" applyFont="1" applyBorder="1" applyAlignment="1">
      <alignment vertical="center" wrapText="1"/>
    </xf>
    <xf numFmtId="0" fontId="111" fillId="0" borderId="23" xfId="0" applyFont="1" applyBorder="1" applyAlignment="1">
      <alignment horizont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24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4" xfId="0" applyNumberFormat="1" applyFont="1" applyBorder="1" applyAlignment="1">
      <alignment horizontal="center" vertical="center" wrapText="1"/>
    </xf>
    <xf numFmtId="7" fontId="111" fillId="0" borderId="24" xfId="0" applyNumberFormat="1" applyFont="1" applyBorder="1" applyAlignment="1">
      <alignment vertical="center" wrapText="1"/>
    </xf>
    <xf numFmtId="0" fontId="112" fillId="0" borderId="25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3" xfId="0" applyNumberFormat="1" applyFont="1" applyBorder="1" applyAlignment="1">
      <alignment horizontal="center" vertical="center"/>
    </xf>
    <xf numFmtId="49" fontId="114" fillId="0" borderId="24" xfId="0" applyNumberFormat="1" applyFont="1" applyBorder="1" applyAlignment="1">
      <alignment horizontal="center" vertical="center"/>
    </xf>
    <xf numFmtId="0" fontId="111" fillId="0" borderId="24" xfId="0" applyFont="1" applyBorder="1" applyAlignment="1">
      <alignment horizontal="left" vertical="center" wrapText="1"/>
    </xf>
    <xf numFmtId="0" fontId="115" fillId="0" borderId="26" xfId="0" applyNumberFormat="1" applyFont="1" applyBorder="1" applyAlignment="1">
      <alignment horizontal="center" vertical="center" wrapText="1"/>
    </xf>
    <xf numFmtId="0" fontId="115" fillId="0" borderId="14" xfId="0" applyNumberFormat="1" applyFont="1" applyBorder="1" applyAlignment="1">
      <alignment horizontal="center" vertical="center" wrapText="1"/>
    </xf>
    <xf numFmtId="7" fontId="115" fillId="0" borderId="14" xfId="0" applyNumberFormat="1" applyFont="1" applyBorder="1" applyAlignment="1">
      <alignment horizontal="center" vertical="center" wrapText="1"/>
    </xf>
    <xf numFmtId="0" fontId="115" fillId="0" borderId="25" xfId="0" applyNumberFormat="1" applyFont="1" applyBorder="1" applyAlignment="1">
      <alignment horizontal="left"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8" fontId="107" fillId="0" borderId="21" xfId="0" applyNumberFormat="1" applyFont="1" applyBorder="1" applyAlignment="1" quotePrefix="1">
      <alignment horizontal="center" vertical="center"/>
    </xf>
    <xf numFmtId="8" fontId="107" fillId="0" borderId="12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 quotePrefix="1">
      <alignment horizontal="center" vertical="center"/>
    </xf>
    <xf numFmtId="165" fontId="110" fillId="0" borderId="12" xfId="0" applyNumberFormat="1" applyFont="1" applyBorder="1" applyAlignment="1">
      <alignment horizontal="center" vertical="center"/>
    </xf>
    <xf numFmtId="0" fontId="107" fillId="0" borderId="21" xfId="0" applyNumberFormat="1" applyFont="1" applyBorder="1" applyAlignment="1">
      <alignment horizontal="center" vertical="center"/>
    </xf>
    <xf numFmtId="8" fontId="110" fillId="0" borderId="12" xfId="0" applyNumberFormat="1" applyFont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/>
    </xf>
    <xf numFmtId="8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left" vertical="center" wrapText="1"/>
    </xf>
    <xf numFmtId="8" fontId="116" fillId="0" borderId="21" xfId="0" applyNumberFormat="1" applyFont="1" applyBorder="1" applyAlignment="1">
      <alignment horizontal="center" vertical="center"/>
    </xf>
    <xf numFmtId="8" fontId="110" fillId="0" borderId="27" xfId="0" applyNumberFormat="1" applyFont="1" applyBorder="1" applyAlignment="1">
      <alignment horizontal="center" vertical="center"/>
    </xf>
    <xf numFmtId="8" fontId="107" fillId="0" borderId="12" xfId="0" applyNumberFormat="1" applyFont="1" applyFill="1" applyBorder="1" applyAlignment="1">
      <alignment horizontal="center" vertical="center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49" fontId="111" fillId="0" borderId="28" xfId="0" applyNumberFormat="1" applyFont="1" applyBorder="1" applyAlignment="1">
      <alignment horizontal="center" vertical="center" wrapText="1"/>
    </xf>
    <xf numFmtId="7" fontId="111" fillId="0" borderId="25" xfId="0" applyNumberFormat="1" applyFont="1" applyBorder="1" applyAlignment="1">
      <alignment vertical="center" wrapText="1"/>
    </xf>
    <xf numFmtId="49" fontId="116" fillId="0" borderId="2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16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11" fillId="0" borderId="20" xfId="0" applyNumberFormat="1" applyFont="1" applyBorder="1" applyAlignment="1">
      <alignment horizontal="center" vertical="center"/>
    </xf>
    <xf numFmtId="49" fontId="114" fillId="0" borderId="12" xfId="0" applyNumberFormat="1" applyFont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10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6" fillId="0" borderId="12" xfId="0" applyFont="1" applyBorder="1" applyAlignment="1">
      <alignment horizontal="center" vertical="center"/>
    </xf>
    <xf numFmtId="0" fontId="107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1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1" fillId="0" borderId="24" xfId="0" applyFont="1" applyFill="1" applyBorder="1" applyAlignment="1">
      <alignment vertical="center" wrapText="1"/>
    </xf>
    <xf numFmtId="0" fontId="107" fillId="0" borderId="21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 wrapText="1"/>
    </xf>
    <xf numFmtId="7" fontId="111" fillId="0" borderId="24" xfId="0" applyNumberFormat="1" applyFont="1" applyFill="1" applyBorder="1" applyAlignment="1">
      <alignment vertical="center" wrapText="1"/>
    </xf>
    <xf numFmtId="0" fontId="107" fillId="0" borderId="21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1" fillId="0" borderId="24" xfId="0" applyFont="1" applyFill="1" applyBorder="1" applyAlignment="1">
      <alignment vertical="center"/>
    </xf>
    <xf numFmtId="0" fontId="107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7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6" fillId="0" borderId="12" xfId="0" applyNumberFormat="1" applyFont="1" applyBorder="1" applyAlignment="1">
      <alignment horizontal="center" vertical="center"/>
    </xf>
    <xf numFmtId="49" fontId="107" fillId="0" borderId="21" xfId="0" applyNumberFormat="1" applyFont="1" applyFill="1" applyBorder="1" applyAlignment="1">
      <alignment horizontal="center" vertical="center"/>
    </xf>
    <xf numFmtId="49" fontId="107" fillId="0" borderId="21" xfId="0" applyNumberFormat="1" applyFont="1" applyFill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8" fillId="0" borderId="21" xfId="0" applyNumberFormat="1" applyFont="1" applyBorder="1" applyAlignment="1">
      <alignment horizontal="center" vertical="center"/>
    </xf>
    <xf numFmtId="49" fontId="107" fillId="0" borderId="12" xfId="0" applyNumberFormat="1" applyFont="1" applyFill="1" applyBorder="1" applyAlignment="1">
      <alignment horizontal="center" vertical="center"/>
    </xf>
    <xf numFmtId="164" fontId="111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11" fillId="0" borderId="28" xfId="0" applyNumberFormat="1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7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8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7" fillId="0" borderId="33" xfId="0" applyNumberFormat="1" applyFont="1" applyBorder="1" applyAlignment="1">
      <alignment vertical="center"/>
    </xf>
    <xf numFmtId="164" fontId="111" fillId="0" borderId="28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19" fillId="0" borderId="28" xfId="0" applyNumberFormat="1" applyFont="1" applyBorder="1" applyAlignment="1">
      <alignment vertical="center"/>
    </xf>
    <xf numFmtId="164" fontId="117" fillId="0" borderId="31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164" fontId="119" fillId="0" borderId="28" xfId="0" applyNumberFormat="1" applyFont="1" applyBorder="1" applyAlignment="1">
      <alignment vertical="center"/>
    </xf>
    <xf numFmtId="164" fontId="117" fillId="0" borderId="31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11" fillId="0" borderId="28" xfId="0" applyNumberFormat="1" applyFont="1" applyBorder="1" applyAlignment="1">
      <alignment vertical="center" wrapText="1"/>
    </xf>
    <xf numFmtId="7" fontId="107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7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11" fillId="0" borderId="28" xfId="0" applyNumberFormat="1" applyFont="1" applyFill="1" applyBorder="1" applyAlignment="1">
      <alignment vertical="center" wrapText="1"/>
    </xf>
    <xf numFmtId="7" fontId="107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4" fillId="0" borderId="33" xfId="0" applyNumberFormat="1" applyFont="1" applyFill="1" applyBorder="1" applyAlignment="1">
      <alignment vertical="center"/>
    </xf>
    <xf numFmtId="7" fontId="107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7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11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5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7" fillId="0" borderId="3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 vertical="center"/>
    </xf>
    <xf numFmtId="164" fontId="0" fillId="0" borderId="21" xfId="0" applyNumberFormat="1" applyBorder="1" applyAlignment="1">
      <alignment/>
    </xf>
    <xf numFmtId="164" fontId="10" fillId="0" borderId="2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7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7" fillId="0" borderId="21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11" fillId="0" borderId="38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/>
    </xf>
    <xf numFmtId="7" fontId="113" fillId="0" borderId="28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11" fillId="0" borderId="28" xfId="0" applyNumberFormat="1" applyFont="1" applyFill="1" applyBorder="1" applyAlignment="1">
      <alignment vertical="center" wrapText="1"/>
    </xf>
    <xf numFmtId="164" fontId="107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Border="1" applyAlignment="1" quotePrefix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164" fontId="1" fillId="0" borderId="41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/>
    </xf>
    <xf numFmtId="164" fontId="1" fillId="0" borderId="40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/>
    </xf>
    <xf numFmtId="0" fontId="108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49" fontId="32" fillId="0" borderId="37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164" fontId="24" fillId="0" borderId="41" xfId="0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4" fontId="113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16" fillId="0" borderId="12" xfId="0" applyNumberFormat="1" applyFont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left" vertical="center" wrapText="1"/>
    </xf>
    <xf numFmtId="164" fontId="24" fillId="0" borderId="30" xfId="0" applyNumberFormat="1" applyFont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49" fontId="115" fillId="0" borderId="24" xfId="0" applyNumberFormat="1" applyFont="1" applyBorder="1" applyAlignment="1">
      <alignment horizontal="center" vertical="center" wrapText="1"/>
    </xf>
    <xf numFmtId="0" fontId="113" fillId="0" borderId="24" xfId="0" applyFont="1" applyBorder="1" applyAlignment="1">
      <alignment vertical="center"/>
    </xf>
    <xf numFmtId="7" fontId="115" fillId="0" borderId="28" xfId="0" applyNumberFormat="1" applyFont="1" applyBorder="1" applyAlignment="1">
      <alignment vertical="center" wrapText="1"/>
    </xf>
    <xf numFmtId="7" fontId="115" fillId="0" borderId="13" xfId="0" applyNumberFormat="1" applyFont="1" applyBorder="1" applyAlignment="1">
      <alignment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121" fillId="0" borderId="44" xfId="0" applyNumberFormat="1" applyFont="1" applyBorder="1" applyAlignment="1">
      <alignment horizontal="center" vertical="center" wrapText="1"/>
    </xf>
    <xf numFmtId="0" fontId="121" fillId="0" borderId="44" xfId="0" applyFont="1" applyBorder="1" applyAlignment="1">
      <alignment horizontal="left" vertical="center" wrapText="1"/>
    </xf>
    <xf numFmtId="7" fontId="121" fillId="0" borderId="45" xfId="0" applyNumberFormat="1" applyFont="1" applyBorder="1" applyAlignment="1">
      <alignment horizontal="right" vertical="center" wrapText="1"/>
    </xf>
    <xf numFmtId="7" fontId="121" fillId="0" borderId="43" xfId="0" applyNumberFormat="1" applyFont="1" applyBorder="1" applyAlignment="1">
      <alignment horizontal="right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7" fontId="1" fillId="0" borderId="40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49" fontId="115" fillId="0" borderId="16" xfId="0" applyNumberFormat="1" applyFont="1" applyBorder="1" applyAlignment="1">
      <alignment horizontal="center" vertical="center" wrapText="1"/>
    </xf>
    <xf numFmtId="0" fontId="113" fillId="0" borderId="16" xfId="0" applyFont="1" applyBorder="1" applyAlignment="1">
      <alignment vertical="center" wrapText="1"/>
    </xf>
    <xf numFmtId="7" fontId="115" fillId="0" borderId="34" xfId="0" applyNumberFormat="1" applyFont="1" applyBorder="1" applyAlignment="1">
      <alignment vertical="center" wrapText="1"/>
    </xf>
    <xf numFmtId="7" fontId="115" fillId="0" borderId="35" xfId="0" applyNumberFormat="1" applyFont="1" applyBorder="1" applyAlignment="1">
      <alignment vertical="center" wrapText="1"/>
    </xf>
    <xf numFmtId="49" fontId="12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15" fillId="0" borderId="48" xfId="0" applyNumberFormat="1" applyFont="1" applyBorder="1" applyAlignment="1">
      <alignment horizontal="center" vertical="center" wrapText="1"/>
    </xf>
    <xf numFmtId="0" fontId="121" fillId="0" borderId="44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49" fontId="121" fillId="0" borderId="12" xfId="0" applyNumberFormat="1" applyFont="1" applyBorder="1" applyAlignment="1">
      <alignment horizontal="center" vertical="center" wrapText="1"/>
    </xf>
    <xf numFmtId="0" fontId="121" fillId="0" borderId="21" xfId="0" applyFont="1" applyFill="1" applyBorder="1" applyAlignment="1">
      <alignment horizontal="left" vertical="center" wrapText="1"/>
    </xf>
    <xf numFmtId="7" fontId="121" fillId="0" borderId="31" xfId="0" applyNumberFormat="1" applyFont="1" applyBorder="1" applyAlignment="1">
      <alignment horizontal="right" vertical="center" wrapText="1"/>
    </xf>
    <xf numFmtId="7" fontId="121" fillId="0" borderId="36" xfId="0" applyNumberFormat="1" applyFont="1" applyBorder="1" applyAlignment="1">
      <alignment horizontal="right" vertical="center" wrapText="1"/>
    </xf>
    <xf numFmtId="164" fontId="1" fillId="0" borderId="49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21" fillId="0" borderId="44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21" fillId="0" borderId="12" xfId="0" applyFont="1" applyBorder="1" applyAlignment="1">
      <alignment vertical="center" wrapText="1"/>
    </xf>
    <xf numFmtId="7" fontId="121" fillId="0" borderId="33" xfId="0" applyNumberFormat="1" applyFont="1" applyBorder="1" applyAlignment="1">
      <alignment horizontal="right" vertical="center" wrapText="1"/>
    </xf>
    <xf numFmtId="7" fontId="121" fillId="0" borderId="22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115" fillId="0" borderId="26" xfId="0" applyFont="1" applyBorder="1" applyAlignment="1">
      <alignment horizontal="left" vertical="center" wrapText="1"/>
    </xf>
    <xf numFmtId="7" fontId="113" fillId="0" borderId="48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7" fontId="3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7" fontId="1" fillId="0" borderId="41" xfId="0" applyNumberFormat="1" applyFont="1" applyFill="1" applyBorder="1" applyAlignment="1">
      <alignment horizontal="right" vertical="center" wrapText="1"/>
    </xf>
    <xf numFmtId="0" fontId="24" fillId="0" borderId="40" xfId="0" applyFont="1" applyBorder="1" applyAlignment="1">
      <alignment vertical="center"/>
    </xf>
    <xf numFmtId="0" fontId="113" fillId="0" borderId="24" xfId="0" applyFont="1" applyBorder="1" applyAlignment="1">
      <alignment vertical="center" wrapText="1"/>
    </xf>
    <xf numFmtId="164" fontId="24" fillId="0" borderId="40" xfId="0" applyNumberFormat="1" applyFont="1" applyBorder="1" applyAlignment="1">
      <alignment vertical="center"/>
    </xf>
    <xf numFmtId="7" fontId="113" fillId="0" borderId="28" xfId="0" applyNumberFormat="1" applyFont="1" applyBorder="1" applyAlignment="1">
      <alignment vertical="center" wrapText="1"/>
    </xf>
    <xf numFmtId="7" fontId="113" fillId="0" borderId="13" xfId="0" applyNumberFormat="1" applyFont="1" applyBorder="1" applyAlignment="1">
      <alignment vertical="center" wrapText="1"/>
    </xf>
    <xf numFmtId="0" fontId="121" fillId="0" borderId="12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113" fillId="0" borderId="28" xfId="0" applyNumberFormat="1" applyFont="1" applyFill="1" applyBorder="1" applyAlignment="1">
      <alignment horizontal="right" vertical="center"/>
    </xf>
    <xf numFmtId="7" fontId="113" fillId="0" borderId="13" xfId="0" applyNumberFormat="1" applyFont="1" applyFill="1" applyBorder="1" applyAlignment="1">
      <alignment horizontal="right" vertical="center"/>
    </xf>
    <xf numFmtId="7" fontId="121" fillId="0" borderId="45" xfId="0" applyNumberFormat="1" applyFont="1" applyFill="1" applyBorder="1" applyAlignment="1">
      <alignment horizontal="right" vertical="center"/>
    </xf>
    <xf numFmtId="7" fontId="121" fillId="0" borderId="43" xfId="0" applyNumberFormat="1" applyFont="1" applyFill="1" applyBorder="1" applyAlignment="1">
      <alignment horizontal="right" vertical="center"/>
    </xf>
    <xf numFmtId="49" fontId="121" fillId="0" borderId="21" xfId="0" applyNumberFormat="1" applyFont="1" applyBorder="1" applyAlignment="1">
      <alignment horizontal="center" vertical="center" wrapText="1"/>
    </xf>
    <xf numFmtId="0" fontId="121" fillId="0" borderId="21" xfId="0" applyFont="1" applyBorder="1" applyAlignment="1">
      <alignment vertical="center" wrapText="1"/>
    </xf>
    <xf numFmtId="7" fontId="121" fillId="0" borderId="33" xfId="0" applyNumberFormat="1" applyFont="1" applyFill="1" applyBorder="1" applyAlignment="1">
      <alignment horizontal="right" vertical="center"/>
    </xf>
    <xf numFmtId="7" fontId="121" fillId="0" borderId="2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115" fillId="0" borderId="48" xfId="0" applyFont="1" applyBorder="1" applyAlignment="1">
      <alignment horizontal="left" vertical="center" wrapText="1"/>
    </xf>
    <xf numFmtId="7" fontId="113" fillId="0" borderId="48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6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/>
    </xf>
    <xf numFmtId="164" fontId="36" fillId="0" borderId="12" xfId="0" applyNumberFormat="1" applyFont="1" applyBorder="1" applyAlignment="1">
      <alignment vertical="center"/>
    </xf>
    <xf numFmtId="7" fontId="36" fillId="0" borderId="12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49" fontId="121" fillId="0" borderId="50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vertical="center"/>
    </xf>
    <xf numFmtId="7" fontId="122" fillId="0" borderId="12" xfId="0" applyNumberFormat="1" applyFont="1" applyFill="1" applyBorder="1" applyAlignment="1">
      <alignment horizontal="right" vertical="center"/>
    </xf>
    <xf numFmtId="7" fontId="122" fillId="0" borderId="22" xfId="0" applyNumberFormat="1" applyFont="1" applyFill="1" applyBorder="1" applyAlignment="1">
      <alignment horizontal="right" vertical="center"/>
    </xf>
    <xf numFmtId="7" fontId="1" fillId="0" borderId="4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24" fillId="0" borderId="49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7" fontId="1" fillId="0" borderId="49" xfId="0" applyNumberFormat="1" applyFont="1" applyFill="1" applyBorder="1" applyAlignment="1">
      <alignment horizontal="right" vertical="center"/>
    </xf>
    <xf numFmtId="164" fontId="1" fillId="0" borderId="49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7" fontId="113" fillId="0" borderId="24" xfId="0" applyNumberFormat="1" applyFont="1" applyBorder="1" applyAlignment="1">
      <alignment vertical="center" wrapText="1"/>
    </xf>
    <xf numFmtId="49" fontId="121" fillId="0" borderId="12" xfId="0" applyNumberFormat="1" applyFont="1" applyBorder="1" applyAlignment="1" quotePrefix="1">
      <alignment horizontal="center" vertical="center"/>
    </xf>
    <xf numFmtId="0" fontId="121" fillId="0" borderId="1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121" fillId="0" borderId="21" xfId="0" applyNumberFormat="1" applyFont="1" applyBorder="1" applyAlignment="1" quotePrefix="1">
      <alignment horizontal="center" vertical="center"/>
    </xf>
    <xf numFmtId="7" fontId="115" fillId="0" borderId="34" xfId="0" applyNumberFormat="1" applyFont="1" applyFill="1" applyBorder="1" applyAlignment="1">
      <alignment horizontal="right" vertical="center"/>
    </xf>
    <xf numFmtId="7" fontId="115" fillId="0" borderId="35" xfId="0" applyNumberFormat="1" applyFont="1" applyFill="1" applyBorder="1" applyAlignment="1">
      <alignment horizontal="right" vertical="center"/>
    </xf>
    <xf numFmtId="49" fontId="121" fillId="0" borderId="51" xfId="0" applyNumberFormat="1" applyFont="1" applyBorder="1" applyAlignment="1" quotePrefix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7" fontId="1" fillId="0" borderId="41" xfId="0" applyNumberFormat="1" applyFont="1" applyBorder="1" applyAlignment="1">
      <alignment horizontal="right" vertical="center"/>
    </xf>
    <xf numFmtId="0" fontId="32" fillId="0" borderId="42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/>
    </xf>
    <xf numFmtId="0" fontId="119" fillId="0" borderId="20" xfId="0" applyFont="1" applyFill="1" applyBorder="1" applyAlignment="1" quotePrefix="1">
      <alignment horizontal="center" vertical="center"/>
    </xf>
    <xf numFmtId="0" fontId="119" fillId="0" borderId="12" xfId="0" applyFont="1" applyFill="1" applyBorder="1" applyAlignment="1">
      <alignment horizontal="center" vertical="center"/>
    </xf>
    <xf numFmtId="7" fontId="111" fillId="0" borderId="12" xfId="0" applyNumberFormat="1" applyFont="1" applyBorder="1" applyAlignment="1">
      <alignment vertical="center" wrapText="1"/>
    </xf>
    <xf numFmtId="4" fontId="119" fillId="0" borderId="12" xfId="0" applyNumberFormat="1" applyFont="1" applyFill="1" applyBorder="1" applyAlignment="1">
      <alignment horizontal="right" vertical="center"/>
    </xf>
    <xf numFmtId="4" fontId="39" fillId="0" borderId="12" xfId="0" applyNumberFormat="1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center" vertical="center" wrapText="1"/>
    </xf>
    <xf numFmtId="0" fontId="123" fillId="0" borderId="12" xfId="0" applyFont="1" applyFill="1" applyBorder="1" applyAlignment="1" quotePrefix="1">
      <alignment horizontal="center" vertical="center" wrapText="1"/>
    </xf>
    <xf numFmtId="0" fontId="123" fillId="0" borderId="12" xfId="0" applyFont="1" applyFill="1" applyBorder="1" applyAlignment="1">
      <alignment horizontal="center" vertical="center" wrapText="1"/>
    </xf>
    <xf numFmtId="0" fontId="123" fillId="0" borderId="12" xfId="0" applyFont="1" applyFill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 quotePrefix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119" fillId="0" borderId="20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11" fillId="0" borderId="12" xfId="0" applyFont="1" applyBorder="1" applyAlignment="1">
      <alignment vertical="center"/>
    </xf>
    <xf numFmtId="4" fontId="45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11" fillId="0" borderId="12" xfId="0" applyFont="1" applyBorder="1" applyAlignment="1">
      <alignment vertical="center" wrapText="1"/>
    </xf>
    <xf numFmtId="49" fontId="111" fillId="0" borderId="27" xfId="0" applyNumberFormat="1" applyFont="1" applyBorder="1" applyAlignment="1">
      <alignment horizontal="center" vertical="center" wrapText="1"/>
    </xf>
    <xf numFmtId="8" fontId="118" fillId="0" borderId="12" xfId="0" applyNumberFormat="1" applyFont="1" applyBorder="1" applyAlignment="1">
      <alignment horizontal="center" vertical="center"/>
    </xf>
    <xf numFmtId="49" fontId="111" fillId="0" borderId="19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0" fontId="111" fillId="0" borderId="21" xfId="0" applyFont="1" applyBorder="1" applyAlignment="1">
      <alignment vertical="center" wrapText="1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49" fontId="107" fillId="0" borderId="11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vertical="center" wrapText="1"/>
    </xf>
    <xf numFmtId="4" fontId="41" fillId="0" borderId="40" xfId="0" applyNumberFormat="1" applyFont="1" applyFill="1" applyBorder="1" applyAlignment="1">
      <alignment horizontal="right" vertical="center" wrapText="1"/>
    </xf>
    <xf numFmtId="4" fontId="41" fillId="0" borderId="40" xfId="0" applyNumberFormat="1" applyFont="1" applyFill="1" applyBorder="1" applyAlignment="1">
      <alignment horizontal="left" vertical="center" wrapText="1"/>
    </xf>
    <xf numFmtId="0" fontId="43" fillId="0" borderId="42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left" vertical="center" wrapText="1"/>
    </xf>
    <xf numFmtId="4" fontId="126" fillId="0" borderId="24" xfId="0" applyNumberFormat="1" applyFont="1" applyFill="1" applyBorder="1" applyAlignment="1">
      <alignment horizontal="right" vertical="center" wrapText="1"/>
    </xf>
    <xf numFmtId="4" fontId="48" fillId="0" borderId="24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center" vertical="center" wrapText="1"/>
    </xf>
    <xf numFmtId="4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37" fillId="34" borderId="44" xfId="0" applyFont="1" applyFill="1" applyBorder="1" applyAlignment="1">
      <alignment horizontal="center" vertical="center"/>
    </xf>
    <xf numFmtId="0" fontId="37" fillId="34" borderId="4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169" fontId="1" fillId="0" borderId="22" xfId="0" applyNumberFormat="1" applyFont="1" applyBorder="1" applyAlignment="1">
      <alignment horizontal="right" vertical="center"/>
    </xf>
    <xf numFmtId="169" fontId="1" fillId="0" borderId="33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111" fillId="0" borderId="41" xfId="0" applyNumberFormat="1" applyFont="1" applyBorder="1" applyAlignment="1">
      <alignment vertical="center"/>
    </xf>
    <xf numFmtId="4" fontId="111" fillId="0" borderId="42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8" fontId="107" fillId="0" borderId="44" xfId="0" applyNumberFormat="1" applyFont="1" applyBorder="1" applyAlignment="1">
      <alignment horizontal="center" vertical="center"/>
    </xf>
    <xf numFmtId="49" fontId="107" fillId="0" borderId="44" xfId="0" applyNumberFormat="1" applyFont="1" applyBorder="1" applyAlignment="1">
      <alignment horizontal="center" vertical="center"/>
    </xf>
    <xf numFmtId="0" fontId="107" fillId="0" borderId="44" xfId="0" applyFont="1" applyBorder="1" applyAlignment="1">
      <alignment horizontal="left" vertical="center" wrapText="1"/>
    </xf>
    <xf numFmtId="164" fontId="107" fillId="0" borderId="45" xfId="0" applyNumberFormat="1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51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right" vertical="center"/>
    </xf>
    <xf numFmtId="0" fontId="13" fillId="0" borderId="52" xfId="0" applyFont="1" applyFill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/>
    </xf>
    <xf numFmtId="0" fontId="121" fillId="0" borderId="12" xfId="0" applyFont="1" applyFill="1" applyBorder="1" applyAlignment="1">
      <alignment vertical="center"/>
    </xf>
    <xf numFmtId="164" fontId="121" fillId="0" borderId="45" xfId="0" applyNumberFormat="1" applyFont="1" applyBorder="1" applyAlignment="1">
      <alignment vertical="center"/>
    </xf>
    <xf numFmtId="164" fontId="115" fillId="0" borderId="28" xfId="0" applyNumberFormat="1" applyFont="1" applyBorder="1" applyAlignment="1">
      <alignment vertical="center"/>
    </xf>
    <xf numFmtId="164" fontId="115" fillId="0" borderId="13" xfId="0" applyNumberFormat="1" applyFont="1" applyBorder="1" applyAlignment="1">
      <alignment vertical="center"/>
    </xf>
    <xf numFmtId="164" fontId="121" fillId="0" borderId="4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4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0" fillId="0" borderId="0" xfId="0" applyFont="1" applyAlignment="1" quotePrefix="1">
      <alignment horizontal="right" vertical="center"/>
    </xf>
    <xf numFmtId="0" fontId="127" fillId="0" borderId="12" xfId="0" applyFont="1" applyBorder="1" applyAlignment="1">
      <alignment horizontal="center" vertical="center"/>
    </xf>
    <xf numFmtId="0" fontId="24" fillId="0" borderId="21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left" vertical="center" wrapText="1"/>
      <protection/>
    </xf>
    <xf numFmtId="0" fontId="128" fillId="0" borderId="0" xfId="0" applyFont="1" applyAlignment="1">
      <alignment vertical="center"/>
    </xf>
    <xf numFmtId="0" fontId="24" fillId="0" borderId="21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27" fillId="0" borderId="0" xfId="0" applyFont="1" applyBorder="1" applyAlignment="1">
      <alignment horizontal="center" vertical="center"/>
    </xf>
    <xf numFmtId="0" fontId="1" fillId="0" borderId="55" xfId="52" applyFont="1" applyBorder="1" applyAlignment="1">
      <alignment horizontal="center" vertical="center"/>
      <protection/>
    </xf>
    <xf numFmtId="0" fontId="1" fillId="0" borderId="56" xfId="52" applyFont="1" applyBorder="1" applyAlignment="1">
      <alignment horizontal="left" vertical="center" wrapText="1"/>
      <protection/>
    </xf>
    <xf numFmtId="0" fontId="1" fillId="0" borderId="57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left" vertical="center" wrapText="1"/>
      <protection/>
    </xf>
    <xf numFmtId="8" fontId="1" fillId="0" borderId="57" xfId="52" applyNumberFormat="1" applyFont="1" applyBorder="1" applyAlignment="1">
      <alignment horizontal="center" vertical="center"/>
      <protection/>
    </xf>
    <xf numFmtId="0" fontId="129" fillId="0" borderId="50" xfId="5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1" fillId="0" borderId="33" xfId="52" applyNumberFormat="1" applyFont="1" applyFill="1" applyBorder="1" applyAlignment="1">
      <alignment horizontal="right"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1" fillId="0" borderId="60" xfId="52" applyNumberFormat="1" applyFont="1" applyFill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4" fontId="130" fillId="0" borderId="59" xfId="52" applyNumberFormat="1" applyFont="1" applyBorder="1" applyAlignment="1">
      <alignment vertical="center"/>
      <protection/>
    </xf>
    <xf numFmtId="0" fontId="37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30" fillId="0" borderId="61" xfId="0" applyFont="1" applyBorder="1" applyAlignment="1">
      <alignment vertical="center"/>
    </xf>
    <xf numFmtId="4" fontId="130" fillId="0" borderId="61" xfId="0" applyNumberFormat="1" applyFont="1" applyBorder="1" applyAlignment="1">
      <alignment horizontal="right" vertical="center"/>
    </xf>
    <xf numFmtId="0" fontId="0" fillId="0" borderId="62" xfId="0" applyBorder="1" applyAlignment="1">
      <alignment vertical="center"/>
    </xf>
    <xf numFmtId="4" fontId="130" fillId="0" borderId="63" xfId="0" applyNumberFormat="1" applyFont="1" applyBorder="1" applyAlignment="1">
      <alignment horizontal="right" vertical="center"/>
    </xf>
    <xf numFmtId="4" fontId="24" fillId="0" borderId="64" xfId="0" applyNumberFormat="1" applyFont="1" applyBorder="1" applyAlignment="1">
      <alignment vertical="center"/>
    </xf>
    <xf numFmtId="0" fontId="24" fillId="0" borderId="65" xfId="52" applyFont="1" applyBorder="1" applyAlignment="1">
      <alignment horizontal="center" vertical="center"/>
      <protection/>
    </xf>
    <xf numFmtId="0" fontId="1" fillId="0" borderId="66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left" vertical="center" wrapText="1"/>
      <protection/>
    </xf>
    <xf numFmtId="4" fontId="1" fillId="0" borderId="67" xfId="52" applyNumberFormat="1" applyFont="1" applyFill="1" applyBorder="1" applyAlignment="1">
      <alignment horizontal="right" vertical="center"/>
      <protection/>
    </xf>
    <xf numFmtId="0" fontId="0" fillId="0" borderId="66" xfId="0" applyBorder="1" applyAlignment="1">
      <alignment vertical="center"/>
    </xf>
    <xf numFmtId="4" fontId="24" fillId="0" borderId="68" xfId="0" applyNumberFormat="1" applyFont="1" applyBorder="1" applyAlignment="1">
      <alignment vertical="center"/>
    </xf>
    <xf numFmtId="0" fontId="24" fillId="0" borderId="66" xfId="52" applyFont="1" applyBorder="1" applyAlignment="1">
      <alignment horizontal="center" vertical="center"/>
      <protection/>
    </xf>
    <xf numFmtId="0" fontId="1" fillId="0" borderId="66" xfId="52" applyFont="1" applyBorder="1" applyAlignment="1">
      <alignment horizontal="left" vertical="center" wrapText="1"/>
      <protection/>
    </xf>
    <xf numFmtId="4" fontId="1" fillId="0" borderId="67" xfId="52" applyNumberFormat="1" applyFont="1" applyFill="1" applyBorder="1" applyAlignment="1">
      <alignment vertical="center"/>
      <protection/>
    </xf>
    <xf numFmtId="4" fontId="130" fillId="0" borderId="61" xfId="52" applyNumberFormat="1" applyFont="1" applyBorder="1" applyAlignment="1">
      <alignment vertical="center"/>
      <protection/>
    </xf>
    <xf numFmtId="4" fontId="130" fillId="0" borderId="63" xfId="52" applyNumberFormat="1" applyFont="1" applyBorder="1" applyAlignment="1">
      <alignment vertical="center"/>
      <protection/>
    </xf>
    <xf numFmtId="4" fontId="1" fillId="0" borderId="69" xfId="52" applyNumberFormat="1" applyFont="1" applyFill="1" applyBorder="1" applyAlignment="1">
      <alignment vertical="center"/>
      <protection/>
    </xf>
    <xf numFmtId="0" fontId="127" fillId="0" borderId="70" xfId="0" applyFont="1" applyBorder="1" applyAlignment="1">
      <alignment horizontal="center" vertical="center"/>
    </xf>
    <xf numFmtId="4" fontId="1" fillId="0" borderId="67" xfId="52" applyNumberFormat="1" applyFont="1" applyFill="1" applyBorder="1" applyAlignment="1">
      <alignment vertical="center"/>
      <protection/>
    </xf>
    <xf numFmtId="4" fontId="130" fillId="0" borderId="61" xfId="52" applyNumberFormat="1" applyFont="1" applyFill="1" applyBorder="1" applyAlignment="1">
      <alignment vertical="center"/>
      <protection/>
    </xf>
    <xf numFmtId="4" fontId="130" fillId="0" borderId="63" xfId="52" applyNumberFormat="1" applyFont="1" applyFill="1" applyBorder="1" applyAlignment="1">
      <alignment vertical="center"/>
      <protection/>
    </xf>
    <xf numFmtId="4" fontId="1" fillId="0" borderId="69" xfId="52" applyNumberFormat="1" applyFont="1" applyFill="1" applyBorder="1" applyAlignment="1">
      <alignment vertical="center"/>
      <protection/>
    </xf>
    <xf numFmtId="4" fontId="130" fillId="0" borderId="71" xfId="52" applyNumberFormat="1" applyFont="1" applyBorder="1" applyAlignment="1">
      <alignment vertical="center"/>
      <protection/>
    </xf>
    <xf numFmtId="4" fontId="130" fillId="0" borderId="72" xfId="52" applyNumberFormat="1" applyFont="1" applyBorder="1" applyAlignment="1">
      <alignment vertical="center"/>
      <protection/>
    </xf>
    <xf numFmtId="0" fontId="24" fillId="0" borderId="65" xfId="52" applyFont="1" applyFill="1" applyBorder="1" applyAlignment="1">
      <alignment horizontal="center" vertical="center"/>
      <protection/>
    </xf>
    <xf numFmtId="0" fontId="1" fillId="0" borderId="66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0" fontId="130" fillId="0" borderId="73" xfId="0" applyFont="1" applyBorder="1" applyAlignment="1">
      <alignment vertical="center"/>
    </xf>
    <xf numFmtId="4" fontId="130" fillId="0" borderId="74" xfId="52" applyNumberFormat="1" applyFont="1" applyBorder="1" applyAlignment="1">
      <alignment vertical="center"/>
      <protection/>
    </xf>
    <xf numFmtId="4" fontId="130" fillId="0" borderId="75" xfId="52" applyNumberFormat="1" applyFont="1" applyBorder="1" applyAlignment="1">
      <alignment vertical="center"/>
      <protection/>
    </xf>
    <xf numFmtId="4" fontId="24" fillId="0" borderId="70" xfId="0" applyNumberFormat="1" applyFont="1" applyFill="1" applyBorder="1" applyAlignment="1">
      <alignment vertical="center"/>
    </xf>
    <xf numFmtId="4" fontId="130" fillId="0" borderId="21" xfId="52" applyNumberFormat="1" applyFont="1" applyBorder="1" applyAlignment="1">
      <alignment vertical="center"/>
      <protection/>
    </xf>
    <xf numFmtId="164" fontId="1" fillId="0" borderId="12" xfId="0" applyNumberFormat="1" applyFont="1" applyFill="1" applyBorder="1" applyAlignment="1" quotePrefix="1">
      <alignment horizontal="right" vertical="center"/>
    </xf>
    <xf numFmtId="0" fontId="0" fillId="0" borderId="0" xfId="52" applyFont="1">
      <alignment/>
      <protection/>
    </xf>
    <xf numFmtId="0" fontId="4" fillId="0" borderId="0" xfId="52" applyFont="1" applyFill="1">
      <alignment/>
      <protection/>
    </xf>
    <xf numFmtId="0" fontId="30" fillId="0" borderId="0" xfId="52" applyFont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37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/>
      <protection/>
    </xf>
    <xf numFmtId="4" fontId="0" fillId="0" borderId="33" xfId="52" applyNumberFormat="1" applyFont="1" applyBorder="1" applyAlignment="1">
      <alignment vertical="center"/>
      <protection/>
    </xf>
    <xf numFmtId="0" fontId="24" fillId="0" borderId="12" xfId="52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4" fontId="24" fillId="0" borderId="12" xfId="52" applyNumberFormat="1" applyFont="1" applyBorder="1" applyAlignment="1">
      <alignment vertical="center"/>
      <protection/>
    </xf>
    <xf numFmtId="4" fontId="24" fillId="0" borderId="33" xfId="52" applyNumberFormat="1" applyFont="1" applyBorder="1" applyAlignment="1">
      <alignment vertical="center"/>
      <protection/>
    </xf>
    <xf numFmtId="4" fontId="0" fillId="0" borderId="12" xfId="52" applyNumberFormat="1" applyFont="1" applyFill="1" applyBorder="1" applyAlignment="1">
      <alignment vertical="center"/>
      <protection/>
    </xf>
    <xf numFmtId="4" fontId="24" fillId="0" borderId="12" xfId="52" applyNumberFormat="1" applyFont="1" applyFill="1" applyBorder="1" applyAlignment="1">
      <alignment vertical="center"/>
      <protection/>
    </xf>
    <xf numFmtId="4" fontId="24" fillId="0" borderId="33" xfId="52" applyNumberFormat="1" applyFont="1" applyFill="1" applyBorder="1" applyAlignment="1">
      <alignment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center" vertical="center"/>
      <protection/>
    </xf>
    <xf numFmtId="0" fontId="0" fillId="0" borderId="22" xfId="52" applyFont="1" applyBorder="1" applyAlignment="1">
      <alignment vertical="center"/>
      <protection/>
    </xf>
    <xf numFmtId="0" fontId="0" fillId="0" borderId="76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1"/>
      <protection/>
    </xf>
    <xf numFmtId="0" fontId="0" fillId="0" borderId="12" xfId="52" applyFont="1" applyBorder="1" applyAlignment="1">
      <alignment vertical="center"/>
      <protection/>
    </xf>
    <xf numFmtId="0" fontId="0" fillId="0" borderId="33" xfId="52" applyFont="1" applyBorder="1" applyAlignment="1">
      <alignment vertical="center"/>
      <protection/>
    </xf>
    <xf numFmtId="0" fontId="0" fillId="0" borderId="7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2"/>
      <protection/>
    </xf>
    <xf numFmtId="0" fontId="7" fillId="0" borderId="40" xfId="52" applyFont="1" applyBorder="1" applyAlignment="1">
      <alignment horizontal="center" vertical="center"/>
      <protection/>
    </xf>
    <xf numFmtId="4" fontId="7" fillId="0" borderId="40" xfId="52" applyNumberFormat="1" applyFont="1" applyBorder="1" applyAlignment="1">
      <alignment vertical="center"/>
      <protection/>
    </xf>
    <xf numFmtId="4" fontId="7" fillId="0" borderId="42" xfId="52" applyNumberFormat="1" applyFont="1" applyBorder="1" applyAlignment="1">
      <alignment vertical="center"/>
      <protection/>
    </xf>
    <xf numFmtId="0" fontId="46" fillId="0" borderId="0" xfId="52" applyFont="1">
      <alignment/>
      <protection/>
    </xf>
    <xf numFmtId="0" fontId="3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" fontId="111" fillId="0" borderId="12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1" fillId="0" borderId="33" xfId="0" applyNumberFormat="1" applyFont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164" fontId="113" fillId="0" borderId="13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5" fillId="0" borderId="0" xfId="0" applyNumberFormat="1" applyFont="1" applyBorder="1" applyAlignment="1">
      <alignment horizontal="left" vertical="center" wrapText="1"/>
    </xf>
    <xf numFmtId="0" fontId="111" fillId="0" borderId="33" xfId="0" applyFont="1" applyBorder="1" applyAlignment="1">
      <alignment horizontal="center" vertical="center"/>
    </xf>
    <xf numFmtId="0" fontId="111" fillId="0" borderId="60" xfId="0" applyFont="1" applyBorder="1" applyAlignment="1">
      <alignment horizontal="center" vertical="center"/>
    </xf>
    <xf numFmtId="0" fontId="11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1" fillId="0" borderId="78" xfId="0" applyFont="1" applyBorder="1" applyAlignment="1">
      <alignment horizontal="center" vertical="center"/>
    </xf>
    <xf numFmtId="0" fontId="111" fillId="0" borderId="79" xfId="0" applyFont="1" applyBorder="1" applyAlignment="1">
      <alignment horizontal="center" vertical="center"/>
    </xf>
    <xf numFmtId="0" fontId="111" fillId="0" borderId="80" xfId="0" applyFont="1" applyBorder="1" applyAlignment="1">
      <alignment horizontal="center" vertical="center"/>
    </xf>
    <xf numFmtId="0" fontId="4" fillId="0" borderId="81" xfId="52" applyFont="1" applyBorder="1" applyAlignment="1">
      <alignment horizontal="center" vertical="center"/>
      <protection/>
    </xf>
    <xf numFmtId="0" fontId="4" fillId="0" borderId="82" xfId="52" applyFont="1" applyBorder="1" applyAlignment="1">
      <alignment horizontal="center" vertical="center"/>
      <protection/>
    </xf>
    <xf numFmtId="0" fontId="4" fillId="0" borderId="83" xfId="52" applyFont="1" applyBorder="1" applyAlignment="1">
      <alignment horizontal="center" vertical="center"/>
      <protection/>
    </xf>
    <xf numFmtId="49" fontId="4" fillId="0" borderId="84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65" xfId="52" applyNumberFormat="1" applyFont="1" applyBorder="1" applyAlignment="1">
      <alignment vertical="center"/>
      <protection/>
    </xf>
    <xf numFmtId="0" fontId="0" fillId="0" borderId="6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9" fillId="0" borderId="31" xfId="52" applyFont="1" applyBorder="1" applyAlignment="1">
      <alignment horizontal="center" vertical="center"/>
      <protection/>
    </xf>
    <xf numFmtId="0" fontId="129" fillId="0" borderId="59" xfId="52" applyFont="1" applyBorder="1" applyAlignment="1">
      <alignment horizontal="center" vertical="center"/>
      <protection/>
    </xf>
    <xf numFmtId="49" fontId="4" fillId="0" borderId="71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65" xfId="52" applyNumberFormat="1" applyFont="1" applyBorder="1" applyAlignment="1">
      <alignment horizontal="left" vertical="center"/>
      <protection/>
    </xf>
    <xf numFmtId="49" fontId="4" fillId="0" borderId="84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65" xfId="52" applyNumberFormat="1" applyFont="1" applyFill="1" applyBorder="1" applyAlignment="1">
      <alignment horizontal="left" vertical="center"/>
      <protection/>
    </xf>
    <xf numFmtId="0" fontId="4" fillId="0" borderId="86" xfId="52" applyFont="1" applyBorder="1" applyAlignment="1">
      <alignment horizontal="center" vertical="center"/>
      <protection/>
    </xf>
    <xf numFmtId="0" fontId="4" fillId="0" borderId="87" xfId="52" applyFont="1" applyBorder="1" applyAlignment="1">
      <alignment horizontal="center" vertical="center"/>
      <protection/>
    </xf>
    <xf numFmtId="0" fontId="4" fillId="0" borderId="88" xfId="52" applyFont="1" applyBorder="1" applyAlignment="1">
      <alignment horizontal="center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49" fontId="4" fillId="0" borderId="90" xfId="52" applyNumberFormat="1" applyFont="1" applyBorder="1" applyAlignment="1">
      <alignment horizontal="left" vertical="center"/>
      <protection/>
    </xf>
    <xf numFmtId="49" fontId="4" fillId="0" borderId="91" xfId="52" applyNumberFormat="1" applyFont="1" applyBorder="1" applyAlignment="1">
      <alignment horizontal="left" vertical="center"/>
      <protection/>
    </xf>
    <xf numFmtId="0" fontId="0" fillId="0" borderId="73" xfId="0" applyBorder="1" applyAlignment="1">
      <alignment horizontal="center" vertical="center"/>
    </xf>
    <xf numFmtId="0" fontId="4" fillId="0" borderId="92" xfId="52" applyFont="1" applyBorder="1" applyAlignment="1">
      <alignment horizontal="center" vertical="center"/>
      <protection/>
    </xf>
    <xf numFmtId="0" fontId="4" fillId="0" borderId="93" xfId="52" applyFont="1" applyBorder="1" applyAlignment="1">
      <alignment horizontal="center" vertical="center"/>
      <protection/>
    </xf>
    <xf numFmtId="0" fontId="4" fillId="0" borderId="94" xfId="52" applyFont="1" applyBorder="1" applyAlignment="1">
      <alignment horizontal="center" vertical="center"/>
      <protection/>
    </xf>
    <xf numFmtId="49" fontId="4" fillId="0" borderId="84" xfId="52" applyNumberFormat="1" applyFont="1" applyBorder="1" applyAlignment="1">
      <alignment horizontal="left" vertical="center"/>
      <protection/>
    </xf>
    <xf numFmtId="49" fontId="4" fillId="0" borderId="84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84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5" xfId="52" applyNumberFormat="1" applyFont="1" applyBorder="1" applyAlignment="1">
      <alignment horizontal="left" vertical="center" wrapText="1"/>
      <protection/>
    </xf>
    <xf numFmtId="0" fontId="7" fillId="0" borderId="39" xfId="52" applyFont="1" applyBorder="1" applyAlignment="1">
      <alignment horizontal="center" vertical="center"/>
      <protection/>
    </xf>
    <xf numFmtId="0" fontId="7" fillId="0" borderId="40" xfId="52" applyFont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5" fillId="33" borderId="95" xfId="52" applyFont="1" applyFill="1" applyBorder="1" applyAlignment="1">
      <alignment horizontal="center" vertical="center" wrapText="1"/>
      <protection/>
    </xf>
    <xf numFmtId="0" fontId="7" fillId="33" borderId="96" xfId="52" applyFont="1" applyFill="1" applyBorder="1" applyAlignment="1">
      <alignment horizontal="center" vertical="center" wrapText="1"/>
      <protection/>
    </xf>
    <xf numFmtId="0" fontId="7" fillId="33" borderId="50" xfId="52" applyFont="1" applyFill="1" applyBorder="1" applyAlignment="1">
      <alignment horizontal="center" vertical="center" wrapText="1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44" xfId="52" applyFont="1" applyFill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45" xfId="52" applyFont="1" applyFill="1" applyBorder="1" applyAlignment="1">
      <alignment horizontal="center" vertical="center" wrapText="1"/>
      <protection/>
    </xf>
    <xf numFmtId="0" fontId="7" fillId="33" borderId="97" xfId="52" applyFont="1" applyFill="1" applyBorder="1" applyAlignment="1">
      <alignment horizontal="center" vertical="center" wrapText="1"/>
      <protection/>
    </xf>
    <xf numFmtId="0" fontId="7" fillId="33" borderId="98" xfId="52" applyFont="1" applyFill="1" applyBorder="1" applyAlignment="1">
      <alignment horizontal="center" vertical="center" wrapText="1"/>
      <protection/>
    </xf>
    <xf numFmtId="0" fontId="7" fillId="33" borderId="46" xfId="52" applyFont="1" applyFill="1" applyBorder="1" applyAlignment="1">
      <alignment horizontal="center" vertical="center" wrapText="1"/>
      <protection/>
    </xf>
    <xf numFmtId="0" fontId="7" fillId="33" borderId="44" xfId="52" applyFont="1" applyFill="1" applyBorder="1" applyAlignment="1">
      <alignment horizontal="center" vertical="center" wrapText="1"/>
      <protection/>
    </xf>
    <xf numFmtId="0" fontId="7" fillId="33" borderId="34" xfId="52" applyFont="1" applyFill="1" applyBorder="1" applyAlignment="1">
      <alignment horizontal="center" vertical="center" wrapText="1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60" xfId="52" applyFont="1" applyFill="1" applyBorder="1" applyAlignment="1">
      <alignment horizontal="center" vertical="center" wrapText="1"/>
      <protection/>
    </xf>
    <xf numFmtId="0" fontId="7" fillId="33" borderId="6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7"/>
  <sheetViews>
    <sheetView zoomScalePageLayoutView="0" workbookViewId="0" topLeftCell="A119">
      <selection activeCell="B127" sqref="B127:I127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347</v>
      </c>
    </row>
    <row r="2" spans="2:8" ht="15.75" customHeight="1">
      <c r="B2" s="100"/>
      <c r="H2" s="104" t="s">
        <v>394</v>
      </c>
    </row>
    <row r="3" ht="12.75">
      <c r="H3" s="104" t="s">
        <v>395</v>
      </c>
    </row>
    <row r="4" ht="18.75">
      <c r="E4" s="98"/>
    </row>
    <row r="5" spans="5:8" ht="8.25" customHeight="1">
      <c r="E5" s="102"/>
      <c r="H5" s="88"/>
    </row>
    <row r="6" spans="3:7" ht="18.75" customHeight="1">
      <c r="C6" s="2"/>
      <c r="D6" s="3"/>
      <c r="E6" s="819" t="s">
        <v>393</v>
      </c>
      <c r="F6" s="819"/>
      <c r="G6" s="819"/>
    </row>
    <row r="7" spans="5:9" ht="12" customHeight="1" thickBot="1">
      <c r="E7" s="4"/>
      <c r="F7" s="69"/>
      <c r="I7" s="5"/>
    </row>
    <row r="8" spans="2:9" s="6" customFormat="1" ht="15" customHeight="1">
      <c r="B8" s="826" t="s">
        <v>0</v>
      </c>
      <c r="C8" s="828" t="s">
        <v>1</v>
      </c>
      <c r="D8" s="830" t="s">
        <v>2</v>
      </c>
      <c r="E8" s="832" t="s">
        <v>3</v>
      </c>
      <c r="F8" s="824" t="s">
        <v>323</v>
      </c>
      <c r="G8" s="834" t="s">
        <v>344</v>
      </c>
      <c r="H8" s="820" t="s">
        <v>345</v>
      </c>
      <c r="I8" s="822" t="s">
        <v>346</v>
      </c>
    </row>
    <row r="9" spans="2:9" s="6" customFormat="1" ht="15" customHeight="1" thickBot="1">
      <c r="B9" s="827"/>
      <c r="C9" s="829"/>
      <c r="D9" s="831"/>
      <c r="E9" s="833"/>
      <c r="F9" s="825"/>
      <c r="G9" s="835"/>
      <c r="H9" s="821"/>
      <c r="I9" s="823"/>
    </row>
    <row r="10" spans="2:9" s="8" customFormat="1" ht="9.75" customHeight="1" thickBot="1">
      <c r="B10" s="311">
        <v>1</v>
      </c>
      <c r="C10" s="312">
        <v>2</v>
      </c>
      <c r="D10" s="312">
        <v>3</v>
      </c>
      <c r="E10" s="312">
        <v>4</v>
      </c>
      <c r="F10" s="313">
        <v>5</v>
      </c>
      <c r="G10" s="313">
        <v>6</v>
      </c>
      <c r="H10" s="313">
        <v>7</v>
      </c>
      <c r="I10" s="314">
        <v>8</v>
      </c>
    </row>
    <row r="11" spans="2:9" s="8" customFormat="1" ht="14.25" customHeight="1" thickBot="1">
      <c r="B11" s="126" t="s">
        <v>65</v>
      </c>
      <c r="C11" s="127"/>
      <c r="D11" s="127"/>
      <c r="E11" s="136" t="s">
        <v>66</v>
      </c>
      <c r="F11" s="222">
        <f>F12+F14</f>
        <v>916516.4</v>
      </c>
      <c r="G11" s="222">
        <f>G12+G14</f>
        <v>0</v>
      </c>
      <c r="H11" s="222">
        <f>H12+H14</f>
        <v>916516.4</v>
      </c>
      <c r="I11" s="289"/>
    </row>
    <row r="12" spans="2:9" s="8" customFormat="1" ht="15" customHeight="1">
      <c r="B12" s="286"/>
      <c r="C12" s="124" t="s">
        <v>67</v>
      </c>
      <c r="D12" s="123"/>
      <c r="E12" s="125" t="s">
        <v>167</v>
      </c>
      <c r="F12" s="287">
        <f>F13</f>
        <v>300000</v>
      </c>
      <c r="G12" s="288"/>
      <c r="H12" s="287">
        <f>H13</f>
        <v>300000</v>
      </c>
      <c r="I12" s="315"/>
    </row>
    <row r="13" spans="2:9" s="8" customFormat="1" ht="18" customHeight="1">
      <c r="B13" s="497"/>
      <c r="C13" s="498"/>
      <c r="D13" s="169" t="s">
        <v>324</v>
      </c>
      <c r="E13" s="84" t="s">
        <v>325</v>
      </c>
      <c r="F13" s="499">
        <v>300000</v>
      </c>
      <c r="G13" s="498"/>
      <c r="H13" s="247">
        <f>F13+G13</f>
        <v>300000</v>
      </c>
      <c r="I13" s="500"/>
    </row>
    <row r="14" spans="2:9" s="8" customFormat="1" ht="18" customHeight="1">
      <c r="B14" s="497"/>
      <c r="C14" s="152" t="s">
        <v>200</v>
      </c>
      <c r="D14" s="151"/>
      <c r="E14" s="121" t="s">
        <v>41</v>
      </c>
      <c r="F14" s="225">
        <f>F15</f>
        <v>616516.4</v>
      </c>
      <c r="G14" s="225">
        <f>G15</f>
        <v>0</v>
      </c>
      <c r="H14" s="225">
        <f>H15</f>
        <v>616516.4</v>
      </c>
      <c r="I14" s="500"/>
    </row>
    <row r="15" spans="2:9" s="8" customFormat="1" ht="45.75" thickBot="1">
      <c r="B15" s="58"/>
      <c r="C15" s="7"/>
      <c r="D15" s="16">
        <v>2010</v>
      </c>
      <c r="E15" s="84" t="s">
        <v>247</v>
      </c>
      <c r="F15" s="223">
        <v>616516.4</v>
      </c>
      <c r="G15" s="501"/>
      <c r="H15" s="291">
        <f>F15+G15</f>
        <v>616516.4</v>
      </c>
      <c r="I15" s="511" t="s">
        <v>391</v>
      </c>
    </row>
    <row r="16" spans="2:9" s="8" customFormat="1" ht="14.25" customHeight="1" thickBot="1">
      <c r="B16" s="126" t="s">
        <v>4</v>
      </c>
      <c r="C16" s="127"/>
      <c r="D16" s="127"/>
      <c r="E16" s="128" t="s">
        <v>5</v>
      </c>
      <c r="F16" s="224">
        <f>F17</f>
        <v>8000</v>
      </c>
      <c r="G16" s="294"/>
      <c r="H16" s="224">
        <f>H17</f>
        <v>8000</v>
      </c>
      <c r="I16" s="295"/>
    </row>
    <row r="17" spans="2:11" s="8" customFormat="1" ht="15" customHeight="1">
      <c r="B17" s="59"/>
      <c r="C17" s="111" t="s">
        <v>6</v>
      </c>
      <c r="D17" s="112"/>
      <c r="E17" s="113" t="s">
        <v>7</v>
      </c>
      <c r="F17" s="225">
        <f>F18</f>
        <v>8000</v>
      </c>
      <c r="G17" s="292"/>
      <c r="H17" s="225">
        <f>H18</f>
        <v>8000</v>
      </c>
      <c r="I17" s="316"/>
      <c r="K17" s="9"/>
    </row>
    <row r="18" spans="2:11" s="8" customFormat="1" ht="24.75" customHeight="1" thickBot="1">
      <c r="B18" s="60"/>
      <c r="C18" s="11"/>
      <c r="D18" s="12" t="s">
        <v>8</v>
      </c>
      <c r="E18" s="210" t="s">
        <v>280</v>
      </c>
      <c r="F18" s="226">
        <v>8000</v>
      </c>
      <c r="G18" s="10"/>
      <c r="H18" s="291">
        <f>F18+G18</f>
        <v>8000</v>
      </c>
      <c r="I18" s="317"/>
      <c r="K18" s="13"/>
    </row>
    <row r="19" spans="2:11" s="8" customFormat="1" ht="17.25" customHeight="1" thickBot="1">
      <c r="B19" s="139" t="s">
        <v>81</v>
      </c>
      <c r="C19" s="135"/>
      <c r="D19" s="135"/>
      <c r="E19" s="136" t="s">
        <v>68</v>
      </c>
      <c r="F19" s="224">
        <f aca="true" t="shared" si="0" ref="F19:H20">F20</f>
        <v>0</v>
      </c>
      <c r="G19" s="224">
        <f t="shared" si="0"/>
        <v>118500</v>
      </c>
      <c r="H19" s="224">
        <f t="shared" si="0"/>
        <v>118500</v>
      </c>
      <c r="I19" s="649"/>
      <c r="K19" s="13"/>
    </row>
    <row r="20" spans="2:11" s="8" customFormat="1" ht="17.25" customHeight="1">
      <c r="B20" s="650"/>
      <c r="C20" s="651" t="s">
        <v>84</v>
      </c>
      <c r="D20" s="652"/>
      <c r="E20" s="653" t="s">
        <v>162</v>
      </c>
      <c r="F20" s="654">
        <f t="shared" si="0"/>
        <v>0</v>
      </c>
      <c r="G20" s="654">
        <f t="shared" si="0"/>
        <v>118500</v>
      </c>
      <c r="H20" s="654">
        <f t="shared" si="0"/>
        <v>118500</v>
      </c>
      <c r="I20" s="655"/>
      <c r="K20" s="13"/>
    </row>
    <row r="21" spans="2:11" s="8" customFormat="1" ht="36.75" thickBot="1">
      <c r="B21" s="656"/>
      <c r="C21" s="657"/>
      <c r="D21" s="658">
        <v>6300</v>
      </c>
      <c r="E21" s="406" t="s">
        <v>457</v>
      </c>
      <c r="F21" s="426">
        <v>0</v>
      </c>
      <c r="G21" s="659">
        <v>118500</v>
      </c>
      <c r="H21" s="291">
        <f>F21+G21</f>
        <v>118500</v>
      </c>
      <c r="I21" s="660" t="s">
        <v>458</v>
      </c>
      <c r="K21" s="13"/>
    </row>
    <row r="22" spans="2:11" s="8" customFormat="1" ht="15" customHeight="1" thickBot="1">
      <c r="B22" s="129">
        <v>700</v>
      </c>
      <c r="C22" s="127"/>
      <c r="D22" s="127"/>
      <c r="E22" s="204" t="s">
        <v>9</v>
      </c>
      <c r="F22" s="224">
        <f>F23</f>
        <v>207339</v>
      </c>
      <c r="G22" s="294"/>
      <c r="H22" s="224">
        <f>H23</f>
        <v>207339</v>
      </c>
      <c r="I22" s="295"/>
      <c r="K22" s="9"/>
    </row>
    <row r="23" spans="2:11" s="8" customFormat="1" ht="15" customHeight="1">
      <c r="B23" s="59"/>
      <c r="C23" s="114">
        <v>70005</v>
      </c>
      <c r="D23" s="112"/>
      <c r="E23" s="209" t="s">
        <v>10</v>
      </c>
      <c r="F23" s="225">
        <f>F24+F25+F26</f>
        <v>207339</v>
      </c>
      <c r="G23" s="292"/>
      <c r="H23" s="225">
        <f>H24+H25+H26</f>
        <v>207339</v>
      </c>
      <c r="I23" s="316"/>
      <c r="K23" s="9"/>
    </row>
    <row r="24" spans="2:11" s="8" customFormat="1" ht="16.5" customHeight="1">
      <c r="B24" s="61"/>
      <c r="C24" s="14"/>
      <c r="D24" s="193" t="s">
        <v>269</v>
      </c>
      <c r="E24" s="194" t="s">
        <v>270</v>
      </c>
      <c r="F24" s="227">
        <v>12339</v>
      </c>
      <c r="G24" s="14"/>
      <c r="H24" s="247">
        <f>F24+G24</f>
        <v>12339</v>
      </c>
      <c r="I24" s="318"/>
      <c r="K24" s="9"/>
    </row>
    <row r="25" spans="2:11" s="8" customFormat="1" ht="27" customHeight="1">
      <c r="B25" s="61"/>
      <c r="C25" s="14"/>
      <c r="D25" s="15" t="s">
        <v>8</v>
      </c>
      <c r="E25" s="211" t="s">
        <v>281</v>
      </c>
      <c r="F25" s="228">
        <v>95000</v>
      </c>
      <c r="G25" s="14"/>
      <c r="H25" s="247">
        <f>F25+G25</f>
        <v>95000</v>
      </c>
      <c r="I25" s="318"/>
      <c r="K25" s="9"/>
    </row>
    <row r="26" spans="2:11" s="8" customFormat="1" ht="27" customHeight="1" thickBot="1">
      <c r="B26" s="60"/>
      <c r="C26" s="10"/>
      <c r="D26" s="12" t="s">
        <v>222</v>
      </c>
      <c r="E26" s="210" t="s">
        <v>341</v>
      </c>
      <c r="F26" s="226">
        <v>100000</v>
      </c>
      <c r="G26" s="10"/>
      <c r="H26" s="291">
        <f>F26+G26</f>
        <v>100000</v>
      </c>
      <c r="I26" s="317"/>
      <c r="K26" s="9"/>
    </row>
    <row r="27" spans="2:11" s="8" customFormat="1" ht="15" customHeight="1" thickBot="1">
      <c r="B27" s="129">
        <v>750</v>
      </c>
      <c r="C27" s="127"/>
      <c r="D27" s="127"/>
      <c r="E27" s="204" t="s">
        <v>11</v>
      </c>
      <c r="F27" s="224">
        <f>F28+F30+F34</f>
        <v>100283</v>
      </c>
      <c r="G27" s="294"/>
      <c r="H27" s="224">
        <f>H28+H30+H34</f>
        <v>100283</v>
      </c>
      <c r="I27" s="295"/>
      <c r="K27" s="9"/>
    </row>
    <row r="28" spans="2:11" s="8" customFormat="1" ht="15" customHeight="1">
      <c r="B28" s="59"/>
      <c r="C28" s="114">
        <v>75011</v>
      </c>
      <c r="D28" s="112"/>
      <c r="E28" s="209" t="s">
        <v>12</v>
      </c>
      <c r="F28" s="225">
        <f>F29</f>
        <v>69783</v>
      </c>
      <c r="G28" s="292"/>
      <c r="H28" s="225">
        <f>H29</f>
        <v>69783</v>
      </c>
      <c r="I28" s="316"/>
      <c r="K28" s="9"/>
    </row>
    <row r="29" spans="2:11" s="8" customFormat="1" ht="36">
      <c r="B29" s="61"/>
      <c r="C29" s="14"/>
      <c r="D29" s="16">
        <v>2010</v>
      </c>
      <c r="E29" s="212" t="s">
        <v>234</v>
      </c>
      <c r="F29" s="228">
        <v>69783</v>
      </c>
      <c r="G29" s="14"/>
      <c r="H29" s="247">
        <f>F29+G29</f>
        <v>69783</v>
      </c>
      <c r="I29" s="318"/>
      <c r="K29" s="17"/>
    </row>
    <row r="30" spans="2:9" s="8" customFormat="1" ht="15" customHeight="1">
      <c r="B30" s="61"/>
      <c r="C30" s="115">
        <v>75023</v>
      </c>
      <c r="D30" s="116"/>
      <c r="E30" s="202" t="s">
        <v>13</v>
      </c>
      <c r="F30" s="229">
        <f>F31+F32+F33</f>
        <v>30000</v>
      </c>
      <c r="G30" s="245"/>
      <c r="H30" s="229">
        <f>H31+H32+H33</f>
        <v>30000</v>
      </c>
      <c r="I30" s="318"/>
    </row>
    <row r="31" spans="2:9" s="8" customFormat="1" ht="26.25" customHeight="1">
      <c r="B31" s="61"/>
      <c r="C31" s="14"/>
      <c r="D31" s="15" t="s">
        <v>14</v>
      </c>
      <c r="E31" s="194" t="s">
        <v>342</v>
      </c>
      <c r="F31" s="228">
        <v>6000</v>
      </c>
      <c r="G31" s="14"/>
      <c r="H31" s="247">
        <f>F31+G31</f>
        <v>6000</v>
      </c>
      <c r="I31" s="318"/>
    </row>
    <row r="32" spans="2:9" s="8" customFormat="1" ht="15.75" customHeight="1">
      <c r="B32" s="61"/>
      <c r="C32" s="14"/>
      <c r="D32" s="15" t="s">
        <v>16</v>
      </c>
      <c r="E32" s="194" t="s">
        <v>283</v>
      </c>
      <c r="F32" s="228">
        <v>22000</v>
      </c>
      <c r="G32" s="14"/>
      <c r="H32" s="247">
        <f>F32+G32</f>
        <v>22000</v>
      </c>
      <c r="I32" s="318"/>
    </row>
    <row r="33" spans="2:9" s="8" customFormat="1" ht="15.75" customHeight="1">
      <c r="B33" s="61"/>
      <c r="C33" s="14"/>
      <c r="D33" s="15" t="s">
        <v>226</v>
      </c>
      <c r="E33" s="84" t="s">
        <v>250</v>
      </c>
      <c r="F33" s="228">
        <v>2000</v>
      </c>
      <c r="G33" s="14"/>
      <c r="H33" s="247">
        <f>F33+G33</f>
        <v>2000</v>
      </c>
      <c r="I33" s="318"/>
    </row>
    <row r="34" spans="2:9" s="8" customFormat="1" ht="15" customHeight="1">
      <c r="B34" s="61"/>
      <c r="C34" s="115">
        <v>75085</v>
      </c>
      <c r="D34" s="116"/>
      <c r="E34" s="202" t="s">
        <v>312</v>
      </c>
      <c r="F34" s="229">
        <f>F35</f>
        <v>500</v>
      </c>
      <c r="G34" s="14"/>
      <c r="H34" s="229">
        <f>H35</f>
        <v>500</v>
      </c>
      <c r="I34" s="318"/>
    </row>
    <row r="35" spans="2:9" s="8" customFormat="1" ht="16.5" customHeight="1" thickBot="1">
      <c r="B35" s="180"/>
      <c r="C35" s="181"/>
      <c r="D35" s="12" t="s">
        <v>16</v>
      </c>
      <c r="E35" s="210" t="s">
        <v>283</v>
      </c>
      <c r="F35" s="226">
        <v>500</v>
      </c>
      <c r="G35" s="10"/>
      <c r="H35" s="291">
        <f>F35+G35</f>
        <v>500</v>
      </c>
      <c r="I35" s="317"/>
    </row>
    <row r="36" spans="2:9" s="8" customFormat="1" ht="42" customHeight="1" thickBot="1">
      <c r="B36" s="129">
        <v>751</v>
      </c>
      <c r="C36" s="127"/>
      <c r="D36" s="127"/>
      <c r="E36" s="197" t="s">
        <v>205</v>
      </c>
      <c r="F36" s="224">
        <f aca="true" t="shared" si="1" ref="F36:H37">F37</f>
        <v>588</v>
      </c>
      <c r="G36" s="224">
        <f t="shared" si="1"/>
        <v>1174</v>
      </c>
      <c r="H36" s="224">
        <f t="shared" si="1"/>
        <v>1762</v>
      </c>
      <c r="I36" s="295"/>
    </row>
    <row r="37" spans="2:11" s="8" customFormat="1" ht="25.5" customHeight="1">
      <c r="B37" s="59"/>
      <c r="C37" s="114">
        <v>75101</v>
      </c>
      <c r="D37" s="112"/>
      <c r="E37" s="205" t="s">
        <v>17</v>
      </c>
      <c r="F37" s="225">
        <f t="shared" si="1"/>
        <v>588</v>
      </c>
      <c r="G37" s="225">
        <f t="shared" si="1"/>
        <v>1174</v>
      </c>
      <c r="H37" s="225">
        <f t="shared" si="1"/>
        <v>1762</v>
      </c>
      <c r="I37" s="316"/>
      <c r="K37" s="9"/>
    </row>
    <row r="38" spans="2:11" s="8" customFormat="1" ht="38.25" customHeight="1" thickBot="1">
      <c r="B38" s="60"/>
      <c r="C38" s="10"/>
      <c r="D38" s="19">
        <v>2010</v>
      </c>
      <c r="E38" s="85" t="s">
        <v>236</v>
      </c>
      <c r="F38" s="226">
        <v>588</v>
      </c>
      <c r="G38" s="327">
        <v>1174</v>
      </c>
      <c r="H38" s="291">
        <f>F38+G38</f>
        <v>1762</v>
      </c>
      <c r="I38" s="513" t="s">
        <v>455</v>
      </c>
      <c r="K38" s="13"/>
    </row>
    <row r="39" spans="2:9" ht="55.5" customHeight="1" thickBot="1">
      <c r="B39" s="129">
        <v>756</v>
      </c>
      <c r="C39" s="127"/>
      <c r="D39" s="127"/>
      <c r="E39" s="197" t="s">
        <v>211</v>
      </c>
      <c r="F39" s="224">
        <f>F40+F42+F49+F57+F67</f>
        <v>13816157</v>
      </c>
      <c r="G39" s="224">
        <f>G40+G42+G49+G57+G67</f>
        <v>0</v>
      </c>
      <c r="H39" s="224">
        <f>H40+H42+H49+H57+H67</f>
        <v>13816157</v>
      </c>
      <c r="I39" s="21"/>
    </row>
    <row r="40" spans="2:9" ht="16.5" customHeight="1">
      <c r="B40" s="167"/>
      <c r="C40" s="114">
        <v>75601</v>
      </c>
      <c r="D40" s="168"/>
      <c r="E40" s="205" t="s">
        <v>203</v>
      </c>
      <c r="F40" s="225">
        <f>F41</f>
        <v>20000</v>
      </c>
      <c r="G40" s="293"/>
      <c r="H40" s="225">
        <f>H41</f>
        <v>20000</v>
      </c>
      <c r="I40" s="319"/>
    </row>
    <row r="41" spans="2:9" ht="24">
      <c r="B41" s="105"/>
      <c r="C41" s="106"/>
      <c r="D41" s="15" t="s">
        <v>23</v>
      </c>
      <c r="E41" s="194" t="s">
        <v>276</v>
      </c>
      <c r="F41" s="230">
        <v>20000</v>
      </c>
      <c r="G41" s="249"/>
      <c r="H41" s="247">
        <f>F41+G41</f>
        <v>20000</v>
      </c>
      <c r="I41" s="87"/>
    </row>
    <row r="42" spans="2:9" s="22" customFormat="1" ht="41.25" customHeight="1">
      <c r="B42" s="62"/>
      <c r="C42" s="114">
        <v>75615</v>
      </c>
      <c r="D42" s="112"/>
      <c r="E42" s="205" t="s">
        <v>206</v>
      </c>
      <c r="F42" s="225">
        <f>F43+F44+F45+F46+F47+F48</f>
        <v>3299000</v>
      </c>
      <c r="G42" s="250"/>
      <c r="H42" s="225">
        <f>H43+H44+H45+H46+H47+H48</f>
        <v>3299000</v>
      </c>
      <c r="I42" s="320"/>
    </row>
    <row r="43" spans="2:9" s="22" customFormat="1" ht="15" customHeight="1">
      <c r="B43" s="63"/>
      <c r="C43" s="23"/>
      <c r="D43" s="15" t="s">
        <v>19</v>
      </c>
      <c r="E43" s="194" t="s">
        <v>272</v>
      </c>
      <c r="F43" s="228">
        <v>3000000</v>
      </c>
      <c r="G43" s="251"/>
      <c r="H43" s="247">
        <f aca="true" t="shared" si="2" ref="H43:H48">F43+G43</f>
        <v>3000000</v>
      </c>
      <c r="I43" s="320"/>
    </row>
    <row r="44" spans="2:9" ht="15" customHeight="1">
      <c r="B44" s="64"/>
      <c r="C44" s="24"/>
      <c r="D44" s="15" t="s">
        <v>20</v>
      </c>
      <c r="E44" s="206" t="s">
        <v>273</v>
      </c>
      <c r="F44" s="228">
        <v>120000</v>
      </c>
      <c r="G44" s="248"/>
      <c r="H44" s="247">
        <f t="shared" si="2"/>
        <v>120000</v>
      </c>
      <c r="I44" s="87"/>
    </row>
    <row r="45" spans="2:9" ht="15" customHeight="1">
      <c r="B45" s="64"/>
      <c r="C45" s="24"/>
      <c r="D45" s="15" t="s">
        <v>21</v>
      </c>
      <c r="E45" s="206" t="s">
        <v>274</v>
      </c>
      <c r="F45" s="228">
        <v>26000</v>
      </c>
      <c r="G45" s="248"/>
      <c r="H45" s="247">
        <f t="shared" si="2"/>
        <v>26000</v>
      </c>
      <c r="I45" s="87"/>
    </row>
    <row r="46" spans="2:9" ht="15" customHeight="1">
      <c r="B46" s="64"/>
      <c r="C46" s="24"/>
      <c r="D46" s="15" t="s">
        <v>22</v>
      </c>
      <c r="E46" s="206" t="s">
        <v>275</v>
      </c>
      <c r="F46" s="228">
        <v>150000</v>
      </c>
      <c r="G46" s="248"/>
      <c r="H46" s="247">
        <f t="shared" si="2"/>
        <v>150000</v>
      </c>
      <c r="I46" s="87"/>
    </row>
    <row r="47" spans="2:9" ht="15" customHeight="1">
      <c r="B47" s="64"/>
      <c r="C47" s="24"/>
      <c r="D47" s="15" t="s">
        <v>25</v>
      </c>
      <c r="E47" s="206" t="s">
        <v>279</v>
      </c>
      <c r="F47" s="228">
        <v>1000</v>
      </c>
      <c r="G47" s="248"/>
      <c r="H47" s="247">
        <f t="shared" si="2"/>
        <v>1000</v>
      </c>
      <c r="I47" s="87"/>
    </row>
    <row r="48" spans="2:9" ht="15" customHeight="1">
      <c r="B48" s="64"/>
      <c r="C48" s="24"/>
      <c r="D48" s="15" t="s">
        <v>198</v>
      </c>
      <c r="E48" s="206" t="s">
        <v>284</v>
      </c>
      <c r="F48" s="228">
        <v>2000</v>
      </c>
      <c r="G48" s="248"/>
      <c r="H48" s="247">
        <f t="shared" si="2"/>
        <v>2000</v>
      </c>
      <c r="I48" s="87"/>
    </row>
    <row r="49" spans="2:9" s="22" customFormat="1" ht="38.25">
      <c r="B49" s="65"/>
      <c r="C49" s="115">
        <v>75616</v>
      </c>
      <c r="D49" s="116"/>
      <c r="E49" s="199" t="s">
        <v>207</v>
      </c>
      <c r="F49" s="229">
        <f>F50+F51+F52+F53+F54+F55+F56</f>
        <v>3382800</v>
      </c>
      <c r="G49" s="250"/>
      <c r="H49" s="229">
        <f>H50+H51+H52+H53+H54+H55+H56</f>
        <v>3382800</v>
      </c>
      <c r="I49" s="320"/>
    </row>
    <row r="50" spans="2:10" s="22" customFormat="1" ht="16.5" customHeight="1">
      <c r="B50" s="63"/>
      <c r="C50" s="23"/>
      <c r="D50" s="15" t="s">
        <v>19</v>
      </c>
      <c r="E50" s="194" t="s">
        <v>272</v>
      </c>
      <c r="F50" s="228">
        <v>1600000</v>
      </c>
      <c r="G50" s="251"/>
      <c r="H50" s="247">
        <f aca="true" t="shared" si="3" ref="H50:H56">F50+G50</f>
        <v>1600000</v>
      </c>
      <c r="I50" s="320"/>
      <c r="J50" s="25"/>
    </row>
    <row r="51" spans="2:9" ht="16.5" customHeight="1">
      <c r="B51" s="64"/>
      <c r="C51" s="24"/>
      <c r="D51" s="15" t="s">
        <v>20</v>
      </c>
      <c r="E51" s="206" t="s">
        <v>273</v>
      </c>
      <c r="F51" s="228">
        <v>1100000</v>
      </c>
      <c r="G51" s="248"/>
      <c r="H51" s="247">
        <f t="shared" si="3"/>
        <v>1100000</v>
      </c>
      <c r="I51" s="87"/>
    </row>
    <row r="52" spans="2:9" ht="16.5" customHeight="1">
      <c r="B52" s="64"/>
      <c r="C52" s="24"/>
      <c r="D52" s="15" t="s">
        <v>21</v>
      </c>
      <c r="E52" s="206" t="s">
        <v>274</v>
      </c>
      <c r="F52" s="228">
        <v>4800</v>
      </c>
      <c r="G52" s="248"/>
      <c r="H52" s="247">
        <f t="shared" si="3"/>
        <v>4800</v>
      </c>
      <c r="I52" s="87"/>
    </row>
    <row r="53" spans="2:9" s="22" customFormat="1" ht="16.5" customHeight="1">
      <c r="B53" s="65"/>
      <c r="C53" s="23"/>
      <c r="D53" s="15" t="s">
        <v>22</v>
      </c>
      <c r="E53" s="206" t="s">
        <v>275</v>
      </c>
      <c r="F53" s="228">
        <v>350000</v>
      </c>
      <c r="G53" s="251"/>
      <c r="H53" s="247">
        <f t="shared" si="3"/>
        <v>350000</v>
      </c>
      <c r="I53" s="320"/>
    </row>
    <row r="54" spans="2:9" ht="16.5" customHeight="1">
      <c r="B54" s="64"/>
      <c r="C54" s="24"/>
      <c r="D54" s="15" t="s">
        <v>24</v>
      </c>
      <c r="E54" s="206" t="s">
        <v>277</v>
      </c>
      <c r="F54" s="228">
        <v>16000</v>
      </c>
      <c r="G54" s="248"/>
      <c r="H54" s="247">
        <f t="shared" si="3"/>
        <v>16000</v>
      </c>
      <c r="I54" s="87"/>
    </row>
    <row r="55" spans="2:9" ht="16.5" customHeight="1">
      <c r="B55" s="64"/>
      <c r="C55" s="24"/>
      <c r="D55" s="15" t="s">
        <v>25</v>
      </c>
      <c r="E55" s="206" t="s">
        <v>279</v>
      </c>
      <c r="F55" s="228">
        <v>300000</v>
      </c>
      <c r="G55" s="248"/>
      <c r="H55" s="247">
        <f t="shared" si="3"/>
        <v>300000</v>
      </c>
      <c r="I55" s="87"/>
    </row>
    <row r="56" spans="2:9" ht="16.5" customHeight="1">
      <c r="B56" s="64"/>
      <c r="C56" s="24"/>
      <c r="D56" s="15" t="s">
        <v>198</v>
      </c>
      <c r="E56" s="206" t="s">
        <v>284</v>
      </c>
      <c r="F56" s="228">
        <v>12000</v>
      </c>
      <c r="G56" s="248"/>
      <c r="H56" s="247">
        <f t="shared" si="3"/>
        <v>12000</v>
      </c>
      <c r="I56" s="87"/>
    </row>
    <row r="57" spans="2:9" s="22" customFormat="1" ht="38.25">
      <c r="B57" s="65"/>
      <c r="C57" s="115">
        <v>75618</v>
      </c>
      <c r="D57" s="116"/>
      <c r="E57" s="199" t="s">
        <v>208</v>
      </c>
      <c r="F57" s="229">
        <f>SUM(F58:F66)</f>
        <v>379940</v>
      </c>
      <c r="G57" s="250"/>
      <c r="H57" s="229">
        <f>SUM(H58:H66)</f>
        <v>379940</v>
      </c>
      <c r="I57" s="320"/>
    </row>
    <row r="58" spans="2:9" s="22" customFormat="1" ht="15.75" customHeight="1">
      <c r="B58" s="63"/>
      <c r="C58" s="23"/>
      <c r="D58" s="15" t="s">
        <v>26</v>
      </c>
      <c r="E58" s="206" t="s">
        <v>237</v>
      </c>
      <c r="F58" s="228">
        <v>25000</v>
      </c>
      <c r="G58" s="251"/>
      <c r="H58" s="247">
        <f aca="true" t="shared" si="4" ref="H58:H66">F58+G58</f>
        <v>25000</v>
      </c>
      <c r="I58" s="320"/>
    </row>
    <row r="59" spans="2:9" ht="15.75" customHeight="1">
      <c r="B59" s="64"/>
      <c r="C59" s="24"/>
      <c r="D59" s="15" t="s">
        <v>27</v>
      </c>
      <c r="E59" s="206" t="s">
        <v>278</v>
      </c>
      <c r="F59" s="227">
        <v>50000</v>
      </c>
      <c r="G59" s="248"/>
      <c r="H59" s="247">
        <f t="shared" si="4"/>
        <v>50000</v>
      </c>
      <c r="I59" s="87"/>
    </row>
    <row r="60" spans="2:9" s="22" customFormat="1" ht="24">
      <c r="B60" s="65"/>
      <c r="C60" s="23"/>
      <c r="D60" s="15" t="s">
        <v>28</v>
      </c>
      <c r="E60" s="194" t="s">
        <v>238</v>
      </c>
      <c r="F60" s="228">
        <v>194940</v>
      </c>
      <c r="G60" s="251"/>
      <c r="H60" s="247">
        <f t="shared" si="4"/>
        <v>194940</v>
      </c>
      <c r="I60" s="321"/>
    </row>
    <row r="61" spans="2:9" s="22" customFormat="1" ht="24">
      <c r="B61" s="65"/>
      <c r="C61" s="23"/>
      <c r="D61" s="15" t="s">
        <v>29</v>
      </c>
      <c r="E61" s="194" t="s">
        <v>239</v>
      </c>
      <c r="F61" s="228">
        <v>5000</v>
      </c>
      <c r="G61" s="251"/>
      <c r="H61" s="247">
        <f t="shared" si="4"/>
        <v>5000</v>
      </c>
      <c r="I61" s="321"/>
    </row>
    <row r="62" spans="2:9" s="22" customFormat="1" ht="24">
      <c r="B62" s="65"/>
      <c r="C62" s="23"/>
      <c r="D62" s="15" t="s">
        <v>29</v>
      </c>
      <c r="E62" s="194" t="s">
        <v>240</v>
      </c>
      <c r="F62" s="228">
        <v>80000</v>
      </c>
      <c r="G62" s="251"/>
      <c r="H62" s="247">
        <f t="shared" si="4"/>
        <v>80000</v>
      </c>
      <c r="I62" s="321"/>
    </row>
    <row r="63" spans="2:9" s="22" customFormat="1" ht="34.5" customHeight="1">
      <c r="B63" s="65"/>
      <c r="C63" s="23"/>
      <c r="D63" s="15" t="s">
        <v>29</v>
      </c>
      <c r="E63" s="194" t="s">
        <v>241</v>
      </c>
      <c r="F63" s="228">
        <v>17000</v>
      </c>
      <c r="G63" s="251"/>
      <c r="H63" s="247">
        <f t="shared" si="4"/>
        <v>17000</v>
      </c>
      <c r="I63" s="321"/>
    </row>
    <row r="64" spans="2:9" s="22" customFormat="1" ht="27.75" customHeight="1">
      <c r="B64" s="65"/>
      <c r="C64" s="23"/>
      <c r="D64" s="15" t="s">
        <v>326</v>
      </c>
      <c r="E64" s="194" t="s">
        <v>327</v>
      </c>
      <c r="F64" s="228">
        <v>2000</v>
      </c>
      <c r="G64" s="251"/>
      <c r="H64" s="247">
        <f t="shared" si="4"/>
        <v>2000</v>
      </c>
      <c r="I64" s="321"/>
    </row>
    <row r="65" spans="2:9" s="22" customFormat="1" ht="24">
      <c r="B65" s="63"/>
      <c r="C65" s="23"/>
      <c r="D65" s="15" t="s">
        <v>15</v>
      </c>
      <c r="E65" s="194" t="s">
        <v>235</v>
      </c>
      <c r="F65" s="228">
        <v>5000</v>
      </c>
      <c r="G65" s="251"/>
      <c r="H65" s="247">
        <f t="shared" si="4"/>
        <v>5000</v>
      </c>
      <c r="I65" s="321"/>
    </row>
    <row r="66" spans="2:9" s="22" customFormat="1" ht="16.5" customHeight="1">
      <c r="B66" s="63"/>
      <c r="C66" s="23"/>
      <c r="D66" s="15" t="s">
        <v>198</v>
      </c>
      <c r="E66" s="206" t="s">
        <v>284</v>
      </c>
      <c r="F66" s="228">
        <v>1000</v>
      </c>
      <c r="G66" s="251"/>
      <c r="H66" s="247">
        <f t="shared" si="4"/>
        <v>1000</v>
      </c>
      <c r="I66" s="321"/>
    </row>
    <row r="67" spans="2:9" s="22" customFormat="1" ht="25.5" customHeight="1">
      <c r="B67" s="63"/>
      <c r="C67" s="115">
        <v>75621</v>
      </c>
      <c r="D67" s="116"/>
      <c r="E67" s="199" t="s">
        <v>30</v>
      </c>
      <c r="F67" s="229">
        <f>F68+F69</f>
        <v>6734417</v>
      </c>
      <c r="G67" s="229">
        <f>G68+G69</f>
        <v>0</v>
      </c>
      <c r="H67" s="229">
        <f>H68+H69</f>
        <v>6734417</v>
      </c>
      <c r="I67" s="321"/>
    </row>
    <row r="68" spans="2:9" ht="16.5" customHeight="1">
      <c r="B68" s="64"/>
      <c r="C68" s="24"/>
      <c r="D68" s="15" t="s">
        <v>31</v>
      </c>
      <c r="E68" s="206" t="s">
        <v>343</v>
      </c>
      <c r="F68" s="228">
        <v>5604417</v>
      </c>
      <c r="G68" s="252"/>
      <c r="H68" s="247">
        <f>F68+G68</f>
        <v>5604417</v>
      </c>
      <c r="I68" s="322"/>
    </row>
    <row r="69" spans="2:9" ht="16.5" customHeight="1" thickBot="1">
      <c r="B69" s="66"/>
      <c r="C69" s="27"/>
      <c r="D69" s="12" t="s">
        <v>32</v>
      </c>
      <c r="E69" s="207" t="s">
        <v>271</v>
      </c>
      <c r="F69" s="231">
        <v>1130000</v>
      </c>
      <c r="G69" s="327"/>
      <c r="H69" s="291">
        <f>F69+G69</f>
        <v>1130000</v>
      </c>
      <c r="I69" s="328"/>
    </row>
    <row r="70" spans="2:9" ht="15" customHeight="1" thickBot="1">
      <c r="B70" s="129">
        <v>758</v>
      </c>
      <c r="C70" s="127"/>
      <c r="D70" s="127"/>
      <c r="E70" s="128" t="s">
        <v>33</v>
      </c>
      <c r="F70" s="224">
        <f>F71+F73+F75</f>
        <v>9373813</v>
      </c>
      <c r="G70" s="224">
        <f>G71+G73+G75</f>
        <v>99226.54</v>
      </c>
      <c r="H70" s="224">
        <f>H71+H73+H75</f>
        <v>9473039.54</v>
      </c>
      <c r="I70" s="299"/>
    </row>
    <row r="71" spans="2:9" ht="16.5" customHeight="1">
      <c r="B71" s="67"/>
      <c r="C71" s="114">
        <v>75801</v>
      </c>
      <c r="D71" s="112"/>
      <c r="E71" s="113" t="s">
        <v>34</v>
      </c>
      <c r="F71" s="225">
        <f>F72</f>
        <v>7931202</v>
      </c>
      <c r="G71" s="225">
        <f>G72</f>
        <v>98100</v>
      </c>
      <c r="H71" s="225">
        <f>H72</f>
        <v>8029302</v>
      </c>
      <c r="I71" s="324"/>
    </row>
    <row r="72" spans="2:9" s="22" customFormat="1" ht="16.5" customHeight="1">
      <c r="B72" s="65"/>
      <c r="C72" s="23"/>
      <c r="D72" s="16">
        <v>2920</v>
      </c>
      <c r="E72" s="206" t="s">
        <v>243</v>
      </c>
      <c r="F72" s="228">
        <v>7931202</v>
      </c>
      <c r="G72" s="751">
        <v>98100</v>
      </c>
      <c r="H72" s="247">
        <f>F72+G72</f>
        <v>8029302</v>
      </c>
      <c r="I72" s="512" t="s">
        <v>510</v>
      </c>
    </row>
    <row r="73" spans="2:9" ht="16.5" customHeight="1">
      <c r="B73" s="64"/>
      <c r="C73" s="115">
        <v>75807</v>
      </c>
      <c r="D73" s="119"/>
      <c r="E73" s="202" t="s">
        <v>35</v>
      </c>
      <c r="F73" s="229">
        <f>F74</f>
        <v>1352611</v>
      </c>
      <c r="G73" s="253"/>
      <c r="H73" s="229">
        <f>H74</f>
        <v>1352611</v>
      </c>
      <c r="I73" s="325"/>
    </row>
    <row r="74" spans="2:9" ht="16.5" customHeight="1">
      <c r="B74" s="66"/>
      <c r="C74" s="27"/>
      <c r="D74" s="19">
        <v>2920</v>
      </c>
      <c r="E74" s="207" t="s">
        <v>244</v>
      </c>
      <c r="F74" s="226">
        <v>1352611</v>
      </c>
      <c r="G74" s="254"/>
      <c r="H74" s="247">
        <f>F74+G74</f>
        <v>1352611</v>
      </c>
      <c r="I74" s="325"/>
    </row>
    <row r="75" spans="2:9" ht="16.5" customHeight="1">
      <c r="B75" s="64"/>
      <c r="C75" s="115">
        <v>75814</v>
      </c>
      <c r="D75" s="120"/>
      <c r="E75" s="202" t="s">
        <v>204</v>
      </c>
      <c r="F75" s="232">
        <f>SUM(F76:F78)</f>
        <v>90000</v>
      </c>
      <c r="G75" s="232">
        <f>SUM(G76:G78)</f>
        <v>1126.54</v>
      </c>
      <c r="H75" s="232">
        <f>SUM(H76:H78)</f>
        <v>91126.54</v>
      </c>
      <c r="I75" s="325"/>
    </row>
    <row r="76" spans="2:9" ht="37.5" customHeight="1">
      <c r="B76" s="64"/>
      <c r="C76" s="115"/>
      <c r="D76" s="16">
        <v>2010</v>
      </c>
      <c r="E76" s="84" t="s">
        <v>247</v>
      </c>
      <c r="F76" s="230">
        <v>0</v>
      </c>
      <c r="G76" s="252">
        <v>1126.54</v>
      </c>
      <c r="H76" s="247">
        <f>F76+G76</f>
        <v>1126.54</v>
      </c>
      <c r="I76" s="364" t="s">
        <v>456</v>
      </c>
    </row>
    <row r="77" spans="2:9" ht="24">
      <c r="B77" s="64"/>
      <c r="C77" s="24"/>
      <c r="D77" s="16">
        <v>2030</v>
      </c>
      <c r="E77" s="194" t="s">
        <v>245</v>
      </c>
      <c r="F77" s="228">
        <v>85000</v>
      </c>
      <c r="G77" s="254"/>
      <c r="H77" s="247">
        <f>F77+G77</f>
        <v>85000</v>
      </c>
      <c r="I77" s="325"/>
    </row>
    <row r="78" spans="2:9" ht="27" customHeight="1" thickBot="1">
      <c r="B78" s="66"/>
      <c r="C78" s="27"/>
      <c r="D78" s="196" t="s">
        <v>232</v>
      </c>
      <c r="E78" s="208" t="s">
        <v>233</v>
      </c>
      <c r="F78" s="226">
        <v>5000</v>
      </c>
      <c r="G78" s="296"/>
      <c r="H78" s="291">
        <f>F78+G78</f>
        <v>5000</v>
      </c>
      <c r="I78" s="323"/>
    </row>
    <row r="79" spans="2:9" ht="15" customHeight="1" thickBot="1">
      <c r="B79" s="131">
        <v>801</v>
      </c>
      <c r="C79" s="127"/>
      <c r="D79" s="127"/>
      <c r="E79" s="204" t="s">
        <v>36</v>
      </c>
      <c r="F79" s="224">
        <f>F80+F83+F86+F92</f>
        <v>557390</v>
      </c>
      <c r="G79" s="224">
        <f>G80+G83+G86+G92</f>
        <v>13700</v>
      </c>
      <c r="H79" s="224">
        <f>H80+H83+H86+H92</f>
        <v>571090</v>
      </c>
      <c r="I79" s="299"/>
    </row>
    <row r="80" spans="2:9" ht="18" customHeight="1">
      <c r="B80" s="67"/>
      <c r="C80" s="114">
        <v>80101</v>
      </c>
      <c r="D80" s="112"/>
      <c r="E80" s="209" t="s">
        <v>37</v>
      </c>
      <c r="F80" s="225">
        <f>F81+F82</f>
        <v>5800</v>
      </c>
      <c r="G80" s="298"/>
      <c r="H80" s="225">
        <f>H81+H82</f>
        <v>5800</v>
      </c>
      <c r="I80" s="324"/>
    </row>
    <row r="81" spans="2:9" ht="24">
      <c r="B81" s="64"/>
      <c r="C81" s="24"/>
      <c r="D81" s="15" t="s">
        <v>8</v>
      </c>
      <c r="E81" s="194" t="s">
        <v>282</v>
      </c>
      <c r="F81" s="228">
        <v>4000</v>
      </c>
      <c r="G81" s="254"/>
      <c r="H81" s="247">
        <f>F81+G81</f>
        <v>4000</v>
      </c>
      <c r="I81" s="325"/>
    </row>
    <row r="82" spans="2:9" ht="16.5" customHeight="1">
      <c r="B82" s="64"/>
      <c r="C82" s="24"/>
      <c r="D82" s="15" t="s">
        <v>16</v>
      </c>
      <c r="E82" s="194" t="s">
        <v>283</v>
      </c>
      <c r="F82" s="228">
        <v>1800</v>
      </c>
      <c r="G82" s="254"/>
      <c r="H82" s="247">
        <f>F82+G82</f>
        <v>1800</v>
      </c>
      <c r="I82" s="325"/>
    </row>
    <row r="83" spans="2:9" ht="18" customHeight="1">
      <c r="B83" s="64"/>
      <c r="C83" s="151" t="s">
        <v>121</v>
      </c>
      <c r="D83" s="150"/>
      <c r="E83" s="192" t="s">
        <v>178</v>
      </c>
      <c r="F83" s="229">
        <f>F84+F85</f>
        <v>103270</v>
      </c>
      <c r="G83" s="229">
        <f>G84+G85</f>
        <v>13700</v>
      </c>
      <c r="H83" s="229">
        <f>H84+H85</f>
        <v>116970</v>
      </c>
      <c r="I83" s="325"/>
    </row>
    <row r="84" spans="2:9" ht="18" customHeight="1">
      <c r="B84" s="64"/>
      <c r="C84" s="151"/>
      <c r="D84" s="15" t="s">
        <v>155</v>
      </c>
      <c r="E84" s="206" t="s">
        <v>246</v>
      </c>
      <c r="F84" s="230">
        <v>6000</v>
      </c>
      <c r="G84" s="252"/>
      <c r="H84" s="247">
        <f>F84+G84</f>
        <v>6000</v>
      </c>
      <c r="I84" s="377"/>
    </row>
    <row r="85" spans="2:9" ht="35.25" customHeight="1">
      <c r="B85" s="64"/>
      <c r="C85" s="24"/>
      <c r="D85" s="16">
        <v>2030</v>
      </c>
      <c r="E85" s="194" t="s">
        <v>245</v>
      </c>
      <c r="F85" s="228">
        <v>97270</v>
      </c>
      <c r="G85" s="252">
        <v>13700</v>
      </c>
      <c r="H85" s="247">
        <f>F85+G85</f>
        <v>110970</v>
      </c>
      <c r="I85" s="364" t="s">
        <v>453</v>
      </c>
    </row>
    <row r="86" spans="2:9" ht="18" customHeight="1">
      <c r="B86" s="64"/>
      <c r="C86" s="115">
        <v>80104</v>
      </c>
      <c r="D86" s="116"/>
      <c r="E86" s="202" t="s">
        <v>38</v>
      </c>
      <c r="F86" s="229">
        <f>SUM(F87:F91)</f>
        <v>338320</v>
      </c>
      <c r="G86" s="229"/>
      <c r="H86" s="229">
        <f>SUM(H87:H91)</f>
        <v>338320</v>
      </c>
      <c r="I86" s="325"/>
    </row>
    <row r="87" spans="2:9" ht="16.5" customHeight="1">
      <c r="B87" s="66"/>
      <c r="C87" s="184"/>
      <c r="D87" s="169" t="s">
        <v>253</v>
      </c>
      <c r="E87" s="190" t="s">
        <v>265</v>
      </c>
      <c r="F87" s="233">
        <v>29200</v>
      </c>
      <c r="G87" s="253"/>
      <c r="H87" s="247">
        <f>F87+G87</f>
        <v>29200</v>
      </c>
      <c r="I87" s="325"/>
    </row>
    <row r="88" spans="2:9" ht="24">
      <c r="B88" s="64"/>
      <c r="C88" s="18"/>
      <c r="D88" s="15" t="s">
        <v>8</v>
      </c>
      <c r="E88" s="194" t="s">
        <v>282</v>
      </c>
      <c r="F88" s="230">
        <v>17000</v>
      </c>
      <c r="G88" s="253"/>
      <c r="H88" s="247">
        <f>F88+G88</f>
        <v>17000</v>
      </c>
      <c r="I88" s="325"/>
    </row>
    <row r="89" spans="2:9" ht="16.5" customHeight="1">
      <c r="B89" s="64"/>
      <c r="C89" s="24"/>
      <c r="D89" s="185" t="s">
        <v>155</v>
      </c>
      <c r="E89" s="203" t="s">
        <v>246</v>
      </c>
      <c r="F89" s="228">
        <v>50000</v>
      </c>
      <c r="G89" s="252"/>
      <c r="H89" s="247">
        <f>F89+G89</f>
        <v>50000</v>
      </c>
      <c r="I89" s="325"/>
    </row>
    <row r="90" spans="2:9" ht="16.5" customHeight="1">
      <c r="B90" s="64"/>
      <c r="C90" s="24"/>
      <c r="D90" s="15" t="s">
        <v>16</v>
      </c>
      <c r="E90" s="194" t="s">
        <v>283</v>
      </c>
      <c r="F90" s="228">
        <v>1000</v>
      </c>
      <c r="G90" s="254"/>
      <c r="H90" s="247">
        <f>F90+G90</f>
        <v>1000</v>
      </c>
      <c r="I90" s="325"/>
    </row>
    <row r="91" spans="2:9" ht="24">
      <c r="B91" s="66"/>
      <c r="C91" s="27"/>
      <c r="D91" s="16">
        <v>2030</v>
      </c>
      <c r="E91" s="194" t="s">
        <v>245</v>
      </c>
      <c r="F91" s="228">
        <v>241120</v>
      </c>
      <c r="G91" s="254"/>
      <c r="H91" s="247">
        <f>F91+G91</f>
        <v>241120</v>
      </c>
      <c r="I91" s="325"/>
    </row>
    <row r="92" spans="2:9" ht="18" customHeight="1">
      <c r="B92" s="64"/>
      <c r="C92" s="151" t="s">
        <v>256</v>
      </c>
      <c r="D92" s="150"/>
      <c r="E92" s="121" t="s">
        <v>262</v>
      </c>
      <c r="F92" s="225">
        <f>F93</f>
        <v>110000</v>
      </c>
      <c r="G92" s="254"/>
      <c r="H92" s="225">
        <f>H93</f>
        <v>110000</v>
      </c>
      <c r="I92" s="325"/>
    </row>
    <row r="93" spans="2:9" ht="24.75" thickBot="1">
      <c r="B93" s="355"/>
      <c r="C93" s="356"/>
      <c r="D93" s="357" t="s">
        <v>254</v>
      </c>
      <c r="E93" s="358" t="s">
        <v>266</v>
      </c>
      <c r="F93" s="359">
        <v>110000</v>
      </c>
      <c r="G93" s="360"/>
      <c r="H93" s="361">
        <f>F93+G93</f>
        <v>110000</v>
      </c>
      <c r="I93" s="362"/>
    </row>
    <row r="94" spans="2:9" s="22" customFormat="1" ht="18" customHeight="1" thickBot="1">
      <c r="B94" s="129">
        <v>852</v>
      </c>
      <c r="C94" s="127"/>
      <c r="D94" s="127"/>
      <c r="E94" s="204" t="s">
        <v>39</v>
      </c>
      <c r="F94" s="224">
        <f>F95+F98+F100+F102+F104+F107+F109</f>
        <v>207535</v>
      </c>
      <c r="G94" s="224">
        <f>G95+G98+G100+G102+G104+G107+G109</f>
        <v>9638</v>
      </c>
      <c r="H94" s="224">
        <f>H95+H98+H100+H102+H104+H107+H109</f>
        <v>217173</v>
      </c>
      <c r="I94" s="301"/>
    </row>
    <row r="95" spans="2:9" ht="63.75">
      <c r="B95" s="67"/>
      <c r="C95" s="114">
        <v>85213</v>
      </c>
      <c r="D95" s="112"/>
      <c r="E95" s="205" t="s">
        <v>210</v>
      </c>
      <c r="F95" s="225">
        <f>F96+F97</f>
        <v>39028</v>
      </c>
      <c r="G95" s="297"/>
      <c r="H95" s="225">
        <f>H96+H97</f>
        <v>39028</v>
      </c>
      <c r="I95" s="324"/>
    </row>
    <row r="96" spans="2:9" ht="39" customHeight="1">
      <c r="B96" s="64"/>
      <c r="C96" s="24"/>
      <c r="D96" s="16">
        <v>2010</v>
      </c>
      <c r="E96" s="84" t="s">
        <v>247</v>
      </c>
      <c r="F96" s="228">
        <v>25178</v>
      </c>
      <c r="G96" s="252"/>
      <c r="H96" s="247">
        <f>F96+G96</f>
        <v>25178</v>
      </c>
      <c r="I96" s="322"/>
    </row>
    <row r="97" spans="2:9" ht="27" customHeight="1">
      <c r="B97" s="64"/>
      <c r="C97" s="24"/>
      <c r="D97" s="16">
        <v>2030</v>
      </c>
      <c r="E97" s="194" t="s">
        <v>245</v>
      </c>
      <c r="F97" s="228">
        <v>13850</v>
      </c>
      <c r="G97" s="252"/>
      <c r="H97" s="247">
        <f>F97+G97</f>
        <v>13850</v>
      </c>
      <c r="I97" s="322"/>
    </row>
    <row r="98" spans="2:9" ht="27" customHeight="1">
      <c r="B98" s="64"/>
      <c r="C98" s="115">
        <v>85214</v>
      </c>
      <c r="D98" s="116"/>
      <c r="E98" s="118" t="s">
        <v>317</v>
      </c>
      <c r="F98" s="229">
        <f>F99</f>
        <v>23956</v>
      </c>
      <c r="G98" s="246"/>
      <c r="H98" s="229">
        <f>H99</f>
        <v>23956</v>
      </c>
      <c r="I98" s="325"/>
    </row>
    <row r="99" spans="2:9" s="22" customFormat="1" ht="27" customHeight="1">
      <c r="B99" s="65"/>
      <c r="C99" s="23"/>
      <c r="D99" s="16">
        <v>2030</v>
      </c>
      <c r="E99" s="194" t="s">
        <v>245</v>
      </c>
      <c r="F99" s="228">
        <v>23956</v>
      </c>
      <c r="G99" s="252"/>
      <c r="H99" s="247">
        <f>F99+G99</f>
        <v>23956</v>
      </c>
      <c r="I99" s="322"/>
    </row>
    <row r="100" spans="2:9" s="22" customFormat="1" ht="17.25" customHeight="1">
      <c r="B100" s="65"/>
      <c r="C100" s="115">
        <v>85215</v>
      </c>
      <c r="D100" s="116"/>
      <c r="E100" s="121" t="s">
        <v>184</v>
      </c>
      <c r="F100" s="229">
        <f>F101</f>
        <v>50</v>
      </c>
      <c r="G100" s="229"/>
      <c r="H100" s="229">
        <f>H101</f>
        <v>50</v>
      </c>
      <c r="I100" s="322"/>
    </row>
    <row r="101" spans="2:9" s="22" customFormat="1" ht="36">
      <c r="B101" s="65"/>
      <c r="C101" s="23"/>
      <c r="D101" s="16">
        <v>2010</v>
      </c>
      <c r="E101" s="84" t="s">
        <v>247</v>
      </c>
      <c r="F101" s="228">
        <v>50</v>
      </c>
      <c r="G101" s="252"/>
      <c r="H101" s="247">
        <f>F101+G101</f>
        <v>50</v>
      </c>
      <c r="I101" s="364" t="s">
        <v>361</v>
      </c>
    </row>
    <row r="102" spans="2:9" s="22" customFormat="1" ht="16.5" customHeight="1">
      <c r="B102" s="65"/>
      <c r="C102" s="115">
        <v>85216</v>
      </c>
      <c r="D102" s="120"/>
      <c r="E102" s="122" t="s">
        <v>164</v>
      </c>
      <c r="F102" s="235">
        <f>F103</f>
        <v>100466</v>
      </c>
      <c r="G102" s="252"/>
      <c r="H102" s="235">
        <f>H103</f>
        <v>100466</v>
      </c>
      <c r="I102" s="322"/>
    </row>
    <row r="103" spans="2:9" s="22" customFormat="1" ht="28.5" customHeight="1">
      <c r="B103" s="65"/>
      <c r="C103" s="23"/>
      <c r="D103" s="16">
        <v>2030</v>
      </c>
      <c r="E103" s="194" t="s">
        <v>245</v>
      </c>
      <c r="F103" s="228">
        <v>100466</v>
      </c>
      <c r="G103" s="252"/>
      <c r="H103" s="247">
        <f>F103+G103</f>
        <v>100466</v>
      </c>
      <c r="I103" s="322"/>
    </row>
    <row r="104" spans="2:9" ht="16.5" customHeight="1">
      <c r="B104" s="64"/>
      <c r="C104" s="115">
        <v>85219</v>
      </c>
      <c r="D104" s="116"/>
      <c r="E104" s="202" t="s">
        <v>40</v>
      </c>
      <c r="F104" s="229">
        <f>F105+F106</f>
        <v>19811</v>
      </c>
      <c r="G104" s="257"/>
      <c r="H104" s="229">
        <f>H105+H106</f>
        <v>19811</v>
      </c>
      <c r="I104" s="325"/>
    </row>
    <row r="105" spans="2:9" ht="17.25" customHeight="1">
      <c r="B105" s="64"/>
      <c r="C105" s="18"/>
      <c r="D105" s="15" t="s">
        <v>16</v>
      </c>
      <c r="E105" s="194" t="s">
        <v>283</v>
      </c>
      <c r="F105" s="228">
        <v>2000</v>
      </c>
      <c r="G105" s="257"/>
      <c r="H105" s="247">
        <f>F105+G105</f>
        <v>2000</v>
      </c>
      <c r="I105" s="325"/>
    </row>
    <row r="106" spans="2:9" ht="24" customHeight="1">
      <c r="B106" s="64"/>
      <c r="C106" s="24"/>
      <c r="D106" s="16">
        <v>2030</v>
      </c>
      <c r="E106" s="194" t="s">
        <v>245</v>
      </c>
      <c r="F106" s="228">
        <v>17811</v>
      </c>
      <c r="G106" s="255"/>
      <c r="H106" s="247">
        <f>F106+G106</f>
        <v>17811</v>
      </c>
      <c r="I106" s="325"/>
    </row>
    <row r="107" spans="2:9" ht="24" customHeight="1">
      <c r="B107" s="64"/>
      <c r="C107" s="115">
        <v>85228</v>
      </c>
      <c r="D107" s="116"/>
      <c r="E107" s="121" t="s">
        <v>185</v>
      </c>
      <c r="F107" s="235">
        <f>F108</f>
        <v>0</v>
      </c>
      <c r="G107" s="235">
        <f>G108</f>
        <v>9638</v>
      </c>
      <c r="H107" s="235">
        <f>H108</f>
        <v>9638</v>
      </c>
      <c r="I107" s="325"/>
    </row>
    <row r="108" spans="2:9" ht="33.75">
      <c r="B108" s="64"/>
      <c r="C108" s="24"/>
      <c r="D108" s="16">
        <v>2030</v>
      </c>
      <c r="E108" s="194" t="s">
        <v>245</v>
      </c>
      <c r="F108" s="228">
        <v>0</v>
      </c>
      <c r="G108" s="648">
        <v>9638</v>
      </c>
      <c r="H108" s="247">
        <f>F108+G108</f>
        <v>9638</v>
      </c>
      <c r="I108" s="512" t="s">
        <v>454</v>
      </c>
    </row>
    <row r="109" spans="2:9" ht="17.25" customHeight="1">
      <c r="B109" s="64"/>
      <c r="C109" s="151" t="s">
        <v>311</v>
      </c>
      <c r="D109" s="150"/>
      <c r="E109" s="192" t="s">
        <v>318</v>
      </c>
      <c r="F109" s="235">
        <f>F110</f>
        <v>24224</v>
      </c>
      <c r="G109" s="235">
        <f>G110</f>
        <v>0</v>
      </c>
      <c r="H109" s="235">
        <f>H110</f>
        <v>24224</v>
      </c>
      <c r="I109" s="325"/>
    </row>
    <row r="110" spans="2:9" ht="45.75" thickBot="1">
      <c r="B110" s="75"/>
      <c r="C110" s="76"/>
      <c r="D110" s="16">
        <v>2030</v>
      </c>
      <c r="E110" s="194" t="s">
        <v>245</v>
      </c>
      <c r="F110" s="234">
        <v>24224</v>
      </c>
      <c r="G110" s="384"/>
      <c r="H110" s="247">
        <f>F110+G110</f>
        <v>24224</v>
      </c>
      <c r="I110" s="385" t="s">
        <v>367</v>
      </c>
    </row>
    <row r="111" spans="2:9" ht="24" customHeight="1" thickBot="1">
      <c r="B111" s="141" t="s">
        <v>139</v>
      </c>
      <c r="C111" s="142"/>
      <c r="D111" s="142"/>
      <c r="E111" s="143" t="s">
        <v>140</v>
      </c>
      <c r="F111" s="224">
        <f aca="true" t="shared" si="5" ref="F111:H114">F112</f>
        <v>6045</v>
      </c>
      <c r="G111" s="224">
        <f t="shared" si="5"/>
        <v>50</v>
      </c>
      <c r="H111" s="224">
        <f t="shared" si="5"/>
        <v>6095</v>
      </c>
      <c r="I111" s="371"/>
    </row>
    <row r="112" spans="2:9" ht="24" customHeight="1">
      <c r="B112" s="188"/>
      <c r="C112" s="333">
        <v>85311</v>
      </c>
      <c r="D112" s="334"/>
      <c r="E112" s="174" t="s">
        <v>229</v>
      </c>
      <c r="F112" s="225">
        <f t="shared" si="5"/>
        <v>6045</v>
      </c>
      <c r="G112" s="225">
        <f t="shared" si="5"/>
        <v>50</v>
      </c>
      <c r="H112" s="225">
        <f t="shared" si="5"/>
        <v>6095</v>
      </c>
      <c r="I112" s="372"/>
    </row>
    <row r="113" spans="2:9" ht="24" customHeight="1" thickBot="1">
      <c r="B113" s="373"/>
      <c r="C113" s="374"/>
      <c r="D113" s="357" t="s">
        <v>225</v>
      </c>
      <c r="E113" s="375" t="s">
        <v>285</v>
      </c>
      <c r="F113" s="359">
        <v>6045</v>
      </c>
      <c r="G113" s="378">
        <v>50</v>
      </c>
      <c r="H113" s="361">
        <f>F113+G113</f>
        <v>6095</v>
      </c>
      <c r="I113" s="376" t="s">
        <v>363</v>
      </c>
    </row>
    <row r="114" spans="2:9" ht="24" customHeight="1" thickBot="1">
      <c r="B114" s="139" t="s">
        <v>142</v>
      </c>
      <c r="C114" s="135"/>
      <c r="D114" s="135"/>
      <c r="E114" s="136" t="s">
        <v>143</v>
      </c>
      <c r="F114" s="224">
        <f t="shared" si="5"/>
        <v>18432</v>
      </c>
      <c r="G114" s="224">
        <f t="shared" si="5"/>
        <v>0</v>
      </c>
      <c r="H114" s="224">
        <f t="shared" si="5"/>
        <v>18432</v>
      </c>
      <c r="I114" s="371"/>
    </row>
    <row r="115" spans="2:9" ht="24" customHeight="1">
      <c r="B115" s="505"/>
      <c r="C115" s="123" t="s">
        <v>389</v>
      </c>
      <c r="D115" s="124"/>
      <c r="E115" s="198" t="s">
        <v>390</v>
      </c>
      <c r="F115" s="225">
        <f>F116</f>
        <v>18432</v>
      </c>
      <c r="G115" s="225">
        <f>G116</f>
        <v>0</v>
      </c>
      <c r="H115" s="225">
        <f>H116</f>
        <v>18432</v>
      </c>
      <c r="I115" s="372"/>
    </row>
    <row r="116" spans="2:9" ht="45.75" thickBot="1">
      <c r="B116" s="502"/>
      <c r="C116" s="503"/>
      <c r="D116" s="16">
        <v>2030</v>
      </c>
      <c r="E116" s="194" t="s">
        <v>245</v>
      </c>
      <c r="F116" s="426">
        <v>18432</v>
      </c>
      <c r="G116" s="504"/>
      <c r="H116" s="361">
        <f>F116+G116</f>
        <v>18432</v>
      </c>
      <c r="I116" s="512" t="s">
        <v>392</v>
      </c>
    </row>
    <row r="117" spans="2:9" ht="18" customHeight="1" thickBot="1">
      <c r="B117" s="129">
        <v>855</v>
      </c>
      <c r="C117" s="127"/>
      <c r="D117" s="127"/>
      <c r="E117" s="204" t="s">
        <v>287</v>
      </c>
      <c r="F117" s="224">
        <f>F118+F121+F125</f>
        <v>14238620</v>
      </c>
      <c r="G117" s="224">
        <f>G118+G121+G125</f>
        <v>8000</v>
      </c>
      <c r="H117" s="224">
        <f>H118+H121+H125</f>
        <v>14246620</v>
      </c>
      <c r="I117" s="299"/>
    </row>
    <row r="118" spans="2:9" ht="18" customHeight="1">
      <c r="B118" s="182"/>
      <c r="C118" s="114">
        <v>85501</v>
      </c>
      <c r="D118" s="183"/>
      <c r="E118" s="198" t="s">
        <v>288</v>
      </c>
      <c r="F118" s="225">
        <f>SUM(F119:F120)</f>
        <v>10777298</v>
      </c>
      <c r="G118" s="225">
        <f>SUM(G119:G120)</f>
        <v>8000</v>
      </c>
      <c r="H118" s="225">
        <f>SUM(H119:H120)</f>
        <v>10785298</v>
      </c>
      <c r="I118" s="324"/>
    </row>
    <row r="119" spans="2:9" ht="16.5" customHeight="1">
      <c r="B119" s="217"/>
      <c r="C119" s="115"/>
      <c r="D119" s="169" t="s">
        <v>324</v>
      </c>
      <c r="E119" s="84" t="s">
        <v>325</v>
      </c>
      <c r="F119" s="230">
        <v>8000</v>
      </c>
      <c r="G119" s="343">
        <v>8000</v>
      </c>
      <c r="H119" s="247">
        <f>F119+G119</f>
        <v>16000</v>
      </c>
      <c r="I119" s="377"/>
    </row>
    <row r="120" spans="2:9" ht="48">
      <c r="B120" s="64"/>
      <c r="C120" s="218"/>
      <c r="D120" s="16">
        <v>2060</v>
      </c>
      <c r="E120" s="84" t="s">
        <v>289</v>
      </c>
      <c r="F120" s="228">
        <v>10769298</v>
      </c>
      <c r="G120" s="255"/>
      <c r="H120" s="247">
        <f>F120+G120</f>
        <v>10769298</v>
      </c>
      <c r="I120" s="325"/>
    </row>
    <row r="121" spans="2:9" ht="38.25">
      <c r="B121" s="64"/>
      <c r="C121" s="115">
        <v>85502</v>
      </c>
      <c r="D121" s="116"/>
      <c r="E121" s="199" t="s">
        <v>209</v>
      </c>
      <c r="F121" s="229">
        <f>SUM(F122:F124)</f>
        <v>3461122</v>
      </c>
      <c r="G121" s="229">
        <f>SUM(G122:G124)</f>
        <v>0</v>
      </c>
      <c r="H121" s="229">
        <f>SUM(H122:H124)</f>
        <v>3461122</v>
      </c>
      <c r="I121" s="325"/>
    </row>
    <row r="122" spans="2:9" ht="16.5" customHeight="1">
      <c r="B122" s="64"/>
      <c r="C122" s="115"/>
      <c r="D122" s="290" t="s">
        <v>324</v>
      </c>
      <c r="E122" s="85" t="s">
        <v>325</v>
      </c>
      <c r="F122" s="237">
        <v>20000</v>
      </c>
      <c r="G122" s="343"/>
      <c r="H122" s="247">
        <f>F122+G122</f>
        <v>20000</v>
      </c>
      <c r="I122" s="377"/>
    </row>
    <row r="123" spans="2:9" ht="36">
      <c r="B123" s="64"/>
      <c r="C123" s="115"/>
      <c r="D123" s="16">
        <v>2010</v>
      </c>
      <c r="E123" s="84" t="s">
        <v>247</v>
      </c>
      <c r="F123" s="228">
        <v>3429122</v>
      </c>
      <c r="G123" s="255"/>
      <c r="H123" s="247">
        <f>F123+G123</f>
        <v>3429122</v>
      </c>
      <c r="I123" s="325"/>
    </row>
    <row r="124" spans="2:9" ht="36">
      <c r="B124" s="64"/>
      <c r="C124" s="24"/>
      <c r="D124" s="16">
        <v>2360</v>
      </c>
      <c r="E124" s="84" t="s">
        <v>248</v>
      </c>
      <c r="F124" s="228">
        <v>12000</v>
      </c>
      <c r="G124" s="255"/>
      <c r="H124" s="247">
        <f>F124+G124</f>
        <v>12000</v>
      </c>
      <c r="I124" s="325"/>
    </row>
    <row r="125" spans="2:9" ht="18" customHeight="1">
      <c r="B125" s="64"/>
      <c r="C125" s="114">
        <v>85503</v>
      </c>
      <c r="D125" s="183"/>
      <c r="E125" s="198" t="s">
        <v>386</v>
      </c>
      <c r="F125" s="225">
        <f>F126</f>
        <v>200</v>
      </c>
      <c r="G125" s="225">
        <f>G126</f>
        <v>0</v>
      </c>
      <c r="H125" s="225">
        <f>H126</f>
        <v>200</v>
      </c>
      <c r="I125" s="325"/>
    </row>
    <row r="126" spans="2:9" ht="36.75" thickBot="1">
      <c r="B126" s="66"/>
      <c r="C126" s="27"/>
      <c r="D126" s="19">
        <v>2010</v>
      </c>
      <c r="E126" s="85" t="s">
        <v>247</v>
      </c>
      <c r="F126" s="226">
        <v>200</v>
      </c>
      <c r="G126" s="811"/>
      <c r="H126" s="291">
        <f>F126+G126</f>
        <v>200</v>
      </c>
      <c r="I126" s="385" t="s">
        <v>387</v>
      </c>
    </row>
    <row r="127" spans="2:9" ht="27" customHeight="1" thickBot="1">
      <c r="B127" s="129">
        <v>900</v>
      </c>
      <c r="C127" s="127"/>
      <c r="D127" s="127"/>
      <c r="E127" s="197" t="s">
        <v>42</v>
      </c>
      <c r="F127" s="236">
        <f>F128+F132</f>
        <v>796000</v>
      </c>
      <c r="G127" s="300"/>
      <c r="H127" s="236">
        <f>H128+H132</f>
        <v>796000</v>
      </c>
      <c r="I127" s="299"/>
    </row>
    <row r="128" spans="2:9" ht="15.75" customHeight="1">
      <c r="B128" s="182"/>
      <c r="C128" s="123" t="s">
        <v>158</v>
      </c>
      <c r="D128" s="124"/>
      <c r="E128" s="198" t="s">
        <v>187</v>
      </c>
      <c r="F128" s="225">
        <f>F129+F130+F131</f>
        <v>756000</v>
      </c>
      <c r="G128" s="308"/>
      <c r="H128" s="225">
        <f>H129+H130+H131</f>
        <v>756000</v>
      </c>
      <c r="I128" s="324"/>
    </row>
    <row r="129" spans="2:9" ht="27" customHeight="1">
      <c r="B129" s="217"/>
      <c r="C129" s="218"/>
      <c r="D129" s="15" t="s">
        <v>29</v>
      </c>
      <c r="E129" s="194" t="s">
        <v>242</v>
      </c>
      <c r="F129" s="230">
        <v>750000</v>
      </c>
      <c r="G129" s="256"/>
      <c r="H129" s="247">
        <f>F129+G129</f>
        <v>750000</v>
      </c>
      <c r="I129" s="325"/>
    </row>
    <row r="130" spans="2:9" ht="24">
      <c r="B130" s="182"/>
      <c r="C130" s="183"/>
      <c r="D130" s="15" t="s">
        <v>326</v>
      </c>
      <c r="E130" s="194" t="s">
        <v>327</v>
      </c>
      <c r="F130" s="237">
        <v>5000</v>
      </c>
      <c r="G130" s="256"/>
      <c r="H130" s="247">
        <f>F130+G130</f>
        <v>5000</v>
      </c>
      <c r="I130" s="325"/>
    </row>
    <row r="131" spans="2:9" ht="15.75" customHeight="1">
      <c r="B131" s="182"/>
      <c r="C131" s="183"/>
      <c r="D131" s="15" t="s">
        <v>198</v>
      </c>
      <c r="E131" s="206" t="s">
        <v>284</v>
      </c>
      <c r="F131" s="237">
        <v>1000</v>
      </c>
      <c r="G131" s="256"/>
      <c r="H131" s="247">
        <f>F131+G131</f>
        <v>1000</v>
      </c>
      <c r="I131" s="325"/>
    </row>
    <row r="132" spans="2:9" ht="28.5" customHeight="1">
      <c r="B132" s="105"/>
      <c r="C132" s="115">
        <v>90019</v>
      </c>
      <c r="D132" s="191"/>
      <c r="E132" s="199" t="s">
        <v>192</v>
      </c>
      <c r="F132" s="229">
        <f>F133</f>
        <v>40000</v>
      </c>
      <c r="G132" s="256"/>
      <c r="H132" s="229">
        <f>H133</f>
        <v>40000</v>
      </c>
      <c r="I132" s="325"/>
    </row>
    <row r="133" spans="2:9" ht="17.25" customHeight="1" thickBot="1">
      <c r="B133" s="303"/>
      <c r="C133" s="304"/>
      <c r="D133" s="12" t="s">
        <v>15</v>
      </c>
      <c r="E133" s="210" t="s">
        <v>249</v>
      </c>
      <c r="F133" s="233">
        <v>40000</v>
      </c>
      <c r="G133" s="305"/>
      <c r="H133" s="291">
        <f>F133+G133</f>
        <v>40000</v>
      </c>
      <c r="I133" s="323"/>
    </row>
    <row r="134" spans="2:9" ht="20.25" customHeight="1" thickBot="1">
      <c r="B134" s="132" t="s">
        <v>71</v>
      </c>
      <c r="C134" s="133"/>
      <c r="D134" s="134"/>
      <c r="E134" s="200" t="s">
        <v>72</v>
      </c>
      <c r="F134" s="238">
        <f>F135</f>
        <v>15000</v>
      </c>
      <c r="G134" s="309"/>
      <c r="H134" s="238">
        <f>H135</f>
        <v>15000</v>
      </c>
      <c r="I134" s="299"/>
    </row>
    <row r="135" spans="2:9" ht="16.5" customHeight="1">
      <c r="B135" s="67"/>
      <c r="C135" s="123" t="s">
        <v>152</v>
      </c>
      <c r="D135" s="124"/>
      <c r="E135" s="201" t="s">
        <v>41</v>
      </c>
      <c r="F135" s="239">
        <f>F136+F137+F138</f>
        <v>15000</v>
      </c>
      <c r="G135" s="307"/>
      <c r="H135" s="239">
        <f>H136+H137+H138</f>
        <v>15000</v>
      </c>
      <c r="I135" s="324"/>
    </row>
    <row r="136" spans="2:9" ht="16.5" customHeight="1">
      <c r="B136" s="64"/>
      <c r="C136" s="151"/>
      <c r="D136" s="15" t="s">
        <v>15</v>
      </c>
      <c r="E136" s="194" t="s">
        <v>249</v>
      </c>
      <c r="F136" s="240">
        <v>4000</v>
      </c>
      <c r="G136" s="255"/>
      <c r="H136" s="247">
        <f>F136+G136</f>
        <v>4000</v>
      </c>
      <c r="I136" s="325"/>
    </row>
    <row r="137" spans="2:9" ht="24">
      <c r="B137" s="64"/>
      <c r="C137" s="151"/>
      <c r="D137" s="15" t="s">
        <v>8</v>
      </c>
      <c r="E137" s="194" t="s">
        <v>282</v>
      </c>
      <c r="F137" s="240">
        <v>10000</v>
      </c>
      <c r="G137" s="255"/>
      <c r="H137" s="247">
        <f>F137+G137</f>
        <v>10000</v>
      </c>
      <c r="I137" s="325"/>
    </row>
    <row r="138" spans="2:9" ht="24.75" thickBot="1">
      <c r="B138" s="66"/>
      <c r="C138" s="27"/>
      <c r="D138" s="290" t="s">
        <v>225</v>
      </c>
      <c r="E138" s="85" t="s">
        <v>285</v>
      </c>
      <c r="F138" s="306">
        <v>1000</v>
      </c>
      <c r="G138" s="302"/>
      <c r="H138" s="291">
        <f>F138+G138</f>
        <v>1000</v>
      </c>
      <c r="I138" s="323"/>
    </row>
    <row r="139" spans="2:9" ht="18" customHeight="1" thickBot="1">
      <c r="B139" s="132" t="s">
        <v>75</v>
      </c>
      <c r="C139" s="135"/>
      <c r="D139" s="135"/>
      <c r="E139" s="195" t="s">
        <v>199</v>
      </c>
      <c r="F139" s="241">
        <f>F140</f>
        <v>36000</v>
      </c>
      <c r="G139" s="309"/>
      <c r="H139" s="241">
        <f>H140</f>
        <v>36000</v>
      </c>
      <c r="I139" s="299"/>
    </row>
    <row r="140" spans="2:9" ht="15.75" customHeight="1">
      <c r="B140" s="67"/>
      <c r="C140" s="215" t="s">
        <v>313</v>
      </c>
      <c r="D140" s="166"/>
      <c r="E140" s="201" t="s">
        <v>41</v>
      </c>
      <c r="F140" s="242">
        <f>F141</f>
        <v>36000</v>
      </c>
      <c r="G140" s="307"/>
      <c r="H140" s="242">
        <f>H141</f>
        <v>36000</v>
      </c>
      <c r="I140" s="324"/>
    </row>
    <row r="141" spans="2:9" ht="24">
      <c r="B141" s="67"/>
      <c r="C141" s="123"/>
      <c r="D141" s="15" t="s">
        <v>8</v>
      </c>
      <c r="E141" s="194" t="s">
        <v>282</v>
      </c>
      <c r="F141" s="243">
        <v>36000</v>
      </c>
      <c r="G141" s="255"/>
      <c r="H141" s="247">
        <f>F141+G141</f>
        <v>36000</v>
      </c>
      <c r="I141" s="325"/>
    </row>
    <row r="142" spans="2:9" s="22" customFormat="1" ht="4.5" customHeight="1" thickBot="1">
      <c r="B142" s="68"/>
      <c r="C142" s="26"/>
      <c r="D142" s="26"/>
      <c r="E142" s="26"/>
      <c r="F142" s="244"/>
      <c r="G142" s="310"/>
      <c r="H142" s="310"/>
      <c r="I142" s="326"/>
    </row>
    <row r="143" spans="2:9" s="22" customFormat="1" ht="19.5" customHeight="1" thickBot="1">
      <c r="B143" s="138" t="s">
        <v>43</v>
      </c>
      <c r="C143" s="29"/>
      <c r="D143" s="30"/>
      <c r="E143" s="137"/>
      <c r="F143" s="380">
        <f>F11+F16+F19+F22+F27+F36+F39+F70+F79+F94+F111+F114+F117+F127+F134+F139</f>
        <v>40297718.4</v>
      </c>
      <c r="G143" s="380">
        <f>G11+G16+G19+G22+G27+G36+G39+G70+G79+G94+G111+G114+G117+G127+G134+G139</f>
        <v>250288.53999999998</v>
      </c>
      <c r="H143" s="380">
        <f>H11+H16+H19+H22+H27+H36+H39+H70+H79+H94+H111+H114+H117+H127+H134+H139</f>
        <v>40548006.94</v>
      </c>
      <c r="I143" s="301"/>
    </row>
    <row r="144" spans="3:6" ht="12.75">
      <c r="C144" s="31"/>
      <c r="D144" s="32"/>
      <c r="E144" s="31"/>
      <c r="F144" s="31"/>
    </row>
    <row r="145" spans="2:6" ht="12.75">
      <c r="B145" s="33"/>
      <c r="C145" s="31"/>
      <c r="D145" s="32"/>
      <c r="E145" s="31"/>
      <c r="F145" s="31"/>
    </row>
    <row r="146" spans="3:6" ht="12.75">
      <c r="C146" s="34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8" ht="12.75">
      <c r="C178" s="31"/>
      <c r="D178" s="32"/>
      <c r="E178" s="31"/>
      <c r="F178" s="31"/>
      <c r="G178" s="104" t="s">
        <v>348</v>
      </c>
      <c r="H178" s="329">
        <f>H24+H41+H43+H44+H45+H46+H47+H50+H51+H52+H53+H54+H55+H58+H59+H60+H61+H62+H63+H64+H65+H87+H93+H129+H130+H133+H136</f>
        <v>8017279</v>
      </c>
    </row>
    <row r="179" spans="3:8" ht="12.75">
      <c r="C179" s="31"/>
      <c r="D179" s="32"/>
      <c r="E179" s="31"/>
      <c r="F179" s="31"/>
      <c r="G179" s="104" t="s">
        <v>349</v>
      </c>
      <c r="H179" s="329">
        <f>H15+H29+H38+H76+H77+H85+H91+H96+H97+H99+H101+H103+H106+H108+H110+H116+H120+H123+H126</f>
        <v>15558502.94</v>
      </c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2"/>
  <sheetViews>
    <sheetView zoomScalePageLayoutView="0" workbookViewId="0" topLeftCell="A421">
      <selection activeCell="B434" sqref="B434:I434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355</v>
      </c>
    </row>
    <row r="2" spans="3:8" ht="12.75">
      <c r="C2" s="101"/>
      <c r="H2" s="104" t="s">
        <v>394</v>
      </c>
    </row>
    <row r="3" ht="12.75">
      <c r="H3" s="104" t="s">
        <v>395</v>
      </c>
    </row>
    <row r="4" ht="18.75">
      <c r="E4" s="98"/>
    </row>
    <row r="5" spans="5:7" ht="18">
      <c r="E5" s="836" t="s">
        <v>396</v>
      </c>
      <c r="F5" s="836"/>
      <c r="G5" s="836"/>
    </row>
    <row r="6" ht="10.5" customHeight="1" thickBot="1">
      <c r="F6" s="69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58" t="s">
        <v>323</v>
      </c>
      <c r="G7" s="283" t="s">
        <v>344</v>
      </c>
      <c r="H7" s="284" t="s">
        <v>345</v>
      </c>
      <c r="I7" s="285" t="s">
        <v>346</v>
      </c>
      <c r="J7" s="35"/>
      <c r="K7" s="35"/>
      <c r="L7" s="35"/>
    </row>
    <row r="8" spans="2:12" ht="8.25" customHeight="1" thickBot="1">
      <c r="B8" s="89">
        <v>1</v>
      </c>
      <c r="C8" s="90">
        <v>2</v>
      </c>
      <c r="D8" s="91">
        <v>3</v>
      </c>
      <c r="E8" s="92">
        <v>4</v>
      </c>
      <c r="F8" s="259">
        <v>5</v>
      </c>
      <c r="G8" s="259">
        <v>6</v>
      </c>
      <c r="H8" s="259">
        <v>7</v>
      </c>
      <c r="I8" s="341">
        <v>8</v>
      </c>
      <c r="J8" s="35"/>
      <c r="K8" s="35"/>
      <c r="L8" s="35"/>
    </row>
    <row r="9" spans="2:12" ht="18" customHeight="1" thickBot="1">
      <c r="B9" s="139" t="s">
        <v>65</v>
      </c>
      <c r="C9" s="135"/>
      <c r="D9" s="135"/>
      <c r="E9" s="136" t="s">
        <v>66</v>
      </c>
      <c r="F9" s="260">
        <f>F10+F12+F14+F16</f>
        <v>884196.4</v>
      </c>
      <c r="G9" s="260">
        <f>G10+G12+G14+G16</f>
        <v>67000</v>
      </c>
      <c r="H9" s="260">
        <f>H10+H12+H14+H16</f>
        <v>951196.4</v>
      </c>
      <c r="I9" s="367"/>
      <c r="J9" s="35"/>
      <c r="K9" s="35"/>
      <c r="L9" s="35"/>
    </row>
    <row r="10" spans="2:12" ht="15" customHeight="1">
      <c r="B10" s="77"/>
      <c r="C10" s="149" t="s">
        <v>156</v>
      </c>
      <c r="D10" s="123"/>
      <c r="E10" s="125" t="s">
        <v>212</v>
      </c>
      <c r="F10" s="330">
        <f>F11</f>
        <v>98000</v>
      </c>
      <c r="G10" s="347"/>
      <c r="H10" s="330">
        <f>H11</f>
        <v>98000</v>
      </c>
      <c r="I10" s="368"/>
      <c r="J10" s="35"/>
      <c r="K10" s="35"/>
      <c r="L10" s="35"/>
    </row>
    <row r="11" spans="2:12" ht="15" customHeight="1">
      <c r="B11" s="78"/>
      <c r="C11" s="79"/>
      <c r="D11" s="43" t="s">
        <v>53</v>
      </c>
      <c r="E11" s="28" t="s">
        <v>332</v>
      </c>
      <c r="F11" s="262">
        <v>98000</v>
      </c>
      <c r="G11" s="348"/>
      <c r="H11" s="262">
        <f>F11+G11</f>
        <v>98000</v>
      </c>
      <c r="I11" s="345"/>
      <c r="J11" s="35"/>
      <c r="K11" s="35"/>
      <c r="L11" s="35"/>
    </row>
    <row r="12" spans="2:12" ht="15" customHeight="1">
      <c r="B12" s="72"/>
      <c r="C12" s="150" t="s">
        <v>67</v>
      </c>
      <c r="D12" s="151"/>
      <c r="E12" s="121" t="s">
        <v>167</v>
      </c>
      <c r="F12" s="261">
        <f>F13</f>
        <v>140000</v>
      </c>
      <c r="G12" s="261">
        <f>G13</f>
        <v>67000</v>
      </c>
      <c r="H12" s="261">
        <f>H13</f>
        <v>207000</v>
      </c>
      <c r="I12" s="345"/>
      <c r="J12" s="35"/>
      <c r="K12" s="35"/>
      <c r="L12" s="35"/>
    </row>
    <row r="13" spans="2:12" ht="15" customHeight="1">
      <c r="B13" s="71"/>
      <c r="C13" s="42"/>
      <c r="D13" s="43" t="s">
        <v>76</v>
      </c>
      <c r="E13" s="28" t="s">
        <v>77</v>
      </c>
      <c r="F13" s="263">
        <v>140000</v>
      </c>
      <c r="G13" s="343">
        <v>67000</v>
      </c>
      <c r="H13" s="262">
        <f>F13+G13</f>
        <v>207000</v>
      </c>
      <c r="I13" s="345" t="s">
        <v>541</v>
      </c>
      <c r="J13" s="35"/>
      <c r="K13" s="35"/>
      <c r="L13" s="35"/>
    </row>
    <row r="14" spans="2:12" ht="17.25" customHeight="1">
      <c r="B14" s="72"/>
      <c r="C14" s="151" t="s">
        <v>78</v>
      </c>
      <c r="D14" s="151"/>
      <c r="E14" s="121" t="s">
        <v>168</v>
      </c>
      <c r="F14" s="264">
        <f>F15</f>
        <v>25000</v>
      </c>
      <c r="G14" s="348"/>
      <c r="H14" s="264">
        <f>H15</f>
        <v>25000</v>
      </c>
      <c r="I14" s="345"/>
      <c r="J14" s="35"/>
      <c r="K14" s="35"/>
      <c r="L14" s="35"/>
    </row>
    <row r="15" spans="2:12" ht="24.75" customHeight="1">
      <c r="B15" s="73"/>
      <c r="C15" s="45"/>
      <c r="D15" s="45">
        <v>2850</v>
      </c>
      <c r="E15" s="20" t="s">
        <v>79</v>
      </c>
      <c r="F15" s="265">
        <v>25000</v>
      </c>
      <c r="G15" s="348"/>
      <c r="H15" s="262">
        <f>F15+G15</f>
        <v>25000</v>
      </c>
      <c r="I15" s="345"/>
      <c r="J15" s="35"/>
      <c r="K15" s="35"/>
      <c r="L15" s="35"/>
    </row>
    <row r="16" spans="2:12" ht="15" customHeight="1">
      <c r="B16" s="71"/>
      <c r="C16" s="152" t="s">
        <v>200</v>
      </c>
      <c r="D16" s="151"/>
      <c r="E16" s="121" t="s">
        <v>41</v>
      </c>
      <c r="F16" s="264">
        <f>SUM(F17:F23)</f>
        <v>621196.4</v>
      </c>
      <c r="G16" s="264">
        <f>SUM(G17:G23)</f>
        <v>0</v>
      </c>
      <c r="H16" s="264">
        <f>SUM(H17:H23)</f>
        <v>621196.4</v>
      </c>
      <c r="I16" s="345"/>
      <c r="J16" s="35"/>
      <c r="K16" s="35"/>
      <c r="L16" s="35"/>
    </row>
    <row r="17" spans="2:12" ht="15" customHeight="1">
      <c r="B17" s="71"/>
      <c r="C17" s="152"/>
      <c r="D17" s="43" t="s">
        <v>93</v>
      </c>
      <c r="E17" s="28" t="s">
        <v>293</v>
      </c>
      <c r="F17" s="514">
        <v>8040</v>
      </c>
      <c r="G17" s="263"/>
      <c r="H17" s="262">
        <f aca="true" t="shared" si="0" ref="H17:H22">F17+G17</f>
        <v>8040</v>
      </c>
      <c r="I17" s="366"/>
      <c r="J17" s="35"/>
      <c r="K17" s="35"/>
      <c r="L17" s="35"/>
    </row>
    <row r="18" spans="2:12" ht="15" customHeight="1">
      <c r="B18" s="71"/>
      <c r="C18" s="152"/>
      <c r="D18" s="43" t="s">
        <v>95</v>
      </c>
      <c r="E18" s="28" t="s">
        <v>294</v>
      </c>
      <c r="F18" s="514">
        <v>1374.84</v>
      </c>
      <c r="G18" s="263"/>
      <c r="H18" s="262">
        <f t="shared" si="0"/>
        <v>1374.84</v>
      </c>
      <c r="I18" s="366"/>
      <c r="J18" s="35"/>
      <c r="K18" s="35"/>
      <c r="L18" s="35"/>
    </row>
    <row r="19" spans="2:12" ht="15" customHeight="1">
      <c r="B19" s="71"/>
      <c r="C19" s="152"/>
      <c r="D19" s="42">
        <v>4120</v>
      </c>
      <c r="E19" s="28" t="s">
        <v>295</v>
      </c>
      <c r="F19" s="514">
        <v>87.71</v>
      </c>
      <c r="G19" s="263"/>
      <c r="H19" s="262">
        <f t="shared" si="0"/>
        <v>87.71</v>
      </c>
      <c r="I19" s="366"/>
      <c r="J19" s="35"/>
      <c r="K19" s="35"/>
      <c r="L19" s="35"/>
    </row>
    <row r="20" spans="2:12" ht="15" customHeight="1">
      <c r="B20" s="71"/>
      <c r="C20" s="152"/>
      <c r="D20" s="43" t="s">
        <v>80</v>
      </c>
      <c r="E20" s="28" t="s">
        <v>296</v>
      </c>
      <c r="F20" s="514">
        <v>113.41</v>
      </c>
      <c r="G20" s="263"/>
      <c r="H20" s="262">
        <f t="shared" si="0"/>
        <v>113.41</v>
      </c>
      <c r="I20" s="366"/>
      <c r="J20" s="35"/>
      <c r="K20" s="35"/>
      <c r="L20" s="35"/>
    </row>
    <row r="21" spans="2:12" ht="15" customHeight="1">
      <c r="B21" s="71"/>
      <c r="C21" s="152"/>
      <c r="D21" s="43" t="s">
        <v>53</v>
      </c>
      <c r="E21" s="28" t="s">
        <v>299</v>
      </c>
      <c r="F21" s="514">
        <v>2472.6</v>
      </c>
      <c r="G21" s="263"/>
      <c r="H21" s="262">
        <f t="shared" si="0"/>
        <v>2472.6</v>
      </c>
      <c r="I21" s="366"/>
      <c r="J21" s="35"/>
      <c r="K21" s="35"/>
      <c r="L21" s="35"/>
    </row>
    <row r="22" spans="2:12" ht="15" customHeight="1">
      <c r="B22" s="71"/>
      <c r="C22" s="152"/>
      <c r="D22" s="43" t="s">
        <v>85</v>
      </c>
      <c r="E22" s="28" t="s">
        <v>309</v>
      </c>
      <c r="F22" s="514">
        <v>604427.84</v>
      </c>
      <c r="G22" s="263"/>
      <c r="H22" s="262">
        <f t="shared" si="0"/>
        <v>604427.84</v>
      </c>
      <c r="I22" s="366"/>
      <c r="J22" s="35"/>
      <c r="K22" s="35"/>
      <c r="L22" s="35"/>
    </row>
    <row r="23" spans="2:12" ht="15" customHeight="1" thickBot="1">
      <c r="B23" s="74"/>
      <c r="C23" s="47"/>
      <c r="D23" s="82" t="s">
        <v>85</v>
      </c>
      <c r="E23" s="83" t="s">
        <v>63</v>
      </c>
      <c r="F23" s="266">
        <v>4680</v>
      </c>
      <c r="G23" s="343"/>
      <c r="H23" s="262">
        <f>F23+G23</f>
        <v>4680</v>
      </c>
      <c r="I23" s="345"/>
      <c r="J23" s="35"/>
      <c r="K23" s="35"/>
      <c r="L23" s="35"/>
    </row>
    <row r="24" spans="2:12" ht="18" customHeight="1" thickBot="1">
      <c r="B24" s="139" t="s">
        <v>81</v>
      </c>
      <c r="C24" s="135"/>
      <c r="D24" s="135"/>
      <c r="E24" s="136" t="s">
        <v>68</v>
      </c>
      <c r="F24" s="267">
        <f>F25+F27+F29</f>
        <v>6469950</v>
      </c>
      <c r="G24" s="267">
        <f>G25+G27+G29</f>
        <v>52000</v>
      </c>
      <c r="H24" s="267">
        <f>H25+H27+H29</f>
        <v>6521950</v>
      </c>
      <c r="I24" s="367"/>
      <c r="J24" s="35"/>
      <c r="K24" s="35"/>
      <c r="L24" s="35"/>
    </row>
    <row r="25" spans="2:12" ht="15" customHeight="1">
      <c r="B25" s="70"/>
      <c r="C25" s="124" t="s">
        <v>82</v>
      </c>
      <c r="D25" s="123"/>
      <c r="E25" s="125" t="s">
        <v>169</v>
      </c>
      <c r="F25" s="268">
        <f>F26</f>
        <v>200000</v>
      </c>
      <c r="G25" s="268"/>
      <c r="H25" s="268">
        <f>H26</f>
        <v>200000</v>
      </c>
      <c r="I25" s="368"/>
      <c r="J25" s="35"/>
      <c r="K25" s="35"/>
      <c r="L25" s="35"/>
    </row>
    <row r="26" spans="2:12" ht="36">
      <c r="B26" s="70"/>
      <c r="C26" s="124"/>
      <c r="D26" s="99" t="s">
        <v>353</v>
      </c>
      <c r="E26" s="93" t="s">
        <v>354</v>
      </c>
      <c r="F26" s="273">
        <v>200000</v>
      </c>
      <c r="G26" s="349"/>
      <c r="H26" s="262">
        <f>F26+G26</f>
        <v>200000</v>
      </c>
      <c r="I26" s="368"/>
      <c r="J26" s="35"/>
      <c r="K26" s="35"/>
      <c r="L26" s="35"/>
    </row>
    <row r="27" spans="2:12" ht="15" customHeight="1">
      <c r="B27" s="72"/>
      <c r="C27" s="151" t="s">
        <v>83</v>
      </c>
      <c r="D27" s="150"/>
      <c r="E27" s="121" t="s">
        <v>69</v>
      </c>
      <c r="F27" s="264">
        <f>F28</f>
        <v>300000</v>
      </c>
      <c r="G27" s="264">
        <f>G28</f>
        <v>44500</v>
      </c>
      <c r="H27" s="264">
        <f>H28</f>
        <v>344500</v>
      </c>
      <c r="I27" s="345"/>
      <c r="J27" s="35"/>
      <c r="K27" s="35"/>
      <c r="L27" s="35"/>
    </row>
    <row r="28" spans="2:12" ht="37.5" customHeight="1">
      <c r="B28" s="72"/>
      <c r="C28" s="42"/>
      <c r="D28" s="86" t="s">
        <v>251</v>
      </c>
      <c r="E28" s="93" t="s">
        <v>252</v>
      </c>
      <c r="F28" s="263">
        <v>300000</v>
      </c>
      <c r="G28" s="343">
        <v>44500</v>
      </c>
      <c r="H28" s="262">
        <f>F28+G28</f>
        <v>344500</v>
      </c>
      <c r="I28" s="809" t="s">
        <v>459</v>
      </c>
      <c r="J28" s="35"/>
      <c r="K28" s="35"/>
      <c r="L28" s="35"/>
    </row>
    <row r="29" spans="2:12" ht="17.25" customHeight="1">
      <c r="B29" s="72"/>
      <c r="C29" s="150" t="s">
        <v>84</v>
      </c>
      <c r="D29" s="151"/>
      <c r="E29" s="121" t="s">
        <v>162</v>
      </c>
      <c r="F29" s="264">
        <f>SUM(F30:F35)</f>
        <v>5969950</v>
      </c>
      <c r="G29" s="264">
        <f>SUM(G30:G35)</f>
        <v>7500</v>
      </c>
      <c r="H29" s="264">
        <f>SUM(H30:H35)</f>
        <v>5977450</v>
      </c>
      <c r="I29" s="345"/>
      <c r="J29" s="35"/>
      <c r="K29" s="35"/>
      <c r="L29" s="35"/>
    </row>
    <row r="30" spans="2:12" ht="24">
      <c r="B30" s="72"/>
      <c r="C30" s="150"/>
      <c r="D30" s="42" t="s">
        <v>255</v>
      </c>
      <c r="E30" s="84" t="s">
        <v>264</v>
      </c>
      <c r="F30" s="263">
        <v>50000</v>
      </c>
      <c r="G30" s="343"/>
      <c r="H30" s="262">
        <f aca="true" t="shared" si="1" ref="H30:H35">F30+G30</f>
        <v>50000</v>
      </c>
      <c r="I30" s="345"/>
      <c r="J30" s="35"/>
      <c r="K30" s="35"/>
      <c r="L30" s="35"/>
    </row>
    <row r="31" spans="2:12" ht="16.5" customHeight="1">
      <c r="B31" s="72"/>
      <c r="C31" s="49"/>
      <c r="D31" s="43" t="s">
        <v>80</v>
      </c>
      <c r="E31" s="28" t="s">
        <v>268</v>
      </c>
      <c r="F31" s="269">
        <v>60000</v>
      </c>
      <c r="G31" s="343"/>
      <c r="H31" s="262">
        <f t="shared" si="1"/>
        <v>60000</v>
      </c>
      <c r="I31" s="345"/>
      <c r="J31" s="35"/>
      <c r="K31" s="35"/>
      <c r="L31" s="35"/>
    </row>
    <row r="32" spans="2:12" ht="16.5" customHeight="1">
      <c r="B32" s="72"/>
      <c r="C32" s="49"/>
      <c r="D32" s="43" t="s">
        <v>105</v>
      </c>
      <c r="E32" s="84" t="s">
        <v>464</v>
      </c>
      <c r="F32" s="269">
        <v>485450</v>
      </c>
      <c r="G32" s="343">
        <v>-1000</v>
      </c>
      <c r="H32" s="262">
        <f t="shared" si="1"/>
        <v>484450</v>
      </c>
      <c r="I32" s="345" t="s">
        <v>461</v>
      </c>
      <c r="J32" s="35"/>
      <c r="K32" s="35"/>
      <c r="L32" s="35"/>
    </row>
    <row r="33" spans="2:12" ht="16.5" customHeight="1">
      <c r="B33" s="72"/>
      <c r="C33" s="49"/>
      <c r="D33" s="43" t="s">
        <v>53</v>
      </c>
      <c r="E33" s="28" t="s">
        <v>54</v>
      </c>
      <c r="F33" s="269">
        <v>73000</v>
      </c>
      <c r="G33" s="343"/>
      <c r="H33" s="262">
        <f t="shared" si="1"/>
        <v>73000</v>
      </c>
      <c r="I33" s="345"/>
      <c r="J33" s="35"/>
      <c r="K33" s="35"/>
      <c r="L33" s="35"/>
    </row>
    <row r="34" spans="2:12" ht="16.5" customHeight="1">
      <c r="B34" s="71"/>
      <c r="C34" s="42"/>
      <c r="D34" s="43" t="s">
        <v>85</v>
      </c>
      <c r="E34" s="28" t="s">
        <v>63</v>
      </c>
      <c r="F34" s="263">
        <v>55000</v>
      </c>
      <c r="G34" s="343"/>
      <c r="H34" s="262">
        <f t="shared" si="1"/>
        <v>55000</v>
      </c>
      <c r="I34" s="345"/>
      <c r="J34" s="35"/>
      <c r="K34" s="35"/>
      <c r="L34" s="35"/>
    </row>
    <row r="35" spans="2:12" ht="16.5" customHeight="1" thickBot="1">
      <c r="B35" s="73"/>
      <c r="C35" s="45"/>
      <c r="D35" s="46" t="s">
        <v>76</v>
      </c>
      <c r="E35" s="20" t="s">
        <v>77</v>
      </c>
      <c r="F35" s="265">
        <v>5246500</v>
      </c>
      <c r="G35" s="365">
        <v>8500</v>
      </c>
      <c r="H35" s="331">
        <f t="shared" si="1"/>
        <v>5255000</v>
      </c>
      <c r="I35" s="366" t="s">
        <v>541</v>
      </c>
      <c r="J35" s="35"/>
      <c r="K35" s="35"/>
      <c r="L35" s="35"/>
    </row>
    <row r="36" spans="2:12" ht="17.25" customHeight="1" thickBot="1">
      <c r="B36" s="139" t="s">
        <v>86</v>
      </c>
      <c r="C36" s="135"/>
      <c r="D36" s="135"/>
      <c r="E36" s="128" t="s">
        <v>9</v>
      </c>
      <c r="F36" s="267">
        <f>F37</f>
        <v>136500</v>
      </c>
      <c r="G36" s="267">
        <f>G37</f>
        <v>0</v>
      </c>
      <c r="H36" s="267">
        <f>H37</f>
        <v>136500</v>
      </c>
      <c r="I36" s="367"/>
      <c r="J36" s="35"/>
      <c r="K36" s="35"/>
      <c r="L36" s="35"/>
    </row>
    <row r="37" spans="2:12" ht="14.25" customHeight="1">
      <c r="B37" s="70"/>
      <c r="C37" s="124" t="s">
        <v>87</v>
      </c>
      <c r="D37" s="123"/>
      <c r="E37" s="125" t="s">
        <v>10</v>
      </c>
      <c r="F37" s="268">
        <f>SUM(F38:F40)</f>
        <v>136500</v>
      </c>
      <c r="G37" s="268">
        <f>SUM(G38:G40)</f>
        <v>0</v>
      </c>
      <c r="H37" s="268">
        <f>SUM(H38:H40)</f>
        <v>136500</v>
      </c>
      <c r="I37" s="368"/>
      <c r="J37" s="35"/>
      <c r="K37" s="35"/>
      <c r="L37" s="35"/>
    </row>
    <row r="38" spans="2:12" ht="15" customHeight="1">
      <c r="B38" s="72"/>
      <c r="C38" s="50"/>
      <c r="D38" s="43" t="s">
        <v>88</v>
      </c>
      <c r="E38" s="28" t="s">
        <v>89</v>
      </c>
      <c r="F38" s="269">
        <v>39000</v>
      </c>
      <c r="G38" s="343"/>
      <c r="H38" s="262">
        <f>F38+G38</f>
        <v>39000</v>
      </c>
      <c r="I38" s="345"/>
      <c r="J38" s="35"/>
      <c r="K38" s="35"/>
      <c r="L38" s="35"/>
    </row>
    <row r="39" spans="2:12" ht="15" customHeight="1">
      <c r="B39" s="189"/>
      <c r="C39" s="50"/>
      <c r="D39" s="43" t="s">
        <v>104</v>
      </c>
      <c r="E39" s="28" t="s">
        <v>59</v>
      </c>
      <c r="F39" s="270">
        <v>6500</v>
      </c>
      <c r="G39" s="343"/>
      <c r="H39" s="262">
        <f>F39+G39</f>
        <v>6500</v>
      </c>
      <c r="I39" s="345"/>
      <c r="J39" s="35"/>
      <c r="K39" s="35"/>
      <c r="L39" s="35"/>
    </row>
    <row r="40" spans="2:12" ht="15" customHeight="1" thickBot="1">
      <c r="B40" s="73"/>
      <c r="C40" s="42"/>
      <c r="D40" s="46" t="s">
        <v>53</v>
      </c>
      <c r="E40" s="20" t="s">
        <v>54</v>
      </c>
      <c r="F40" s="270">
        <v>91000</v>
      </c>
      <c r="G40" s="343"/>
      <c r="H40" s="262">
        <f>F40+G40</f>
        <v>91000</v>
      </c>
      <c r="I40" s="345"/>
      <c r="J40" s="35"/>
      <c r="K40" s="35"/>
      <c r="L40" s="35"/>
    </row>
    <row r="41" spans="2:12" ht="18" customHeight="1" thickBot="1">
      <c r="B41" s="139" t="s">
        <v>90</v>
      </c>
      <c r="C41" s="164"/>
      <c r="D41" s="135"/>
      <c r="E41" s="165" t="s">
        <v>91</v>
      </c>
      <c r="F41" s="267">
        <f>F42+F44</f>
        <v>96000</v>
      </c>
      <c r="G41" s="346"/>
      <c r="H41" s="267">
        <f>H42+H44</f>
        <v>96000</v>
      </c>
      <c r="I41" s="367"/>
      <c r="J41" s="35"/>
      <c r="K41" s="35"/>
      <c r="L41" s="35"/>
    </row>
    <row r="42" spans="2:12" ht="15" customHeight="1">
      <c r="B42" s="70"/>
      <c r="C42" s="124" t="s">
        <v>92</v>
      </c>
      <c r="D42" s="123"/>
      <c r="E42" s="125" t="s">
        <v>170</v>
      </c>
      <c r="F42" s="268">
        <f>F43</f>
        <v>76000</v>
      </c>
      <c r="G42" s="347"/>
      <c r="H42" s="268">
        <f>H43</f>
        <v>76000</v>
      </c>
      <c r="I42" s="368"/>
      <c r="J42" s="35"/>
      <c r="K42" s="35"/>
      <c r="L42" s="35"/>
    </row>
    <row r="43" spans="2:12" ht="15" customHeight="1">
      <c r="B43" s="73"/>
      <c r="C43" s="42"/>
      <c r="D43" s="43" t="s">
        <v>53</v>
      </c>
      <c r="E43" s="28" t="s">
        <v>54</v>
      </c>
      <c r="F43" s="263">
        <v>76000</v>
      </c>
      <c r="G43" s="348"/>
      <c r="H43" s="262">
        <f>F43+G43</f>
        <v>76000</v>
      </c>
      <c r="I43" s="345"/>
      <c r="J43" s="35"/>
      <c r="K43" s="35"/>
      <c r="L43" s="35"/>
    </row>
    <row r="44" spans="2:12" ht="15" customHeight="1">
      <c r="B44" s="71"/>
      <c r="C44" s="154">
        <v>71035</v>
      </c>
      <c r="D44" s="123"/>
      <c r="E44" s="125" t="s">
        <v>328</v>
      </c>
      <c r="F44" s="268">
        <f>F45</f>
        <v>20000</v>
      </c>
      <c r="G44" s="348"/>
      <c r="H44" s="268">
        <f>H45</f>
        <v>20000</v>
      </c>
      <c r="I44" s="345"/>
      <c r="J44" s="35"/>
      <c r="K44" s="35"/>
      <c r="L44" s="35"/>
    </row>
    <row r="45" spans="2:12" ht="24.75" thickBot="1">
      <c r="B45" s="74"/>
      <c r="C45" s="47"/>
      <c r="D45" s="45" t="s">
        <v>255</v>
      </c>
      <c r="E45" s="85" t="s">
        <v>264</v>
      </c>
      <c r="F45" s="266">
        <v>20000</v>
      </c>
      <c r="G45" s="350"/>
      <c r="H45" s="331">
        <f>F45+G45</f>
        <v>20000</v>
      </c>
      <c r="I45" s="366"/>
      <c r="J45" s="35"/>
      <c r="K45" s="35"/>
      <c r="L45" s="35"/>
    </row>
    <row r="46" spans="2:12" ht="17.25" customHeight="1" thickBot="1">
      <c r="B46" s="139" t="s">
        <v>45</v>
      </c>
      <c r="C46" s="135"/>
      <c r="D46" s="135"/>
      <c r="E46" s="128" t="s">
        <v>11</v>
      </c>
      <c r="F46" s="267">
        <f>F47+F51+F58+F81+F85+F100</f>
        <v>3690747</v>
      </c>
      <c r="G46" s="267">
        <f>G47+G51+G58+G81+G85+G100</f>
        <v>20126.54</v>
      </c>
      <c r="H46" s="267">
        <f>H47+H51+H58+H81+H85+H100</f>
        <v>3710873.54</v>
      </c>
      <c r="I46" s="367"/>
      <c r="J46" s="35"/>
      <c r="K46" s="35"/>
      <c r="L46" s="35"/>
    </row>
    <row r="47" spans="2:12" ht="15" customHeight="1">
      <c r="B47" s="70"/>
      <c r="C47" s="124" t="s">
        <v>46</v>
      </c>
      <c r="D47" s="123"/>
      <c r="E47" s="125" t="s">
        <v>171</v>
      </c>
      <c r="F47" s="268">
        <f>F48+F49+F50</f>
        <v>69783</v>
      </c>
      <c r="G47" s="268">
        <f>G48+G49+G50</f>
        <v>1126.54</v>
      </c>
      <c r="H47" s="268">
        <f>H48+H49+H50</f>
        <v>70909.54000000001</v>
      </c>
      <c r="I47" s="368"/>
      <c r="J47" s="35"/>
      <c r="K47" s="35"/>
      <c r="L47" s="35"/>
    </row>
    <row r="48" spans="2:12" ht="15" customHeight="1">
      <c r="B48" s="71"/>
      <c r="C48" s="42"/>
      <c r="D48" s="43" t="s">
        <v>93</v>
      </c>
      <c r="E48" s="28" t="s">
        <v>94</v>
      </c>
      <c r="F48" s="271">
        <v>58383</v>
      </c>
      <c r="G48" s="343">
        <v>1126.54</v>
      </c>
      <c r="H48" s="262">
        <f>F48+G48</f>
        <v>59509.54</v>
      </c>
      <c r="I48" s="345" t="s">
        <v>459</v>
      </c>
      <c r="J48" s="35"/>
      <c r="K48" s="35"/>
      <c r="L48" s="35"/>
    </row>
    <row r="49" spans="2:12" ht="15" customHeight="1">
      <c r="B49" s="71"/>
      <c r="C49" s="42"/>
      <c r="D49" s="43" t="s">
        <v>95</v>
      </c>
      <c r="E49" s="28" t="s">
        <v>96</v>
      </c>
      <c r="F49" s="271">
        <v>10000</v>
      </c>
      <c r="G49" s="348"/>
      <c r="H49" s="262">
        <f>F49+G49</f>
        <v>10000</v>
      </c>
      <c r="I49" s="345"/>
      <c r="J49" s="35"/>
      <c r="K49" s="35"/>
      <c r="L49" s="35"/>
    </row>
    <row r="50" spans="2:12" ht="15" customHeight="1">
      <c r="B50" s="71"/>
      <c r="C50" s="42"/>
      <c r="D50" s="43" t="s">
        <v>97</v>
      </c>
      <c r="E50" s="28" t="s">
        <v>98</v>
      </c>
      <c r="F50" s="271">
        <v>1400</v>
      </c>
      <c r="G50" s="348"/>
      <c r="H50" s="262">
        <f>F50+G50</f>
        <v>1400</v>
      </c>
      <c r="I50" s="345"/>
      <c r="J50" s="35"/>
      <c r="K50" s="35"/>
      <c r="L50" s="35"/>
    </row>
    <row r="51" spans="2:12" ht="15" customHeight="1">
      <c r="B51" s="72"/>
      <c r="C51" s="150" t="s">
        <v>99</v>
      </c>
      <c r="D51" s="151"/>
      <c r="E51" s="121" t="s">
        <v>172</v>
      </c>
      <c r="F51" s="264">
        <f>SUM(F52:F57)</f>
        <v>130904</v>
      </c>
      <c r="G51" s="348"/>
      <c r="H51" s="264">
        <f>SUM(H52:H57)</f>
        <v>130904</v>
      </c>
      <c r="I51" s="345"/>
      <c r="J51" s="35"/>
      <c r="K51" s="35"/>
      <c r="L51" s="35"/>
    </row>
    <row r="52" spans="2:12" ht="15" customHeight="1">
      <c r="B52" s="71"/>
      <c r="C52" s="42"/>
      <c r="D52" s="43" t="s">
        <v>88</v>
      </c>
      <c r="E52" s="28" t="s">
        <v>89</v>
      </c>
      <c r="F52" s="263">
        <v>111204</v>
      </c>
      <c r="G52" s="348"/>
      <c r="H52" s="262">
        <f aca="true" t="shared" si="2" ref="H52:H57">F52+G52</f>
        <v>111204</v>
      </c>
      <c r="I52" s="345"/>
      <c r="J52" s="35"/>
      <c r="K52" s="35"/>
      <c r="L52" s="35"/>
    </row>
    <row r="53" spans="2:12" ht="15" customHeight="1">
      <c r="B53" s="71"/>
      <c r="C53" s="42"/>
      <c r="D53" s="43" t="s">
        <v>80</v>
      </c>
      <c r="E53" s="28" t="s">
        <v>55</v>
      </c>
      <c r="F53" s="263">
        <v>7400</v>
      </c>
      <c r="G53" s="348"/>
      <c r="H53" s="262">
        <f t="shared" si="2"/>
        <v>7400</v>
      </c>
      <c r="I53" s="345"/>
      <c r="J53" s="35"/>
      <c r="K53" s="35"/>
      <c r="L53" s="35"/>
    </row>
    <row r="54" spans="2:12" ht="15" customHeight="1">
      <c r="B54" s="71"/>
      <c r="C54" s="42"/>
      <c r="D54" s="51">
        <v>4220</v>
      </c>
      <c r="E54" s="28" t="s">
        <v>130</v>
      </c>
      <c r="F54" s="263">
        <v>2000</v>
      </c>
      <c r="G54" s="348"/>
      <c r="H54" s="262">
        <f t="shared" si="2"/>
        <v>2000</v>
      </c>
      <c r="I54" s="345"/>
      <c r="J54" s="35"/>
      <c r="K54" s="35"/>
      <c r="L54" s="35"/>
    </row>
    <row r="55" spans="2:12" ht="15" customHeight="1">
      <c r="B55" s="71"/>
      <c r="C55" s="42"/>
      <c r="D55" s="43" t="s">
        <v>53</v>
      </c>
      <c r="E55" s="28" t="s">
        <v>54</v>
      </c>
      <c r="F55" s="263">
        <v>5400</v>
      </c>
      <c r="G55" s="348"/>
      <c r="H55" s="262">
        <f t="shared" si="2"/>
        <v>5400</v>
      </c>
      <c r="I55" s="345"/>
      <c r="J55" s="35"/>
      <c r="K55" s="35"/>
      <c r="L55" s="35"/>
    </row>
    <row r="56" spans="2:12" ht="15" customHeight="1">
      <c r="B56" s="71"/>
      <c r="C56" s="42"/>
      <c r="D56" s="43" t="s">
        <v>100</v>
      </c>
      <c r="E56" s="28" t="s">
        <v>62</v>
      </c>
      <c r="F56" s="263">
        <v>800</v>
      </c>
      <c r="G56" s="348"/>
      <c r="H56" s="262">
        <f t="shared" si="2"/>
        <v>800</v>
      </c>
      <c r="I56" s="345"/>
      <c r="J56" s="35"/>
      <c r="K56" s="35"/>
      <c r="L56" s="35"/>
    </row>
    <row r="57" spans="2:12" ht="15" customHeight="1">
      <c r="B57" s="71"/>
      <c r="C57" s="42"/>
      <c r="D57" s="51">
        <v>4420</v>
      </c>
      <c r="E57" s="28" t="s">
        <v>101</v>
      </c>
      <c r="F57" s="263">
        <v>4100</v>
      </c>
      <c r="G57" s="348"/>
      <c r="H57" s="262">
        <f t="shared" si="2"/>
        <v>4100</v>
      </c>
      <c r="I57" s="345"/>
      <c r="J57" s="35"/>
      <c r="K57" s="35"/>
      <c r="L57" s="35"/>
    </row>
    <row r="58" spans="2:12" ht="15" customHeight="1">
      <c r="B58" s="72"/>
      <c r="C58" s="150" t="s">
        <v>102</v>
      </c>
      <c r="D58" s="151"/>
      <c r="E58" s="121" t="s">
        <v>70</v>
      </c>
      <c r="F58" s="264">
        <f>SUM(F59:F80)</f>
        <v>2855200</v>
      </c>
      <c r="G58" s="264">
        <f>SUM(G59:G80)</f>
        <v>19000</v>
      </c>
      <c r="H58" s="264">
        <f>SUM(H59:H80)</f>
        <v>2874200</v>
      </c>
      <c r="I58" s="345"/>
      <c r="J58" s="35"/>
      <c r="K58" s="35"/>
      <c r="L58" s="35"/>
    </row>
    <row r="59" spans="2:12" ht="14.25" customHeight="1">
      <c r="B59" s="71"/>
      <c r="C59" s="42"/>
      <c r="D59" s="42">
        <v>3020</v>
      </c>
      <c r="E59" s="28" t="s">
        <v>213</v>
      </c>
      <c r="F59" s="263">
        <v>4000</v>
      </c>
      <c r="G59" s="343"/>
      <c r="H59" s="262">
        <f aca="true" t="shared" si="3" ref="H59:H80">F59+G59</f>
        <v>4000</v>
      </c>
      <c r="I59" s="345"/>
      <c r="J59" s="35"/>
      <c r="K59" s="35"/>
      <c r="L59" s="35"/>
    </row>
    <row r="60" spans="2:12" ht="14.25" customHeight="1">
      <c r="B60" s="71"/>
      <c r="C60" s="42"/>
      <c r="D60" s="43" t="s">
        <v>93</v>
      </c>
      <c r="E60" s="28" t="s">
        <v>94</v>
      </c>
      <c r="F60" s="263">
        <v>1630000</v>
      </c>
      <c r="G60" s="343"/>
      <c r="H60" s="262">
        <f t="shared" si="3"/>
        <v>1630000</v>
      </c>
      <c r="I60" s="345"/>
      <c r="J60" s="35"/>
      <c r="K60" s="35"/>
      <c r="L60" s="35"/>
    </row>
    <row r="61" spans="2:12" ht="14.25" customHeight="1">
      <c r="B61" s="71"/>
      <c r="C61" s="42"/>
      <c r="D61" s="43" t="s">
        <v>103</v>
      </c>
      <c r="E61" s="28" t="s">
        <v>57</v>
      </c>
      <c r="F61" s="263">
        <v>120000</v>
      </c>
      <c r="G61" s="343"/>
      <c r="H61" s="262">
        <f t="shared" si="3"/>
        <v>120000</v>
      </c>
      <c r="I61" s="345"/>
      <c r="J61" s="35"/>
      <c r="K61" s="35"/>
      <c r="L61" s="35"/>
    </row>
    <row r="62" spans="2:12" ht="14.25" customHeight="1">
      <c r="B62" s="71"/>
      <c r="C62" s="42"/>
      <c r="D62" s="43" t="s">
        <v>95</v>
      </c>
      <c r="E62" s="28" t="s">
        <v>96</v>
      </c>
      <c r="F62" s="263">
        <v>298000</v>
      </c>
      <c r="G62" s="343"/>
      <c r="H62" s="262">
        <f t="shared" si="3"/>
        <v>298000</v>
      </c>
      <c r="I62" s="345"/>
      <c r="J62" s="35"/>
      <c r="K62" s="35"/>
      <c r="L62" s="35"/>
    </row>
    <row r="63" spans="2:12" ht="14.25" customHeight="1">
      <c r="B63" s="71"/>
      <c r="C63" s="42"/>
      <c r="D63" s="43" t="s">
        <v>97</v>
      </c>
      <c r="E63" s="28" t="s">
        <v>98</v>
      </c>
      <c r="F63" s="263">
        <v>30000</v>
      </c>
      <c r="G63" s="343"/>
      <c r="H63" s="262">
        <f t="shared" si="3"/>
        <v>30000</v>
      </c>
      <c r="I63" s="345"/>
      <c r="J63" s="35"/>
      <c r="K63" s="35"/>
      <c r="L63" s="35"/>
    </row>
    <row r="64" spans="2:12" ht="18.75" customHeight="1">
      <c r="B64" s="71"/>
      <c r="C64" s="42"/>
      <c r="D64" s="103">
        <v>4140</v>
      </c>
      <c r="E64" s="28" t="s">
        <v>316</v>
      </c>
      <c r="F64" s="263">
        <v>19000</v>
      </c>
      <c r="G64" s="343"/>
      <c r="H64" s="262">
        <f t="shared" si="3"/>
        <v>19000</v>
      </c>
      <c r="I64" s="345"/>
      <c r="J64" s="35"/>
      <c r="K64" s="35"/>
      <c r="L64" s="35"/>
    </row>
    <row r="65" spans="2:12" ht="14.25" customHeight="1">
      <c r="B65" s="71"/>
      <c r="C65" s="42"/>
      <c r="D65" s="42">
        <v>4170</v>
      </c>
      <c r="E65" s="28" t="s">
        <v>58</v>
      </c>
      <c r="F65" s="263">
        <v>15000</v>
      </c>
      <c r="G65" s="343"/>
      <c r="H65" s="262">
        <f t="shared" si="3"/>
        <v>15000</v>
      </c>
      <c r="I65" s="345"/>
      <c r="J65" s="35"/>
      <c r="K65" s="35"/>
      <c r="L65" s="35"/>
    </row>
    <row r="66" spans="2:12" ht="14.25" customHeight="1">
      <c r="B66" s="71"/>
      <c r="C66" s="42"/>
      <c r="D66" s="43" t="s">
        <v>80</v>
      </c>
      <c r="E66" s="28" t="s">
        <v>55</v>
      </c>
      <c r="F66" s="263">
        <v>150400</v>
      </c>
      <c r="G66" s="343"/>
      <c r="H66" s="262">
        <f t="shared" si="3"/>
        <v>150400</v>
      </c>
      <c r="I66" s="345"/>
      <c r="J66" s="35"/>
      <c r="K66" s="35"/>
      <c r="L66" s="35"/>
    </row>
    <row r="67" spans="2:12" ht="14.25" customHeight="1">
      <c r="B67" s="71"/>
      <c r="C67" s="42"/>
      <c r="D67" s="51">
        <v>4220</v>
      </c>
      <c r="E67" s="28" t="s">
        <v>130</v>
      </c>
      <c r="F67" s="263">
        <v>5000</v>
      </c>
      <c r="G67" s="343"/>
      <c r="H67" s="262">
        <f t="shared" si="3"/>
        <v>5000</v>
      </c>
      <c r="I67" s="345"/>
      <c r="J67" s="35"/>
      <c r="K67" s="35"/>
      <c r="L67" s="35"/>
    </row>
    <row r="68" spans="2:12" ht="14.25" customHeight="1">
      <c r="B68" s="71"/>
      <c r="C68" s="42"/>
      <c r="D68" s="43" t="s">
        <v>104</v>
      </c>
      <c r="E68" s="28" t="s">
        <v>59</v>
      </c>
      <c r="F68" s="263">
        <v>35000</v>
      </c>
      <c r="G68" s="343"/>
      <c r="H68" s="262">
        <f t="shared" si="3"/>
        <v>35000</v>
      </c>
      <c r="I68" s="345"/>
      <c r="J68" s="35"/>
      <c r="K68" s="35"/>
      <c r="L68" s="35"/>
    </row>
    <row r="69" spans="2:12" ht="14.25" customHeight="1">
      <c r="B69" s="71"/>
      <c r="C69" s="42"/>
      <c r="D69" s="43" t="s">
        <v>105</v>
      </c>
      <c r="E69" s="28" t="s">
        <v>60</v>
      </c>
      <c r="F69" s="263">
        <v>12000</v>
      </c>
      <c r="G69" s="343"/>
      <c r="H69" s="262">
        <f t="shared" si="3"/>
        <v>12000</v>
      </c>
      <c r="I69" s="345"/>
      <c r="J69" s="35"/>
      <c r="K69" s="35"/>
      <c r="L69" s="35"/>
    </row>
    <row r="70" spans="2:12" ht="14.25" customHeight="1">
      <c r="B70" s="71"/>
      <c r="C70" s="42"/>
      <c r="D70" s="42" t="s">
        <v>132</v>
      </c>
      <c r="E70" s="28" t="s">
        <v>61</v>
      </c>
      <c r="F70" s="263">
        <v>1000</v>
      </c>
      <c r="G70" s="343"/>
      <c r="H70" s="262">
        <f t="shared" si="3"/>
        <v>1000</v>
      </c>
      <c r="I70" s="345"/>
      <c r="J70" s="35"/>
      <c r="K70" s="35"/>
      <c r="L70" s="35"/>
    </row>
    <row r="71" spans="2:12" ht="14.25" customHeight="1">
      <c r="B71" s="71"/>
      <c r="C71" s="42"/>
      <c r="D71" s="43" t="s">
        <v>53</v>
      </c>
      <c r="E71" s="28" t="s">
        <v>54</v>
      </c>
      <c r="F71" s="263">
        <v>313800</v>
      </c>
      <c r="G71" s="343">
        <v>5000</v>
      </c>
      <c r="H71" s="262">
        <f t="shared" si="3"/>
        <v>318800</v>
      </c>
      <c r="I71" s="345" t="s">
        <v>461</v>
      </c>
      <c r="J71" s="35"/>
      <c r="K71" s="35"/>
      <c r="L71" s="35"/>
    </row>
    <row r="72" spans="2:12" ht="14.25" customHeight="1">
      <c r="B72" s="71"/>
      <c r="C72" s="42"/>
      <c r="D72" s="51">
        <v>4360</v>
      </c>
      <c r="E72" s="28" t="s">
        <v>261</v>
      </c>
      <c r="F72" s="263">
        <v>23000</v>
      </c>
      <c r="G72" s="343"/>
      <c r="H72" s="262">
        <f t="shared" si="3"/>
        <v>23000</v>
      </c>
      <c r="I72" s="345"/>
      <c r="J72" s="35"/>
      <c r="K72" s="35"/>
      <c r="L72" s="35"/>
    </row>
    <row r="73" spans="2:12" ht="14.25" customHeight="1">
      <c r="B73" s="71"/>
      <c r="C73" s="42"/>
      <c r="D73" s="51">
        <v>4390</v>
      </c>
      <c r="E73" s="28" t="s">
        <v>214</v>
      </c>
      <c r="F73" s="263">
        <v>15000</v>
      </c>
      <c r="G73" s="343"/>
      <c r="H73" s="262">
        <f t="shared" si="3"/>
        <v>15000</v>
      </c>
      <c r="I73" s="345"/>
      <c r="J73" s="35"/>
      <c r="K73" s="35"/>
      <c r="L73" s="35"/>
    </row>
    <row r="74" spans="2:12" ht="14.25" customHeight="1">
      <c r="B74" s="71"/>
      <c r="C74" s="42"/>
      <c r="D74" s="43" t="s">
        <v>100</v>
      </c>
      <c r="E74" s="28" t="s">
        <v>62</v>
      </c>
      <c r="F74" s="263">
        <v>11000</v>
      </c>
      <c r="G74" s="343"/>
      <c r="H74" s="262">
        <f t="shared" si="3"/>
        <v>11000</v>
      </c>
      <c r="I74" s="345"/>
      <c r="J74" s="35"/>
      <c r="K74" s="35"/>
      <c r="L74" s="35"/>
    </row>
    <row r="75" spans="2:12" ht="14.25" customHeight="1">
      <c r="B75" s="71"/>
      <c r="C75" s="42"/>
      <c r="D75" s="51">
        <v>4420</v>
      </c>
      <c r="E75" s="28" t="s">
        <v>101</v>
      </c>
      <c r="F75" s="263">
        <v>4000</v>
      </c>
      <c r="G75" s="343"/>
      <c r="H75" s="262">
        <f t="shared" si="3"/>
        <v>4000</v>
      </c>
      <c r="I75" s="345"/>
      <c r="J75" s="35"/>
      <c r="K75" s="35"/>
      <c r="L75" s="35"/>
    </row>
    <row r="76" spans="2:12" ht="14.25" customHeight="1">
      <c r="B76" s="71"/>
      <c r="C76" s="42"/>
      <c r="D76" s="43" t="s">
        <v>85</v>
      </c>
      <c r="E76" s="28" t="s">
        <v>63</v>
      </c>
      <c r="F76" s="263">
        <v>34000</v>
      </c>
      <c r="G76" s="354">
        <v>14000</v>
      </c>
      <c r="H76" s="262">
        <f t="shared" si="3"/>
        <v>48000</v>
      </c>
      <c r="I76" s="345" t="s">
        <v>461</v>
      </c>
      <c r="J76" s="35"/>
      <c r="K76" s="35"/>
      <c r="L76" s="35"/>
    </row>
    <row r="77" spans="2:12" ht="14.25" customHeight="1">
      <c r="B77" s="80"/>
      <c r="C77" s="42"/>
      <c r="D77" s="43" t="s">
        <v>106</v>
      </c>
      <c r="E77" s="28" t="s">
        <v>107</v>
      </c>
      <c r="F77" s="263">
        <v>35000</v>
      </c>
      <c r="G77" s="343"/>
      <c r="H77" s="262">
        <f t="shared" si="3"/>
        <v>35000</v>
      </c>
      <c r="I77" s="345"/>
      <c r="J77" s="35"/>
      <c r="K77" s="35"/>
      <c r="L77" s="35"/>
    </row>
    <row r="78" spans="2:12" ht="14.25" customHeight="1">
      <c r="B78" s="71"/>
      <c r="C78" s="42"/>
      <c r="D78" s="51">
        <v>4610</v>
      </c>
      <c r="E78" s="28" t="s">
        <v>215</v>
      </c>
      <c r="F78" s="263">
        <v>36000</v>
      </c>
      <c r="G78" s="343"/>
      <c r="H78" s="262">
        <f t="shared" si="3"/>
        <v>36000</v>
      </c>
      <c r="I78" s="345"/>
      <c r="J78" s="35"/>
      <c r="K78" s="35"/>
      <c r="L78" s="35"/>
    </row>
    <row r="79" spans="2:12" ht="14.25" customHeight="1">
      <c r="B79" s="71"/>
      <c r="C79" s="42"/>
      <c r="D79" s="51">
        <v>4700</v>
      </c>
      <c r="E79" s="28" t="s">
        <v>108</v>
      </c>
      <c r="F79" s="263">
        <v>24000</v>
      </c>
      <c r="G79" s="343"/>
      <c r="H79" s="262">
        <f t="shared" si="3"/>
        <v>24000</v>
      </c>
      <c r="I79" s="345"/>
      <c r="J79" s="35"/>
      <c r="K79" s="35"/>
      <c r="L79" s="35"/>
    </row>
    <row r="80" spans="2:12" ht="14.25" customHeight="1">
      <c r="B80" s="71"/>
      <c r="C80" s="42"/>
      <c r="D80" s="51">
        <v>6060</v>
      </c>
      <c r="E80" s="28" t="s">
        <v>64</v>
      </c>
      <c r="F80" s="263">
        <v>40000</v>
      </c>
      <c r="G80" s="343"/>
      <c r="H80" s="262">
        <f t="shared" si="3"/>
        <v>40000</v>
      </c>
      <c r="I80" s="345"/>
      <c r="J80" s="35"/>
      <c r="K80" s="35"/>
      <c r="L80" s="35"/>
    </row>
    <row r="81" spans="2:12" ht="15" customHeight="1">
      <c r="B81" s="71"/>
      <c r="C81" s="151" t="s">
        <v>109</v>
      </c>
      <c r="D81" s="150"/>
      <c r="E81" s="121" t="s">
        <v>173</v>
      </c>
      <c r="F81" s="264">
        <f>SUM(F82:F84)</f>
        <v>135000</v>
      </c>
      <c r="G81" s="348"/>
      <c r="H81" s="264">
        <f>SUM(H82:H84)</f>
        <v>135000</v>
      </c>
      <c r="I81" s="345"/>
      <c r="J81" s="35"/>
      <c r="K81" s="35"/>
      <c r="L81" s="35"/>
    </row>
    <row r="82" spans="2:12" ht="15" customHeight="1">
      <c r="B82" s="71"/>
      <c r="C82" s="42"/>
      <c r="D82" s="51">
        <v>4210</v>
      </c>
      <c r="E82" s="28" t="s">
        <v>55</v>
      </c>
      <c r="F82" s="263">
        <v>37000</v>
      </c>
      <c r="G82" s="348"/>
      <c r="H82" s="262">
        <f>F82+G82</f>
        <v>37000</v>
      </c>
      <c r="I82" s="345"/>
      <c r="J82" s="35"/>
      <c r="K82" s="35"/>
      <c r="L82" s="35"/>
    </row>
    <row r="83" spans="2:12" ht="15" customHeight="1">
      <c r="B83" s="71"/>
      <c r="C83" s="42"/>
      <c r="D83" s="51">
        <v>4220</v>
      </c>
      <c r="E83" s="28" t="s">
        <v>130</v>
      </c>
      <c r="F83" s="263">
        <v>8000</v>
      </c>
      <c r="G83" s="381"/>
      <c r="H83" s="262">
        <f>F83+G83</f>
        <v>8000</v>
      </c>
      <c r="I83" s="345"/>
      <c r="J83" s="35"/>
      <c r="K83" s="35"/>
      <c r="L83" s="35"/>
    </row>
    <row r="84" spans="2:12" ht="15" customHeight="1">
      <c r="B84" s="71"/>
      <c r="C84" s="42"/>
      <c r="D84" s="51">
        <v>4300</v>
      </c>
      <c r="E84" s="28" t="s">
        <v>54</v>
      </c>
      <c r="F84" s="263">
        <v>90000</v>
      </c>
      <c r="G84" s="348"/>
      <c r="H84" s="262">
        <f>F84+G84</f>
        <v>90000</v>
      </c>
      <c r="I84" s="345"/>
      <c r="J84" s="35"/>
      <c r="K84" s="35"/>
      <c r="L84" s="35"/>
    </row>
    <row r="85" spans="2:12" ht="15" customHeight="1">
      <c r="B85" s="72"/>
      <c r="C85" s="151" t="s">
        <v>310</v>
      </c>
      <c r="D85" s="150"/>
      <c r="E85" s="202" t="s">
        <v>312</v>
      </c>
      <c r="F85" s="264">
        <f>SUM(F86:F99)</f>
        <v>442400</v>
      </c>
      <c r="G85" s="348"/>
      <c r="H85" s="264">
        <f>SUM(H86:H99)</f>
        <v>442400</v>
      </c>
      <c r="I85" s="345"/>
      <c r="J85" s="35"/>
      <c r="K85" s="35"/>
      <c r="L85" s="35"/>
    </row>
    <row r="86" spans="2:12" ht="15" customHeight="1">
      <c r="B86" s="71"/>
      <c r="C86" s="42"/>
      <c r="D86" s="43" t="s">
        <v>56</v>
      </c>
      <c r="E86" s="28" t="s">
        <v>213</v>
      </c>
      <c r="F86" s="263">
        <v>2000</v>
      </c>
      <c r="G86" s="348"/>
      <c r="H86" s="262">
        <f aca="true" t="shared" si="4" ref="H86:H99">F86+G86</f>
        <v>2000</v>
      </c>
      <c r="I86" s="345"/>
      <c r="J86" s="35"/>
      <c r="K86" s="35"/>
      <c r="L86" s="35"/>
    </row>
    <row r="87" spans="2:12" ht="15" customHeight="1">
      <c r="B87" s="71"/>
      <c r="C87" s="42"/>
      <c r="D87" s="43" t="s">
        <v>93</v>
      </c>
      <c r="E87" s="28" t="s">
        <v>94</v>
      </c>
      <c r="F87" s="263">
        <v>320700</v>
      </c>
      <c r="G87" s="348"/>
      <c r="H87" s="262">
        <f t="shared" si="4"/>
        <v>320700</v>
      </c>
      <c r="I87" s="345"/>
      <c r="J87" s="35"/>
      <c r="K87" s="35"/>
      <c r="L87" s="35"/>
    </row>
    <row r="88" spans="2:12" ht="15" customHeight="1">
      <c r="B88" s="71"/>
      <c r="C88" s="42"/>
      <c r="D88" s="43" t="s">
        <v>103</v>
      </c>
      <c r="E88" s="28" t="s">
        <v>57</v>
      </c>
      <c r="F88" s="263">
        <v>20500</v>
      </c>
      <c r="G88" s="348"/>
      <c r="H88" s="262">
        <f t="shared" si="4"/>
        <v>20500</v>
      </c>
      <c r="I88" s="345"/>
      <c r="J88" s="35"/>
      <c r="K88" s="35"/>
      <c r="L88" s="35"/>
    </row>
    <row r="89" spans="2:12" ht="15" customHeight="1">
      <c r="B89" s="71"/>
      <c r="C89" s="42"/>
      <c r="D89" s="43" t="s">
        <v>95</v>
      </c>
      <c r="E89" s="28" t="s">
        <v>96</v>
      </c>
      <c r="F89" s="263">
        <v>51000</v>
      </c>
      <c r="G89" s="348"/>
      <c r="H89" s="262">
        <f t="shared" si="4"/>
        <v>51000</v>
      </c>
      <c r="I89" s="345"/>
      <c r="J89" s="35"/>
      <c r="K89" s="35"/>
      <c r="L89" s="35"/>
    </row>
    <row r="90" spans="2:12" ht="15" customHeight="1">
      <c r="B90" s="71"/>
      <c r="C90" s="42"/>
      <c r="D90" s="43" t="s">
        <v>97</v>
      </c>
      <c r="E90" s="28" t="s">
        <v>98</v>
      </c>
      <c r="F90" s="263">
        <v>2200</v>
      </c>
      <c r="G90" s="348"/>
      <c r="H90" s="262">
        <f t="shared" si="4"/>
        <v>2200</v>
      </c>
      <c r="I90" s="345"/>
      <c r="J90" s="35"/>
      <c r="K90" s="35"/>
      <c r="L90" s="35"/>
    </row>
    <row r="91" spans="2:12" ht="15" customHeight="1">
      <c r="B91" s="71"/>
      <c r="C91" s="42"/>
      <c r="D91" s="42">
        <v>4170</v>
      </c>
      <c r="E91" s="28" t="s">
        <v>58</v>
      </c>
      <c r="F91" s="263">
        <v>4000</v>
      </c>
      <c r="G91" s="348"/>
      <c r="H91" s="262">
        <f t="shared" si="4"/>
        <v>4000</v>
      </c>
      <c r="I91" s="345"/>
      <c r="J91" s="35"/>
      <c r="K91" s="35"/>
      <c r="L91" s="35"/>
    </row>
    <row r="92" spans="2:12" ht="15" customHeight="1">
      <c r="B92" s="71"/>
      <c r="C92" s="42"/>
      <c r="D92" s="43" t="s">
        <v>80</v>
      </c>
      <c r="E92" s="28" t="s">
        <v>55</v>
      </c>
      <c r="F92" s="263">
        <v>9000</v>
      </c>
      <c r="G92" s="348"/>
      <c r="H92" s="262">
        <f t="shared" si="4"/>
        <v>9000</v>
      </c>
      <c r="I92" s="345"/>
      <c r="J92" s="35"/>
      <c r="K92" s="35"/>
      <c r="L92" s="35"/>
    </row>
    <row r="93" spans="2:12" ht="15" customHeight="1">
      <c r="B93" s="71"/>
      <c r="C93" s="42"/>
      <c r="D93" s="42" t="s">
        <v>132</v>
      </c>
      <c r="E93" s="28" t="s">
        <v>61</v>
      </c>
      <c r="F93" s="263">
        <v>400</v>
      </c>
      <c r="G93" s="348"/>
      <c r="H93" s="262">
        <f t="shared" si="4"/>
        <v>400</v>
      </c>
      <c r="I93" s="345"/>
      <c r="J93" s="35"/>
      <c r="K93" s="35"/>
      <c r="L93" s="35"/>
    </row>
    <row r="94" spans="2:12" ht="15" customHeight="1">
      <c r="B94" s="71"/>
      <c r="C94" s="42"/>
      <c r="D94" s="43" t="s">
        <v>53</v>
      </c>
      <c r="E94" s="28" t="s">
        <v>54</v>
      </c>
      <c r="F94" s="263">
        <v>12000</v>
      </c>
      <c r="G94" s="348"/>
      <c r="H94" s="262">
        <f t="shared" si="4"/>
        <v>12000</v>
      </c>
      <c r="I94" s="345"/>
      <c r="J94" s="35"/>
      <c r="K94" s="35"/>
      <c r="L94" s="35"/>
    </row>
    <row r="95" spans="2:12" ht="15" customHeight="1">
      <c r="B95" s="71"/>
      <c r="C95" s="42"/>
      <c r="D95" s="51">
        <v>4360</v>
      </c>
      <c r="E95" s="28" t="s">
        <v>261</v>
      </c>
      <c r="F95" s="263">
        <v>2800</v>
      </c>
      <c r="G95" s="348"/>
      <c r="H95" s="262">
        <f t="shared" si="4"/>
        <v>2800</v>
      </c>
      <c r="I95" s="345"/>
      <c r="J95" s="35"/>
      <c r="K95" s="35"/>
      <c r="L95" s="35"/>
    </row>
    <row r="96" spans="2:12" ht="15" customHeight="1">
      <c r="B96" s="71"/>
      <c r="C96" s="42"/>
      <c r="D96" s="43" t="s">
        <v>100</v>
      </c>
      <c r="E96" s="28" t="s">
        <v>62</v>
      </c>
      <c r="F96" s="263">
        <v>4800</v>
      </c>
      <c r="G96" s="348"/>
      <c r="H96" s="262">
        <f t="shared" si="4"/>
        <v>4800</v>
      </c>
      <c r="I96" s="345"/>
      <c r="J96" s="35"/>
      <c r="K96" s="35"/>
      <c r="L96" s="35"/>
    </row>
    <row r="97" spans="2:12" ht="15" customHeight="1">
      <c r="B97" s="71"/>
      <c r="C97" s="42"/>
      <c r="D97" s="42">
        <v>4430</v>
      </c>
      <c r="E97" s="28" t="s">
        <v>63</v>
      </c>
      <c r="F97" s="263">
        <v>500</v>
      </c>
      <c r="G97" s="348"/>
      <c r="H97" s="262">
        <f t="shared" si="4"/>
        <v>500</v>
      </c>
      <c r="I97" s="345"/>
      <c r="J97" s="35"/>
      <c r="K97" s="35"/>
      <c r="L97" s="35"/>
    </row>
    <row r="98" spans="2:12" ht="15" customHeight="1">
      <c r="B98" s="71"/>
      <c r="C98" s="42"/>
      <c r="D98" s="43" t="s">
        <v>106</v>
      </c>
      <c r="E98" s="28" t="s">
        <v>107</v>
      </c>
      <c r="F98" s="263">
        <v>6500</v>
      </c>
      <c r="G98" s="348"/>
      <c r="H98" s="262">
        <f t="shared" si="4"/>
        <v>6500</v>
      </c>
      <c r="I98" s="345"/>
      <c r="J98" s="35"/>
      <c r="K98" s="35"/>
      <c r="L98" s="35"/>
    </row>
    <row r="99" spans="2:12" ht="15" customHeight="1">
      <c r="B99" s="71"/>
      <c r="C99" s="42"/>
      <c r="D99" s="51">
        <v>4700</v>
      </c>
      <c r="E99" s="28" t="s">
        <v>108</v>
      </c>
      <c r="F99" s="263">
        <v>6000</v>
      </c>
      <c r="G99" s="348"/>
      <c r="H99" s="262">
        <f t="shared" si="4"/>
        <v>6000</v>
      </c>
      <c r="I99" s="345"/>
      <c r="J99" s="35"/>
      <c r="K99" s="35"/>
      <c r="L99" s="35"/>
    </row>
    <row r="100" spans="2:12" ht="17.25" customHeight="1">
      <c r="B100" s="71"/>
      <c r="C100" s="151" t="s">
        <v>201</v>
      </c>
      <c r="D100" s="153"/>
      <c r="E100" s="121" t="s">
        <v>41</v>
      </c>
      <c r="F100" s="264">
        <f>F101+F102</f>
        <v>57460</v>
      </c>
      <c r="G100" s="348"/>
      <c r="H100" s="264">
        <f>H101+H102</f>
        <v>57460</v>
      </c>
      <c r="I100" s="345"/>
      <c r="J100" s="35"/>
      <c r="K100" s="35"/>
      <c r="L100" s="35"/>
    </row>
    <row r="101" spans="2:12" ht="17.25" customHeight="1">
      <c r="B101" s="71"/>
      <c r="C101" s="97"/>
      <c r="D101" s="43" t="s">
        <v>88</v>
      </c>
      <c r="E101" s="28" t="s">
        <v>89</v>
      </c>
      <c r="F101" s="263">
        <v>54060</v>
      </c>
      <c r="G101" s="348"/>
      <c r="H101" s="262">
        <f>F101+G101</f>
        <v>54060</v>
      </c>
      <c r="I101" s="345"/>
      <c r="J101" s="35"/>
      <c r="K101" s="35"/>
      <c r="L101" s="35"/>
    </row>
    <row r="102" spans="2:12" ht="17.25" customHeight="1" thickBot="1">
      <c r="B102" s="74"/>
      <c r="C102" s="219"/>
      <c r="D102" s="46" t="s">
        <v>53</v>
      </c>
      <c r="E102" s="20" t="s">
        <v>54</v>
      </c>
      <c r="F102" s="266">
        <v>3400</v>
      </c>
      <c r="G102" s="350"/>
      <c r="H102" s="331">
        <f>F102+G102</f>
        <v>3400</v>
      </c>
      <c r="I102" s="366"/>
      <c r="J102" s="35"/>
      <c r="K102" s="35"/>
      <c r="L102" s="35"/>
    </row>
    <row r="103" spans="2:12" ht="42" customHeight="1" thickBot="1">
      <c r="B103" s="139" t="s">
        <v>47</v>
      </c>
      <c r="C103" s="135"/>
      <c r="D103" s="135"/>
      <c r="E103" s="130" t="s">
        <v>205</v>
      </c>
      <c r="F103" s="267">
        <f>F104</f>
        <v>588</v>
      </c>
      <c r="G103" s="267">
        <f>G104</f>
        <v>1174</v>
      </c>
      <c r="H103" s="267">
        <f>H104</f>
        <v>1762</v>
      </c>
      <c r="I103" s="367"/>
      <c r="J103" s="35"/>
      <c r="K103" s="35"/>
      <c r="L103" s="35"/>
    </row>
    <row r="104" spans="2:12" ht="30" customHeight="1">
      <c r="B104" s="70"/>
      <c r="C104" s="124" t="s">
        <v>48</v>
      </c>
      <c r="D104" s="123"/>
      <c r="E104" s="125" t="s">
        <v>174</v>
      </c>
      <c r="F104" s="268">
        <f>SUM(F105:F105)</f>
        <v>588</v>
      </c>
      <c r="G104" s="268">
        <f>SUM(G105:G105)</f>
        <v>1174</v>
      </c>
      <c r="H104" s="268">
        <f>SUM(H105:H105)</f>
        <v>1762</v>
      </c>
      <c r="I104" s="368"/>
      <c r="J104" s="35"/>
      <c r="K104" s="35"/>
      <c r="L104" s="35"/>
    </row>
    <row r="105" spans="2:12" ht="16.5" customHeight="1" thickBot="1">
      <c r="B105" s="73"/>
      <c r="C105" s="45"/>
      <c r="D105" s="46" t="s">
        <v>93</v>
      </c>
      <c r="E105" s="20" t="s">
        <v>94</v>
      </c>
      <c r="F105" s="272">
        <v>588</v>
      </c>
      <c r="G105" s="365">
        <v>1174</v>
      </c>
      <c r="H105" s="331">
        <f>F105+G105</f>
        <v>1762</v>
      </c>
      <c r="I105" s="366" t="s">
        <v>459</v>
      </c>
      <c r="J105" s="35"/>
      <c r="K105" s="35"/>
      <c r="L105" s="35"/>
    </row>
    <row r="106" spans="2:12" ht="32.25" customHeight="1" thickBot="1">
      <c r="B106" s="139" t="s">
        <v>49</v>
      </c>
      <c r="C106" s="135"/>
      <c r="D106" s="135"/>
      <c r="E106" s="130" t="s">
        <v>18</v>
      </c>
      <c r="F106" s="267">
        <f>F107+F117</f>
        <v>413000</v>
      </c>
      <c r="G106" s="267">
        <f>G107+G117</f>
        <v>5000</v>
      </c>
      <c r="H106" s="267">
        <f>H107+H117</f>
        <v>418000</v>
      </c>
      <c r="I106" s="367"/>
      <c r="J106" s="35"/>
      <c r="K106" s="35"/>
      <c r="L106" s="35"/>
    </row>
    <row r="107" spans="2:12" ht="18" customHeight="1">
      <c r="B107" s="70"/>
      <c r="C107" s="124" t="s">
        <v>110</v>
      </c>
      <c r="D107" s="123"/>
      <c r="E107" s="125" t="s">
        <v>175</v>
      </c>
      <c r="F107" s="268">
        <f>SUM(F108:F116)</f>
        <v>293000</v>
      </c>
      <c r="G107" s="268">
        <f>SUM(G108:G116)</f>
        <v>5000</v>
      </c>
      <c r="H107" s="268">
        <f>SUM(H108:H116)</f>
        <v>298000</v>
      </c>
      <c r="I107" s="368"/>
      <c r="J107" s="35"/>
      <c r="K107" s="35"/>
      <c r="L107" s="35"/>
    </row>
    <row r="108" spans="2:12" ht="26.25" customHeight="1">
      <c r="B108" s="72"/>
      <c r="C108" s="150"/>
      <c r="D108" s="42" t="s">
        <v>230</v>
      </c>
      <c r="E108" s="28" t="s">
        <v>231</v>
      </c>
      <c r="F108" s="263">
        <v>7000</v>
      </c>
      <c r="G108" s="354"/>
      <c r="H108" s="262">
        <f>F108+G108</f>
        <v>7000</v>
      </c>
      <c r="I108" s="345"/>
      <c r="J108" s="35"/>
      <c r="K108" s="35"/>
      <c r="L108" s="35"/>
    </row>
    <row r="109" spans="2:12" ht="17.25" customHeight="1">
      <c r="B109" s="70"/>
      <c r="C109" s="96"/>
      <c r="D109" s="43" t="s">
        <v>88</v>
      </c>
      <c r="E109" s="28" t="s">
        <v>89</v>
      </c>
      <c r="F109" s="273">
        <v>30000</v>
      </c>
      <c r="G109" s="343"/>
      <c r="H109" s="262">
        <f aca="true" t="shared" si="5" ref="H109:H116">F109+G109</f>
        <v>30000</v>
      </c>
      <c r="I109" s="345" t="s">
        <v>362</v>
      </c>
      <c r="J109" s="35"/>
      <c r="K109" s="35"/>
      <c r="L109" s="35"/>
    </row>
    <row r="110" spans="2:12" ht="23.25">
      <c r="B110" s="70"/>
      <c r="C110" s="96"/>
      <c r="D110" s="43" t="s">
        <v>80</v>
      </c>
      <c r="E110" s="28" t="s">
        <v>333</v>
      </c>
      <c r="F110" s="273">
        <v>84500</v>
      </c>
      <c r="G110" s="343">
        <v>5000</v>
      </c>
      <c r="H110" s="262">
        <f t="shared" si="5"/>
        <v>89500</v>
      </c>
      <c r="I110" s="345" t="s">
        <v>461</v>
      </c>
      <c r="J110" s="35"/>
      <c r="K110" s="35"/>
      <c r="L110" s="35"/>
    </row>
    <row r="111" spans="2:12" ht="17.25" customHeight="1">
      <c r="B111" s="70"/>
      <c r="C111" s="96"/>
      <c r="D111" s="43" t="s">
        <v>104</v>
      </c>
      <c r="E111" s="28" t="s">
        <v>59</v>
      </c>
      <c r="F111" s="273">
        <v>29000</v>
      </c>
      <c r="G111" s="343"/>
      <c r="H111" s="262">
        <f t="shared" si="5"/>
        <v>29000</v>
      </c>
      <c r="I111" s="345"/>
      <c r="J111" s="35"/>
      <c r="K111" s="35"/>
      <c r="L111" s="35"/>
    </row>
    <row r="112" spans="2:12" ht="17.25" customHeight="1">
      <c r="B112" s="70"/>
      <c r="C112" s="96"/>
      <c r="D112" s="43" t="s">
        <v>105</v>
      </c>
      <c r="E112" s="28" t="s">
        <v>334</v>
      </c>
      <c r="F112" s="273">
        <v>63000</v>
      </c>
      <c r="G112" s="343"/>
      <c r="H112" s="262">
        <f t="shared" si="5"/>
        <v>63000</v>
      </c>
      <c r="I112" s="345"/>
      <c r="J112" s="35"/>
      <c r="K112" s="35"/>
      <c r="L112" s="35"/>
    </row>
    <row r="113" spans="2:12" ht="17.25" customHeight="1">
      <c r="B113" s="70"/>
      <c r="C113" s="96"/>
      <c r="D113" s="42" t="s">
        <v>132</v>
      </c>
      <c r="E113" s="28" t="s">
        <v>61</v>
      </c>
      <c r="F113" s="273">
        <v>15000</v>
      </c>
      <c r="G113" s="343"/>
      <c r="H113" s="262">
        <f t="shared" si="5"/>
        <v>15000</v>
      </c>
      <c r="I113" s="345"/>
      <c r="J113" s="35"/>
      <c r="K113" s="35"/>
      <c r="L113" s="35"/>
    </row>
    <row r="114" spans="2:12" ht="17.25" customHeight="1">
      <c r="B114" s="71"/>
      <c r="C114" s="42"/>
      <c r="D114" s="43" t="s">
        <v>53</v>
      </c>
      <c r="E114" s="28" t="s">
        <v>54</v>
      </c>
      <c r="F114" s="263">
        <v>35000</v>
      </c>
      <c r="G114" s="343"/>
      <c r="H114" s="262">
        <f t="shared" si="5"/>
        <v>35000</v>
      </c>
      <c r="I114" s="345"/>
      <c r="J114" s="35"/>
      <c r="K114" s="35"/>
      <c r="L114" s="35"/>
    </row>
    <row r="115" spans="2:12" ht="17.25" customHeight="1">
      <c r="B115" s="71"/>
      <c r="C115" s="42"/>
      <c r="D115" s="43" t="s">
        <v>85</v>
      </c>
      <c r="E115" s="28" t="s">
        <v>63</v>
      </c>
      <c r="F115" s="263">
        <v>27000</v>
      </c>
      <c r="G115" s="343"/>
      <c r="H115" s="262">
        <f t="shared" si="5"/>
        <v>27000</v>
      </c>
      <c r="I115" s="345"/>
      <c r="J115" s="35"/>
      <c r="K115" s="35"/>
      <c r="L115" s="35"/>
    </row>
    <row r="116" spans="2:12" ht="17.25" customHeight="1">
      <c r="B116" s="71"/>
      <c r="C116" s="177"/>
      <c r="D116" s="43" t="s">
        <v>76</v>
      </c>
      <c r="E116" s="28" t="s">
        <v>77</v>
      </c>
      <c r="F116" s="263">
        <v>2500</v>
      </c>
      <c r="G116" s="343"/>
      <c r="H116" s="262">
        <f t="shared" si="5"/>
        <v>2500</v>
      </c>
      <c r="I116" s="345"/>
      <c r="J116" s="35"/>
      <c r="K116" s="35"/>
      <c r="L116" s="35"/>
    </row>
    <row r="117" spans="2:12" ht="15.75" customHeight="1">
      <c r="B117" s="71"/>
      <c r="C117" s="154">
        <v>75421</v>
      </c>
      <c r="D117" s="178"/>
      <c r="E117" s="125" t="s">
        <v>216</v>
      </c>
      <c r="F117" s="264">
        <f>F118</f>
        <v>120000</v>
      </c>
      <c r="G117" s="348"/>
      <c r="H117" s="264">
        <f>H118</f>
        <v>120000</v>
      </c>
      <c r="I117" s="345"/>
      <c r="J117" s="35"/>
      <c r="K117" s="35"/>
      <c r="L117" s="35"/>
    </row>
    <row r="118" spans="2:12" ht="15.75" customHeight="1" thickBot="1">
      <c r="B118" s="73"/>
      <c r="C118" s="45"/>
      <c r="D118" s="46" t="s">
        <v>116</v>
      </c>
      <c r="E118" s="20" t="s">
        <v>117</v>
      </c>
      <c r="F118" s="265">
        <v>120000</v>
      </c>
      <c r="G118" s="350"/>
      <c r="H118" s="331">
        <f>F118+G118</f>
        <v>120000</v>
      </c>
      <c r="I118" s="366"/>
      <c r="J118" s="35"/>
      <c r="K118" s="35"/>
      <c r="L118" s="35"/>
    </row>
    <row r="119" spans="2:12" ht="52.5" customHeight="1" thickBot="1">
      <c r="B119" s="129">
        <v>756</v>
      </c>
      <c r="C119" s="127"/>
      <c r="D119" s="127"/>
      <c r="E119" s="130" t="s">
        <v>211</v>
      </c>
      <c r="F119" s="267">
        <f>F120+F122+F124</f>
        <v>16000</v>
      </c>
      <c r="G119" s="346"/>
      <c r="H119" s="267">
        <f>H120+H122+H124</f>
        <v>16000</v>
      </c>
      <c r="I119" s="367"/>
      <c r="J119" s="35"/>
      <c r="K119" s="35"/>
      <c r="L119" s="35"/>
    </row>
    <row r="120" spans="2:12" ht="40.5" customHeight="1">
      <c r="B120" s="109"/>
      <c r="C120" s="114">
        <v>75615</v>
      </c>
      <c r="D120" s="112"/>
      <c r="E120" s="117" t="s">
        <v>206</v>
      </c>
      <c r="F120" s="268">
        <f>F121</f>
        <v>5000</v>
      </c>
      <c r="G120" s="347"/>
      <c r="H120" s="268">
        <f>H121</f>
        <v>5000</v>
      </c>
      <c r="I120" s="368"/>
      <c r="J120" s="35"/>
      <c r="K120" s="35"/>
      <c r="L120" s="35"/>
    </row>
    <row r="121" spans="2:12" ht="17.25" customHeight="1">
      <c r="B121" s="71"/>
      <c r="C121" s="42"/>
      <c r="D121" s="51">
        <v>4610</v>
      </c>
      <c r="E121" s="28" t="s">
        <v>215</v>
      </c>
      <c r="F121" s="263">
        <v>5000</v>
      </c>
      <c r="G121" s="348"/>
      <c r="H121" s="262">
        <f>F121+G121</f>
        <v>5000</v>
      </c>
      <c r="I121" s="345"/>
      <c r="J121" s="35"/>
      <c r="K121" s="35"/>
      <c r="L121" s="35"/>
    </row>
    <row r="122" spans="2:12" ht="40.5" customHeight="1">
      <c r="B122" s="71"/>
      <c r="C122" s="115">
        <v>75616</v>
      </c>
      <c r="D122" s="116"/>
      <c r="E122" s="118" t="s">
        <v>207</v>
      </c>
      <c r="F122" s="264">
        <f>F123</f>
        <v>10000</v>
      </c>
      <c r="G122" s="348"/>
      <c r="H122" s="264">
        <f>H123</f>
        <v>10000</v>
      </c>
      <c r="I122" s="345"/>
      <c r="J122" s="35"/>
      <c r="K122" s="35"/>
      <c r="L122" s="35"/>
    </row>
    <row r="123" spans="2:12" ht="17.25" customHeight="1">
      <c r="B123" s="71"/>
      <c r="C123" s="42"/>
      <c r="D123" s="51">
        <v>4610</v>
      </c>
      <c r="E123" s="28" t="s">
        <v>215</v>
      </c>
      <c r="F123" s="263">
        <v>10000</v>
      </c>
      <c r="G123" s="348"/>
      <c r="H123" s="262">
        <f>F123+G123</f>
        <v>10000</v>
      </c>
      <c r="I123" s="345"/>
      <c r="J123" s="35"/>
      <c r="K123" s="35"/>
      <c r="L123" s="35"/>
    </row>
    <row r="124" spans="2:12" ht="38.25">
      <c r="B124" s="71"/>
      <c r="C124" s="115">
        <v>75618</v>
      </c>
      <c r="D124" s="116"/>
      <c r="E124" s="199" t="s">
        <v>208</v>
      </c>
      <c r="F124" s="264">
        <f>F125</f>
        <v>1000</v>
      </c>
      <c r="G124" s="348"/>
      <c r="H124" s="264">
        <f>H125</f>
        <v>1000</v>
      </c>
      <c r="I124" s="345"/>
      <c r="J124" s="35"/>
      <c r="K124" s="35"/>
      <c r="L124" s="35"/>
    </row>
    <row r="125" spans="2:12" ht="17.25" customHeight="1" thickBot="1">
      <c r="B125" s="524"/>
      <c r="C125" s="461"/>
      <c r="D125" s="525">
        <v>4610</v>
      </c>
      <c r="E125" s="406" t="s">
        <v>215</v>
      </c>
      <c r="F125" s="462">
        <v>1000</v>
      </c>
      <c r="G125" s="526"/>
      <c r="H125" s="527">
        <f>F125+G125</f>
        <v>1000</v>
      </c>
      <c r="I125" s="528"/>
      <c r="J125" s="35"/>
      <c r="K125" s="35"/>
      <c r="L125" s="35"/>
    </row>
    <row r="126" spans="2:12" ht="20.25" customHeight="1" thickBot="1">
      <c r="B126" s="139" t="s">
        <v>111</v>
      </c>
      <c r="C126" s="135"/>
      <c r="D126" s="135"/>
      <c r="E126" s="136" t="s">
        <v>112</v>
      </c>
      <c r="F126" s="267">
        <f>F127</f>
        <v>300000</v>
      </c>
      <c r="G126" s="346"/>
      <c r="H126" s="267">
        <f>H127</f>
        <v>300000</v>
      </c>
      <c r="I126" s="367"/>
      <c r="J126" s="35"/>
      <c r="K126" s="35"/>
      <c r="L126" s="35"/>
    </row>
    <row r="127" spans="2:12" ht="27" customHeight="1">
      <c r="B127" s="70"/>
      <c r="C127" s="124" t="s">
        <v>113</v>
      </c>
      <c r="D127" s="123"/>
      <c r="E127" s="125" t="s">
        <v>176</v>
      </c>
      <c r="F127" s="268">
        <f>F128</f>
        <v>300000</v>
      </c>
      <c r="G127" s="347"/>
      <c r="H127" s="268">
        <f>H128</f>
        <v>300000</v>
      </c>
      <c r="I127" s="368"/>
      <c r="J127" s="35"/>
      <c r="K127" s="35"/>
      <c r="L127" s="35"/>
    </row>
    <row r="128" spans="2:12" ht="25.5" customHeight="1" thickBot="1">
      <c r="B128" s="73"/>
      <c r="C128" s="45"/>
      <c r="D128" s="45" t="s">
        <v>193</v>
      </c>
      <c r="E128" s="48" t="s">
        <v>194</v>
      </c>
      <c r="F128" s="265">
        <v>300000</v>
      </c>
      <c r="G128" s="350"/>
      <c r="H128" s="331">
        <f>F128+G128</f>
        <v>300000</v>
      </c>
      <c r="I128" s="366"/>
      <c r="J128" s="35"/>
      <c r="K128" s="35"/>
      <c r="L128" s="35"/>
    </row>
    <row r="129" spans="2:12" ht="15.75" customHeight="1" thickBot="1">
      <c r="B129" s="139" t="s">
        <v>114</v>
      </c>
      <c r="C129" s="135"/>
      <c r="D129" s="135"/>
      <c r="E129" s="128" t="s">
        <v>33</v>
      </c>
      <c r="F129" s="267">
        <f>F130</f>
        <v>43000</v>
      </c>
      <c r="G129" s="346"/>
      <c r="H129" s="267">
        <f>H130</f>
        <v>43000</v>
      </c>
      <c r="I129" s="367"/>
      <c r="J129" s="35"/>
      <c r="K129" s="35"/>
      <c r="L129" s="35"/>
    </row>
    <row r="130" spans="2:12" ht="14.25" customHeight="1">
      <c r="B130" s="70"/>
      <c r="C130" s="124" t="s">
        <v>115</v>
      </c>
      <c r="D130" s="123"/>
      <c r="E130" s="125" t="s">
        <v>177</v>
      </c>
      <c r="F130" s="268">
        <f>F131</f>
        <v>43000</v>
      </c>
      <c r="G130" s="347"/>
      <c r="H130" s="268">
        <f>H131</f>
        <v>43000</v>
      </c>
      <c r="I130" s="368"/>
      <c r="J130" s="35"/>
      <c r="K130" s="35"/>
      <c r="L130" s="35"/>
    </row>
    <row r="131" spans="2:12" ht="13.5" thickBot="1">
      <c r="B131" s="74"/>
      <c r="C131" s="156"/>
      <c r="D131" s="46" t="s">
        <v>116</v>
      </c>
      <c r="E131" s="20" t="s">
        <v>117</v>
      </c>
      <c r="F131" s="266">
        <v>43000</v>
      </c>
      <c r="G131" s="350"/>
      <c r="H131" s="331">
        <f>F131+G131</f>
        <v>43000</v>
      </c>
      <c r="I131" s="366"/>
      <c r="J131" s="35"/>
      <c r="K131" s="35"/>
      <c r="L131" s="35"/>
    </row>
    <row r="132" spans="2:12" ht="15.75" customHeight="1" thickBot="1">
      <c r="B132" s="139" t="s">
        <v>118</v>
      </c>
      <c r="C132" s="135"/>
      <c r="D132" s="140"/>
      <c r="E132" s="128" t="s">
        <v>36</v>
      </c>
      <c r="F132" s="267">
        <f>F133+F154+F174+F194+F211+F224+F226+F238+F244+F252+F259</f>
        <v>11118000</v>
      </c>
      <c r="G132" s="267">
        <f>G133+G154+G174+G194+G211+G224+G226+G238+G244+G252+G259</f>
        <v>0</v>
      </c>
      <c r="H132" s="267">
        <f>H133+H154+H174+H194+H211+H224+H226+H238+H244+H252+H259</f>
        <v>11118000</v>
      </c>
      <c r="I132" s="367"/>
      <c r="J132" s="35"/>
      <c r="K132" s="35"/>
      <c r="L132" s="35"/>
    </row>
    <row r="133" spans="2:12" ht="16.5" customHeight="1">
      <c r="B133" s="70"/>
      <c r="C133" s="123" t="s">
        <v>119</v>
      </c>
      <c r="D133" s="220"/>
      <c r="E133" s="125" t="s">
        <v>37</v>
      </c>
      <c r="F133" s="268">
        <f>SUM(F134:F153)</f>
        <v>5263900</v>
      </c>
      <c r="G133" s="268">
        <f>SUM(G134:G153)</f>
        <v>0</v>
      </c>
      <c r="H133" s="268">
        <f>SUM(H134:H153)</f>
        <v>5263900</v>
      </c>
      <c r="I133" s="368"/>
      <c r="J133" s="35"/>
      <c r="K133" s="35"/>
      <c r="L133" s="35"/>
    </row>
    <row r="134" spans="2:12" ht="15" customHeight="1">
      <c r="B134" s="71"/>
      <c r="C134" s="42"/>
      <c r="D134" s="43" t="s">
        <v>56</v>
      </c>
      <c r="E134" s="28" t="s">
        <v>213</v>
      </c>
      <c r="F134" s="274">
        <v>224600</v>
      </c>
      <c r="G134" s="348"/>
      <c r="H134" s="262">
        <f aca="true" t="shared" si="6" ref="H134:H153">F134+G134</f>
        <v>224600</v>
      </c>
      <c r="I134" s="345"/>
      <c r="J134" s="35"/>
      <c r="K134" s="35"/>
      <c r="L134" s="35"/>
    </row>
    <row r="135" spans="2:12" ht="15" customHeight="1">
      <c r="B135" s="71"/>
      <c r="C135" s="42"/>
      <c r="D135" s="43" t="s">
        <v>93</v>
      </c>
      <c r="E135" s="28" t="s">
        <v>94</v>
      </c>
      <c r="F135" s="274">
        <v>3244700</v>
      </c>
      <c r="G135" s="348"/>
      <c r="H135" s="262">
        <f t="shared" si="6"/>
        <v>3244700</v>
      </c>
      <c r="I135" s="345"/>
      <c r="J135" s="35"/>
      <c r="K135" s="35"/>
      <c r="L135" s="35"/>
    </row>
    <row r="136" spans="2:12" ht="15" customHeight="1">
      <c r="B136" s="71"/>
      <c r="C136" s="42"/>
      <c r="D136" s="43" t="s">
        <v>103</v>
      </c>
      <c r="E136" s="28" t="s">
        <v>57</v>
      </c>
      <c r="F136" s="274">
        <v>260700</v>
      </c>
      <c r="G136" s="343">
        <v>1050</v>
      </c>
      <c r="H136" s="262">
        <f t="shared" si="6"/>
        <v>261750</v>
      </c>
      <c r="I136" s="345" t="s">
        <v>461</v>
      </c>
      <c r="J136" s="35"/>
      <c r="K136" s="35"/>
      <c r="L136" s="35"/>
    </row>
    <row r="137" spans="2:12" ht="15" customHeight="1">
      <c r="B137" s="71"/>
      <c r="C137" s="42"/>
      <c r="D137" s="43" t="s">
        <v>95</v>
      </c>
      <c r="E137" s="28" t="s">
        <v>96</v>
      </c>
      <c r="F137" s="274">
        <v>626800</v>
      </c>
      <c r="G137" s="348"/>
      <c r="H137" s="262">
        <f t="shared" si="6"/>
        <v>626800</v>
      </c>
      <c r="I137" s="345"/>
      <c r="J137" s="35"/>
      <c r="K137" s="35"/>
      <c r="L137" s="35"/>
    </row>
    <row r="138" spans="2:12" ht="15" customHeight="1">
      <c r="B138" s="71"/>
      <c r="C138" s="42"/>
      <c r="D138" s="43" t="s">
        <v>97</v>
      </c>
      <c r="E138" s="28" t="s">
        <v>98</v>
      </c>
      <c r="F138" s="274">
        <v>89200</v>
      </c>
      <c r="G138" s="348"/>
      <c r="H138" s="262">
        <f t="shared" si="6"/>
        <v>89200</v>
      </c>
      <c r="I138" s="345"/>
      <c r="J138" s="35"/>
      <c r="K138" s="35"/>
      <c r="L138" s="35"/>
    </row>
    <row r="139" spans="2:12" ht="15" customHeight="1">
      <c r="B139" s="71"/>
      <c r="C139" s="42"/>
      <c r="D139" s="42">
        <v>4170</v>
      </c>
      <c r="E139" s="28" t="s">
        <v>58</v>
      </c>
      <c r="F139" s="274">
        <v>24000</v>
      </c>
      <c r="G139" s="343">
        <v>950</v>
      </c>
      <c r="H139" s="262">
        <f t="shared" si="6"/>
        <v>24950</v>
      </c>
      <c r="I139" s="345" t="s">
        <v>461</v>
      </c>
      <c r="J139" s="35"/>
      <c r="K139" s="35"/>
      <c r="L139" s="35"/>
    </row>
    <row r="140" spans="2:12" ht="15" customHeight="1">
      <c r="B140" s="71"/>
      <c r="C140" s="42"/>
      <c r="D140" s="43" t="s">
        <v>80</v>
      </c>
      <c r="E140" s="28" t="s">
        <v>55</v>
      </c>
      <c r="F140" s="274">
        <v>127000</v>
      </c>
      <c r="G140" s="343"/>
      <c r="H140" s="262">
        <f t="shared" si="6"/>
        <v>127000</v>
      </c>
      <c r="I140" s="345"/>
      <c r="J140" s="35"/>
      <c r="K140" s="35"/>
      <c r="L140" s="35"/>
    </row>
    <row r="141" spans="2:12" ht="15" customHeight="1">
      <c r="B141" s="71"/>
      <c r="C141" s="42"/>
      <c r="D141" s="51">
        <v>4220</v>
      </c>
      <c r="E141" s="28" t="s">
        <v>130</v>
      </c>
      <c r="F141" s="274">
        <v>3000</v>
      </c>
      <c r="G141" s="343">
        <v>-2000</v>
      </c>
      <c r="H141" s="262">
        <f t="shared" si="6"/>
        <v>1000</v>
      </c>
      <c r="I141" s="345" t="s">
        <v>461</v>
      </c>
      <c r="J141" s="35"/>
      <c r="K141" s="35"/>
      <c r="L141" s="35"/>
    </row>
    <row r="142" spans="2:12" ht="15" customHeight="1">
      <c r="B142" s="71"/>
      <c r="C142" s="42"/>
      <c r="D142" s="43" t="s">
        <v>120</v>
      </c>
      <c r="E142" s="28" t="s">
        <v>286</v>
      </c>
      <c r="F142" s="274">
        <v>15000</v>
      </c>
      <c r="G142" s="348"/>
      <c r="H142" s="262">
        <f t="shared" si="6"/>
        <v>15000</v>
      </c>
      <c r="I142" s="345"/>
      <c r="J142" s="35"/>
      <c r="K142" s="35"/>
      <c r="L142" s="35"/>
    </row>
    <row r="143" spans="2:12" ht="15" customHeight="1">
      <c r="B143" s="71"/>
      <c r="C143" s="42"/>
      <c r="D143" s="43" t="s">
        <v>104</v>
      </c>
      <c r="E143" s="28" t="s">
        <v>59</v>
      </c>
      <c r="F143" s="274">
        <v>189000</v>
      </c>
      <c r="G143" s="348"/>
      <c r="H143" s="262">
        <f t="shared" si="6"/>
        <v>189000</v>
      </c>
      <c r="I143" s="345"/>
      <c r="J143" s="35"/>
      <c r="K143" s="35"/>
      <c r="L143" s="35"/>
    </row>
    <row r="144" spans="2:12" ht="15" customHeight="1">
      <c r="B144" s="71"/>
      <c r="C144" s="42"/>
      <c r="D144" s="43" t="s">
        <v>105</v>
      </c>
      <c r="E144" s="28" t="s">
        <v>60</v>
      </c>
      <c r="F144" s="274">
        <v>117200</v>
      </c>
      <c r="G144" s="343"/>
      <c r="H144" s="262">
        <f t="shared" si="6"/>
        <v>117200</v>
      </c>
      <c r="I144" s="345"/>
      <c r="J144" s="35"/>
      <c r="K144" s="35"/>
      <c r="L144" s="35"/>
    </row>
    <row r="145" spans="2:12" ht="15" customHeight="1">
      <c r="B145" s="71"/>
      <c r="C145" s="42"/>
      <c r="D145" s="42" t="s">
        <v>132</v>
      </c>
      <c r="E145" s="28" t="s">
        <v>61</v>
      </c>
      <c r="F145" s="274">
        <v>3600</v>
      </c>
      <c r="G145" s="348"/>
      <c r="H145" s="262">
        <f t="shared" si="6"/>
        <v>3600</v>
      </c>
      <c r="I145" s="345"/>
      <c r="J145" s="35"/>
      <c r="K145" s="35"/>
      <c r="L145" s="35"/>
    </row>
    <row r="146" spans="2:12" ht="15" customHeight="1">
      <c r="B146" s="71"/>
      <c r="C146" s="42"/>
      <c r="D146" s="43" t="s">
        <v>53</v>
      </c>
      <c r="E146" s="28" t="s">
        <v>54</v>
      </c>
      <c r="F146" s="274">
        <v>59000</v>
      </c>
      <c r="G146" s="348"/>
      <c r="H146" s="262">
        <f t="shared" si="6"/>
        <v>59000</v>
      </c>
      <c r="I146" s="345"/>
      <c r="J146" s="35"/>
      <c r="K146" s="35"/>
      <c r="L146" s="35"/>
    </row>
    <row r="147" spans="2:12" ht="15" customHeight="1">
      <c r="B147" s="71"/>
      <c r="C147" s="42"/>
      <c r="D147" s="51">
        <v>4360</v>
      </c>
      <c r="E147" s="28" t="s">
        <v>261</v>
      </c>
      <c r="F147" s="274">
        <v>9700</v>
      </c>
      <c r="G147" s="348"/>
      <c r="H147" s="262">
        <f t="shared" si="6"/>
        <v>9700</v>
      </c>
      <c r="I147" s="345"/>
      <c r="J147" s="35"/>
      <c r="K147" s="35"/>
      <c r="L147" s="35"/>
    </row>
    <row r="148" spans="2:12" ht="15" customHeight="1">
      <c r="B148" s="71"/>
      <c r="C148" s="42"/>
      <c r="D148" s="43" t="s">
        <v>100</v>
      </c>
      <c r="E148" s="28" t="s">
        <v>62</v>
      </c>
      <c r="F148" s="274">
        <v>4000</v>
      </c>
      <c r="G148" s="348"/>
      <c r="H148" s="262">
        <f t="shared" si="6"/>
        <v>4000</v>
      </c>
      <c r="I148" s="345"/>
      <c r="J148" s="35"/>
      <c r="K148" s="35"/>
      <c r="L148" s="35"/>
    </row>
    <row r="149" spans="2:12" ht="15" customHeight="1">
      <c r="B149" s="71"/>
      <c r="C149" s="42"/>
      <c r="D149" s="43" t="s">
        <v>85</v>
      </c>
      <c r="E149" s="28" t="s">
        <v>63</v>
      </c>
      <c r="F149" s="274">
        <v>7900</v>
      </c>
      <c r="G149" s="348"/>
      <c r="H149" s="262">
        <f t="shared" si="6"/>
        <v>7900</v>
      </c>
      <c r="I149" s="345"/>
      <c r="J149" s="35"/>
      <c r="K149" s="35"/>
      <c r="L149" s="35"/>
    </row>
    <row r="150" spans="2:12" ht="15" customHeight="1">
      <c r="B150" s="71"/>
      <c r="C150" s="42"/>
      <c r="D150" s="43" t="s">
        <v>106</v>
      </c>
      <c r="E150" s="28" t="s">
        <v>107</v>
      </c>
      <c r="F150" s="274">
        <v>196200</v>
      </c>
      <c r="G150" s="348"/>
      <c r="H150" s="262">
        <f t="shared" si="6"/>
        <v>196200</v>
      </c>
      <c r="I150" s="345"/>
      <c r="J150" s="35"/>
      <c r="K150" s="35"/>
      <c r="L150" s="35"/>
    </row>
    <row r="151" spans="2:12" ht="15" customHeight="1">
      <c r="B151" s="71"/>
      <c r="C151" s="42"/>
      <c r="D151" s="51">
        <v>4480</v>
      </c>
      <c r="E151" s="28" t="s">
        <v>202</v>
      </c>
      <c r="F151" s="274">
        <v>100</v>
      </c>
      <c r="G151" s="348"/>
      <c r="H151" s="262">
        <f t="shared" si="6"/>
        <v>100</v>
      </c>
      <c r="I151" s="345"/>
      <c r="J151" s="35"/>
      <c r="K151" s="35"/>
      <c r="L151" s="35"/>
    </row>
    <row r="152" spans="2:12" ht="15" customHeight="1">
      <c r="B152" s="71"/>
      <c r="C152" s="42"/>
      <c r="D152" s="51">
        <v>4700</v>
      </c>
      <c r="E152" s="28" t="s">
        <v>108</v>
      </c>
      <c r="F152" s="274">
        <v>2200</v>
      </c>
      <c r="G152" s="348"/>
      <c r="H152" s="262">
        <f t="shared" si="6"/>
        <v>2200</v>
      </c>
      <c r="I152" s="345"/>
      <c r="J152" s="35"/>
      <c r="K152" s="35"/>
      <c r="L152" s="35"/>
    </row>
    <row r="153" spans="2:12" ht="15" customHeight="1">
      <c r="B153" s="71"/>
      <c r="C153" s="42"/>
      <c r="D153" s="51">
        <v>6060</v>
      </c>
      <c r="E153" s="28" t="s">
        <v>64</v>
      </c>
      <c r="F153" s="274">
        <v>60000</v>
      </c>
      <c r="G153" s="348"/>
      <c r="H153" s="262">
        <f t="shared" si="6"/>
        <v>60000</v>
      </c>
      <c r="I153" s="345"/>
      <c r="J153" s="35"/>
      <c r="K153" s="35"/>
      <c r="L153" s="35"/>
    </row>
    <row r="154" spans="2:12" ht="16.5" customHeight="1">
      <c r="B154" s="71"/>
      <c r="C154" s="151" t="s">
        <v>121</v>
      </c>
      <c r="D154" s="150"/>
      <c r="E154" s="121" t="s">
        <v>178</v>
      </c>
      <c r="F154" s="264">
        <f>SUM(F155:F173)</f>
        <v>707200</v>
      </c>
      <c r="G154" s="264">
        <f>SUM(G155:G173)</f>
        <v>0</v>
      </c>
      <c r="H154" s="264">
        <f>SUM(H155:H173)</f>
        <v>707200</v>
      </c>
      <c r="I154" s="345"/>
      <c r="J154" s="35"/>
      <c r="K154" s="35"/>
      <c r="L154" s="35"/>
    </row>
    <row r="155" spans="2:12" ht="39" customHeight="1">
      <c r="B155" s="71"/>
      <c r="C155" s="151"/>
      <c r="D155" s="16">
        <v>2910</v>
      </c>
      <c r="E155" s="84" t="s">
        <v>364</v>
      </c>
      <c r="F155" s="263">
        <v>5352</v>
      </c>
      <c r="G155" s="263"/>
      <c r="H155" s="262">
        <f aca="true" t="shared" si="7" ref="H155:H173">F155+G155</f>
        <v>5352</v>
      </c>
      <c r="I155" s="345"/>
      <c r="J155" s="35"/>
      <c r="K155" s="35"/>
      <c r="L155" s="35"/>
    </row>
    <row r="156" spans="2:12" ht="15" customHeight="1">
      <c r="B156" s="71"/>
      <c r="C156" s="42"/>
      <c r="D156" s="43" t="s">
        <v>56</v>
      </c>
      <c r="E156" s="28" t="s">
        <v>213</v>
      </c>
      <c r="F156" s="274">
        <v>20100</v>
      </c>
      <c r="G156" s="348"/>
      <c r="H156" s="262">
        <f t="shared" si="7"/>
        <v>20100</v>
      </c>
      <c r="I156" s="345"/>
      <c r="J156" s="35"/>
      <c r="K156" s="35"/>
      <c r="L156" s="35"/>
    </row>
    <row r="157" spans="2:12" ht="15" customHeight="1">
      <c r="B157" s="71"/>
      <c r="C157" s="42"/>
      <c r="D157" s="43" t="s">
        <v>93</v>
      </c>
      <c r="E157" s="28" t="s">
        <v>94</v>
      </c>
      <c r="F157" s="274">
        <v>341900</v>
      </c>
      <c r="G157" s="348"/>
      <c r="H157" s="262">
        <f t="shared" si="7"/>
        <v>341900</v>
      </c>
      <c r="I157" s="345"/>
      <c r="J157" s="35"/>
      <c r="K157" s="35"/>
      <c r="L157" s="35"/>
    </row>
    <row r="158" spans="2:12" ht="15" customHeight="1">
      <c r="B158" s="71"/>
      <c r="C158" s="42"/>
      <c r="D158" s="43" t="s">
        <v>103</v>
      </c>
      <c r="E158" s="28" t="s">
        <v>57</v>
      </c>
      <c r="F158" s="274">
        <v>27600</v>
      </c>
      <c r="G158" s="348"/>
      <c r="H158" s="262">
        <f t="shared" si="7"/>
        <v>27600</v>
      </c>
      <c r="I158" s="345"/>
      <c r="J158" s="35"/>
      <c r="K158" s="35"/>
      <c r="L158" s="35"/>
    </row>
    <row r="159" spans="2:12" ht="15" customHeight="1">
      <c r="B159" s="71"/>
      <c r="C159" s="42"/>
      <c r="D159" s="43" t="s">
        <v>95</v>
      </c>
      <c r="E159" s="28" t="s">
        <v>96</v>
      </c>
      <c r="F159" s="274">
        <v>64800</v>
      </c>
      <c r="G159" s="348"/>
      <c r="H159" s="262">
        <f t="shared" si="7"/>
        <v>64800</v>
      </c>
      <c r="I159" s="345"/>
      <c r="J159" s="35"/>
      <c r="K159" s="35"/>
      <c r="L159" s="35"/>
    </row>
    <row r="160" spans="2:12" ht="15" customHeight="1">
      <c r="B160" s="71"/>
      <c r="C160" s="42"/>
      <c r="D160" s="43" t="s">
        <v>97</v>
      </c>
      <c r="E160" s="28" t="s">
        <v>98</v>
      </c>
      <c r="F160" s="274">
        <v>9200</v>
      </c>
      <c r="G160" s="348"/>
      <c r="H160" s="262">
        <f t="shared" si="7"/>
        <v>9200</v>
      </c>
      <c r="I160" s="345"/>
      <c r="J160" s="35"/>
      <c r="K160" s="35"/>
      <c r="L160" s="35"/>
    </row>
    <row r="161" spans="2:12" ht="15" customHeight="1">
      <c r="B161" s="71"/>
      <c r="C161" s="42"/>
      <c r="D161" s="42">
        <v>4170</v>
      </c>
      <c r="E161" s="28" t="s">
        <v>58</v>
      </c>
      <c r="F161" s="274">
        <v>7000</v>
      </c>
      <c r="G161" s="348"/>
      <c r="H161" s="262">
        <f t="shared" si="7"/>
        <v>7000</v>
      </c>
      <c r="I161" s="345"/>
      <c r="J161" s="35"/>
      <c r="K161" s="35"/>
      <c r="L161" s="35"/>
    </row>
    <row r="162" spans="2:12" ht="15" customHeight="1">
      <c r="B162" s="71"/>
      <c r="C162" s="42"/>
      <c r="D162" s="43" t="s">
        <v>80</v>
      </c>
      <c r="E162" s="28" t="s">
        <v>55</v>
      </c>
      <c r="F162" s="274">
        <v>9600</v>
      </c>
      <c r="G162" s="348"/>
      <c r="H162" s="262">
        <f t="shared" si="7"/>
        <v>9600</v>
      </c>
      <c r="I162" s="345"/>
      <c r="J162" s="35"/>
      <c r="K162" s="35"/>
      <c r="L162" s="35"/>
    </row>
    <row r="163" spans="2:12" ht="15" customHeight="1">
      <c r="B163" s="71"/>
      <c r="C163" s="42"/>
      <c r="D163" s="43" t="s">
        <v>120</v>
      </c>
      <c r="E163" s="28" t="s">
        <v>286</v>
      </c>
      <c r="F163" s="274">
        <v>2000</v>
      </c>
      <c r="G163" s="348"/>
      <c r="H163" s="262">
        <f t="shared" si="7"/>
        <v>2000</v>
      </c>
      <c r="I163" s="345"/>
      <c r="J163" s="35"/>
      <c r="K163" s="35"/>
      <c r="L163" s="35"/>
    </row>
    <row r="164" spans="2:12" ht="15" customHeight="1">
      <c r="B164" s="71"/>
      <c r="C164" s="42"/>
      <c r="D164" s="43" t="s">
        <v>104</v>
      </c>
      <c r="E164" s="28" t="s">
        <v>59</v>
      </c>
      <c r="F164" s="274">
        <v>24000</v>
      </c>
      <c r="G164" s="348"/>
      <c r="H164" s="262">
        <f t="shared" si="7"/>
        <v>24000</v>
      </c>
      <c r="I164" s="345"/>
      <c r="J164" s="35"/>
      <c r="K164" s="35"/>
      <c r="L164" s="35"/>
    </row>
    <row r="165" spans="2:12" ht="15" customHeight="1">
      <c r="B165" s="71"/>
      <c r="C165" s="42"/>
      <c r="D165" s="43" t="s">
        <v>105</v>
      </c>
      <c r="E165" s="28" t="s">
        <v>60</v>
      </c>
      <c r="F165" s="274">
        <v>9641</v>
      </c>
      <c r="G165" s="354"/>
      <c r="H165" s="262">
        <f t="shared" si="7"/>
        <v>9641</v>
      </c>
      <c r="I165" s="345"/>
      <c r="J165" s="35"/>
      <c r="K165" s="35"/>
      <c r="L165" s="35"/>
    </row>
    <row r="166" spans="2:12" ht="15" customHeight="1">
      <c r="B166" s="71"/>
      <c r="C166" s="42"/>
      <c r="D166" s="42" t="s">
        <v>132</v>
      </c>
      <c r="E166" s="28" t="s">
        <v>61</v>
      </c>
      <c r="F166" s="274">
        <v>600</v>
      </c>
      <c r="G166" s="348"/>
      <c r="H166" s="262">
        <f t="shared" si="7"/>
        <v>600</v>
      </c>
      <c r="I166" s="345"/>
      <c r="J166" s="35"/>
      <c r="K166" s="35"/>
      <c r="L166" s="35"/>
    </row>
    <row r="167" spans="2:12" ht="15" customHeight="1">
      <c r="B167" s="71"/>
      <c r="C167" s="42"/>
      <c r="D167" s="43" t="s">
        <v>53</v>
      </c>
      <c r="E167" s="28" t="s">
        <v>54</v>
      </c>
      <c r="F167" s="274">
        <v>8000</v>
      </c>
      <c r="G167" s="348"/>
      <c r="H167" s="262">
        <f t="shared" si="7"/>
        <v>8000</v>
      </c>
      <c r="I167" s="345"/>
      <c r="J167" s="35"/>
      <c r="K167" s="35"/>
      <c r="L167" s="35"/>
    </row>
    <row r="168" spans="2:12" ht="24">
      <c r="B168" s="71"/>
      <c r="C168" s="42"/>
      <c r="D168" s="51">
        <v>4330</v>
      </c>
      <c r="E168" s="28" t="s">
        <v>133</v>
      </c>
      <c r="F168" s="274">
        <v>150000</v>
      </c>
      <c r="G168" s="354"/>
      <c r="H168" s="262">
        <f t="shared" si="7"/>
        <v>150000</v>
      </c>
      <c r="I168" s="345"/>
      <c r="J168" s="35"/>
      <c r="K168" s="35"/>
      <c r="L168" s="35"/>
    </row>
    <row r="169" spans="2:12" ht="15" customHeight="1">
      <c r="B169" s="71"/>
      <c r="C169" s="42"/>
      <c r="D169" s="51">
        <v>4360</v>
      </c>
      <c r="E169" s="28" t="s">
        <v>261</v>
      </c>
      <c r="F169" s="274">
        <v>1500</v>
      </c>
      <c r="G169" s="348"/>
      <c r="H169" s="262">
        <f t="shared" si="7"/>
        <v>1500</v>
      </c>
      <c r="I169" s="345"/>
      <c r="J169" s="35"/>
      <c r="K169" s="35"/>
      <c r="L169" s="35"/>
    </row>
    <row r="170" spans="2:12" ht="15" customHeight="1">
      <c r="B170" s="71"/>
      <c r="C170" s="42"/>
      <c r="D170" s="43" t="s">
        <v>85</v>
      </c>
      <c r="E170" s="28" t="s">
        <v>63</v>
      </c>
      <c r="F170" s="274">
        <v>900</v>
      </c>
      <c r="G170" s="348"/>
      <c r="H170" s="262">
        <f t="shared" si="7"/>
        <v>900</v>
      </c>
      <c r="I170" s="345"/>
      <c r="J170" s="35"/>
      <c r="K170" s="35"/>
      <c r="L170" s="35"/>
    </row>
    <row r="171" spans="2:12" ht="15" customHeight="1">
      <c r="B171" s="71"/>
      <c r="C171" s="42"/>
      <c r="D171" s="43" t="s">
        <v>106</v>
      </c>
      <c r="E171" s="28" t="s">
        <v>107</v>
      </c>
      <c r="F171" s="274">
        <v>24900</v>
      </c>
      <c r="G171" s="348"/>
      <c r="H171" s="262">
        <f t="shared" si="7"/>
        <v>24900</v>
      </c>
      <c r="I171" s="345"/>
      <c r="J171" s="35"/>
      <c r="K171" s="35"/>
      <c r="L171" s="35"/>
    </row>
    <row r="172" spans="2:12" ht="15" customHeight="1">
      <c r="B172" s="71"/>
      <c r="C172" s="42"/>
      <c r="D172" s="51">
        <v>4480</v>
      </c>
      <c r="E172" s="28" t="s">
        <v>202</v>
      </c>
      <c r="F172" s="274">
        <v>100</v>
      </c>
      <c r="G172" s="348"/>
      <c r="H172" s="262">
        <f t="shared" si="7"/>
        <v>100</v>
      </c>
      <c r="I172" s="345"/>
      <c r="J172" s="35"/>
      <c r="K172" s="35"/>
      <c r="L172" s="35"/>
    </row>
    <row r="173" spans="2:12" ht="39" customHeight="1">
      <c r="B173" s="71"/>
      <c r="C173" s="42"/>
      <c r="D173" s="42" t="s">
        <v>365</v>
      </c>
      <c r="E173" s="84" t="s">
        <v>366</v>
      </c>
      <c r="F173" s="274">
        <v>7</v>
      </c>
      <c r="G173" s="274"/>
      <c r="H173" s="262">
        <f t="shared" si="7"/>
        <v>7</v>
      </c>
      <c r="I173" s="345"/>
      <c r="J173" s="35"/>
      <c r="K173" s="35"/>
      <c r="L173" s="35"/>
    </row>
    <row r="174" spans="2:12" ht="15" customHeight="1">
      <c r="B174" s="72"/>
      <c r="C174" s="151" t="s">
        <v>122</v>
      </c>
      <c r="D174" s="150"/>
      <c r="E174" s="121" t="s">
        <v>179</v>
      </c>
      <c r="F174" s="264">
        <f>SUM(F175:F193)</f>
        <v>1837300</v>
      </c>
      <c r="G174" s="264">
        <f>SUM(G175:G193)</f>
        <v>0</v>
      </c>
      <c r="H174" s="264">
        <f>SUM(H175:H193)</f>
        <v>1837300</v>
      </c>
      <c r="I174" s="345"/>
      <c r="J174" s="35"/>
      <c r="K174" s="35"/>
      <c r="L174" s="35"/>
    </row>
    <row r="175" spans="2:12" ht="15" customHeight="1">
      <c r="B175" s="71"/>
      <c r="C175" s="42"/>
      <c r="D175" s="43" t="s">
        <v>56</v>
      </c>
      <c r="E175" s="28" t="s">
        <v>213</v>
      </c>
      <c r="F175" s="274">
        <v>52500</v>
      </c>
      <c r="G175" s="348"/>
      <c r="H175" s="262">
        <f aca="true" t="shared" si="8" ref="H175:H193">F175+G175</f>
        <v>52500</v>
      </c>
      <c r="I175" s="345"/>
      <c r="J175" s="35"/>
      <c r="K175" s="35"/>
      <c r="L175" s="35"/>
    </row>
    <row r="176" spans="2:12" ht="15" customHeight="1">
      <c r="B176" s="71"/>
      <c r="C176" s="42"/>
      <c r="D176" s="43" t="s">
        <v>93</v>
      </c>
      <c r="E176" s="28" t="s">
        <v>94</v>
      </c>
      <c r="F176" s="274">
        <v>1017300</v>
      </c>
      <c r="G176" s="348"/>
      <c r="H176" s="262">
        <f t="shared" si="8"/>
        <v>1017300</v>
      </c>
      <c r="I176" s="345"/>
      <c r="J176" s="35"/>
      <c r="K176" s="35"/>
      <c r="L176" s="35"/>
    </row>
    <row r="177" spans="2:12" ht="15" customHeight="1">
      <c r="B177" s="71"/>
      <c r="C177" s="42"/>
      <c r="D177" s="43" t="s">
        <v>103</v>
      </c>
      <c r="E177" s="28" t="s">
        <v>57</v>
      </c>
      <c r="F177" s="274">
        <v>80900</v>
      </c>
      <c r="G177" s="348"/>
      <c r="H177" s="262">
        <f t="shared" si="8"/>
        <v>80900</v>
      </c>
      <c r="I177" s="345"/>
      <c r="J177" s="35"/>
      <c r="K177" s="35"/>
      <c r="L177" s="35"/>
    </row>
    <row r="178" spans="2:12" ht="15" customHeight="1">
      <c r="B178" s="71"/>
      <c r="C178" s="42"/>
      <c r="D178" s="43" t="s">
        <v>95</v>
      </c>
      <c r="E178" s="28" t="s">
        <v>96</v>
      </c>
      <c r="F178" s="274">
        <v>194300</v>
      </c>
      <c r="G178" s="348"/>
      <c r="H178" s="262">
        <f t="shared" si="8"/>
        <v>194300</v>
      </c>
      <c r="I178" s="345"/>
      <c r="J178" s="35"/>
      <c r="K178" s="35"/>
      <c r="L178" s="35"/>
    </row>
    <row r="179" spans="2:12" ht="15" customHeight="1">
      <c r="B179" s="71"/>
      <c r="C179" s="42"/>
      <c r="D179" s="43" t="s">
        <v>97</v>
      </c>
      <c r="E179" s="28" t="s">
        <v>98</v>
      </c>
      <c r="F179" s="274">
        <v>27600</v>
      </c>
      <c r="G179" s="348"/>
      <c r="H179" s="262">
        <f t="shared" si="8"/>
        <v>27600</v>
      </c>
      <c r="I179" s="345"/>
      <c r="J179" s="35"/>
      <c r="K179" s="35"/>
      <c r="L179" s="35"/>
    </row>
    <row r="180" spans="2:12" ht="15" customHeight="1">
      <c r="B180" s="71"/>
      <c r="C180" s="42"/>
      <c r="D180" s="42">
        <v>4170</v>
      </c>
      <c r="E180" s="28" t="s">
        <v>58</v>
      </c>
      <c r="F180" s="274">
        <v>9000</v>
      </c>
      <c r="G180" s="348"/>
      <c r="H180" s="262">
        <f t="shared" si="8"/>
        <v>9000</v>
      </c>
      <c r="I180" s="345"/>
      <c r="J180" s="35"/>
      <c r="K180" s="35"/>
      <c r="L180" s="35"/>
    </row>
    <row r="181" spans="2:12" ht="15" customHeight="1">
      <c r="B181" s="71"/>
      <c r="C181" s="42"/>
      <c r="D181" s="43" t="s">
        <v>80</v>
      </c>
      <c r="E181" s="28" t="s">
        <v>55</v>
      </c>
      <c r="F181" s="274">
        <v>35000</v>
      </c>
      <c r="G181" s="343">
        <v>10000</v>
      </c>
      <c r="H181" s="262">
        <f t="shared" si="8"/>
        <v>45000</v>
      </c>
      <c r="I181" s="345" t="s">
        <v>461</v>
      </c>
      <c r="J181" s="35"/>
      <c r="K181" s="35"/>
      <c r="L181" s="35"/>
    </row>
    <row r="182" spans="2:12" ht="15" customHeight="1">
      <c r="B182" s="71"/>
      <c r="C182" s="42"/>
      <c r="D182" s="43" t="s">
        <v>120</v>
      </c>
      <c r="E182" s="28" t="s">
        <v>286</v>
      </c>
      <c r="F182" s="274">
        <v>6000</v>
      </c>
      <c r="G182" s="343"/>
      <c r="H182" s="262">
        <f t="shared" si="8"/>
        <v>6000</v>
      </c>
      <c r="I182" s="345"/>
      <c r="J182" s="35"/>
      <c r="K182" s="35"/>
      <c r="L182" s="35"/>
    </row>
    <row r="183" spans="2:12" ht="15" customHeight="1">
      <c r="B183" s="71"/>
      <c r="C183" s="42"/>
      <c r="D183" s="43" t="s">
        <v>104</v>
      </c>
      <c r="E183" s="28" t="s">
        <v>59</v>
      </c>
      <c r="F183" s="274">
        <v>95000</v>
      </c>
      <c r="G183" s="343"/>
      <c r="H183" s="262">
        <f t="shared" si="8"/>
        <v>95000</v>
      </c>
      <c r="I183" s="345"/>
      <c r="J183" s="35"/>
      <c r="K183" s="35"/>
      <c r="L183" s="35"/>
    </row>
    <row r="184" spans="2:12" ht="15" customHeight="1">
      <c r="B184" s="71"/>
      <c r="C184" s="42"/>
      <c r="D184" s="43" t="s">
        <v>105</v>
      </c>
      <c r="E184" s="28" t="s">
        <v>60</v>
      </c>
      <c r="F184" s="274">
        <v>50000</v>
      </c>
      <c r="G184" s="343">
        <v>-10000</v>
      </c>
      <c r="H184" s="262">
        <f t="shared" si="8"/>
        <v>40000</v>
      </c>
      <c r="I184" s="345" t="s">
        <v>461</v>
      </c>
      <c r="J184" s="35"/>
      <c r="K184" s="35"/>
      <c r="L184" s="35"/>
    </row>
    <row r="185" spans="2:12" ht="15" customHeight="1">
      <c r="B185" s="71"/>
      <c r="C185" s="42"/>
      <c r="D185" s="42" t="s">
        <v>132</v>
      </c>
      <c r="E185" s="28" t="s">
        <v>61</v>
      </c>
      <c r="F185" s="274">
        <v>1200</v>
      </c>
      <c r="G185" s="348"/>
      <c r="H185" s="262">
        <f t="shared" si="8"/>
        <v>1200</v>
      </c>
      <c r="I185" s="345"/>
      <c r="J185" s="35"/>
      <c r="K185" s="35"/>
      <c r="L185" s="35"/>
    </row>
    <row r="186" spans="2:12" ht="15" customHeight="1">
      <c r="B186" s="71"/>
      <c r="C186" s="42"/>
      <c r="D186" s="43" t="s">
        <v>53</v>
      </c>
      <c r="E186" s="28" t="s">
        <v>54</v>
      </c>
      <c r="F186" s="274">
        <v>48000</v>
      </c>
      <c r="G186" s="348"/>
      <c r="H186" s="262">
        <f t="shared" si="8"/>
        <v>48000</v>
      </c>
      <c r="I186" s="345"/>
      <c r="J186" s="35"/>
      <c r="K186" s="35"/>
      <c r="L186" s="35"/>
    </row>
    <row r="187" spans="2:12" ht="24">
      <c r="B187" s="71"/>
      <c r="C187" s="42"/>
      <c r="D187" s="51">
        <v>4330</v>
      </c>
      <c r="E187" s="28" t="s">
        <v>133</v>
      </c>
      <c r="F187" s="274">
        <v>150000</v>
      </c>
      <c r="G187" s="354"/>
      <c r="H187" s="262">
        <f t="shared" si="8"/>
        <v>150000</v>
      </c>
      <c r="I187" s="345"/>
      <c r="J187" s="35"/>
      <c r="K187" s="35"/>
      <c r="L187" s="35"/>
    </row>
    <row r="188" spans="2:12" ht="15" customHeight="1">
      <c r="B188" s="71"/>
      <c r="C188" s="42"/>
      <c r="D188" s="51">
        <v>4360</v>
      </c>
      <c r="E188" s="28" t="s">
        <v>261</v>
      </c>
      <c r="F188" s="274">
        <v>5000</v>
      </c>
      <c r="G188" s="348"/>
      <c r="H188" s="262">
        <f t="shared" si="8"/>
        <v>5000</v>
      </c>
      <c r="I188" s="345"/>
      <c r="J188" s="35"/>
      <c r="K188" s="35"/>
      <c r="L188" s="35"/>
    </row>
    <row r="189" spans="2:12" ht="15" customHeight="1">
      <c r="B189" s="71"/>
      <c r="C189" s="42"/>
      <c r="D189" s="43" t="s">
        <v>100</v>
      </c>
      <c r="E189" s="28" t="s">
        <v>62</v>
      </c>
      <c r="F189" s="274">
        <v>3000</v>
      </c>
      <c r="G189" s="348"/>
      <c r="H189" s="262">
        <f t="shared" si="8"/>
        <v>3000</v>
      </c>
      <c r="I189" s="345"/>
      <c r="J189" s="35"/>
      <c r="K189" s="35"/>
      <c r="L189" s="35"/>
    </row>
    <row r="190" spans="2:12" ht="15" customHeight="1">
      <c r="B190" s="71"/>
      <c r="C190" s="42"/>
      <c r="D190" s="42">
        <v>4430</v>
      </c>
      <c r="E190" s="28" t="s">
        <v>63</v>
      </c>
      <c r="F190" s="274">
        <v>3500</v>
      </c>
      <c r="G190" s="348"/>
      <c r="H190" s="262">
        <f t="shared" si="8"/>
        <v>3500</v>
      </c>
      <c r="I190" s="345"/>
      <c r="J190" s="35"/>
      <c r="K190" s="35"/>
      <c r="L190" s="35"/>
    </row>
    <row r="191" spans="2:12" ht="15" customHeight="1">
      <c r="B191" s="71"/>
      <c r="C191" s="42"/>
      <c r="D191" s="43" t="s">
        <v>106</v>
      </c>
      <c r="E191" s="28" t="s">
        <v>107</v>
      </c>
      <c r="F191" s="274">
        <v>58100</v>
      </c>
      <c r="G191" s="348"/>
      <c r="H191" s="262">
        <f t="shared" si="8"/>
        <v>58100</v>
      </c>
      <c r="I191" s="345"/>
      <c r="J191" s="35"/>
      <c r="K191" s="35"/>
      <c r="L191" s="35"/>
    </row>
    <row r="192" spans="2:12" ht="15" customHeight="1">
      <c r="B192" s="71"/>
      <c r="C192" s="42"/>
      <c r="D192" s="51">
        <v>4480</v>
      </c>
      <c r="E192" s="28" t="s">
        <v>202</v>
      </c>
      <c r="F192" s="274">
        <v>100</v>
      </c>
      <c r="G192" s="348"/>
      <c r="H192" s="262">
        <f t="shared" si="8"/>
        <v>100</v>
      </c>
      <c r="I192" s="345"/>
      <c r="J192" s="35"/>
      <c r="K192" s="35"/>
      <c r="L192" s="35"/>
    </row>
    <row r="193" spans="2:12" ht="15" customHeight="1">
      <c r="B193" s="71"/>
      <c r="C193" s="42"/>
      <c r="D193" s="51">
        <v>4700</v>
      </c>
      <c r="E193" s="28" t="s">
        <v>108</v>
      </c>
      <c r="F193" s="274">
        <v>800</v>
      </c>
      <c r="G193" s="348"/>
      <c r="H193" s="262">
        <f t="shared" si="8"/>
        <v>800</v>
      </c>
      <c r="I193" s="345"/>
      <c r="J193" s="35"/>
      <c r="K193" s="35"/>
      <c r="L193" s="35"/>
    </row>
    <row r="194" spans="2:12" ht="15" customHeight="1">
      <c r="B194" s="72"/>
      <c r="C194" s="151" t="s">
        <v>123</v>
      </c>
      <c r="D194" s="150"/>
      <c r="E194" s="121" t="s">
        <v>159</v>
      </c>
      <c r="F194" s="264">
        <f>SUM(F195:F210)</f>
        <v>1963900</v>
      </c>
      <c r="G194" s="264">
        <f>SUM(G195:G210)</f>
        <v>0</v>
      </c>
      <c r="H194" s="264">
        <f>SUM(H195:H210)</f>
        <v>1963900</v>
      </c>
      <c r="I194" s="345"/>
      <c r="J194" s="35"/>
      <c r="K194" s="35"/>
      <c r="L194" s="35"/>
    </row>
    <row r="195" spans="2:12" ht="15" customHeight="1">
      <c r="B195" s="71"/>
      <c r="C195" s="42"/>
      <c r="D195" s="43" t="s">
        <v>56</v>
      </c>
      <c r="E195" s="28" t="s">
        <v>213</v>
      </c>
      <c r="F195" s="274">
        <v>77100</v>
      </c>
      <c r="G195" s="348"/>
      <c r="H195" s="262">
        <f aca="true" t="shared" si="9" ref="H195:H210">F195+G195</f>
        <v>77100</v>
      </c>
      <c r="I195" s="345"/>
      <c r="J195" s="35"/>
      <c r="K195" s="35"/>
      <c r="L195" s="35"/>
    </row>
    <row r="196" spans="2:12" ht="15" customHeight="1">
      <c r="B196" s="71"/>
      <c r="C196" s="42"/>
      <c r="D196" s="43" t="s">
        <v>93</v>
      </c>
      <c r="E196" s="28" t="s">
        <v>94</v>
      </c>
      <c r="F196" s="274">
        <v>1290200</v>
      </c>
      <c r="G196" s="348"/>
      <c r="H196" s="262">
        <f t="shared" si="9"/>
        <v>1290200</v>
      </c>
      <c r="I196" s="345"/>
      <c r="J196" s="35"/>
      <c r="K196" s="35"/>
      <c r="L196" s="35"/>
    </row>
    <row r="197" spans="2:12" ht="15" customHeight="1">
      <c r="B197" s="71"/>
      <c r="C197" s="42"/>
      <c r="D197" s="43" t="s">
        <v>103</v>
      </c>
      <c r="E197" s="28" t="s">
        <v>57</v>
      </c>
      <c r="F197" s="274">
        <v>101200</v>
      </c>
      <c r="G197" s="348"/>
      <c r="H197" s="262">
        <f t="shared" si="9"/>
        <v>101200</v>
      </c>
      <c r="I197" s="345"/>
      <c r="J197" s="35"/>
      <c r="K197" s="35"/>
      <c r="L197" s="35"/>
    </row>
    <row r="198" spans="2:12" ht="15" customHeight="1">
      <c r="B198" s="71"/>
      <c r="C198" s="42"/>
      <c r="D198" s="43" t="s">
        <v>95</v>
      </c>
      <c r="E198" s="28" t="s">
        <v>96</v>
      </c>
      <c r="F198" s="274">
        <v>249000</v>
      </c>
      <c r="G198" s="348"/>
      <c r="H198" s="262">
        <f t="shared" si="9"/>
        <v>249000</v>
      </c>
      <c r="I198" s="345"/>
      <c r="J198" s="35"/>
      <c r="K198" s="35"/>
      <c r="L198" s="35"/>
    </row>
    <row r="199" spans="2:12" ht="15" customHeight="1">
      <c r="B199" s="71"/>
      <c r="C199" s="42"/>
      <c r="D199" s="43" t="s">
        <v>97</v>
      </c>
      <c r="E199" s="28" t="s">
        <v>98</v>
      </c>
      <c r="F199" s="274">
        <v>35500</v>
      </c>
      <c r="G199" s="348"/>
      <c r="H199" s="262">
        <f t="shared" si="9"/>
        <v>35500</v>
      </c>
      <c r="I199" s="345"/>
      <c r="J199" s="35"/>
      <c r="K199" s="35"/>
      <c r="L199" s="35"/>
    </row>
    <row r="200" spans="2:12" ht="15" customHeight="1">
      <c r="B200" s="71"/>
      <c r="C200" s="42"/>
      <c r="D200" s="42">
        <v>4170</v>
      </c>
      <c r="E200" s="28" t="s">
        <v>58</v>
      </c>
      <c r="F200" s="274">
        <v>4000</v>
      </c>
      <c r="G200" s="348"/>
      <c r="H200" s="262">
        <f t="shared" si="9"/>
        <v>4000</v>
      </c>
      <c r="I200" s="345"/>
      <c r="J200" s="35"/>
      <c r="K200" s="35"/>
      <c r="L200" s="35"/>
    </row>
    <row r="201" spans="2:12" ht="15" customHeight="1">
      <c r="B201" s="71"/>
      <c r="C201" s="42"/>
      <c r="D201" s="43" t="s">
        <v>80</v>
      </c>
      <c r="E201" s="28" t="s">
        <v>55</v>
      </c>
      <c r="F201" s="274">
        <v>20000</v>
      </c>
      <c r="G201" s="343">
        <v>-1000</v>
      </c>
      <c r="H201" s="262">
        <f t="shared" si="9"/>
        <v>19000</v>
      </c>
      <c r="I201" s="345" t="s">
        <v>461</v>
      </c>
      <c r="J201" s="35"/>
      <c r="K201" s="35"/>
      <c r="L201" s="35"/>
    </row>
    <row r="202" spans="2:12" ht="15" customHeight="1">
      <c r="B202" s="71"/>
      <c r="C202" s="42"/>
      <c r="D202" s="43" t="s">
        <v>120</v>
      </c>
      <c r="E202" s="28" t="s">
        <v>286</v>
      </c>
      <c r="F202" s="274">
        <v>6000</v>
      </c>
      <c r="G202" s="343"/>
      <c r="H202" s="262">
        <f t="shared" si="9"/>
        <v>6000</v>
      </c>
      <c r="I202" s="345"/>
      <c r="J202" s="35"/>
      <c r="K202" s="35"/>
      <c r="L202" s="35"/>
    </row>
    <row r="203" spans="2:12" ht="15" customHeight="1">
      <c r="B203" s="71"/>
      <c r="C203" s="42"/>
      <c r="D203" s="43" t="s">
        <v>104</v>
      </c>
      <c r="E203" s="28" t="s">
        <v>59</v>
      </c>
      <c r="F203" s="274">
        <v>28000</v>
      </c>
      <c r="G203" s="343"/>
      <c r="H203" s="262">
        <f t="shared" si="9"/>
        <v>28000</v>
      </c>
      <c r="I203" s="345"/>
      <c r="J203" s="35"/>
      <c r="K203" s="35"/>
      <c r="L203" s="35"/>
    </row>
    <row r="204" spans="2:12" ht="15" customHeight="1">
      <c r="B204" s="71"/>
      <c r="C204" s="42"/>
      <c r="D204" s="43" t="s">
        <v>105</v>
      </c>
      <c r="E204" s="28" t="s">
        <v>60</v>
      </c>
      <c r="F204" s="274">
        <v>35000</v>
      </c>
      <c r="G204" s="343"/>
      <c r="H204" s="262">
        <f t="shared" si="9"/>
        <v>35000</v>
      </c>
      <c r="I204" s="345"/>
      <c r="J204" s="35"/>
      <c r="K204" s="35"/>
      <c r="L204" s="35"/>
    </row>
    <row r="205" spans="2:12" ht="15" customHeight="1">
      <c r="B205" s="71"/>
      <c r="C205" s="42"/>
      <c r="D205" s="42" t="s">
        <v>132</v>
      </c>
      <c r="E205" s="28" t="s">
        <v>61</v>
      </c>
      <c r="F205" s="274">
        <v>2300</v>
      </c>
      <c r="G205" s="343"/>
      <c r="H205" s="262">
        <f t="shared" si="9"/>
        <v>2300</v>
      </c>
      <c r="I205" s="345"/>
      <c r="J205" s="35"/>
      <c r="K205" s="35"/>
      <c r="L205" s="35"/>
    </row>
    <row r="206" spans="2:12" ht="15" customHeight="1">
      <c r="B206" s="71"/>
      <c r="C206" s="42"/>
      <c r="D206" s="43" t="s">
        <v>53</v>
      </c>
      <c r="E206" s="28" t="s">
        <v>54</v>
      </c>
      <c r="F206" s="274">
        <v>33000</v>
      </c>
      <c r="G206" s="343"/>
      <c r="H206" s="262">
        <f t="shared" si="9"/>
        <v>33000</v>
      </c>
      <c r="I206" s="345"/>
      <c r="J206" s="35"/>
      <c r="K206" s="35"/>
      <c r="L206" s="35"/>
    </row>
    <row r="207" spans="2:12" ht="15" customHeight="1">
      <c r="B207" s="71"/>
      <c r="C207" s="42"/>
      <c r="D207" s="51">
        <v>4360</v>
      </c>
      <c r="E207" s="28" t="s">
        <v>261</v>
      </c>
      <c r="F207" s="274">
        <v>6000</v>
      </c>
      <c r="G207" s="343"/>
      <c r="H207" s="262">
        <f t="shared" si="9"/>
        <v>6000</v>
      </c>
      <c r="I207" s="345"/>
      <c r="J207" s="35"/>
      <c r="K207" s="35"/>
      <c r="L207" s="35"/>
    </row>
    <row r="208" spans="2:12" ht="15" customHeight="1">
      <c r="B208" s="71"/>
      <c r="C208" s="42"/>
      <c r="D208" s="51">
        <v>4420</v>
      </c>
      <c r="E208" s="28" t="s">
        <v>101</v>
      </c>
      <c r="F208" s="274">
        <v>0</v>
      </c>
      <c r="G208" s="343">
        <v>1000</v>
      </c>
      <c r="H208" s="262">
        <f t="shared" si="9"/>
        <v>1000</v>
      </c>
      <c r="I208" s="345" t="s">
        <v>461</v>
      </c>
      <c r="J208" s="35"/>
      <c r="K208" s="35"/>
      <c r="L208" s="35"/>
    </row>
    <row r="209" spans="2:12" ht="15" customHeight="1">
      <c r="B209" s="71"/>
      <c r="C209" s="42"/>
      <c r="D209" s="43" t="s">
        <v>85</v>
      </c>
      <c r="E209" s="28" t="s">
        <v>63</v>
      </c>
      <c r="F209" s="274">
        <v>4500</v>
      </c>
      <c r="G209" s="348"/>
      <c r="H209" s="262">
        <f t="shared" si="9"/>
        <v>4500</v>
      </c>
      <c r="I209" s="345"/>
      <c r="J209" s="35"/>
      <c r="K209" s="35"/>
      <c r="L209" s="35"/>
    </row>
    <row r="210" spans="2:12" ht="15" customHeight="1">
      <c r="B210" s="71"/>
      <c r="C210" s="42"/>
      <c r="D210" s="43" t="s">
        <v>106</v>
      </c>
      <c r="E210" s="28" t="s">
        <v>107</v>
      </c>
      <c r="F210" s="274">
        <v>72100</v>
      </c>
      <c r="G210" s="348"/>
      <c r="H210" s="262">
        <f t="shared" si="9"/>
        <v>72100</v>
      </c>
      <c r="I210" s="345"/>
      <c r="J210" s="35"/>
      <c r="K210" s="35"/>
      <c r="L210" s="35"/>
    </row>
    <row r="211" spans="2:12" ht="15" customHeight="1">
      <c r="B211" s="72"/>
      <c r="C211" s="151" t="s">
        <v>124</v>
      </c>
      <c r="D211" s="150"/>
      <c r="E211" s="121" t="s">
        <v>180</v>
      </c>
      <c r="F211" s="264">
        <f>SUM(F212:F223)</f>
        <v>443400</v>
      </c>
      <c r="G211" s="348"/>
      <c r="H211" s="264">
        <f>SUM(H212:H223)</f>
        <v>443400</v>
      </c>
      <c r="I211" s="345"/>
      <c r="J211" s="35"/>
      <c r="K211" s="35"/>
      <c r="L211" s="35"/>
    </row>
    <row r="212" spans="2:12" ht="15" customHeight="1">
      <c r="B212" s="72"/>
      <c r="C212" s="44"/>
      <c r="D212" s="43" t="s">
        <v>56</v>
      </c>
      <c r="E212" s="28" t="s">
        <v>213</v>
      </c>
      <c r="F212" s="274">
        <v>200</v>
      </c>
      <c r="G212" s="348"/>
      <c r="H212" s="262">
        <f aca="true" t="shared" si="10" ref="H212:H223">F212+G212</f>
        <v>200</v>
      </c>
      <c r="I212" s="345"/>
      <c r="J212" s="35"/>
      <c r="K212" s="35"/>
      <c r="L212" s="35"/>
    </row>
    <row r="213" spans="2:12" ht="15" customHeight="1">
      <c r="B213" s="72"/>
      <c r="C213" s="44"/>
      <c r="D213" s="43" t="s">
        <v>93</v>
      </c>
      <c r="E213" s="28" t="s">
        <v>94</v>
      </c>
      <c r="F213" s="274">
        <v>45000</v>
      </c>
      <c r="G213" s="348"/>
      <c r="H213" s="262">
        <f t="shared" si="10"/>
        <v>45000</v>
      </c>
      <c r="I213" s="345"/>
      <c r="J213" s="35"/>
      <c r="K213" s="35"/>
      <c r="L213" s="35"/>
    </row>
    <row r="214" spans="2:12" ht="15" customHeight="1">
      <c r="B214" s="72"/>
      <c r="C214" s="44"/>
      <c r="D214" s="43" t="s">
        <v>103</v>
      </c>
      <c r="E214" s="28" t="s">
        <v>57</v>
      </c>
      <c r="F214" s="274">
        <v>5000</v>
      </c>
      <c r="G214" s="348"/>
      <c r="H214" s="262">
        <f t="shared" si="10"/>
        <v>5000</v>
      </c>
      <c r="I214" s="345"/>
      <c r="J214" s="35"/>
      <c r="K214" s="35"/>
      <c r="L214" s="35"/>
    </row>
    <row r="215" spans="2:12" ht="15" customHeight="1">
      <c r="B215" s="71"/>
      <c r="C215" s="42"/>
      <c r="D215" s="43" t="s">
        <v>95</v>
      </c>
      <c r="E215" s="28" t="s">
        <v>96</v>
      </c>
      <c r="F215" s="274">
        <v>8200</v>
      </c>
      <c r="G215" s="348"/>
      <c r="H215" s="262">
        <f t="shared" si="10"/>
        <v>8200</v>
      </c>
      <c r="I215" s="345"/>
      <c r="J215" s="35"/>
      <c r="K215" s="35"/>
      <c r="L215" s="35"/>
    </row>
    <row r="216" spans="2:12" ht="15" customHeight="1">
      <c r="B216" s="71"/>
      <c r="C216" s="42"/>
      <c r="D216" s="43" t="s">
        <v>97</v>
      </c>
      <c r="E216" s="28" t="s">
        <v>98</v>
      </c>
      <c r="F216" s="274">
        <v>1300</v>
      </c>
      <c r="G216" s="348"/>
      <c r="H216" s="262">
        <f t="shared" si="10"/>
        <v>1300</v>
      </c>
      <c r="I216" s="345"/>
      <c r="J216" s="35"/>
      <c r="K216" s="35"/>
      <c r="L216" s="35"/>
    </row>
    <row r="217" spans="2:12" ht="15" customHeight="1">
      <c r="B217" s="71"/>
      <c r="C217" s="42"/>
      <c r="D217" s="42">
        <v>4170</v>
      </c>
      <c r="E217" s="28" t="s">
        <v>58</v>
      </c>
      <c r="F217" s="274">
        <v>10000</v>
      </c>
      <c r="G217" s="348"/>
      <c r="H217" s="262">
        <f t="shared" si="10"/>
        <v>10000</v>
      </c>
      <c r="I217" s="345"/>
      <c r="J217" s="35"/>
      <c r="K217" s="35"/>
      <c r="L217" s="35"/>
    </row>
    <row r="218" spans="2:12" ht="15" customHeight="1">
      <c r="B218" s="71"/>
      <c r="C218" s="42"/>
      <c r="D218" s="42" t="s">
        <v>80</v>
      </c>
      <c r="E218" s="28" t="s">
        <v>55</v>
      </c>
      <c r="F218" s="274">
        <v>10000</v>
      </c>
      <c r="G218" s="348"/>
      <c r="H218" s="262">
        <f t="shared" si="10"/>
        <v>10000</v>
      </c>
      <c r="I218" s="345"/>
      <c r="J218" s="35"/>
      <c r="K218" s="35"/>
      <c r="L218" s="35"/>
    </row>
    <row r="219" spans="2:12" ht="15" customHeight="1">
      <c r="B219" s="71"/>
      <c r="C219" s="42"/>
      <c r="D219" s="43" t="s">
        <v>105</v>
      </c>
      <c r="E219" s="28" t="s">
        <v>60</v>
      </c>
      <c r="F219" s="274">
        <v>10000</v>
      </c>
      <c r="G219" s="348"/>
      <c r="H219" s="262">
        <f t="shared" si="10"/>
        <v>10000</v>
      </c>
      <c r="I219" s="345"/>
      <c r="J219" s="35"/>
      <c r="K219" s="35"/>
      <c r="L219" s="35"/>
    </row>
    <row r="220" spans="2:12" ht="15" customHeight="1">
      <c r="B220" s="71"/>
      <c r="C220" s="42"/>
      <c r="D220" s="42" t="s">
        <v>132</v>
      </c>
      <c r="E220" s="28" t="s">
        <v>61</v>
      </c>
      <c r="F220" s="274">
        <v>500</v>
      </c>
      <c r="G220" s="348"/>
      <c r="H220" s="262">
        <f t="shared" si="10"/>
        <v>500</v>
      </c>
      <c r="I220" s="345"/>
      <c r="J220" s="35"/>
      <c r="K220" s="35"/>
      <c r="L220" s="35"/>
    </row>
    <row r="221" spans="2:12" ht="15" customHeight="1">
      <c r="B221" s="71"/>
      <c r="C221" s="42"/>
      <c r="D221" s="43" t="s">
        <v>53</v>
      </c>
      <c r="E221" s="28" t="s">
        <v>54</v>
      </c>
      <c r="F221" s="274">
        <v>350000</v>
      </c>
      <c r="G221" s="348"/>
      <c r="H221" s="262">
        <f t="shared" si="10"/>
        <v>350000</v>
      </c>
      <c r="I221" s="345"/>
      <c r="J221" s="35"/>
      <c r="K221" s="35"/>
      <c r="L221" s="35"/>
    </row>
    <row r="222" spans="2:12" ht="15" customHeight="1">
      <c r="B222" s="71"/>
      <c r="C222" s="42"/>
      <c r="D222" s="43" t="s">
        <v>85</v>
      </c>
      <c r="E222" s="28" t="s">
        <v>63</v>
      </c>
      <c r="F222" s="274">
        <v>2000</v>
      </c>
      <c r="G222" s="348"/>
      <c r="H222" s="262">
        <f t="shared" si="10"/>
        <v>2000</v>
      </c>
      <c r="I222" s="345"/>
      <c r="J222" s="35"/>
      <c r="K222" s="35"/>
      <c r="L222" s="35"/>
    </row>
    <row r="223" spans="2:12" ht="15" customHeight="1">
      <c r="B223" s="71"/>
      <c r="C223" s="42"/>
      <c r="D223" s="43" t="s">
        <v>106</v>
      </c>
      <c r="E223" s="28" t="s">
        <v>107</v>
      </c>
      <c r="F223" s="274">
        <v>1200</v>
      </c>
      <c r="G223" s="348"/>
      <c r="H223" s="262">
        <f t="shared" si="10"/>
        <v>1200</v>
      </c>
      <c r="I223" s="345"/>
      <c r="J223" s="35"/>
      <c r="K223" s="35"/>
      <c r="L223" s="35"/>
    </row>
    <row r="224" spans="2:12" ht="15" customHeight="1">
      <c r="B224" s="72"/>
      <c r="C224" s="151" t="s">
        <v>125</v>
      </c>
      <c r="D224" s="150"/>
      <c r="E224" s="121" t="s">
        <v>181</v>
      </c>
      <c r="F224" s="264">
        <f>SUM(F225:F225)</f>
        <v>52300</v>
      </c>
      <c r="G224" s="348"/>
      <c r="H224" s="264">
        <f>SUM(H225:H225)</f>
        <v>52300</v>
      </c>
      <c r="I224" s="345"/>
      <c r="J224" s="35"/>
      <c r="K224" s="35"/>
      <c r="L224" s="35"/>
    </row>
    <row r="225" spans="2:12" ht="15" customHeight="1">
      <c r="B225" s="71"/>
      <c r="C225" s="42"/>
      <c r="D225" s="51">
        <v>4700</v>
      </c>
      <c r="E225" s="28" t="s">
        <v>108</v>
      </c>
      <c r="F225" s="263">
        <v>52300</v>
      </c>
      <c r="G225" s="348"/>
      <c r="H225" s="262">
        <f>F225+G225</f>
        <v>52300</v>
      </c>
      <c r="I225" s="345"/>
      <c r="J225" s="35"/>
      <c r="K225" s="35"/>
      <c r="L225" s="35"/>
    </row>
    <row r="226" spans="2:12" ht="15" customHeight="1">
      <c r="B226" s="71"/>
      <c r="C226" s="151" t="s">
        <v>256</v>
      </c>
      <c r="D226" s="150"/>
      <c r="E226" s="121" t="s">
        <v>262</v>
      </c>
      <c r="F226" s="264">
        <f>SUM(F227:F237)</f>
        <v>255000</v>
      </c>
      <c r="G226" s="348"/>
      <c r="H226" s="264">
        <f>SUM(H227:H237)</f>
        <v>255000</v>
      </c>
      <c r="I226" s="345"/>
      <c r="J226" s="35"/>
      <c r="K226" s="35"/>
      <c r="L226" s="35"/>
    </row>
    <row r="227" spans="2:12" ht="15" customHeight="1">
      <c r="B227" s="71"/>
      <c r="C227" s="42"/>
      <c r="D227" s="43" t="s">
        <v>56</v>
      </c>
      <c r="E227" s="28" t="s">
        <v>213</v>
      </c>
      <c r="F227" s="263">
        <v>1000</v>
      </c>
      <c r="G227" s="348"/>
      <c r="H227" s="262">
        <f aca="true" t="shared" si="11" ref="H227:H237">F227+G227</f>
        <v>1000</v>
      </c>
      <c r="I227" s="345"/>
      <c r="J227" s="35"/>
      <c r="K227" s="35"/>
      <c r="L227" s="35"/>
    </row>
    <row r="228" spans="2:12" ht="15" customHeight="1">
      <c r="B228" s="71"/>
      <c r="C228" s="42"/>
      <c r="D228" s="43" t="s">
        <v>93</v>
      </c>
      <c r="E228" s="28" t="s">
        <v>94</v>
      </c>
      <c r="F228" s="263">
        <v>99200</v>
      </c>
      <c r="G228" s="348"/>
      <c r="H228" s="262">
        <f t="shared" si="11"/>
        <v>99200</v>
      </c>
      <c r="I228" s="345"/>
      <c r="J228" s="35"/>
      <c r="K228" s="35"/>
      <c r="L228" s="35"/>
    </row>
    <row r="229" spans="2:12" ht="15" customHeight="1">
      <c r="B229" s="71"/>
      <c r="C229" s="42"/>
      <c r="D229" s="43" t="s">
        <v>103</v>
      </c>
      <c r="E229" s="28" t="s">
        <v>57</v>
      </c>
      <c r="F229" s="263">
        <v>8000</v>
      </c>
      <c r="G229" s="348"/>
      <c r="H229" s="262">
        <f t="shared" si="11"/>
        <v>8000</v>
      </c>
      <c r="I229" s="345"/>
      <c r="J229" s="35"/>
      <c r="K229" s="35"/>
      <c r="L229" s="35"/>
    </row>
    <row r="230" spans="2:12" ht="15" customHeight="1">
      <c r="B230" s="71"/>
      <c r="C230" s="42"/>
      <c r="D230" s="43" t="s">
        <v>95</v>
      </c>
      <c r="E230" s="28" t="s">
        <v>96</v>
      </c>
      <c r="F230" s="263">
        <v>18400</v>
      </c>
      <c r="G230" s="348"/>
      <c r="H230" s="262">
        <f t="shared" si="11"/>
        <v>18400</v>
      </c>
      <c r="I230" s="345"/>
      <c r="J230" s="35"/>
      <c r="K230" s="35"/>
      <c r="L230" s="35"/>
    </row>
    <row r="231" spans="2:12" ht="15" customHeight="1">
      <c r="B231" s="71"/>
      <c r="C231" s="42"/>
      <c r="D231" s="43" t="s">
        <v>97</v>
      </c>
      <c r="E231" s="28" t="s">
        <v>98</v>
      </c>
      <c r="F231" s="263">
        <v>2700</v>
      </c>
      <c r="G231" s="348"/>
      <c r="H231" s="262">
        <f t="shared" si="11"/>
        <v>2700</v>
      </c>
      <c r="I231" s="345"/>
      <c r="J231" s="35"/>
      <c r="K231" s="35"/>
      <c r="L231" s="35"/>
    </row>
    <row r="232" spans="2:12" ht="15" customHeight="1">
      <c r="B232" s="71"/>
      <c r="C232" s="42"/>
      <c r="D232" s="42">
        <v>4170</v>
      </c>
      <c r="E232" s="28" t="s">
        <v>58</v>
      </c>
      <c r="F232" s="263">
        <v>1000</v>
      </c>
      <c r="G232" s="348"/>
      <c r="H232" s="262">
        <f t="shared" si="11"/>
        <v>1000</v>
      </c>
      <c r="I232" s="345"/>
      <c r="J232" s="35"/>
      <c r="K232" s="35"/>
      <c r="L232" s="35"/>
    </row>
    <row r="233" spans="2:12" ht="15" customHeight="1">
      <c r="B233" s="71"/>
      <c r="C233" s="42"/>
      <c r="D233" s="43" t="s">
        <v>80</v>
      </c>
      <c r="E233" s="28" t="s">
        <v>55</v>
      </c>
      <c r="F233" s="263">
        <v>10000</v>
      </c>
      <c r="G233" s="348"/>
      <c r="H233" s="262">
        <f t="shared" si="11"/>
        <v>10000</v>
      </c>
      <c r="I233" s="345"/>
      <c r="J233" s="35"/>
      <c r="K233" s="35"/>
      <c r="L233" s="35"/>
    </row>
    <row r="234" spans="2:12" ht="15" customHeight="1">
      <c r="B234" s="71"/>
      <c r="C234" s="42"/>
      <c r="D234" s="51">
        <v>4220</v>
      </c>
      <c r="E234" s="28" t="s">
        <v>130</v>
      </c>
      <c r="F234" s="263">
        <v>110000</v>
      </c>
      <c r="G234" s="348"/>
      <c r="H234" s="262">
        <f t="shared" si="11"/>
        <v>110000</v>
      </c>
      <c r="I234" s="345"/>
      <c r="J234" s="35"/>
      <c r="K234" s="35"/>
      <c r="L234" s="35"/>
    </row>
    <row r="235" spans="2:12" ht="15" customHeight="1">
      <c r="B235" s="71"/>
      <c r="C235" s="42"/>
      <c r="D235" s="42" t="s">
        <v>132</v>
      </c>
      <c r="E235" s="28" t="s">
        <v>61</v>
      </c>
      <c r="F235" s="263">
        <v>300</v>
      </c>
      <c r="G235" s="348"/>
      <c r="H235" s="262">
        <f t="shared" si="11"/>
        <v>300</v>
      </c>
      <c r="I235" s="345"/>
      <c r="J235" s="35"/>
      <c r="K235" s="35"/>
      <c r="L235" s="35"/>
    </row>
    <row r="236" spans="2:12" ht="15" customHeight="1">
      <c r="B236" s="71"/>
      <c r="C236" s="42"/>
      <c r="D236" s="43" t="s">
        <v>106</v>
      </c>
      <c r="E236" s="28" t="s">
        <v>107</v>
      </c>
      <c r="F236" s="263">
        <v>3600</v>
      </c>
      <c r="G236" s="348"/>
      <c r="H236" s="262">
        <f t="shared" si="11"/>
        <v>3600</v>
      </c>
      <c r="I236" s="345"/>
      <c r="J236" s="35"/>
      <c r="K236" s="35"/>
      <c r="L236" s="35"/>
    </row>
    <row r="237" spans="2:12" ht="15" customHeight="1">
      <c r="B237" s="71"/>
      <c r="C237" s="42"/>
      <c r="D237" s="51">
        <v>4700</v>
      </c>
      <c r="E237" s="28" t="s">
        <v>108</v>
      </c>
      <c r="F237" s="263">
        <v>800</v>
      </c>
      <c r="G237" s="348"/>
      <c r="H237" s="262">
        <f t="shared" si="11"/>
        <v>800</v>
      </c>
      <c r="I237" s="345"/>
      <c r="J237" s="35"/>
      <c r="K237" s="35"/>
      <c r="L237" s="35"/>
    </row>
    <row r="238" spans="2:12" ht="63.75">
      <c r="B238" s="71"/>
      <c r="C238" s="151" t="s">
        <v>257</v>
      </c>
      <c r="D238" s="51"/>
      <c r="E238" s="121" t="s">
        <v>263</v>
      </c>
      <c r="F238" s="264">
        <f>SUM(F239:F243)</f>
        <v>42000</v>
      </c>
      <c r="G238" s="348"/>
      <c r="H238" s="264">
        <f>SUM(H239:H243)</f>
        <v>42000</v>
      </c>
      <c r="I238" s="345"/>
      <c r="J238" s="35"/>
      <c r="K238" s="35"/>
      <c r="L238" s="35"/>
    </row>
    <row r="239" spans="2:12" ht="15" customHeight="1">
      <c r="B239" s="71"/>
      <c r="C239" s="42"/>
      <c r="D239" s="43" t="s">
        <v>93</v>
      </c>
      <c r="E239" s="28" t="s">
        <v>94</v>
      </c>
      <c r="F239" s="263">
        <v>31100</v>
      </c>
      <c r="G239" s="348"/>
      <c r="H239" s="262">
        <f>F239+G239</f>
        <v>31100</v>
      </c>
      <c r="I239" s="345"/>
      <c r="J239" s="35"/>
      <c r="K239" s="35"/>
      <c r="L239" s="35"/>
    </row>
    <row r="240" spans="2:12" ht="15" customHeight="1">
      <c r="B240" s="71"/>
      <c r="C240" s="42"/>
      <c r="D240" s="43" t="s">
        <v>103</v>
      </c>
      <c r="E240" s="28" t="s">
        <v>57</v>
      </c>
      <c r="F240" s="263">
        <v>1100</v>
      </c>
      <c r="G240" s="348"/>
      <c r="H240" s="262">
        <f>F240+G240</f>
        <v>1100</v>
      </c>
      <c r="I240" s="345"/>
      <c r="J240" s="35"/>
      <c r="K240" s="35"/>
      <c r="L240" s="35"/>
    </row>
    <row r="241" spans="2:12" ht="15" customHeight="1">
      <c r="B241" s="71"/>
      <c r="C241" s="42"/>
      <c r="D241" s="43" t="s">
        <v>95</v>
      </c>
      <c r="E241" s="28" t="s">
        <v>96</v>
      </c>
      <c r="F241" s="263">
        <v>5300</v>
      </c>
      <c r="G241" s="348"/>
      <c r="H241" s="262">
        <f>F241+G241</f>
        <v>5300</v>
      </c>
      <c r="I241" s="345"/>
      <c r="J241" s="35"/>
      <c r="K241" s="35"/>
      <c r="L241" s="35"/>
    </row>
    <row r="242" spans="2:12" ht="15" customHeight="1">
      <c r="B242" s="71"/>
      <c r="C242" s="42"/>
      <c r="D242" s="43" t="s">
        <v>97</v>
      </c>
      <c r="E242" s="28" t="s">
        <v>98</v>
      </c>
      <c r="F242" s="263">
        <v>800</v>
      </c>
      <c r="G242" s="348"/>
      <c r="H242" s="262">
        <f>F242+G242</f>
        <v>800</v>
      </c>
      <c r="I242" s="345"/>
      <c r="J242" s="35"/>
      <c r="K242" s="35"/>
      <c r="L242" s="35"/>
    </row>
    <row r="243" spans="2:12" ht="15" customHeight="1">
      <c r="B243" s="71"/>
      <c r="C243" s="42"/>
      <c r="D243" s="43" t="s">
        <v>120</v>
      </c>
      <c r="E243" s="28" t="s">
        <v>286</v>
      </c>
      <c r="F243" s="263">
        <v>3700</v>
      </c>
      <c r="G243" s="348"/>
      <c r="H243" s="262">
        <f>F243+G243</f>
        <v>3700</v>
      </c>
      <c r="I243" s="345"/>
      <c r="J243" s="35"/>
      <c r="K243" s="35"/>
      <c r="L243" s="35"/>
    </row>
    <row r="244" spans="2:12" ht="38.25">
      <c r="B244" s="71"/>
      <c r="C244" s="151" t="s">
        <v>258</v>
      </c>
      <c r="D244" s="51"/>
      <c r="E244" s="121" t="s">
        <v>358</v>
      </c>
      <c r="F244" s="264">
        <f>SUM(F245:F251)</f>
        <v>328100</v>
      </c>
      <c r="G244" s="264">
        <f>SUM(G245:G251)</f>
        <v>0</v>
      </c>
      <c r="H244" s="264">
        <f>SUM(H245:H251)</f>
        <v>328100</v>
      </c>
      <c r="I244" s="345"/>
      <c r="J244" s="35"/>
      <c r="K244" s="35"/>
      <c r="L244" s="35"/>
    </row>
    <row r="245" spans="2:12" ht="39" customHeight="1">
      <c r="B245" s="71"/>
      <c r="C245" s="151"/>
      <c r="D245" s="16">
        <v>2910</v>
      </c>
      <c r="E245" s="84" t="s">
        <v>364</v>
      </c>
      <c r="F245" s="263">
        <v>1</v>
      </c>
      <c r="G245" s="263"/>
      <c r="H245" s="262">
        <f aca="true" t="shared" si="12" ref="H245:H258">F245+G245</f>
        <v>1</v>
      </c>
      <c r="I245" s="345"/>
      <c r="J245" s="35"/>
      <c r="K245" s="35"/>
      <c r="L245" s="35"/>
    </row>
    <row r="246" spans="2:12" ht="14.25" customHeight="1">
      <c r="B246" s="71"/>
      <c r="C246" s="42"/>
      <c r="D246" s="43" t="s">
        <v>93</v>
      </c>
      <c r="E246" s="28" t="s">
        <v>94</v>
      </c>
      <c r="F246" s="263">
        <v>243300</v>
      </c>
      <c r="G246" s="354"/>
      <c r="H246" s="262">
        <f t="shared" si="12"/>
        <v>243300</v>
      </c>
      <c r="I246" s="345"/>
      <c r="J246" s="35"/>
      <c r="K246" s="35"/>
      <c r="L246" s="35"/>
    </row>
    <row r="247" spans="2:12" ht="14.25" customHeight="1">
      <c r="B247" s="71"/>
      <c r="C247" s="151"/>
      <c r="D247" s="43" t="s">
        <v>103</v>
      </c>
      <c r="E247" s="28" t="s">
        <v>57</v>
      </c>
      <c r="F247" s="263">
        <v>16500</v>
      </c>
      <c r="G247" s="354"/>
      <c r="H247" s="262">
        <f t="shared" si="12"/>
        <v>16500</v>
      </c>
      <c r="I247" s="345"/>
      <c r="J247" s="35"/>
      <c r="K247" s="35"/>
      <c r="L247" s="35"/>
    </row>
    <row r="248" spans="2:12" ht="14.25" customHeight="1">
      <c r="B248" s="71"/>
      <c r="C248" s="42"/>
      <c r="D248" s="43" t="s">
        <v>95</v>
      </c>
      <c r="E248" s="28" t="s">
        <v>96</v>
      </c>
      <c r="F248" s="263">
        <v>42200</v>
      </c>
      <c r="G248" s="354"/>
      <c r="H248" s="262">
        <f t="shared" si="12"/>
        <v>42200</v>
      </c>
      <c r="I248" s="345"/>
      <c r="J248" s="35"/>
      <c r="K248" s="35"/>
      <c r="L248" s="35"/>
    </row>
    <row r="249" spans="2:12" ht="14.25" customHeight="1">
      <c r="B249" s="71"/>
      <c r="C249" s="42"/>
      <c r="D249" s="43" t="s">
        <v>97</v>
      </c>
      <c r="E249" s="28" t="s">
        <v>98</v>
      </c>
      <c r="F249" s="263">
        <v>6200</v>
      </c>
      <c r="G249" s="354"/>
      <c r="H249" s="262">
        <f t="shared" si="12"/>
        <v>6200</v>
      </c>
      <c r="I249" s="345"/>
      <c r="J249" s="35"/>
      <c r="K249" s="35"/>
      <c r="L249" s="35"/>
    </row>
    <row r="250" spans="2:12" ht="14.25" customHeight="1">
      <c r="B250" s="71"/>
      <c r="C250" s="42"/>
      <c r="D250" s="43" t="s">
        <v>120</v>
      </c>
      <c r="E250" s="28" t="s">
        <v>286</v>
      </c>
      <c r="F250" s="263">
        <v>17400</v>
      </c>
      <c r="G250" s="354"/>
      <c r="H250" s="262">
        <f t="shared" si="12"/>
        <v>17400</v>
      </c>
      <c r="I250" s="345"/>
      <c r="J250" s="35"/>
      <c r="K250" s="35"/>
      <c r="L250" s="35"/>
    </row>
    <row r="251" spans="2:12" ht="14.25" customHeight="1">
      <c r="B251" s="71"/>
      <c r="C251" s="42"/>
      <c r="D251" s="43" t="s">
        <v>100</v>
      </c>
      <c r="E251" s="28" t="s">
        <v>62</v>
      </c>
      <c r="F251" s="263">
        <v>2499</v>
      </c>
      <c r="G251" s="354"/>
      <c r="H251" s="262">
        <f t="shared" si="12"/>
        <v>2499</v>
      </c>
      <c r="I251" s="345"/>
      <c r="J251" s="35"/>
      <c r="K251" s="35"/>
      <c r="L251" s="35"/>
    </row>
    <row r="252" spans="2:12" ht="95.25" customHeight="1">
      <c r="B252" s="71"/>
      <c r="C252" s="151" t="s">
        <v>359</v>
      </c>
      <c r="D252" s="51"/>
      <c r="E252" s="363" t="s">
        <v>360</v>
      </c>
      <c r="F252" s="264">
        <f>SUM(F253:F258)</f>
        <v>151000</v>
      </c>
      <c r="G252" s="264">
        <f>SUM(G253:G258)</f>
        <v>0</v>
      </c>
      <c r="H252" s="264">
        <f>SUM(H253:H258)</f>
        <v>151000</v>
      </c>
      <c r="I252" s="345"/>
      <c r="J252" s="35"/>
      <c r="K252" s="35"/>
      <c r="L252" s="35"/>
    </row>
    <row r="253" spans="2:12" ht="14.25" customHeight="1">
      <c r="B253" s="71"/>
      <c r="C253" s="151"/>
      <c r="D253" s="43" t="s">
        <v>93</v>
      </c>
      <c r="E253" s="28" t="s">
        <v>94</v>
      </c>
      <c r="F253" s="263">
        <v>111600</v>
      </c>
      <c r="G253" s="354"/>
      <c r="H253" s="262">
        <f t="shared" si="12"/>
        <v>111600</v>
      </c>
      <c r="I253" s="345"/>
      <c r="J253" s="35"/>
      <c r="K253" s="35"/>
      <c r="L253" s="35"/>
    </row>
    <row r="254" spans="2:12" ht="14.25" customHeight="1">
      <c r="B254" s="71"/>
      <c r="C254" s="151"/>
      <c r="D254" s="43" t="s">
        <v>103</v>
      </c>
      <c r="E254" s="28" t="s">
        <v>57</v>
      </c>
      <c r="F254" s="263">
        <v>7000</v>
      </c>
      <c r="G254" s="354"/>
      <c r="H254" s="262">
        <f t="shared" si="12"/>
        <v>7000</v>
      </c>
      <c r="I254" s="345"/>
      <c r="J254" s="35"/>
      <c r="K254" s="35"/>
      <c r="L254" s="35"/>
    </row>
    <row r="255" spans="2:12" ht="14.25" customHeight="1">
      <c r="B255" s="71"/>
      <c r="C255" s="151"/>
      <c r="D255" s="43" t="s">
        <v>95</v>
      </c>
      <c r="E255" s="28" t="s">
        <v>96</v>
      </c>
      <c r="F255" s="263">
        <v>19500</v>
      </c>
      <c r="G255" s="354"/>
      <c r="H255" s="262">
        <f t="shared" si="12"/>
        <v>19500</v>
      </c>
      <c r="I255" s="345"/>
      <c r="J255" s="35"/>
      <c r="K255" s="35"/>
      <c r="L255" s="35"/>
    </row>
    <row r="256" spans="2:12" ht="14.25" customHeight="1">
      <c r="B256" s="71"/>
      <c r="C256" s="151"/>
      <c r="D256" s="43" t="s">
        <v>97</v>
      </c>
      <c r="E256" s="28" t="s">
        <v>98</v>
      </c>
      <c r="F256" s="263">
        <v>2800</v>
      </c>
      <c r="G256" s="354"/>
      <c r="H256" s="262">
        <f t="shared" si="12"/>
        <v>2800</v>
      </c>
      <c r="I256" s="345"/>
      <c r="J256" s="35"/>
      <c r="K256" s="35"/>
      <c r="L256" s="35"/>
    </row>
    <row r="257" spans="2:12" ht="14.25" customHeight="1">
      <c r="B257" s="71"/>
      <c r="C257" s="151"/>
      <c r="D257" s="43" t="s">
        <v>120</v>
      </c>
      <c r="E257" s="28" t="s">
        <v>286</v>
      </c>
      <c r="F257" s="263">
        <v>8600</v>
      </c>
      <c r="G257" s="354"/>
      <c r="H257" s="262">
        <f t="shared" si="12"/>
        <v>8600</v>
      </c>
      <c r="I257" s="345"/>
      <c r="J257" s="35"/>
      <c r="K257" s="35"/>
      <c r="L257" s="35"/>
    </row>
    <row r="258" spans="2:12" ht="14.25" customHeight="1">
      <c r="B258" s="71"/>
      <c r="C258" s="151"/>
      <c r="D258" s="43" t="s">
        <v>100</v>
      </c>
      <c r="E258" s="28" t="s">
        <v>62</v>
      </c>
      <c r="F258" s="263">
        <v>1500</v>
      </c>
      <c r="G258" s="354"/>
      <c r="H258" s="262">
        <f t="shared" si="12"/>
        <v>1500</v>
      </c>
      <c r="I258" s="345"/>
      <c r="J258" s="35"/>
      <c r="K258" s="35"/>
      <c r="L258" s="35"/>
    </row>
    <row r="259" spans="2:12" ht="15" customHeight="1">
      <c r="B259" s="72"/>
      <c r="C259" s="151" t="s">
        <v>126</v>
      </c>
      <c r="D259" s="150"/>
      <c r="E259" s="121" t="s">
        <v>41</v>
      </c>
      <c r="F259" s="264">
        <f>SUM(F260:F261)</f>
        <v>73900</v>
      </c>
      <c r="G259" s="348"/>
      <c r="H259" s="264">
        <f>SUM(H260:H261)</f>
        <v>73900</v>
      </c>
      <c r="I259" s="345"/>
      <c r="J259" s="35"/>
      <c r="K259" s="35"/>
      <c r="L259" s="35"/>
    </row>
    <row r="260" spans="2:12" ht="15" customHeight="1">
      <c r="B260" s="71"/>
      <c r="C260" s="42"/>
      <c r="D260" s="43" t="s">
        <v>56</v>
      </c>
      <c r="E260" s="28" t="s">
        <v>213</v>
      </c>
      <c r="F260" s="263">
        <v>5200</v>
      </c>
      <c r="G260" s="348"/>
      <c r="H260" s="262">
        <f>F260+G260</f>
        <v>5200</v>
      </c>
      <c r="I260" s="345"/>
      <c r="J260" s="35"/>
      <c r="K260" s="35"/>
      <c r="L260" s="35"/>
    </row>
    <row r="261" spans="2:12" ht="15" customHeight="1" thickBot="1">
      <c r="B261" s="73"/>
      <c r="C261" s="45"/>
      <c r="D261" s="46" t="s">
        <v>106</v>
      </c>
      <c r="E261" s="20" t="s">
        <v>107</v>
      </c>
      <c r="F261" s="265">
        <v>68700</v>
      </c>
      <c r="G261" s="350"/>
      <c r="H261" s="331">
        <f>F261+G261</f>
        <v>68700</v>
      </c>
      <c r="I261" s="366"/>
      <c r="J261" s="35"/>
      <c r="K261" s="35"/>
      <c r="L261" s="35"/>
    </row>
    <row r="262" spans="2:12" ht="19.5" customHeight="1" thickBot="1">
      <c r="B262" s="139" t="s">
        <v>127</v>
      </c>
      <c r="C262" s="135"/>
      <c r="D262" s="135"/>
      <c r="E262" s="136" t="s">
        <v>128</v>
      </c>
      <c r="F262" s="267">
        <f>F263+F265+F275</f>
        <v>206440</v>
      </c>
      <c r="G262" s="267">
        <f>G263+G265+G275</f>
        <v>0</v>
      </c>
      <c r="H262" s="267">
        <f>H263+H265+H275</f>
        <v>206440</v>
      </c>
      <c r="I262" s="367"/>
      <c r="J262" s="35"/>
      <c r="K262" s="35"/>
      <c r="L262" s="35"/>
    </row>
    <row r="263" spans="2:12" ht="17.25" customHeight="1">
      <c r="B263" s="77"/>
      <c r="C263" s="156" t="s">
        <v>157</v>
      </c>
      <c r="D263" s="157"/>
      <c r="E263" s="158" t="s">
        <v>182</v>
      </c>
      <c r="F263" s="275">
        <f>F264</f>
        <v>7000</v>
      </c>
      <c r="G263" s="347"/>
      <c r="H263" s="275">
        <f>H264</f>
        <v>7000</v>
      </c>
      <c r="I263" s="368"/>
      <c r="J263" s="35"/>
      <c r="K263" s="35"/>
      <c r="L263" s="35"/>
    </row>
    <row r="264" spans="2:12" ht="17.25" customHeight="1">
      <c r="B264" s="78"/>
      <c r="C264" s="79"/>
      <c r="D264" s="43" t="s">
        <v>80</v>
      </c>
      <c r="E264" s="28" t="s">
        <v>55</v>
      </c>
      <c r="F264" s="276">
        <v>7000</v>
      </c>
      <c r="G264" s="348"/>
      <c r="H264" s="262">
        <f>F264+G264</f>
        <v>7000</v>
      </c>
      <c r="I264" s="345"/>
      <c r="J264" s="35"/>
      <c r="K264" s="35"/>
      <c r="L264" s="35"/>
    </row>
    <row r="265" spans="2:12" ht="17.25" customHeight="1">
      <c r="B265" s="70"/>
      <c r="C265" s="123" t="s">
        <v>129</v>
      </c>
      <c r="D265" s="124"/>
      <c r="E265" s="125" t="s">
        <v>183</v>
      </c>
      <c r="F265" s="268">
        <f>SUM(F266:F274)</f>
        <v>198440</v>
      </c>
      <c r="G265" s="268">
        <f>SUM(G266:G274)</f>
        <v>0</v>
      </c>
      <c r="H265" s="268">
        <f>SUM(H266:H274)</f>
        <v>198440</v>
      </c>
      <c r="I265" s="345"/>
      <c r="J265" s="35"/>
      <c r="K265" s="35"/>
      <c r="L265" s="35"/>
    </row>
    <row r="266" spans="2:12" ht="45" customHeight="1">
      <c r="B266" s="72"/>
      <c r="C266" s="97"/>
      <c r="D266" s="86" t="s">
        <v>220</v>
      </c>
      <c r="E266" s="28" t="s">
        <v>221</v>
      </c>
      <c r="F266" s="269">
        <v>50000</v>
      </c>
      <c r="G266" s="348"/>
      <c r="H266" s="262">
        <f aca="true" t="shared" si="13" ref="H266:H274">F266+G266</f>
        <v>50000</v>
      </c>
      <c r="I266" s="345"/>
      <c r="J266" s="35"/>
      <c r="K266" s="35"/>
      <c r="L266" s="35"/>
    </row>
    <row r="267" spans="2:12" ht="15.75" customHeight="1">
      <c r="B267" s="72"/>
      <c r="C267" s="52"/>
      <c r="D267" s="43" t="s">
        <v>88</v>
      </c>
      <c r="E267" s="28" t="s">
        <v>89</v>
      </c>
      <c r="F267" s="269">
        <v>35000</v>
      </c>
      <c r="G267" s="348"/>
      <c r="H267" s="262">
        <f t="shared" si="13"/>
        <v>35000</v>
      </c>
      <c r="I267" s="345"/>
      <c r="J267" s="35"/>
      <c r="K267" s="35"/>
      <c r="L267" s="35"/>
    </row>
    <row r="268" spans="2:12" ht="15.75" customHeight="1">
      <c r="B268" s="72"/>
      <c r="C268" s="52"/>
      <c r="D268" s="43" t="s">
        <v>95</v>
      </c>
      <c r="E268" s="28" t="s">
        <v>96</v>
      </c>
      <c r="F268" s="269">
        <v>2200</v>
      </c>
      <c r="G268" s="348"/>
      <c r="H268" s="262">
        <f t="shared" si="13"/>
        <v>2200</v>
      </c>
      <c r="I268" s="345"/>
      <c r="J268" s="35"/>
      <c r="K268" s="35"/>
      <c r="L268" s="35"/>
    </row>
    <row r="269" spans="2:12" ht="15.75" customHeight="1">
      <c r="B269" s="72"/>
      <c r="C269" s="52"/>
      <c r="D269" s="43" t="s">
        <v>97</v>
      </c>
      <c r="E269" s="28" t="s">
        <v>98</v>
      </c>
      <c r="F269" s="269">
        <v>240</v>
      </c>
      <c r="G269" s="348"/>
      <c r="H269" s="262">
        <f t="shared" si="13"/>
        <v>240</v>
      </c>
      <c r="I269" s="345"/>
      <c r="J269" s="35"/>
      <c r="K269" s="35"/>
      <c r="L269" s="35"/>
    </row>
    <row r="270" spans="2:12" ht="15.75" customHeight="1">
      <c r="B270" s="71"/>
      <c r="C270" s="42"/>
      <c r="D270" s="42">
        <v>4170</v>
      </c>
      <c r="E270" s="28" t="s">
        <v>58</v>
      </c>
      <c r="F270" s="263">
        <v>45000</v>
      </c>
      <c r="G270" s="348"/>
      <c r="H270" s="262">
        <f t="shared" si="13"/>
        <v>45000</v>
      </c>
      <c r="I270" s="345"/>
      <c r="J270" s="35"/>
      <c r="K270" s="35"/>
      <c r="L270" s="35"/>
    </row>
    <row r="271" spans="2:12" ht="15.75" customHeight="1">
      <c r="B271" s="71"/>
      <c r="C271" s="42"/>
      <c r="D271" s="43" t="s">
        <v>80</v>
      </c>
      <c r="E271" s="28" t="s">
        <v>55</v>
      </c>
      <c r="F271" s="263">
        <v>22000</v>
      </c>
      <c r="G271" s="381"/>
      <c r="H271" s="262">
        <f t="shared" si="13"/>
        <v>22000</v>
      </c>
      <c r="I271" s="345"/>
      <c r="J271" s="35"/>
      <c r="K271" s="35"/>
      <c r="L271" s="35"/>
    </row>
    <row r="272" spans="2:12" ht="15.75" customHeight="1">
      <c r="B272" s="71"/>
      <c r="C272" s="42"/>
      <c r="D272" s="51">
        <v>4220</v>
      </c>
      <c r="E272" s="28" t="s">
        <v>130</v>
      </c>
      <c r="F272" s="263">
        <v>10000</v>
      </c>
      <c r="G272" s="381"/>
      <c r="H272" s="262">
        <f t="shared" si="13"/>
        <v>10000</v>
      </c>
      <c r="I272" s="345"/>
      <c r="J272" s="35"/>
      <c r="K272" s="35"/>
      <c r="L272" s="35"/>
    </row>
    <row r="273" spans="2:12" ht="15.75" customHeight="1">
      <c r="B273" s="71"/>
      <c r="C273" s="42"/>
      <c r="D273" s="43" t="s">
        <v>53</v>
      </c>
      <c r="E273" s="28" t="s">
        <v>54</v>
      </c>
      <c r="F273" s="263">
        <v>31000</v>
      </c>
      <c r="G273" s="354"/>
      <c r="H273" s="262">
        <f t="shared" si="13"/>
        <v>31000</v>
      </c>
      <c r="I273" s="345"/>
      <c r="J273" s="35"/>
      <c r="K273" s="35"/>
      <c r="L273" s="35"/>
    </row>
    <row r="274" spans="2:12" ht="15.75" customHeight="1">
      <c r="B274" s="73"/>
      <c r="C274" s="45"/>
      <c r="D274" s="51">
        <v>4610</v>
      </c>
      <c r="E274" s="28" t="s">
        <v>215</v>
      </c>
      <c r="F274" s="265">
        <v>3000</v>
      </c>
      <c r="G274" s="354"/>
      <c r="H274" s="262">
        <f t="shared" si="13"/>
        <v>3000</v>
      </c>
      <c r="I274" s="345"/>
      <c r="J274" s="35"/>
      <c r="K274" s="35"/>
      <c r="L274" s="35"/>
    </row>
    <row r="275" spans="2:12" ht="15.75" customHeight="1">
      <c r="B275" s="71"/>
      <c r="C275" s="151" t="s">
        <v>197</v>
      </c>
      <c r="D275" s="150"/>
      <c r="E275" s="121" t="s">
        <v>41</v>
      </c>
      <c r="F275" s="264">
        <f>F276</f>
        <v>1000</v>
      </c>
      <c r="G275" s="348"/>
      <c r="H275" s="264">
        <f>H276</f>
        <v>1000</v>
      </c>
      <c r="I275" s="345"/>
      <c r="J275" s="35"/>
      <c r="K275" s="35"/>
      <c r="L275" s="35"/>
    </row>
    <row r="276" spans="2:12" ht="47.25" customHeight="1" thickBot="1">
      <c r="B276" s="74"/>
      <c r="C276" s="47"/>
      <c r="D276" s="94" t="s">
        <v>220</v>
      </c>
      <c r="E276" s="20" t="s">
        <v>221</v>
      </c>
      <c r="F276" s="266">
        <v>1000</v>
      </c>
      <c r="G276" s="350"/>
      <c r="H276" s="331">
        <f>F276+G276</f>
        <v>1000</v>
      </c>
      <c r="I276" s="366"/>
      <c r="J276" s="35"/>
      <c r="K276" s="35"/>
      <c r="L276" s="35"/>
    </row>
    <row r="277" spans="2:12" ht="21.75" customHeight="1" thickBot="1">
      <c r="B277" s="139" t="s">
        <v>50</v>
      </c>
      <c r="C277" s="135"/>
      <c r="D277" s="135"/>
      <c r="E277" s="128" t="s">
        <v>39</v>
      </c>
      <c r="F277" s="267">
        <f>F278+F280+F284+F286+F290+F294+F296+F315+F319+F321</f>
        <v>1480946</v>
      </c>
      <c r="G277" s="267">
        <f>G278+G280+G284+G286+G290+G294+G296+G315+G319+G321</f>
        <v>9638</v>
      </c>
      <c r="H277" s="267">
        <f>H278+H280+H284+H286+H290+H294+H296+H315+H319+H321</f>
        <v>1490584</v>
      </c>
      <c r="I277" s="367"/>
      <c r="J277" s="35"/>
      <c r="K277" s="35"/>
      <c r="L277" s="35"/>
    </row>
    <row r="278" spans="2:12" ht="15.75" customHeight="1">
      <c r="B278" s="186"/>
      <c r="C278" s="216" t="s">
        <v>227</v>
      </c>
      <c r="D278" s="187"/>
      <c r="E278" s="113" t="s">
        <v>228</v>
      </c>
      <c r="F278" s="277">
        <f>F279</f>
        <v>48000</v>
      </c>
      <c r="G278" s="347"/>
      <c r="H278" s="277">
        <f>H279</f>
        <v>48000</v>
      </c>
      <c r="I278" s="368"/>
      <c r="J278" s="35"/>
      <c r="K278" s="35"/>
      <c r="L278" s="35"/>
    </row>
    <row r="279" spans="2:12" ht="27.75" customHeight="1">
      <c r="B279" s="162"/>
      <c r="C279" s="163"/>
      <c r="D279" s="51">
        <v>4330</v>
      </c>
      <c r="E279" s="28" t="s">
        <v>133</v>
      </c>
      <c r="F279" s="278">
        <v>48000</v>
      </c>
      <c r="G279" s="348"/>
      <c r="H279" s="262">
        <f>F279+G279</f>
        <v>48000</v>
      </c>
      <c r="I279" s="345"/>
      <c r="J279" s="35"/>
      <c r="K279" s="35"/>
      <c r="L279" s="35"/>
    </row>
    <row r="280" spans="2:12" ht="25.5">
      <c r="B280" s="107"/>
      <c r="C280" s="123" t="s">
        <v>195</v>
      </c>
      <c r="D280" s="159"/>
      <c r="E280" s="125" t="s">
        <v>196</v>
      </c>
      <c r="F280" s="277">
        <f>SUM(F281:F283)</f>
        <v>1000</v>
      </c>
      <c r="G280" s="348"/>
      <c r="H280" s="277">
        <f>SUM(H281:H283)</f>
        <v>1000</v>
      </c>
      <c r="I280" s="345"/>
      <c r="J280" s="35"/>
      <c r="K280" s="35"/>
      <c r="L280" s="35"/>
    </row>
    <row r="281" spans="2:12" ht="15.75" customHeight="1">
      <c r="B281" s="107"/>
      <c r="C281" s="108"/>
      <c r="D281" s="43" t="s">
        <v>80</v>
      </c>
      <c r="E281" s="28" t="s">
        <v>55</v>
      </c>
      <c r="F281" s="279">
        <v>400</v>
      </c>
      <c r="G281" s="348"/>
      <c r="H281" s="262">
        <f>F281+G281</f>
        <v>400</v>
      </c>
      <c r="I281" s="345"/>
      <c r="J281" s="35"/>
      <c r="K281" s="35"/>
      <c r="L281" s="35"/>
    </row>
    <row r="282" spans="2:12" ht="15.75" customHeight="1">
      <c r="B282" s="179"/>
      <c r="C282" s="170"/>
      <c r="D282" s="43" t="s">
        <v>100</v>
      </c>
      <c r="E282" s="28" t="s">
        <v>62</v>
      </c>
      <c r="F282" s="278">
        <v>200</v>
      </c>
      <c r="G282" s="348"/>
      <c r="H282" s="262">
        <f>F282+G282</f>
        <v>200</v>
      </c>
      <c r="I282" s="345"/>
      <c r="J282" s="35"/>
      <c r="K282" s="35"/>
      <c r="L282" s="35"/>
    </row>
    <row r="283" spans="2:12" ht="15.75" customHeight="1">
      <c r="B283" s="179"/>
      <c r="C283" s="170"/>
      <c r="D283" s="51">
        <v>4700</v>
      </c>
      <c r="E283" s="28" t="s">
        <v>108</v>
      </c>
      <c r="F283" s="278">
        <v>400</v>
      </c>
      <c r="G283" s="348"/>
      <c r="H283" s="262">
        <f>F283+G283</f>
        <v>400</v>
      </c>
      <c r="I283" s="345"/>
      <c r="J283" s="35"/>
      <c r="K283" s="35"/>
      <c r="L283" s="35"/>
    </row>
    <row r="284" spans="2:12" ht="69" customHeight="1">
      <c r="B284" s="72"/>
      <c r="C284" s="151" t="s">
        <v>51</v>
      </c>
      <c r="D284" s="150"/>
      <c r="E284" s="118" t="s">
        <v>210</v>
      </c>
      <c r="F284" s="264">
        <f>F285</f>
        <v>41028</v>
      </c>
      <c r="G284" s="348"/>
      <c r="H284" s="264">
        <f>H285</f>
        <v>41028</v>
      </c>
      <c r="I284" s="345"/>
      <c r="J284" s="35"/>
      <c r="K284" s="35"/>
      <c r="L284" s="35"/>
    </row>
    <row r="285" spans="2:12" ht="15" customHeight="1">
      <c r="B285" s="71"/>
      <c r="C285" s="42"/>
      <c r="D285" s="42">
        <v>4130</v>
      </c>
      <c r="E285" s="28" t="s">
        <v>166</v>
      </c>
      <c r="F285" s="263">
        <v>41028</v>
      </c>
      <c r="G285" s="348"/>
      <c r="H285" s="262">
        <f>F285+G285</f>
        <v>41028</v>
      </c>
      <c r="I285" s="345"/>
      <c r="J285" s="35"/>
      <c r="K285" s="35"/>
      <c r="L285" s="35"/>
    </row>
    <row r="286" spans="2:12" ht="29.25" customHeight="1">
      <c r="B286" s="72"/>
      <c r="C286" s="151" t="s">
        <v>52</v>
      </c>
      <c r="D286" s="150"/>
      <c r="E286" s="118" t="s">
        <v>317</v>
      </c>
      <c r="F286" s="264">
        <f>SUM(F287:F289)</f>
        <v>242956</v>
      </c>
      <c r="G286" s="348"/>
      <c r="H286" s="264">
        <f>SUM(H287:H289)</f>
        <v>242956</v>
      </c>
      <c r="I286" s="345"/>
      <c r="J286" s="35"/>
      <c r="K286" s="35"/>
      <c r="L286" s="35"/>
    </row>
    <row r="287" spans="2:12" ht="16.5" customHeight="1">
      <c r="B287" s="71"/>
      <c r="C287" s="42"/>
      <c r="D287" s="43" t="s">
        <v>131</v>
      </c>
      <c r="E287" s="84" t="s">
        <v>135</v>
      </c>
      <c r="F287" s="263">
        <v>239956</v>
      </c>
      <c r="G287" s="348"/>
      <c r="H287" s="262">
        <f>F287+G287</f>
        <v>239956</v>
      </c>
      <c r="I287" s="345"/>
      <c r="J287" s="35"/>
      <c r="K287" s="35"/>
      <c r="L287" s="35"/>
    </row>
    <row r="288" spans="2:12" ht="15" customHeight="1">
      <c r="B288" s="71"/>
      <c r="C288" s="42"/>
      <c r="D288" s="42" t="s">
        <v>95</v>
      </c>
      <c r="E288" s="28" t="s">
        <v>96</v>
      </c>
      <c r="F288" s="263">
        <v>1000</v>
      </c>
      <c r="G288" s="348"/>
      <c r="H288" s="262">
        <f>F288+G288</f>
        <v>1000</v>
      </c>
      <c r="I288" s="345"/>
      <c r="J288" s="35"/>
      <c r="K288" s="35"/>
      <c r="L288" s="35"/>
    </row>
    <row r="289" spans="2:12" ht="27" customHeight="1">
      <c r="B289" s="71"/>
      <c r="C289" s="42"/>
      <c r="D289" s="51">
        <v>4330</v>
      </c>
      <c r="E289" s="28" t="s">
        <v>133</v>
      </c>
      <c r="F289" s="263">
        <v>2000</v>
      </c>
      <c r="G289" s="348"/>
      <c r="H289" s="262">
        <f>F289+G289</f>
        <v>2000</v>
      </c>
      <c r="I289" s="345"/>
      <c r="J289" s="35"/>
      <c r="K289" s="35"/>
      <c r="L289" s="35"/>
    </row>
    <row r="290" spans="2:12" ht="19.5" customHeight="1">
      <c r="B290" s="72"/>
      <c r="C290" s="151" t="s">
        <v>134</v>
      </c>
      <c r="D290" s="150"/>
      <c r="E290" s="121" t="s">
        <v>184</v>
      </c>
      <c r="F290" s="264">
        <f>SUM(F291:F293)</f>
        <v>18250</v>
      </c>
      <c r="G290" s="264">
        <f>SUM(G291:G293)</f>
        <v>0</v>
      </c>
      <c r="H290" s="264">
        <f>SUM(H291:H293)</f>
        <v>18250</v>
      </c>
      <c r="I290" s="345"/>
      <c r="J290" s="35"/>
      <c r="K290" s="35"/>
      <c r="L290" s="35"/>
    </row>
    <row r="291" spans="2:12" ht="39" customHeight="1">
      <c r="B291" s="72"/>
      <c r="C291" s="151"/>
      <c r="D291" s="16">
        <v>2910</v>
      </c>
      <c r="E291" s="84" t="s">
        <v>364</v>
      </c>
      <c r="F291" s="263">
        <v>5</v>
      </c>
      <c r="G291" s="263"/>
      <c r="H291" s="262">
        <f>F291+G291</f>
        <v>5</v>
      </c>
      <c r="I291" s="345"/>
      <c r="J291" s="35"/>
      <c r="K291" s="35"/>
      <c r="L291" s="35"/>
    </row>
    <row r="292" spans="2:12" ht="15.75" customHeight="1">
      <c r="B292" s="71"/>
      <c r="C292" s="42"/>
      <c r="D292" s="43" t="s">
        <v>131</v>
      </c>
      <c r="E292" s="28" t="s">
        <v>135</v>
      </c>
      <c r="F292" s="263">
        <v>18195</v>
      </c>
      <c r="G292" s="354"/>
      <c r="H292" s="262">
        <f>F292+G292</f>
        <v>18195</v>
      </c>
      <c r="I292" s="345"/>
      <c r="J292" s="35"/>
      <c r="K292" s="35"/>
      <c r="L292" s="35"/>
    </row>
    <row r="293" spans="2:12" ht="15.75" customHeight="1">
      <c r="B293" s="71"/>
      <c r="C293" s="42"/>
      <c r="D293" s="42" t="s">
        <v>131</v>
      </c>
      <c r="E293" s="28" t="s">
        <v>292</v>
      </c>
      <c r="F293" s="263">
        <v>50</v>
      </c>
      <c r="G293" s="343"/>
      <c r="H293" s="262">
        <f>F293+G293</f>
        <v>50</v>
      </c>
      <c r="I293" s="345"/>
      <c r="J293" s="35"/>
      <c r="K293" s="35"/>
      <c r="L293" s="35"/>
    </row>
    <row r="294" spans="2:12" ht="15.75" customHeight="1">
      <c r="B294" s="71"/>
      <c r="C294" s="151" t="s">
        <v>163</v>
      </c>
      <c r="D294" s="155"/>
      <c r="E294" s="121" t="s">
        <v>164</v>
      </c>
      <c r="F294" s="264">
        <f>F295</f>
        <v>136466</v>
      </c>
      <c r="G294" s="348"/>
      <c r="H294" s="264">
        <f>H295</f>
        <v>136466</v>
      </c>
      <c r="I294" s="345"/>
      <c r="J294" s="35"/>
      <c r="K294" s="35"/>
      <c r="L294" s="35"/>
    </row>
    <row r="295" spans="2:12" ht="15.75" customHeight="1">
      <c r="B295" s="71"/>
      <c r="C295" s="42"/>
      <c r="D295" s="43" t="s">
        <v>131</v>
      </c>
      <c r="E295" s="28" t="s">
        <v>135</v>
      </c>
      <c r="F295" s="263">
        <v>136466</v>
      </c>
      <c r="G295" s="348"/>
      <c r="H295" s="262">
        <f>F295+G295</f>
        <v>136466</v>
      </c>
      <c r="I295" s="345"/>
      <c r="J295" s="35"/>
      <c r="K295" s="35"/>
      <c r="L295" s="35"/>
    </row>
    <row r="296" spans="2:12" ht="15.75" customHeight="1">
      <c r="B296" s="72"/>
      <c r="C296" s="151" t="s">
        <v>136</v>
      </c>
      <c r="D296" s="150"/>
      <c r="E296" s="121" t="s">
        <v>40</v>
      </c>
      <c r="F296" s="264">
        <f>SUM(F297:F314)</f>
        <v>846322</v>
      </c>
      <c r="G296" s="264">
        <f>SUM(G297:G314)</f>
        <v>0</v>
      </c>
      <c r="H296" s="264">
        <f>SUM(H297:H314)</f>
        <v>846322</v>
      </c>
      <c r="I296" s="345"/>
      <c r="J296" s="35"/>
      <c r="K296" s="35"/>
      <c r="L296" s="35"/>
    </row>
    <row r="297" spans="2:12" ht="15.75" customHeight="1">
      <c r="B297" s="72"/>
      <c r="C297" s="151"/>
      <c r="D297" s="43" t="s">
        <v>56</v>
      </c>
      <c r="E297" s="28" t="s">
        <v>213</v>
      </c>
      <c r="F297" s="263">
        <v>1650</v>
      </c>
      <c r="G297" s="343"/>
      <c r="H297" s="262">
        <f aca="true" t="shared" si="14" ref="H297:H314">F297+G297</f>
        <v>1650</v>
      </c>
      <c r="I297" s="345"/>
      <c r="J297" s="35"/>
      <c r="K297" s="35"/>
      <c r="L297" s="35"/>
    </row>
    <row r="298" spans="2:12" ht="15.75" customHeight="1">
      <c r="B298" s="71"/>
      <c r="C298" s="42"/>
      <c r="D298" s="43" t="s">
        <v>93</v>
      </c>
      <c r="E298" s="28" t="s">
        <v>94</v>
      </c>
      <c r="F298" s="263">
        <v>520915</v>
      </c>
      <c r="G298" s="343"/>
      <c r="H298" s="262">
        <f t="shared" si="14"/>
        <v>520915</v>
      </c>
      <c r="I298" s="345"/>
      <c r="J298" s="35"/>
      <c r="K298" s="35"/>
      <c r="L298" s="35"/>
    </row>
    <row r="299" spans="2:12" ht="15.75" customHeight="1">
      <c r="B299" s="71"/>
      <c r="C299" s="42"/>
      <c r="D299" s="43" t="s">
        <v>103</v>
      </c>
      <c r="E299" s="28" t="s">
        <v>57</v>
      </c>
      <c r="F299" s="263">
        <v>33585</v>
      </c>
      <c r="G299" s="343"/>
      <c r="H299" s="262">
        <f t="shared" si="14"/>
        <v>33585</v>
      </c>
      <c r="I299" s="345"/>
      <c r="J299" s="35"/>
      <c r="K299" s="35"/>
      <c r="L299" s="35"/>
    </row>
    <row r="300" spans="2:12" ht="15.75" customHeight="1">
      <c r="B300" s="71"/>
      <c r="C300" s="42"/>
      <c r="D300" s="43" t="s">
        <v>95</v>
      </c>
      <c r="E300" s="28" t="s">
        <v>96</v>
      </c>
      <c r="F300" s="263">
        <v>94016</v>
      </c>
      <c r="G300" s="343"/>
      <c r="H300" s="262">
        <f t="shared" si="14"/>
        <v>94016</v>
      </c>
      <c r="I300" s="345"/>
      <c r="J300" s="35"/>
      <c r="K300" s="35"/>
      <c r="L300" s="35"/>
    </row>
    <row r="301" spans="2:12" ht="15.75" customHeight="1">
      <c r="B301" s="71"/>
      <c r="C301" s="42"/>
      <c r="D301" s="43" t="s">
        <v>97</v>
      </c>
      <c r="E301" s="28" t="s">
        <v>98</v>
      </c>
      <c r="F301" s="263">
        <v>13380</v>
      </c>
      <c r="G301" s="343"/>
      <c r="H301" s="262">
        <f t="shared" si="14"/>
        <v>13380</v>
      </c>
      <c r="I301" s="345"/>
      <c r="J301" s="35"/>
      <c r="K301" s="35"/>
      <c r="L301" s="35"/>
    </row>
    <row r="302" spans="2:12" ht="15.75" customHeight="1">
      <c r="B302" s="71"/>
      <c r="C302" s="42"/>
      <c r="D302" s="42">
        <v>4170</v>
      </c>
      <c r="E302" s="28" t="s">
        <v>58</v>
      </c>
      <c r="F302" s="263">
        <v>2000</v>
      </c>
      <c r="G302" s="343"/>
      <c r="H302" s="262">
        <f t="shared" si="14"/>
        <v>2000</v>
      </c>
      <c r="I302" s="345"/>
      <c r="J302" s="35"/>
      <c r="K302" s="35"/>
      <c r="L302" s="35"/>
    </row>
    <row r="303" spans="2:12" ht="15.75" customHeight="1">
      <c r="B303" s="71"/>
      <c r="C303" s="42"/>
      <c r="D303" s="43" t="s">
        <v>80</v>
      </c>
      <c r="E303" s="28" t="s">
        <v>55</v>
      </c>
      <c r="F303" s="263">
        <v>33000</v>
      </c>
      <c r="G303" s="343"/>
      <c r="H303" s="262">
        <f t="shared" si="14"/>
        <v>33000</v>
      </c>
      <c r="I303" s="345"/>
      <c r="J303" s="35"/>
      <c r="K303" s="35"/>
      <c r="L303" s="35"/>
    </row>
    <row r="304" spans="2:12" ht="15.75" customHeight="1">
      <c r="B304" s="71"/>
      <c r="C304" s="42"/>
      <c r="D304" s="43" t="s">
        <v>104</v>
      </c>
      <c r="E304" s="28" t="s">
        <v>59</v>
      </c>
      <c r="F304" s="263">
        <v>11300</v>
      </c>
      <c r="G304" s="343"/>
      <c r="H304" s="262">
        <f t="shared" si="14"/>
        <v>11300</v>
      </c>
      <c r="I304" s="345"/>
      <c r="J304" s="35"/>
      <c r="K304" s="35"/>
      <c r="L304" s="35"/>
    </row>
    <row r="305" spans="2:12" ht="15.75" customHeight="1">
      <c r="B305" s="71"/>
      <c r="C305" s="42"/>
      <c r="D305" s="43" t="s">
        <v>105</v>
      </c>
      <c r="E305" s="28" t="s">
        <v>60</v>
      </c>
      <c r="F305" s="263">
        <v>47000</v>
      </c>
      <c r="G305" s="343"/>
      <c r="H305" s="262">
        <f t="shared" si="14"/>
        <v>47000</v>
      </c>
      <c r="I305" s="345"/>
      <c r="J305" s="35"/>
      <c r="K305" s="35"/>
      <c r="L305" s="35"/>
    </row>
    <row r="306" spans="2:12" ht="15.75" customHeight="1">
      <c r="B306" s="71"/>
      <c r="C306" s="42"/>
      <c r="D306" s="42" t="s">
        <v>132</v>
      </c>
      <c r="E306" s="28" t="s">
        <v>61</v>
      </c>
      <c r="F306" s="263">
        <v>2100</v>
      </c>
      <c r="G306" s="343"/>
      <c r="H306" s="262">
        <f t="shared" si="14"/>
        <v>2100</v>
      </c>
      <c r="I306" s="345"/>
      <c r="J306" s="35"/>
      <c r="K306" s="35"/>
      <c r="L306" s="35"/>
    </row>
    <row r="307" spans="2:12" ht="15.75" customHeight="1">
      <c r="B307" s="71"/>
      <c r="C307" s="42"/>
      <c r="D307" s="43" t="s">
        <v>53</v>
      </c>
      <c r="E307" s="28" t="s">
        <v>54</v>
      </c>
      <c r="F307" s="263">
        <v>28100</v>
      </c>
      <c r="G307" s="343"/>
      <c r="H307" s="262">
        <f t="shared" si="14"/>
        <v>28100</v>
      </c>
      <c r="I307" s="345"/>
      <c r="J307" s="35"/>
      <c r="K307" s="35"/>
      <c r="L307" s="35"/>
    </row>
    <row r="308" spans="2:12" ht="15.75" customHeight="1">
      <c r="B308" s="71"/>
      <c r="C308" s="42"/>
      <c r="D308" s="51">
        <v>4360</v>
      </c>
      <c r="E308" s="28" t="s">
        <v>261</v>
      </c>
      <c r="F308" s="263">
        <v>6100</v>
      </c>
      <c r="G308" s="343"/>
      <c r="H308" s="262">
        <f t="shared" si="14"/>
        <v>6100</v>
      </c>
      <c r="I308" s="345"/>
      <c r="J308" s="35"/>
      <c r="K308" s="35"/>
      <c r="L308" s="35"/>
    </row>
    <row r="309" spans="2:12" ht="24">
      <c r="B309" s="71"/>
      <c r="C309" s="42"/>
      <c r="D309" s="51">
        <v>4400</v>
      </c>
      <c r="E309" s="84" t="s">
        <v>217</v>
      </c>
      <c r="F309" s="263">
        <v>27800</v>
      </c>
      <c r="G309" s="343"/>
      <c r="H309" s="262">
        <f t="shared" si="14"/>
        <v>27800</v>
      </c>
      <c r="I309" s="345"/>
      <c r="J309" s="35"/>
      <c r="K309" s="35"/>
      <c r="L309" s="35"/>
    </row>
    <row r="310" spans="2:12" ht="15.75" customHeight="1">
      <c r="B310" s="71"/>
      <c r="C310" s="42"/>
      <c r="D310" s="43" t="s">
        <v>100</v>
      </c>
      <c r="E310" s="28" t="s">
        <v>62</v>
      </c>
      <c r="F310" s="263">
        <v>1000</v>
      </c>
      <c r="G310" s="343"/>
      <c r="H310" s="262">
        <f t="shared" si="14"/>
        <v>1000</v>
      </c>
      <c r="I310" s="345"/>
      <c r="J310" s="35"/>
      <c r="K310" s="35"/>
      <c r="L310" s="35"/>
    </row>
    <row r="311" spans="2:12" ht="15.75" customHeight="1">
      <c r="B311" s="71"/>
      <c r="C311" s="42"/>
      <c r="D311" s="43" t="s">
        <v>85</v>
      </c>
      <c r="E311" s="28" t="s">
        <v>63</v>
      </c>
      <c r="F311" s="263">
        <v>1100</v>
      </c>
      <c r="G311" s="343">
        <v>100</v>
      </c>
      <c r="H311" s="262">
        <f t="shared" si="14"/>
        <v>1200</v>
      </c>
      <c r="I311" s="345" t="s">
        <v>461</v>
      </c>
      <c r="J311" s="35"/>
      <c r="K311" s="35"/>
      <c r="L311" s="35"/>
    </row>
    <row r="312" spans="2:12" ht="15.75" customHeight="1">
      <c r="B312" s="71"/>
      <c r="C312" s="42"/>
      <c r="D312" s="43" t="s">
        <v>106</v>
      </c>
      <c r="E312" s="28" t="s">
        <v>107</v>
      </c>
      <c r="F312" s="263">
        <v>10276</v>
      </c>
      <c r="G312" s="343"/>
      <c r="H312" s="262">
        <f t="shared" si="14"/>
        <v>10276</v>
      </c>
      <c r="I312" s="345"/>
      <c r="J312" s="35"/>
      <c r="K312" s="35"/>
      <c r="L312" s="35"/>
    </row>
    <row r="313" spans="2:12" ht="15.75" customHeight="1">
      <c r="B313" s="71"/>
      <c r="C313" s="42"/>
      <c r="D313" s="51">
        <v>4700</v>
      </c>
      <c r="E313" s="28" t="s">
        <v>108</v>
      </c>
      <c r="F313" s="263">
        <v>3000</v>
      </c>
      <c r="G313" s="343"/>
      <c r="H313" s="262">
        <f t="shared" si="14"/>
        <v>3000</v>
      </c>
      <c r="I313" s="345"/>
      <c r="J313" s="35"/>
      <c r="K313" s="35"/>
      <c r="L313" s="35"/>
    </row>
    <row r="314" spans="2:12" ht="15.75" customHeight="1">
      <c r="B314" s="71"/>
      <c r="C314" s="42"/>
      <c r="D314" s="51">
        <v>6060</v>
      </c>
      <c r="E314" s="28" t="s">
        <v>64</v>
      </c>
      <c r="F314" s="263">
        <v>10000</v>
      </c>
      <c r="G314" s="343">
        <v>-100</v>
      </c>
      <c r="H314" s="262">
        <f t="shared" si="14"/>
        <v>9900</v>
      </c>
      <c r="I314" s="345" t="s">
        <v>461</v>
      </c>
      <c r="J314" s="35"/>
      <c r="K314" s="35"/>
      <c r="L314" s="35"/>
    </row>
    <row r="315" spans="2:12" ht="17.25" customHeight="1">
      <c r="B315" s="72"/>
      <c r="C315" s="151" t="s">
        <v>137</v>
      </c>
      <c r="D315" s="150"/>
      <c r="E315" s="121" t="s">
        <v>185</v>
      </c>
      <c r="F315" s="264">
        <f>SUM(F316:F318)</f>
        <v>80000</v>
      </c>
      <c r="G315" s="264">
        <f>SUM(G316:G318)</f>
        <v>9638</v>
      </c>
      <c r="H315" s="264">
        <f>SUM(H316:H318)</f>
        <v>89638</v>
      </c>
      <c r="I315" s="345"/>
      <c r="J315" s="35"/>
      <c r="K315" s="35"/>
      <c r="L315" s="35"/>
    </row>
    <row r="316" spans="2:12" ht="15.75" customHeight="1">
      <c r="B316" s="71"/>
      <c r="C316" s="42"/>
      <c r="D316" s="43" t="s">
        <v>95</v>
      </c>
      <c r="E316" s="28" t="s">
        <v>96</v>
      </c>
      <c r="F316" s="263">
        <v>12000</v>
      </c>
      <c r="G316" s="348"/>
      <c r="H316" s="262">
        <f>F316+G316</f>
        <v>12000</v>
      </c>
      <c r="I316" s="345"/>
      <c r="J316" s="35"/>
      <c r="K316" s="35"/>
      <c r="L316" s="35"/>
    </row>
    <row r="317" spans="2:12" ht="15.75" customHeight="1">
      <c r="B317" s="71"/>
      <c r="C317" s="42"/>
      <c r="D317" s="42">
        <v>4170</v>
      </c>
      <c r="E317" s="28" t="s">
        <v>58</v>
      </c>
      <c r="F317" s="263">
        <v>68000</v>
      </c>
      <c r="G317" s="348"/>
      <c r="H317" s="262">
        <f>F317+G317</f>
        <v>68000</v>
      </c>
      <c r="I317" s="345"/>
      <c r="J317" s="35"/>
      <c r="K317" s="35"/>
      <c r="L317" s="35"/>
    </row>
    <row r="318" spans="2:12" ht="15.75" customHeight="1">
      <c r="B318" s="71"/>
      <c r="C318" s="42"/>
      <c r="D318" s="43" t="s">
        <v>53</v>
      </c>
      <c r="E318" s="28" t="s">
        <v>54</v>
      </c>
      <c r="F318" s="263">
        <v>0</v>
      </c>
      <c r="G318" s="648">
        <v>9638</v>
      </c>
      <c r="H318" s="262">
        <f>F318+G318</f>
        <v>9638</v>
      </c>
      <c r="I318" s="345" t="s">
        <v>459</v>
      </c>
      <c r="J318" s="35"/>
      <c r="K318" s="35"/>
      <c r="L318" s="35"/>
    </row>
    <row r="319" spans="2:12" ht="15.75" customHeight="1">
      <c r="B319" s="71"/>
      <c r="C319" s="151" t="s">
        <v>311</v>
      </c>
      <c r="D319" s="150"/>
      <c r="E319" s="192" t="s">
        <v>318</v>
      </c>
      <c r="F319" s="264">
        <f>F320</f>
        <v>54224</v>
      </c>
      <c r="G319" s="264">
        <f>G320</f>
        <v>0</v>
      </c>
      <c r="H319" s="264">
        <f>H320</f>
        <v>54224</v>
      </c>
      <c r="I319" s="345"/>
      <c r="J319" s="35"/>
      <c r="K319" s="35"/>
      <c r="L319" s="35"/>
    </row>
    <row r="320" spans="2:12" ht="15.75" customHeight="1">
      <c r="B320" s="71"/>
      <c r="C320" s="42"/>
      <c r="D320" s="42" t="s">
        <v>131</v>
      </c>
      <c r="E320" s="28" t="s">
        <v>329</v>
      </c>
      <c r="F320" s="263">
        <v>54224</v>
      </c>
      <c r="G320" s="343"/>
      <c r="H320" s="262">
        <f>F320+G320</f>
        <v>54224</v>
      </c>
      <c r="I320" s="345"/>
      <c r="J320" s="35"/>
      <c r="K320" s="35"/>
      <c r="L320" s="35"/>
    </row>
    <row r="321" spans="2:12" ht="15.75" customHeight="1">
      <c r="B321" s="72"/>
      <c r="C321" s="151" t="s">
        <v>138</v>
      </c>
      <c r="D321" s="151"/>
      <c r="E321" s="121" t="s">
        <v>41</v>
      </c>
      <c r="F321" s="264">
        <f>SUM(F322:F324)</f>
        <v>12700</v>
      </c>
      <c r="G321" s="348"/>
      <c r="H321" s="264">
        <f>SUM(H322:H324)</f>
        <v>12700</v>
      </c>
      <c r="I321" s="345"/>
      <c r="J321" s="35"/>
      <c r="K321" s="35"/>
      <c r="L321" s="35"/>
    </row>
    <row r="322" spans="2:12" ht="15.75" customHeight="1">
      <c r="B322" s="72"/>
      <c r="C322" s="151"/>
      <c r="D322" s="43" t="s">
        <v>131</v>
      </c>
      <c r="E322" s="28" t="s">
        <v>135</v>
      </c>
      <c r="F322" s="263">
        <v>11700</v>
      </c>
      <c r="G322" s="348"/>
      <c r="H322" s="262">
        <f>F322+G322</f>
        <v>11700</v>
      </c>
      <c r="I322" s="345"/>
      <c r="J322" s="35"/>
      <c r="K322" s="35"/>
      <c r="L322" s="35"/>
    </row>
    <row r="323" spans="2:12" ht="15.75" customHeight="1">
      <c r="B323" s="71"/>
      <c r="C323" s="42"/>
      <c r="D323" s="43" t="s">
        <v>80</v>
      </c>
      <c r="E323" s="28" t="s">
        <v>55</v>
      </c>
      <c r="F323" s="263">
        <v>500</v>
      </c>
      <c r="G323" s="348"/>
      <c r="H323" s="262">
        <f>F323+G323</f>
        <v>500</v>
      </c>
      <c r="I323" s="345"/>
      <c r="J323" s="35"/>
      <c r="K323" s="35"/>
      <c r="L323" s="35"/>
    </row>
    <row r="324" spans="2:12" ht="15.75" customHeight="1" thickBot="1">
      <c r="B324" s="73"/>
      <c r="C324" s="45"/>
      <c r="D324" s="46" t="s">
        <v>53</v>
      </c>
      <c r="E324" s="20" t="s">
        <v>54</v>
      </c>
      <c r="F324" s="265">
        <v>500</v>
      </c>
      <c r="G324" s="350"/>
      <c r="H324" s="331">
        <f>F324+G324</f>
        <v>500</v>
      </c>
      <c r="I324" s="366"/>
      <c r="J324" s="35"/>
      <c r="K324" s="35"/>
      <c r="L324" s="35"/>
    </row>
    <row r="325" spans="2:12" ht="26.25" thickBot="1">
      <c r="B325" s="141" t="s">
        <v>139</v>
      </c>
      <c r="C325" s="142"/>
      <c r="D325" s="142"/>
      <c r="E325" s="143" t="s">
        <v>140</v>
      </c>
      <c r="F325" s="280">
        <f>F326+F334</f>
        <v>96724</v>
      </c>
      <c r="G325" s="280">
        <f>G326+G334</f>
        <v>50</v>
      </c>
      <c r="H325" s="280">
        <f>H326+H334</f>
        <v>96774</v>
      </c>
      <c r="I325" s="367"/>
      <c r="J325" s="35"/>
      <c r="K325" s="35"/>
      <c r="L325" s="35"/>
    </row>
    <row r="326" spans="2:12" ht="25.5">
      <c r="B326" s="188"/>
      <c r="C326" s="333">
        <v>85311</v>
      </c>
      <c r="D326" s="334"/>
      <c r="E326" s="174" t="s">
        <v>229</v>
      </c>
      <c r="F326" s="268">
        <f>SUM(F327:F333)</f>
        <v>89724</v>
      </c>
      <c r="G326" s="268">
        <f>SUM(G327:G333)</f>
        <v>50</v>
      </c>
      <c r="H326" s="268">
        <f>SUM(H327:H333)</f>
        <v>89774</v>
      </c>
      <c r="I326" s="368"/>
      <c r="J326" s="35"/>
      <c r="K326" s="35"/>
      <c r="L326" s="35"/>
    </row>
    <row r="327" spans="2:12" ht="15.75" customHeight="1">
      <c r="B327" s="188"/>
      <c r="C327" s="173"/>
      <c r="D327" s="43" t="s">
        <v>93</v>
      </c>
      <c r="E327" s="28" t="s">
        <v>94</v>
      </c>
      <c r="F327" s="273">
        <v>21789</v>
      </c>
      <c r="G327" s="348"/>
      <c r="H327" s="262">
        <f aca="true" t="shared" si="15" ref="H327:H333">F327+G327</f>
        <v>21789</v>
      </c>
      <c r="I327" s="345"/>
      <c r="J327" s="35"/>
      <c r="K327" s="35"/>
      <c r="L327" s="35"/>
    </row>
    <row r="328" spans="2:12" ht="15.75" customHeight="1">
      <c r="B328" s="188"/>
      <c r="C328" s="173"/>
      <c r="D328" s="43" t="s">
        <v>103</v>
      </c>
      <c r="E328" s="28" t="s">
        <v>57</v>
      </c>
      <c r="F328" s="273">
        <v>21333</v>
      </c>
      <c r="G328" s="348"/>
      <c r="H328" s="262">
        <f t="shared" si="15"/>
        <v>21333</v>
      </c>
      <c r="I328" s="345"/>
      <c r="J328" s="35"/>
      <c r="K328" s="35"/>
      <c r="L328" s="35"/>
    </row>
    <row r="329" spans="2:12" ht="15.75" customHeight="1">
      <c r="B329" s="188"/>
      <c r="C329" s="173"/>
      <c r="D329" s="43" t="s">
        <v>95</v>
      </c>
      <c r="E329" s="28" t="s">
        <v>96</v>
      </c>
      <c r="F329" s="273">
        <v>9050</v>
      </c>
      <c r="G329" s="348"/>
      <c r="H329" s="262">
        <f t="shared" si="15"/>
        <v>9050</v>
      </c>
      <c r="I329" s="345"/>
      <c r="J329" s="35"/>
      <c r="K329" s="35"/>
      <c r="L329" s="35"/>
    </row>
    <row r="330" spans="2:12" ht="15.75" customHeight="1">
      <c r="B330" s="188"/>
      <c r="C330" s="173"/>
      <c r="D330" s="43" t="s">
        <v>97</v>
      </c>
      <c r="E330" s="28" t="s">
        <v>98</v>
      </c>
      <c r="F330" s="273">
        <v>1287</v>
      </c>
      <c r="G330" s="348"/>
      <c r="H330" s="262">
        <f t="shared" si="15"/>
        <v>1287</v>
      </c>
      <c r="I330" s="345"/>
      <c r="J330" s="35"/>
      <c r="K330" s="35"/>
      <c r="L330" s="35"/>
    </row>
    <row r="331" spans="2:12" ht="15.75" customHeight="1">
      <c r="B331" s="188"/>
      <c r="C331" s="173"/>
      <c r="D331" s="42">
        <v>4170</v>
      </c>
      <c r="E331" s="28" t="s">
        <v>58</v>
      </c>
      <c r="F331" s="273">
        <v>9412</v>
      </c>
      <c r="G331" s="348"/>
      <c r="H331" s="262">
        <f t="shared" si="15"/>
        <v>9412</v>
      </c>
      <c r="I331" s="345"/>
      <c r="J331" s="35"/>
      <c r="K331" s="35"/>
      <c r="L331" s="35"/>
    </row>
    <row r="332" spans="2:12" ht="15.75" customHeight="1">
      <c r="B332" s="188"/>
      <c r="C332" s="173"/>
      <c r="D332" s="43" t="s">
        <v>80</v>
      </c>
      <c r="E332" s="28" t="s">
        <v>55</v>
      </c>
      <c r="F332" s="273">
        <v>2000</v>
      </c>
      <c r="G332" s="343"/>
      <c r="H332" s="262">
        <f t="shared" si="15"/>
        <v>2000</v>
      </c>
      <c r="I332" s="345"/>
      <c r="J332" s="35"/>
      <c r="K332" s="35"/>
      <c r="L332" s="35"/>
    </row>
    <row r="333" spans="2:12" ht="15.75" customHeight="1">
      <c r="B333" s="171"/>
      <c r="C333" s="172"/>
      <c r="D333" s="43" t="s">
        <v>53</v>
      </c>
      <c r="E333" s="28" t="s">
        <v>54</v>
      </c>
      <c r="F333" s="263">
        <v>24853</v>
      </c>
      <c r="G333" s="354">
        <v>50</v>
      </c>
      <c r="H333" s="262">
        <f t="shared" si="15"/>
        <v>24903</v>
      </c>
      <c r="I333" s="345" t="s">
        <v>459</v>
      </c>
      <c r="J333" s="35"/>
      <c r="K333" s="35"/>
      <c r="L333" s="35"/>
    </row>
    <row r="334" spans="2:12" ht="15" customHeight="1">
      <c r="B334" s="71"/>
      <c r="C334" s="151" t="s">
        <v>141</v>
      </c>
      <c r="D334" s="151"/>
      <c r="E334" s="121" t="s">
        <v>41</v>
      </c>
      <c r="F334" s="264">
        <f>SUM(F335:F335)</f>
        <v>7000</v>
      </c>
      <c r="G334" s="348"/>
      <c r="H334" s="264">
        <f>SUM(H335:H335)</f>
        <v>7000</v>
      </c>
      <c r="I334" s="345"/>
      <c r="J334" s="35"/>
      <c r="K334" s="35"/>
      <c r="L334" s="35"/>
    </row>
    <row r="335" spans="2:12" ht="42" customHeight="1" thickBot="1">
      <c r="B335" s="73"/>
      <c r="C335" s="45"/>
      <c r="D335" s="94" t="s">
        <v>220</v>
      </c>
      <c r="E335" s="20" t="s">
        <v>221</v>
      </c>
      <c r="F335" s="265">
        <v>7000</v>
      </c>
      <c r="G335" s="350"/>
      <c r="H335" s="331">
        <f>F335+G335</f>
        <v>7000</v>
      </c>
      <c r="I335" s="366"/>
      <c r="J335" s="35"/>
      <c r="K335" s="35"/>
      <c r="L335" s="35"/>
    </row>
    <row r="336" spans="2:12" ht="18.75" customHeight="1" thickBot="1">
      <c r="B336" s="139" t="s">
        <v>142</v>
      </c>
      <c r="C336" s="135"/>
      <c r="D336" s="135"/>
      <c r="E336" s="136" t="s">
        <v>143</v>
      </c>
      <c r="F336" s="267">
        <f>F337+F345+F347</f>
        <v>161832</v>
      </c>
      <c r="G336" s="267">
        <f>G337+G345+G347</f>
        <v>0</v>
      </c>
      <c r="H336" s="267">
        <f>H337+H345+H347</f>
        <v>161832</v>
      </c>
      <c r="I336" s="367"/>
      <c r="J336" s="35"/>
      <c r="K336" s="35"/>
      <c r="L336" s="35"/>
    </row>
    <row r="337" spans="2:12" ht="15.75" customHeight="1">
      <c r="B337" s="70"/>
      <c r="C337" s="123" t="s">
        <v>144</v>
      </c>
      <c r="D337" s="124"/>
      <c r="E337" s="125" t="s">
        <v>186</v>
      </c>
      <c r="F337" s="268">
        <f>SUM(F338:F344)</f>
        <v>113792</v>
      </c>
      <c r="G337" s="268">
        <f>SUM(G338:G344)</f>
        <v>0</v>
      </c>
      <c r="H337" s="268">
        <f>SUM(H338:H344)</f>
        <v>113792</v>
      </c>
      <c r="I337" s="368"/>
      <c r="J337" s="35"/>
      <c r="K337" s="35"/>
      <c r="L337" s="35"/>
    </row>
    <row r="338" spans="2:12" ht="15.75" customHeight="1">
      <c r="B338" s="71"/>
      <c r="C338" s="42"/>
      <c r="D338" s="43" t="s">
        <v>56</v>
      </c>
      <c r="E338" s="28" t="s">
        <v>213</v>
      </c>
      <c r="F338" s="263">
        <v>7500</v>
      </c>
      <c r="G338" s="348"/>
      <c r="H338" s="262">
        <f aca="true" t="shared" si="16" ref="H338:H346">F338+G338</f>
        <v>7500</v>
      </c>
      <c r="I338" s="345"/>
      <c r="J338" s="35"/>
      <c r="K338" s="35"/>
      <c r="L338" s="35"/>
    </row>
    <row r="339" spans="2:12" ht="15.75" customHeight="1">
      <c r="B339" s="71"/>
      <c r="C339" s="42"/>
      <c r="D339" s="43" t="s">
        <v>93</v>
      </c>
      <c r="E339" s="28" t="s">
        <v>94</v>
      </c>
      <c r="F339" s="263">
        <v>75000</v>
      </c>
      <c r="G339" s="348"/>
      <c r="H339" s="262">
        <f t="shared" si="16"/>
        <v>75000</v>
      </c>
      <c r="I339" s="345"/>
      <c r="J339" s="35"/>
      <c r="K339" s="35"/>
      <c r="L339" s="35"/>
    </row>
    <row r="340" spans="2:12" ht="15.75" customHeight="1">
      <c r="B340" s="71"/>
      <c r="C340" s="42"/>
      <c r="D340" s="43" t="s">
        <v>103</v>
      </c>
      <c r="E340" s="28" t="s">
        <v>57</v>
      </c>
      <c r="F340" s="263">
        <v>4392</v>
      </c>
      <c r="G340" s="343"/>
      <c r="H340" s="262">
        <f t="shared" si="16"/>
        <v>4392</v>
      </c>
      <c r="I340" s="345"/>
      <c r="J340" s="35"/>
      <c r="K340" s="35"/>
      <c r="L340" s="35"/>
    </row>
    <row r="341" spans="2:12" ht="15.75" customHeight="1">
      <c r="B341" s="71"/>
      <c r="C341" s="42"/>
      <c r="D341" s="43" t="s">
        <v>95</v>
      </c>
      <c r="E341" s="28" t="s">
        <v>96</v>
      </c>
      <c r="F341" s="263">
        <v>15200</v>
      </c>
      <c r="G341" s="348"/>
      <c r="H341" s="262">
        <f t="shared" si="16"/>
        <v>15200</v>
      </c>
      <c r="I341" s="345"/>
      <c r="J341" s="35"/>
      <c r="K341" s="35"/>
      <c r="L341" s="35"/>
    </row>
    <row r="342" spans="2:12" ht="15.75" customHeight="1">
      <c r="B342" s="71"/>
      <c r="C342" s="42"/>
      <c r="D342" s="43" t="s">
        <v>97</v>
      </c>
      <c r="E342" s="28" t="s">
        <v>98</v>
      </c>
      <c r="F342" s="263">
        <v>2200</v>
      </c>
      <c r="G342" s="348"/>
      <c r="H342" s="262">
        <f t="shared" si="16"/>
        <v>2200</v>
      </c>
      <c r="I342" s="345"/>
      <c r="J342" s="35"/>
      <c r="K342" s="35"/>
      <c r="L342" s="35"/>
    </row>
    <row r="343" spans="2:12" ht="15.75" customHeight="1">
      <c r="B343" s="71"/>
      <c r="C343" s="42"/>
      <c r="D343" s="42" t="s">
        <v>132</v>
      </c>
      <c r="E343" s="28" t="s">
        <v>61</v>
      </c>
      <c r="F343" s="263">
        <v>800</v>
      </c>
      <c r="G343" s="348"/>
      <c r="H343" s="262">
        <f t="shared" si="16"/>
        <v>800</v>
      </c>
      <c r="I343" s="345"/>
      <c r="J343" s="35"/>
      <c r="K343" s="35"/>
      <c r="L343" s="35"/>
    </row>
    <row r="344" spans="2:12" ht="15.75" customHeight="1">
      <c r="B344" s="71"/>
      <c r="C344" s="42"/>
      <c r="D344" s="43" t="s">
        <v>106</v>
      </c>
      <c r="E344" s="28" t="s">
        <v>107</v>
      </c>
      <c r="F344" s="263">
        <v>8700</v>
      </c>
      <c r="G344" s="348"/>
      <c r="H344" s="262">
        <f t="shared" si="16"/>
        <v>8700</v>
      </c>
      <c r="I344" s="345"/>
      <c r="J344" s="35"/>
      <c r="K344" s="35"/>
      <c r="L344" s="35"/>
    </row>
    <row r="345" spans="2:12" ht="25.5">
      <c r="B345" s="71"/>
      <c r="C345" s="151" t="s">
        <v>389</v>
      </c>
      <c r="D345" s="150"/>
      <c r="E345" s="192" t="s">
        <v>390</v>
      </c>
      <c r="F345" s="264">
        <f>F346</f>
        <v>23040</v>
      </c>
      <c r="G345" s="264">
        <f>G346</f>
        <v>0</v>
      </c>
      <c r="H345" s="264">
        <f>H346</f>
        <v>23040</v>
      </c>
      <c r="I345" s="345"/>
      <c r="J345" s="35"/>
      <c r="K345" s="35"/>
      <c r="L345" s="35"/>
    </row>
    <row r="346" spans="2:12" ht="15.75" customHeight="1">
      <c r="B346" s="71"/>
      <c r="C346" s="177"/>
      <c r="D346" s="103">
        <v>3240</v>
      </c>
      <c r="E346" s="28" t="s">
        <v>267</v>
      </c>
      <c r="F346" s="263">
        <v>23040</v>
      </c>
      <c r="G346" s="343"/>
      <c r="H346" s="262">
        <f t="shared" si="16"/>
        <v>23040</v>
      </c>
      <c r="I346" s="345"/>
      <c r="J346" s="35"/>
      <c r="K346" s="35"/>
      <c r="L346" s="35"/>
    </row>
    <row r="347" spans="2:12" ht="25.5">
      <c r="B347" s="71"/>
      <c r="C347" s="123" t="s">
        <v>319</v>
      </c>
      <c r="D347" s="124"/>
      <c r="E347" s="198" t="s">
        <v>320</v>
      </c>
      <c r="F347" s="264">
        <f>F348</f>
        <v>25000</v>
      </c>
      <c r="G347" s="348"/>
      <c r="H347" s="264">
        <f>H348</f>
        <v>25000</v>
      </c>
      <c r="I347" s="345"/>
      <c r="J347" s="35"/>
      <c r="K347" s="35"/>
      <c r="L347" s="35"/>
    </row>
    <row r="348" spans="2:12" ht="15.75" customHeight="1" thickBot="1">
      <c r="B348" s="74"/>
      <c r="C348" s="47"/>
      <c r="D348" s="213">
        <v>3240</v>
      </c>
      <c r="E348" s="48" t="s">
        <v>267</v>
      </c>
      <c r="F348" s="266">
        <v>25000</v>
      </c>
      <c r="G348" s="350"/>
      <c r="H348" s="331">
        <f>F348+G348</f>
        <v>25000</v>
      </c>
      <c r="I348" s="366"/>
      <c r="J348" s="35"/>
      <c r="K348" s="35"/>
      <c r="L348" s="35"/>
    </row>
    <row r="349" spans="2:12" ht="15.75" customHeight="1" thickBot="1">
      <c r="B349" s="129">
        <v>855</v>
      </c>
      <c r="C349" s="127"/>
      <c r="D349" s="127"/>
      <c r="E349" s="204" t="s">
        <v>287</v>
      </c>
      <c r="F349" s="280">
        <f>F350+F370+F389+F391+F395</f>
        <v>14324466</v>
      </c>
      <c r="G349" s="280">
        <f>G350+G370+G389+G391+G395</f>
        <v>8000</v>
      </c>
      <c r="H349" s="280">
        <f>H350+H370+H389+H391+H395</f>
        <v>14332466</v>
      </c>
      <c r="I349" s="367"/>
      <c r="J349" s="35"/>
      <c r="K349" s="35"/>
      <c r="L349" s="35"/>
    </row>
    <row r="350" spans="2:12" ht="15.75" customHeight="1">
      <c r="B350" s="109"/>
      <c r="C350" s="123" t="s">
        <v>290</v>
      </c>
      <c r="D350" s="177"/>
      <c r="E350" s="198" t="s">
        <v>288</v>
      </c>
      <c r="F350" s="268">
        <f>SUM(F351:F369)</f>
        <v>10777298</v>
      </c>
      <c r="G350" s="268">
        <f>SUM(G351:G369)</f>
        <v>8000</v>
      </c>
      <c r="H350" s="268">
        <f>SUM(H351:H369)</f>
        <v>10785298</v>
      </c>
      <c r="I350" s="368"/>
      <c r="J350" s="35"/>
      <c r="K350" s="35"/>
      <c r="L350" s="35"/>
    </row>
    <row r="351" spans="2:12" ht="39" customHeight="1">
      <c r="B351" s="71"/>
      <c r="C351" s="151"/>
      <c r="D351" s="16">
        <v>2910</v>
      </c>
      <c r="E351" s="84" t="s">
        <v>364</v>
      </c>
      <c r="F351" s="263">
        <v>7500</v>
      </c>
      <c r="G351" s="343">
        <v>7500</v>
      </c>
      <c r="H351" s="262">
        <f aca="true" t="shared" si="17" ref="H351:H369">F351+G351</f>
        <v>15000</v>
      </c>
      <c r="I351" s="345" t="s">
        <v>459</v>
      </c>
      <c r="J351" s="35"/>
      <c r="K351" s="35"/>
      <c r="L351" s="35"/>
    </row>
    <row r="352" spans="2:12" ht="15.75" customHeight="1">
      <c r="B352" s="109"/>
      <c r="C352" s="123"/>
      <c r="D352" s="43" t="s">
        <v>56</v>
      </c>
      <c r="E352" s="28" t="s">
        <v>304</v>
      </c>
      <c r="F352" s="273">
        <v>400</v>
      </c>
      <c r="G352" s="343"/>
      <c r="H352" s="262">
        <f t="shared" si="17"/>
        <v>400</v>
      </c>
      <c r="I352" s="345"/>
      <c r="J352" s="35"/>
      <c r="K352" s="35"/>
      <c r="L352" s="35"/>
    </row>
    <row r="353" spans="2:12" ht="15.75" customHeight="1">
      <c r="B353" s="71"/>
      <c r="C353" s="151"/>
      <c r="D353" s="42" t="s">
        <v>131</v>
      </c>
      <c r="E353" s="28" t="s">
        <v>292</v>
      </c>
      <c r="F353" s="263">
        <v>10678732</v>
      </c>
      <c r="G353" s="343">
        <v>-5050</v>
      </c>
      <c r="H353" s="262">
        <f t="shared" si="17"/>
        <v>10673682</v>
      </c>
      <c r="I353" s="345" t="s">
        <v>461</v>
      </c>
      <c r="J353" s="35"/>
      <c r="K353" s="35"/>
      <c r="L353" s="35"/>
    </row>
    <row r="354" spans="2:12" ht="15.75" customHeight="1">
      <c r="B354" s="71"/>
      <c r="C354" s="151"/>
      <c r="D354" s="42" t="s">
        <v>93</v>
      </c>
      <c r="E354" s="28" t="s">
        <v>293</v>
      </c>
      <c r="F354" s="263">
        <v>48200</v>
      </c>
      <c r="G354" s="343"/>
      <c r="H354" s="262">
        <f t="shared" si="17"/>
        <v>48200</v>
      </c>
      <c r="I354" s="345"/>
      <c r="J354" s="35"/>
      <c r="K354" s="35"/>
      <c r="L354" s="35"/>
    </row>
    <row r="355" spans="2:12" ht="15.75" customHeight="1">
      <c r="B355" s="71"/>
      <c r="C355" s="151"/>
      <c r="D355" s="43" t="s">
        <v>103</v>
      </c>
      <c r="E355" s="28" t="s">
        <v>305</v>
      </c>
      <c r="F355" s="263">
        <v>3150</v>
      </c>
      <c r="G355" s="343"/>
      <c r="H355" s="262">
        <f t="shared" si="17"/>
        <v>3150</v>
      </c>
      <c r="I355" s="345"/>
      <c r="J355" s="35"/>
      <c r="K355" s="35"/>
      <c r="L355" s="35"/>
    </row>
    <row r="356" spans="2:12" ht="15.75" customHeight="1">
      <c r="B356" s="71"/>
      <c r="C356" s="151"/>
      <c r="D356" s="42" t="s">
        <v>95</v>
      </c>
      <c r="E356" s="28" t="s">
        <v>294</v>
      </c>
      <c r="F356" s="263">
        <v>8850</v>
      </c>
      <c r="G356" s="343"/>
      <c r="H356" s="262">
        <f t="shared" si="17"/>
        <v>8850</v>
      </c>
      <c r="I356" s="345"/>
      <c r="J356" s="35"/>
      <c r="K356" s="35"/>
      <c r="L356" s="35"/>
    </row>
    <row r="357" spans="2:12" ht="15.75" customHeight="1">
      <c r="B357" s="71"/>
      <c r="C357" s="151"/>
      <c r="D357" s="43" t="s">
        <v>97</v>
      </c>
      <c r="E357" s="28" t="s">
        <v>295</v>
      </c>
      <c r="F357" s="263">
        <v>1260</v>
      </c>
      <c r="G357" s="343"/>
      <c r="H357" s="262">
        <f t="shared" si="17"/>
        <v>1260</v>
      </c>
      <c r="I357" s="345"/>
      <c r="J357" s="35"/>
      <c r="K357" s="35"/>
      <c r="L357" s="35"/>
    </row>
    <row r="358" spans="2:12" ht="15.75" customHeight="1">
      <c r="B358" s="71"/>
      <c r="C358" s="151"/>
      <c r="D358" s="42" t="s">
        <v>80</v>
      </c>
      <c r="E358" s="28" t="s">
        <v>296</v>
      </c>
      <c r="F358" s="263">
        <v>9000</v>
      </c>
      <c r="G358" s="343"/>
      <c r="H358" s="262">
        <f t="shared" si="17"/>
        <v>9000</v>
      </c>
      <c r="I358" s="345"/>
      <c r="J358" s="35"/>
      <c r="K358" s="35"/>
      <c r="L358" s="35"/>
    </row>
    <row r="359" spans="2:12" ht="15.75" customHeight="1">
      <c r="B359" s="71"/>
      <c r="C359" s="151"/>
      <c r="D359" s="43" t="s">
        <v>104</v>
      </c>
      <c r="E359" s="28" t="s">
        <v>297</v>
      </c>
      <c r="F359" s="263">
        <v>1000</v>
      </c>
      <c r="G359" s="343"/>
      <c r="H359" s="262">
        <f t="shared" si="17"/>
        <v>1000</v>
      </c>
      <c r="I359" s="345"/>
      <c r="J359" s="35"/>
      <c r="K359" s="35"/>
      <c r="L359" s="35"/>
    </row>
    <row r="360" spans="2:12" ht="15.75" customHeight="1">
      <c r="B360" s="71"/>
      <c r="C360" s="151"/>
      <c r="D360" s="43" t="s">
        <v>105</v>
      </c>
      <c r="E360" s="28" t="s">
        <v>298</v>
      </c>
      <c r="F360" s="263">
        <v>1000</v>
      </c>
      <c r="G360" s="343">
        <v>5000</v>
      </c>
      <c r="H360" s="262">
        <f t="shared" si="17"/>
        <v>6000</v>
      </c>
      <c r="I360" s="345" t="s">
        <v>461</v>
      </c>
      <c r="J360" s="35"/>
      <c r="K360" s="35"/>
      <c r="L360" s="35"/>
    </row>
    <row r="361" spans="2:12" ht="15.75" customHeight="1">
      <c r="B361" s="71"/>
      <c r="C361" s="151"/>
      <c r="D361" s="42" t="s">
        <v>132</v>
      </c>
      <c r="E361" s="28" t="s">
        <v>307</v>
      </c>
      <c r="F361" s="263">
        <v>320</v>
      </c>
      <c r="G361" s="343"/>
      <c r="H361" s="262">
        <f t="shared" si="17"/>
        <v>320</v>
      </c>
      <c r="I361" s="345"/>
      <c r="J361" s="35"/>
      <c r="K361" s="35"/>
      <c r="L361" s="35"/>
    </row>
    <row r="362" spans="2:12" ht="15.75" customHeight="1">
      <c r="B362" s="71"/>
      <c r="C362" s="151"/>
      <c r="D362" s="42" t="s">
        <v>53</v>
      </c>
      <c r="E362" s="28" t="s">
        <v>299</v>
      </c>
      <c r="F362" s="263">
        <v>13000</v>
      </c>
      <c r="G362" s="343"/>
      <c r="H362" s="262">
        <f t="shared" si="17"/>
        <v>13000</v>
      </c>
      <c r="I362" s="345"/>
      <c r="J362" s="35"/>
      <c r="K362" s="35"/>
      <c r="L362" s="35"/>
    </row>
    <row r="363" spans="2:12" ht="15.75" customHeight="1">
      <c r="B363" s="71"/>
      <c r="C363" s="151"/>
      <c r="D363" s="51">
        <v>4360</v>
      </c>
      <c r="E363" s="28" t="s">
        <v>300</v>
      </c>
      <c r="F363" s="263">
        <v>200</v>
      </c>
      <c r="G363" s="343"/>
      <c r="H363" s="262">
        <f t="shared" si="17"/>
        <v>200</v>
      </c>
      <c r="I363" s="345"/>
      <c r="J363" s="35"/>
      <c r="K363" s="35"/>
      <c r="L363" s="35"/>
    </row>
    <row r="364" spans="2:12" ht="24">
      <c r="B364" s="71"/>
      <c r="C364" s="151"/>
      <c r="D364" s="51">
        <v>4400</v>
      </c>
      <c r="E364" s="84" t="s">
        <v>301</v>
      </c>
      <c r="F364" s="263">
        <v>1350</v>
      </c>
      <c r="G364" s="343"/>
      <c r="H364" s="262">
        <f t="shared" si="17"/>
        <v>1350</v>
      </c>
      <c r="I364" s="345"/>
      <c r="J364" s="35"/>
      <c r="K364" s="35"/>
      <c r="L364" s="35"/>
    </row>
    <row r="365" spans="2:12" ht="15.75" customHeight="1">
      <c r="B365" s="71"/>
      <c r="C365" s="151"/>
      <c r="D365" s="42" t="s">
        <v>100</v>
      </c>
      <c r="E365" s="28" t="s">
        <v>308</v>
      </c>
      <c r="F365" s="263">
        <v>300</v>
      </c>
      <c r="G365" s="343"/>
      <c r="H365" s="262">
        <f t="shared" si="17"/>
        <v>300</v>
      </c>
      <c r="I365" s="345"/>
      <c r="J365" s="35"/>
      <c r="K365" s="35"/>
      <c r="L365" s="35"/>
    </row>
    <row r="366" spans="2:12" ht="15.75" customHeight="1">
      <c r="B366" s="71"/>
      <c r="C366" s="151"/>
      <c r="D366" s="42">
        <v>4430</v>
      </c>
      <c r="E366" s="28" t="s">
        <v>309</v>
      </c>
      <c r="F366" s="263">
        <v>50</v>
      </c>
      <c r="G366" s="343">
        <v>50</v>
      </c>
      <c r="H366" s="262">
        <f t="shared" si="17"/>
        <v>100</v>
      </c>
      <c r="I366" s="345" t="s">
        <v>461</v>
      </c>
      <c r="J366" s="35"/>
      <c r="K366" s="35"/>
      <c r="L366" s="35"/>
    </row>
    <row r="367" spans="2:12" ht="15.75" customHeight="1">
      <c r="B367" s="71"/>
      <c r="C367" s="170"/>
      <c r="D367" s="42" t="s">
        <v>106</v>
      </c>
      <c r="E367" s="28" t="s">
        <v>302</v>
      </c>
      <c r="F367" s="263">
        <v>1186</v>
      </c>
      <c r="G367" s="343"/>
      <c r="H367" s="262">
        <f t="shared" si="17"/>
        <v>1186</v>
      </c>
      <c r="I367" s="345"/>
      <c r="J367" s="35"/>
      <c r="K367" s="35"/>
      <c r="L367" s="35"/>
    </row>
    <row r="368" spans="2:12" ht="36" customHeight="1">
      <c r="B368" s="71"/>
      <c r="C368" s="170"/>
      <c r="D368" s="42" t="s">
        <v>365</v>
      </c>
      <c r="E368" s="84" t="s">
        <v>366</v>
      </c>
      <c r="F368" s="263">
        <v>500</v>
      </c>
      <c r="G368" s="343">
        <v>500</v>
      </c>
      <c r="H368" s="262">
        <f t="shared" si="17"/>
        <v>1000</v>
      </c>
      <c r="I368" s="345" t="s">
        <v>459</v>
      </c>
      <c r="J368" s="35"/>
      <c r="K368" s="35"/>
      <c r="L368" s="35"/>
    </row>
    <row r="369" spans="2:12" ht="15.75" customHeight="1">
      <c r="B369" s="71"/>
      <c r="C369" s="170"/>
      <c r="D369" s="51">
        <v>4700</v>
      </c>
      <c r="E369" s="28" t="s">
        <v>303</v>
      </c>
      <c r="F369" s="263">
        <v>1300</v>
      </c>
      <c r="G369" s="343"/>
      <c r="H369" s="262">
        <f t="shared" si="17"/>
        <v>1300</v>
      </c>
      <c r="I369" s="345"/>
      <c r="J369" s="35"/>
      <c r="K369" s="35"/>
      <c r="L369" s="35"/>
    </row>
    <row r="370" spans="2:12" ht="38.25">
      <c r="B370" s="71"/>
      <c r="C370" s="151" t="s">
        <v>291</v>
      </c>
      <c r="D370" s="214"/>
      <c r="E370" s="118" t="s">
        <v>209</v>
      </c>
      <c r="F370" s="264">
        <f>SUM(F371:F388)</f>
        <v>3488128</v>
      </c>
      <c r="G370" s="264">
        <f>SUM(G371:G388)</f>
        <v>0</v>
      </c>
      <c r="H370" s="264">
        <f>SUM(H371:H388)</f>
        <v>3488128</v>
      </c>
      <c r="I370" s="345"/>
      <c r="J370" s="35"/>
      <c r="K370" s="35"/>
      <c r="L370" s="35"/>
    </row>
    <row r="371" spans="2:12" ht="39" customHeight="1">
      <c r="B371" s="71"/>
      <c r="C371" s="151"/>
      <c r="D371" s="16">
        <v>2910</v>
      </c>
      <c r="E371" s="84" t="s">
        <v>364</v>
      </c>
      <c r="F371" s="263">
        <v>19500</v>
      </c>
      <c r="G371" s="343"/>
      <c r="H371" s="262">
        <f aca="true" t="shared" si="18" ref="H371:H390">F371+G371</f>
        <v>19500</v>
      </c>
      <c r="I371" s="345"/>
      <c r="J371" s="35"/>
      <c r="K371" s="35"/>
      <c r="L371" s="35"/>
    </row>
    <row r="372" spans="2:12" ht="15.75" customHeight="1">
      <c r="B372" s="71"/>
      <c r="C372" s="151"/>
      <c r="D372" s="43" t="s">
        <v>56</v>
      </c>
      <c r="E372" s="28" t="s">
        <v>304</v>
      </c>
      <c r="F372" s="263">
        <v>460</v>
      </c>
      <c r="G372" s="348"/>
      <c r="H372" s="262">
        <f t="shared" si="18"/>
        <v>460</v>
      </c>
      <c r="I372" s="345"/>
      <c r="J372" s="35"/>
      <c r="K372" s="35"/>
      <c r="L372" s="35"/>
    </row>
    <row r="373" spans="2:12" ht="15.75" customHeight="1">
      <c r="B373" s="71"/>
      <c r="C373" s="42"/>
      <c r="D373" s="42" t="s">
        <v>131</v>
      </c>
      <c r="E373" s="28" t="s">
        <v>292</v>
      </c>
      <c r="F373" s="263">
        <v>3337376</v>
      </c>
      <c r="G373" s="348"/>
      <c r="H373" s="262">
        <f t="shared" si="18"/>
        <v>3337376</v>
      </c>
      <c r="I373" s="345"/>
      <c r="J373" s="35"/>
      <c r="K373" s="35"/>
      <c r="L373" s="35"/>
    </row>
    <row r="374" spans="2:12" ht="15.75" customHeight="1">
      <c r="B374" s="71"/>
      <c r="C374" s="42"/>
      <c r="D374" s="42" t="s">
        <v>93</v>
      </c>
      <c r="E374" s="28" t="s">
        <v>293</v>
      </c>
      <c r="F374" s="263">
        <v>94500</v>
      </c>
      <c r="G374" s="348"/>
      <c r="H374" s="262">
        <f t="shared" si="18"/>
        <v>94500</v>
      </c>
      <c r="I374" s="345"/>
      <c r="J374" s="35"/>
      <c r="K374" s="35"/>
      <c r="L374" s="35"/>
    </row>
    <row r="375" spans="2:12" ht="15.75" customHeight="1">
      <c r="B375" s="71"/>
      <c r="C375" s="42"/>
      <c r="D375" s="43" t="s">
        <v>103</v>
      </c>
      <c r="E375" s="28" t="s">
        <v>305</v>
      </c>
      <c r="F375" s="263">
        <v>4616</v>
      </c>
      <c r="G375" s="348"/>
      <c r="H375" s="262">
        <f t="shared" si="18"/>
        <v>4616</v>
      </c>
      <c r="I375" s="345"/>
      <c r="J375" s="35"/>
      <c r="K375" s="35"/>
      <c r="L375" s="35"/>
    </row>
    <row r="376" spans="2:12" ht="15.75" customHeight="1">
      <c r="B376" s="71"/>
      <c r="C376" s="42"/>
      <c r="D376" s="42" t="s">
        <v>95</v>
      </c>
      <c r="E376" s="28" t="s">
        <v>294</v>
      </c>
      <c r="F376" s="263">
        <v>12200</v>
      </c>
      <c r="G376" s="348"/>
      <c r="H376" s="262">
        <f t="shared" si="18"/>
        <v>12200</v>
      </c>
      <c r="I376" s="345"/>
      <c r="J376" s="35"/>
      <c r="K376" s="35"/>
      <c r="L376" s="35"/>
    </row>
    <row r="377" spans="2:12" ht="15.75" customHeight="1">
      <c r="B377" s="71"/>
      <c r="C377" s="42"/>
      <c r="D377" s="43" t="s">
        <v>97</v>
      </c>
      <c r="E377" s="28" t="s">
        <v>295</v>
      </c>
      <c r="F377" s="263">
        <v>1650</v>
      </c>
      <c r="G377" s="348"/>
      <c r="H377" s="262">
        <f t="shared" si="18"/>
        <v>1650</v>
      </c>
      <c r="I377" s="345"/>
      <c r="J377" s="35"/>
      <c r="K377" s="35"/>
      <c r="L377" s="35"/>
    </row>
    <row r="378" spans="2:12" ht="15.75" customHeight="1">
      <c r="B378" s="71"/>
      <c r="C378" s="42"/>
      <c r="D378" s="42">
        <v>4170</v>
      </c>
      <c r="E378" s="28" t="s">
        <v>306</v>
      </c>
      <c r="F378" s="263">
        <v>1000</v>
      </c>
      <c r="G378" s="348"/>
      <c r="H378" s="262">
        <f t="shared" si="18"/>
        <v>1000</v>
      </c>
      <c r="I378" s="345"/>
      <c r="J378" s="35"/>
      <c r="K378" s="35"/>
      <c r="L378" s="35"/>
    </row>
    <row r="379" spans="2:12" ht="15.75" customHeight="1">
      <c r="B379" s="71"/>
      <c r="C379" s="42"/>
      <c r="D379" s="42" t="s">
        <v>80</v>
      </c>
      <c r="E379" s="28" t="s">
        <v>296</v>
      </c>
      <c r="F379" s="263">
        <v>1000</v>
      </c>
      <c r="G379" s="348"/>
      <c r="H379" s="262">
        <f t="shared" si="18"/>
        <v>1000</v>
      </c>
      <c r="I379" s="345"/>
      <c r="J379" s="35"/>
      <c r="K379" s="35"/>
      <c r="L379" s="35"/>
    </row>
    <row r="380" spans="2:12" ht="15.75" customHeight="1">
      <c r="B380" s="71"/>
      <c r="C380" s="42"/>
      <c r="D380" s="43" t="s">
        <v>104</v>
      </c>
      <c r="E380" s="28" t="s">
        <v>297</v>
      </c>
      <c r="F380" s="263">
        <v>760</v>
      </c>
      <c r="G380" s="348"/>
      <c r="H380" s="262">
        <f t="shared" si="18"/>
        <v>760</v>
      </c>
      <c r="I380" s="345"/>
      <c r="J380" s="35"/>
      <c r="K380" s="35"/>
      <c r="L380" s="35"/>
    </row>
    <row r="381" spans="2:12" ht="15.75" customHeight="1">
      <c r="B381" s="71"/>
      <c r="C381" s="42"/>
      <c r="D381" s="42" t="s">
        <v>132</v>
      </c>
      <c r="E381" s="28" t="s">
        <v>307</v>
      </c>
      <c r="F381" s="263">
        <v>350</v>
      </c>
      <c r="G381" s="348"/>
      <c r="H381" s="262">
        <f t="shared" si="18"/>
        <v>350</v>
      </c>
      <c r="I381" s="345"/>
      <c r="J381" s="35"/>
      <c r="K381" s="35"/>
      <c r="L381" s="35"/>
    </row>
    <row r="382" spans="2:12" ht="15.75" customHeight="1">
      <c r="B382" s="71"/>
      <c r="C382" s="42"/>
      <c r="D382" s="42" t="s">
        <v>53</v>
      </c>
      <c r="E382" s="28" t="s">
        <v>299</v>
      </c>
      <c r="F382" s="263">
        <v>9200</v>
      </c>
      <c r="G382" s="348"/>
      <c r="H382" s="262">
        <f t="shared" si="18"/>
        <v>9200</v>
      </c>
      <c r="I382" s="345"/>
      <c r="J382" s="35"/>
      <c r="K382" s="35"/>
      <c r="L382" s="35"/>
    </row>
    <row r="383" spans="2:12" ht="24">
      <c r="B383" s="71"/>
      <c r="C383" s="42"/>
      <c r="D383" s="51">
        <v>4400</v>
      </c>
      <c r="E383" s="84" t="s">
        <v>301</v>
      </c>
      <c r="F383" s="263">
        <v>1530</v>
      </c>
      <c r="G383" s="348"/>
      <c r="H383" s="262">
        <f t="shared" si="18"/>
        <v>1530</v>
      </c>
      <c r="I383" s="345"/>
      <c r="J383" s="35"/>
      <c r="K383" s="35"/>
      <c r="L383" s="35"/>
    </row>
    <row r="384" spans="2:12" ht="15.75" customHeight="1">
      <c r="B384" s="71"/>
      <c r="C384" s="42"/>
      <c r="D384" s="42" t="s">
        <v>100</v>
      </c>
      <c r="E384" s="28" t="s">
        <v>308</v>
      </c>
      <c r="F384" s="263">
        <v>500</v>
      </c>
      <c r="G384" s="348"/>
      <c r="H384" s="262">
        <f t="shared" si="18"/>
        <v>500</v>
      </c>
      <c r="I384" s="345"/>
      <c r="J384" s="35"/>
      <c r="K384" s="35"/>
      <c r="L384" s="35"/>
    </row>
    <row r="385" spans="2:12" ht="15.75" customHeight="1">
      <c r="B385" s="71"/>
      <c r="C385" s="42"/>
      <c r="D385" s="42">
        <v>4430</v>
      </c>
      <c r="E385" s="28" t="s">
        <v>309</v>
      </c>
      <c r="F385" s="263">
        <v>100</v>
      </c>
      <c r="G385" s="348"/>
      <c r="H385" s="262">
        <f t="shared" si="18"/>
        <v>100</v>
      </c>
      <c r="I385" s="345"/>
      <c r="J385" s="35"/>
      <c r="K385" s="35"/>
      <c r="L385" s="35"/>
    </row>
    <row r="386" spans="2:12" ht="15.75" customHeight="1">
      <c r="B386" s="71"/>
      <c r="C386" s="42"/>
      <c r="D386" s="42" t="s">
        <v>106</v>
      </c>
      <c r="E386" s="28" t="s">
        <v>302</v>
      </c>
      <c r="F386" s="263">
        <v>1186</v>
      </c>
      <c r="G386" s="348"/>
      <c r="H386" s="262">
        <f t="shared" si="18"/>
        <v>1186</v>
      </c>
      <c r="I386" s="345"/>
      <c r="J386" s="35"/>
      <c r="K386" s="35"/>
      <c r="L386" s="35"/>
    </row>
    <row r="387" spans="2:12" ht="36" customHeight="1">
      <c r="B387" s="71"/>
      <c r="C387" s="42"/>
      <c r="D387" s="42" t="s">
        <v>365</v>
      </c>
      <c r="E387" s="84" t="s">
        <v>366</v>
      </c>
      <c r="F387" s="263">
        <v>500</v>
      </c>
      <c r="G387" s="343"/>
      <c r="H387" s="262">
        <f t="shared" si="18"/>
        <v>500</v>
      </c>
      <c r="I387" s="345"/>
      <c r="J387" s="35"/>
      <c r="K387" s="35"/>
      <c r="L387" s="35"/>
    </row>
    <row r="388" spans="2:12" ht="15.75" customHeight="1">
      <c r="B388" s="71"/>
      <c r="C388" s="42"/>
      <c r="D388" s="51">
        <v>4700</v>
      </c>
      <c r="E388" s="28" t="s">
        <v>303</v>
      </c>
      <c r="F388" s="263">
        <v>1700</v>
      </c>
      <c r="G388" s="348"/>
      <c r="H388" s="262">
        <f t="shared" si="18"/>
        <v>1700</v>
      </c>
      <c r="I388" s="345"/>
      <c r="J388" s="35"/>
      <c r="K388" s="35"/>
      <c r="L388" s="35"/>
    </row>
    <row r="389" spans="2:12" ht="15.75" customHeight="1">
      <c r="B389" s="109"/>
      <c r="C389" s="114">
        <v>85503</v>
      </c>
      <c r="D389" s="183"/>
      <c r="E389" s="198" t="s">
        <v>386</v>
      </c>
      <c r="F389" s="277">
        <f>F390</f>
        <v>200</v>
      </c>
      <c r="G389" s="277">
        <f>G390</f>
        <v>0</v>
      </c>
      <c r="H389" s="277">
        <f>H390</f>
        <v>200</v>
      </c>
      <c r="I389" s="345"/>
      <c r="J389" s="35"/>
      <c r="K389" s="35"/>
      <c r="L389" s="35"/>
    </row>
    <row r="390" spans="2:12" ht="15.75" customHeight="1">
      <c r="B390" s="109"/>
      <c r="C390" s="177"/>
      <c r="D390" s="42" t="s">
        <v>80</v>
      </c>
      <c r="E390" s="28" t="s">
        <v>296</v>
      </c>
      <c r="F390" s="273">
        <v>200</v>
      </c>
      <c r="G390" s="343"/>
      <c r="H390" s="262">
        <f t="shared" si="18"/>
        <v>200</v>
      </c>
      <c r="I390" s="345"/>
      <c r="J390" s="35"/>
      <c r="K390" s="35"/>
      <c r="L390" s="35"/>
    </row>
    <row r="391" spans="2:12" ht="15.75" customHeight="1">
      <c r="B391" s="107"/>
      <c r="C391" s="216" t="s">
        <v>321</v>
      </c>
      <c r="D391" s="110"/>
      <c r="E391" s="125" t="s">
        <v>223</v>
      </c>
      <c r="F391" s="277">
        <f>SUM(F392:F394)</f>
        <v>28840</v>
      </c>
      <c r="G391" s="348"/>
      <c r="H391" s="277">
        <f>SUM(H392:H394)</f>
        <v>28840</v>
      </c>
      <c r="I391" s="345"/>
      <c r="J391" s="35"/>
      <c r="K391" s="35"/>
      <c r="L391" s="35"/>
    </row>
    <row r="392" spans="2:12" ht="15.75" customHeight="1">
      <c r="B392" s="107"/>
      <c r="C392" s="108"/>
      <c r="D392" s="43" t="s">
        <v>95</v>
      </c>
      <c r="E392" s="28" t="s">
        <v>96</v>
      </c>
      <c r="F392" s="279">
        <v>4140</v>
      </c>
      <c r="G392" s="348"/>
      <c r="H392" s="262">
        <f>F392+G392</f>
        <v>4140</v>
      </c>
      <c r="I392" s="345"/>
      <c r="J392" s="35"/>
      <c r="K392" s="35"/>
      <c r="L392" s="35"/>
    </row>
    <row r="393" spans="2:12" ht="15.75" customHeight="1">
      <c r="B393" s="179"/>
      <c r="C393" s="170"/>
      <c r="D393" s="42" t="s">
        <v>97</v>
      </c>
      <c r="E393" s="28" t="s">
        <v>98</v>
      </c>
      <c r="F393" s="278">
        <v>700</v>
      </c>
      <c r="G393" s="348"/>
      <c r="H393" s="262">
        <f>F393+G393</f>
        <v>700</v>
      </c>
      <c r="I393" s="345"/>
      <c r="J393" s="35"/>
      <c r="K393" s="35"/>
      <c r="L393" s="35"/>
    </row>
    <row r="394" spans="2:12" ht="15.75" customHeight="1">
      <c r="B394" s="107"/>
      <c r="C394" s="108"/>
      <c r="D394" s="42">
        <v>4170</v>
      </c>
      <c r="E394" s="28" t="s">
        <v>58</v>
      </c>
      <c r="F394" s="279">
        <v>24000</v>
      </c>
      <c r="G394" s="348"/>
      <c r="H394" s="262">
        <f>F394+G394</f>
        <v>24000</v>
      </c>
      <c r="I394" s="345"/>
      <c r="J394" s="35"/>
      <c r="K394" s="35"/>
      <c r="L394" s="35"/>
    </row>
    <row r="395" spans="2:12" ht="15.75" customHeight="1">
      <c r="B395" s="107"/>
      <c r="C395" s="216" t="s">
        <v>322</v>
      </c>
      <c r="D395" s="148"/>
      <c r="E395" s="113" t="s">
        <v>224</v>
      </c>
      <c r="F395" s="277">
        <f>F396</f>
        <v>30000</v>
      </c>
      <c r="G395" s="348"/>
      <c r="H395" s="277">
        <f>H396</f>
        <v>30000</v>
      </c>
      <c r="I395" s="345"/>
      <c r="J395" s="35"/>
      <c r="K395" s="35"/>
      <c r="L395" s="35"/>
    </row>
    <row r="396" spans="2:12" ht="24.75" thickBot="1">
      <c r="B396" s="335"/>
      <c r="C396" s="336"/>
      <c r="D396" s="332">
        <v>4330</v>
      </c>
      <c r="E396" s="20" t="s">
        <v>133</v>
      </c>
      <c r="F396" s="337">
        <v>30000</v>
      </c>
      <c r="G396" s="350"/>
      <c r="H396" s="331">
        <f>F396+G396</f>
        <v>30000</v>
      </c>
      <c r="I396" s="366"/>
      <c r="J396" s="35"/>
      <c r="K396" s="35"/>
      <c r="L396" s="35"/>
    </row>
    <row r="397" spans="2:12" ht="26.25" thickBot="1">
      <c r="B397" s="139" t="s">
        <v>145</v>
      </c>
      <c r="C397" s="135"/>
      <c r="D397" s="135"/>
      <c r="E397" s="130" t="s">
        <v>42</v>
      </c>
      <c r="F397" s="267">
        <f>F398+F400+F410+F414+F419+F421+F424+F429</f>
        <v>1817381</v>
      </c>
      <c r="G397" s="351">
        <f>G398+G400+G410+G414+G419+G421+G424+G429</f>
        <v>-4000</v>
      </c>
      <c r="H397" s="267">
        <f>H398+H400+H410+H414+H419+H421+H424+H429</f>
        <v>1813381</v>
      </c>
      <c r="I397" s="367"/>
      <c r="J397" s="35"/>
      <c r="K397" s="35"/>
      <c r="L397" s="35"/>
    </row>
    <row r="398" spans="2:12" ht="15.75" customHeight="1">
      <c r="B398" s="342"/>
      <c r="C398" s="123" t="s">
        <v>351</v>
      </c>
      <c r="D398" s="124"/>
      <c r="E398" s="125" t="s">
        <v>352</v>
      </c>
      <c r="F398" s="277">
        <f>F399</f>
        <v>130000</v>
      </c>
      <c r="G398" s="352">
        <f>G399</f>
        <v>-47000</v>
      </c>
      <c r="H398" s="277">
        <f>H399</f>
        <v>83000</v>
      </c>
      <c r="I398" s="369"/>
      <c r="J398" s="35"/>
      <c r="K398" s="35"/>
      <c r="L398" s="35"/>
    </row>
    <row r="399" spans="2:12" ht="36">
      <c r="B399" s="162"/>
      <c r="C399" s="163"/>
      <c r="D399" s="51">
        <v>6210</v>
      </c>
      <c r="E399" s="84" t="s">
        <v>350</v>
      </c>
      <c r="F399" s="278">
        <v>130000</v>
      </c>
      <c r="G399" s="343">
        <v>-47000</v>
      </c>
      <c r="H399" s="262">
        <f aca="true" t="shared" si="19" ref="H399:H409">F399+G399</f>
        <v>83000</v>
      </c>
      <c r="I399" s="345" t="s">
        <v>461</v>
      </c>
      <c r="J399" s="35"/>
      <c r="K399" s="35"/>
      <c r="L399" s="35"/>
    </row>
    <row r="400" spans="2:12" ht="15.75" customHeight="1">
      <c r="B400" s="81"/>
      <c r="C400" s="123" t="s">
        <v>158</v>
      </c>
      <c r="D400" s="124"/>
      <c r="E400" s="125" t="s">
        <v>187</v>
      </c>
      <c r="F400" s="277">
        <f>SUM(F401:F409)</f>
        <v>768320</v>
      </c>
      <c r="G400" s="277">
        <f>SUM(G401:G409)</f>
        <v>0</v>
      </c>
      <c r="H400" s="277">
        <f>SUM(H401:H409)</f>
        <v>768320</v>
      </c>
      <c r="I400" s="368"/>
      <c r="J400" s="35"/>
      <c r="K400" s="35"/>
      <c r="L400" s="35"/>
    </row>
    <row r="401" spans="2:12" ht="15.75" customHeight="1">
      <c r="B401" s="81"/>
      <c r="C401" s="95"/>
      <c r="D401" s="43" t="s">
        <v>93</v>
      </c>
      <c r="E401" s="28" t="s">
        <v>94</v>
      </c>
      <c r="F401" s="279">
        <v>136000</v>
      </c>
      <c r="G401" s="343"/>
      <c r="H401" s="262">
        <f t="shared" si="19"/>
        <v>136000</v>
      </c>
      <c r="I401" s="345"/>
      <c r="J401" s="35"/>
      <c r="K401" s="35"/>
      <c r="L401" s="35"/>
    </row>
    <row r="402" spans="2:12" ht="15.75" customHeight="1">
      <c r="B402" s="81"/>
      <c r="C402" s="95"/>
      <c r="D402" s="43" t="s">
        <v>103</v>
      </c>
      <c r="E402" s="28" t="s">
        <v>57</v>
      </c>
      <c r="F402" s="279">
        <v>10000</v>
      </c>
      <c r="G402" s="343"/>
      <c r="H402" s="262">
        <f t="shared" si="19"/>
        <v>10000</v>
      </c>
      <c r="I402" s="345"/>
      <c r="J402" s="35"/>
      <c r="K402" s="35"/>
      <c r="L402" s="35"/>
    </row>
    <row r="403" spans="2:12" ht="15.75" customHeight="1">
      <c r="B403" s="78"/>
      <c r="C403" s="79"/>
      <c r="D403" s="43" t="s">
        <v>95</v>
      </c>
      <c r="E403" s="28" t="s">
        <v>96</v>
      </c>
      <c r="F403" s="276">
        <v>25000</v>
      </c>
      <c r="G403" s="343"/>
      <c r="H403" s="262">
        <f t="shared" si="19"/>
        <v>25000</v>
      </c>
      <c r="I403" s="345"/>
      <c r="J403" s="35"/>
      <c r="K403" s="35"/>
      <c r="L403" s="35"/>
    </row>
    <row r="404" spans="2:12" ht="15.75" customHeight="1">
      <c r="B404" s="78"/>
      <c r="C404" s="79"/>
      <c r="D404" s="43" t="s">
        <v>97</v>
      </c>
      <c r="E404" s="28" t="s">
        <v>98</v>
      </c>
      <c r="F404" s="276">
        <v>3000</v>
      </c>
      <c r="G404" s="343"/>
      <c r="H404" s="262">
        <f t="shared" si="19"/>
        <v>3000</v>
      </c>
      <c r="I404" s="345"/>
      <c r="J404" s="35"/>
      <c r="K404" s="35"/>
      <c r="L404" s="35"/>
    </row>
    <row r="405" spans="2:12" ht="15.75" customHeight="1">
      <c r="B405" s="78"/>
      <c r="C405" s="79"/>
      <c r="D405" s="43" t="s">
        <v>80</v>
      </c>
      <c r="E405" s="28" t="s">
        <v>55</v>
      </c>
      <c r="F405" s="276">
        <v>4700</v>
      </c>
      <c r="G405" s="343"/>
      <c r="H405" s="262">
        <f t="shared" si="19"/>
        <v>4700</v>
      </c>
      <c r="I405" s="345"/>
      <c r="J405" s="35"/>
      <c r="K405" s="35"/>
      <c r="L405" s="35"/>
    </row>
    <row r="406" spans="2:12" ht="15.75" customHeight="1">
      <c r="B406" s="78"/>
      <c r="C406" s="79"/>
      <c r="D406" s="43" t="s">
        <v>53</v>
      </c>
      <c r="E406" s="28" t="s">
        <v>54</v>
      </c>
      <c r="F406" s="276">
        <v>581120</v>
      </c>
      <c r="G406" s="343"/>
      <c r="H406" s="262">
        <f t="shared" si="19"/>
        <v>581120</v>
      </c>
      <c r="I406" s="345"/>
      <c r="J406" s="35"/>
      <c r="K406" s="35"/>
      <c r="L406" s="35"/>
    </row>
    <row r="407" spans="2:12" ht="15.75" customHeight="1">
      <c r="B407" s="78"/>
      <c r="C407" s="79"/>
      <c r="D407" s="43" t="s">
        <v>106</v>
      </c>
      <c r="E407" s="28" t="s">
        <v>107</v>
      </c>
      <c r="F407" s="276">
        <v>3500</v>
      </c>
      <c r="G407" s="343"/>
      <c r="H407" s="262">
        <f t="shared" si="19"/>
        <v>3500</v>
      </c>
      <c r="I407" s="345"/>
      <c r="J407" s="35"/>
      <c r="K407" s="35"/>
      <c r="L407" s="35"/>
    </row>
    <row r="408" spans="2:12" ht="15.75" customHeight="1">
      <c r="B408" s="78"/>
      <c r="C408" s="79"/>
      <c r="D408" s="51">
        <v>4610</v>
      </c>
      <c r="E408" s="28" t="s">
        <v>215</v>
      </c>
      <c r="F408" s="276">
        <v>2000</v>
      </c>
      <c r="G408" s="343"/>
      <c r="H408" s="262">
        <f t="shared" si="19"/>
        <v>2000</v>
      </c>
      <c r="I408" s="345"/>
      <c r="J408" s="35"/>
      <c r="K408" s="35"/>
      <c r="L408" s="35"/>
    </row>
    <row r="409" spans="2:12" ht="15.75" customHeight="1">
      <c r="B409" s="78"/>
      <c r="C409" s="79"/>
      <c r="D409" s="51">
        <v>4700</v>
      </c>
      <c r="E409" s="28" t="s">
        <v>108</v>
      </c>
      <c r="F409" s="276">
        <v>3000</v>
      </c>
      <c r="G409" s="343"/>
      <c r="H409" s="262">
        <f t="shared" si="19"/>
        <v>3000</v>
      </c>
      <c r="I409" s="345"/>
      <c r="J409" s="35"/>
      <c r="K409" s="35"/>
      <c r="L409" s="35"/>
    </row>
    <row r="410" spans="2:12" ht="15.75" customHeight="1">
      <c r="B410" s="72"/>
      <c r="C410" s="151" t="s">
        <v>146</v>
      </c>
      <c r="D410" s="150"/>
      <c r="E410" s="121" t="s">
        <v>188</v>
      </c>
      <c r="F410" s="264">
        <f>F411+F412+F413</f>
        <v>43000</v>
      </c>
      <c r="G410" s="348"/>
      <c r="H410" s="264">
        <f>H411+H412+H413</f>
        <v>43000</v>
      </c>
      <c r="I410" s="345"/>
      <c r="J410" s="35"/>
      <c r="K410" s="35"/>
      <c r="L410" s="35"/>
    </row>
    <row r="411" spans="2:12" ht="21.75" customHeight="1">
      <c r="B411" s="72"/>
      <c r="C411" s="151"/>
      <c r="D411" s="42" t="s">
        <v>255</v>
      </c>
      <c r="E411" s="84" t="s">
        <v>264</v>
      </c>
      <c r="F411" s="263">
        <v>20000</v>
      </c>
      <c r="G411" s="348"/>
      <c r="H411" s="262">
        <f>F411+G411</f>
        <v>20000</v>
      </c>
      <c r="I411" s="345"/>
      <c r="J411" s="35"/>
      <c r="K411" s="35"/>
      <c r="L411" s="35"/>
    </row>
    <row r="412" spans="2:12" ht="15" customHeight="1">
      <c r="B412" s="72"/>
      <c r="C412" s="44"/>
      <c r="D412" s="43" t="s">
        <v>80</v>
      </c>
      <c r="E412" s="28" t="s">
        <v>55</v>
      </c>
      <c r="F412" s="269">
        <v>13000</v>
      </c>
      <c r="G412" s="348"/>
      <c r="H412" s="262">
        <f>F412+G412</f>
        <v>13000</v>
      </c>
      <c r="I412" s="345"/>
      <c r="J412" s="35"/>
      <c r="K412" s="35"/>
      <c r="L412" s="35"/>
    </row>
    <row r="413" spans="2:12" ht="15" customHeight="1">
      <c r="B413" s="72"/>
      <c r="C413" s="44"/>
      <c r="D413" s="43" t="s">
        <v>53</v>
      </c>
      <c r="E413" s="28" t="s">
        <v>54</v>
      </c>
      <c r="F413" s="269">
        <v>10000</v>
      </c>
      <c r="G413" s="348"/>
      <c r="H413" s="262">
        <f>F413+G413</f>
        <v>10000</v>
      </c>
      <c r="I413" s="345"/>
      <c r="J413" s="35"/>
      <c r="K413" s="35"/>
      <c r="L413" s="35"/>
    </row>
    <row r="414" spans="2:12" ht="15" customHeight="1">
      <c r="B414" s="72"/>
      <c r="C414" s="151" t="s">
        <v>147</v>
      </c>
      <c r="D414" s="150"/>
      <c r="E414" s="121" t="s">
        <v>189</v>
      </c>
      <c r="F414" s="264">
        <f>SUM(F415:F418)</f>
        <v>100561</v>
      </c>
      <c r="G414" s="264">
        <f>SUM(G415:G418)</f>
        <v>0</v>
      </c>
      <c r="H414" s="264">
        <f>SUM(H415:H418)</f>
        <v>100561</v>
      </c>
      <c r="I414" s="345"/>
      <c r="J414" s="35"/>
      <c r="K414" s="35"/>
      <c r="L414" s="35"/>
    </row>
    <row r="415" spans="2:12" ht="21.75" customHeight="1">
      <c r="B415" s="72"/>
      <c r="C415" s="151"/>
      <c r="D415" s="42" t="s">
        <v>255</v>
      </c>
      <c r="E415" s="84" t="s">
        <v>264</v>
      </c>
      <c r="F415" s="263">
        <v>24000</v>
      </c>
      <c r="G415" s="348"/>
      <c r="H415" s="262">
        <f>F415+G415</f>
        <v>24000</v>
      </c>
      <c r="I415" s="345"/>
      <c r="J415" s="35"/>
      <c r="K415" s="35"/>
      <c r="L415" s="35"/>
    </row>
    <row r="416" spans="2:12" ht="23.25">
      <c r="B416" s="71"/>
      <c r="C416" s="42"/>
      <c r="D416" s="43" t="s">
        <v>80</v>
      </c>
      <c r="E416" s="28" t="s">
        <v>339</v>
      </c>
      <c r="F416" s="263">
        <v>14061</v>
      </c>
      <c r="G416" s="348"/>
      <c r="H416" s="262">
        <f>F416+G416</f>
        <v>14061</v>
      </c>
      <c r="I416" s="345"/>
      <c r="J416" s="35"/>
      <c r="K416" s="35"/>
      <c r="L416" s="35"/>
    </row>
    <row r="417" spans="2:12" ht="12.75">
      <c r="B417" s="71"/>
      <c r="C417" s="42"/>
      <c r="D417" s="43" t="s">
        <v>105</v>
      </c>
      <c r="E417" s="28" t="s">
        <v>60</v>
      </c>
      <c r="F417" s="263">
        <v>0</v>
      </c>
      <c r="G417" s="343">
        <v>8000</v>
      </c>
      <c r="H417" s="262">
        <f>F417+G417</f>
        <v>8000</v>
      </c>
      <c r="I417" s="345" t="s">
        <v>461</v>
      </c>
      <c r="J417" s="35"/>
      <c r="K417" s="35"/>
      <c r="L417" s="35"/>
    </row>
    <row r="418" spans="2:12" ht="16.5" customHeight="1">
      <c r="B418" s="71"/>
      <c r="C418" s="42"/>
      <c r="D418" s="43" t="s">
        <v>53</v>
      </c>
      <c r="E418" s="28" t="s">
        <v>335</v>
      </c>
      <c r="F418" s="263">
        <v>62500</v>
      </c>
      <c r="G418" s="343">
        <v>-8000</v>
      </c>
      <c r="H418" s="262">
        <f>F418+G418</f>
        <v>54500</v>
      </c>
      <c r="I418" s="345" t="s">
        <v>461</v>
      </c>
      <c r="J418" s="35"/>
      <c r="K418" s="35"/>
      <c r="L418" s="35"/>
    </row>
    <row r="419" spans="2:12" ht="16.5" customHeight="1">
      <c r="B419" s="71"/>
      <c r="C419" s="221" t="s">
        <v>330</v>
      </c>
      <c r="D419" s="161"/>
      <c r="E419" s="192" t="s">
        <v>331</v>
      </c>
      <c r="F419" s="264">
        <f>F420</f>
        <v>15000</v>
      </c>
      <c r="G419" s="348"/>
      <c r="H419" s="264">
        <f>H420</f>
        <v>15000</v>
      </c>
      <c r="I419" s="345"/>
      <c r="J419" s="35"/>
      <c r="K419" s="35"/>
      <c r="L419" s="35"/>
    </row>
    <row r="420" spans="2:12" ht="16.5" customHeight="1">
      <c r="B420" s="71"/>
      <c r="C420" s="42"/>
      <c r="D420" s="43" t="s">
        <v>53</v>
      </c>
      <c r="E420" s="28" t="s">
        <v>54</v>
      </c>
      <c r="F420" s="263">
        <v>15000</v>
      </c>
      <c r="G420" s="348"/>
      <c r="H420" s="262">
        <f>F420+G420</f>
        <v>15000</v>
      </c>
      <c r="I420" s="345"/>
      <c r="J420" s="35"/>
      <c r="K420" s="35"/>
      <c r="L420" s="35"/>
    </row>
    <row r="421" spans="2:12" ht="15" customHeight="1">
      <c r="B421" s="71"/>
      <c r="C421" s="151" t="s">
        <v>160</v>
      </c>
      <c r="D421" s="155"/>
      <c r="E421" s="121" t="s">
        <v>190</v>
      </c>
      <c r="F421" s="264">
        <f>F422+F423</f>
        <v>32000</v>
      </c>
      <c r="G421" s="348"/>
      <c r="H421" s="264">
        <f>H422+H423</f>
        <v>32000</v>
      </c>
      <c r="I421" s="345"/>
      <c r="J421" s="35"/>
      <c r="K421" s="35"/>
      <c r="L421" s="35"/>
    </row>
    <row r="422" spans="2:12" ht="15" customHeight="1">
      <c r="B422" s="71"/>
      <c r="C422" s="151"/>
      <c r="D422" s="43" t="s">
        <v>80</v>
      </c>
      <c r="E422" s="28" t="s">
        <v>55</v>
      </c>
      <c r="F422" s="263">
        <v>2000</v>
      </c>
      <c r="G422" s="348"/>
      <c r="H422" s="262">
        <f>F422+G422</f>
        <v>2000</v>
      </c>
      <c r="I422" s="345"/>
      <c r="J422" s="35"/>
      <c r="K422" s="35"/>
      <c r="L422" s="35"/>
    </row>
    <row r="423" spans="2:12" ht="15" customHeight="1">
      <c r="B423" s="71"/>
      <c r="C423" s="42"/>
      <c r="D423" s="43" t="s">
        <v>53</v>
      </c>
      <c r="E423" s="28" t="s">
        <v>54</v>
      </c>
      <c r="F423" s="263">
        <v>30000</v>
      </c>
      <c r="G423" s="348"/>
      <c r="H423" s="262">
        <f>F423+G423</f>
        <v>30000</v>
      </c>
      <c r="I423" s="345"/>
      <c r="J423" s="35"/>
      <c r="K423" s="35"/>
      <c r="L423" s="35"/>
    </row>
    <row r="424" spans="2:12" ht="15" customHeight="1">
      <c r="B424" s="72"/>
      <c r="C424" s="151" t="s">
        <v>148</v>
      </c>
      <c r="D424" s="150"/>
      <c r="E424" s="121" t="s">
        <v>165</v>
      </c>
      <c r="F424" s="264">
        <f>SUM(F425:F428)</f>
        <v>720500</v>
      </c>
      <c r="G424" s="264">
        <f>SUM(G425:G428)</f>
        <v>43000</v>
      </c>
      <c r="H424" s="264">
        <f>SUM(H425:H428)</f>
        <v>763500</v>
      </c>
      <c r="I424" s="345"/>
      <c r="J424" s="35"/>
      <c r="K424" s="35"/>
      <c r="L424" s="35"/>
    </row>
    <row r="425" spans="2:12" ht="15.75" customHeight="1">
      <c r="B425" s="71"/>
      <c r="C425" s="42"/>
      <c r="D425" s="43" t="s">
        <v>104</v>
      </c>
      <c r="E425" s="28" t="s">
        <v>59</v>
      </c>
      <c r="F425" s="263">
        <v>212000</v>
      </c>
      <c r="G425" s="343">
        <v>37000</v>
      </c>
      <c r="H425" s="262">
        <f>F425+G425</f>
        <v>249000</v>
      </c>
      <c r="I425" s="345" t="s">
        <v>461</v>
      </c>
      <c r="J425" s="35"/>
      <c r="K425" s="35"/>
      <c r="L425" s="35"/>
    </row>
    <row r="426" spans="2:12" ht="15.75" customHeight="1">
      <c r="B426" s="71"/>
      <c r="C426" s="42"/>
      <c r="D426" s="43" t="s">
        <v>105</v>
      </c>
      <c r="E426" s="28" t="s">
        <v>60</v>
      </c>
      <c r="F426" s="263">
        <v>140000</v>
      </c>
      <c r="G426" s="348"/>
      <c r="H426" s="262">
        <f>F426+G426</f>
        <v>140000</v>
      </c>
      <c r="I426" s="345"/>
      <c r="J426" s="35"/>
      <c r="K426" s="35"/>
      <c r="L426" s="35"/>
    </row>
    <row r="427" spans="2:12" ht="15.75" customHeight="1">
      <c r="B427" s="71"/>
      <c r="C427" s="42"/>
      <c r="D427" s="43" t="s">
        <v>53</v>
      </c>
      <c r="E427" s="28" t="s">
        <v>54</v>
      </c>
      <c r="F427" s="263">
        <v>3500</v>
      </c>
      <c r="G427" s="348"/>
      <c r="H427" s="262">
        <f>F427+G427</f>
        <v>3500</v>
      </c>
      <c r="I427" s="345"/>
      <c r="J427" s="35"/>
      <c r="K427" s="35"/>
      <c r="L427" s="35"/>
    </row>
    <row r="428" spans="2:12" ht="23.25">
      <c r="B428" s="71"/>
      <c r="C428" s="42"/>
      <c r="D428" s="82" t="s">
        <v>76</v>
      </c>
      <c r="E428" s="83" t="s">
        <v>463</v>
      </c>
      <c r="F428" s="263">
        <v>365000</v>
      </c>
      <c r="G428" s="343">
        <v>6000</v>
      </c>
      <c r="H428" s="262">
        <f>F428+G428</f>
        <v>371000</v>
      </c>
      <c r="I428" s="345" t="s">
        <v>461</v>
      </c>
      <c r="J428" s="35"/>
      <c r="K428" s="35"/>
      <c r="L428" s="35"/>
    </row>
    <row r="429" spans="2:12" ht="15" customHeight="1">
      <c r="B429" s="71"/>
      <c r="C429" s="151" t="s">
        <v>161</v>
      </c>
      <c r="D429" s="160"/>
      <c r="E429" s="125" t="s">
        <v>41</v>
      </c>
      <c r="F429" s="264">
        <f>F430</f>
        <v>8000</v>
      </c>
      <c r="G429" s="348"/>
      <c r="H429" s="264">
        <f>H430</f>
        <v>8000</v>
      </c>
      <c r="I429" s="345"/>
      <c r="J429" s="35"/>
      <c r="K429" s="35"/>
      <c r="L429" s="35"/>
    </row>
    <row r="430" spans="2:12" ht="15" customHeight="1" thickBot="1">
      <c r="B430" s="73"/>
      <c r="C430" s="45"/>
      <c r="D430" s="46" t="s">
        <v>80</v>
      </c>
      <c r="E430" s="20" t="s">
        <v>55</v>
      </c>
      <c r="F430" s="265">
        <v>8000</v>
      </c>
      <c r="G430" s="350"/>
      <c r="H430" s="331">
        <f>F430+G430</f>
        <v>8000</v>
      </c>
      <c r="I430" s="366"/>
      <c r="J430" s="35"/>
      <c r="K430" s="35"/>
      <c r="L430" s="35"/>
    </row>
    <row r="431" spans="2:12" ht="18" customHeight="1" thickBot="1">
      <c r="B431" s="139" t="s">
        <v>71</v>
      </c>
      <c r="C431" s="135"/>
      <c r="D431" s="140"/>
      <c r="E431" s="136" t="s">
        <v>72</v>
      </c>
      <c r="F431" s="267">
        <f>F432+F434+F437+F439+F444</f>
        <v>1870375</v>
      </c>
      <c r="G431" s="267">
        <f>G432+G434+G437+G439+G444</f>
        <v>57300</v>
      </c>
      <c r="H431" s="267">
        <f>H432+H434+H437+H439+H444</f>
        <v>1927675</v>
      </c>
      <c r="I431" s="367"/>
      <c r="J431" s="35"/>
      <c r="K431" s="35"/>
      <c r="L431" s="35"/>
    </row>
    <row r="432" spans="2:12" ht="18" customHeight="1">
      <c r="B432" s="70"/>
      <c r="C432" s="123" t="s">
        <v>149</v>
      </c>
      <c r="D432" s="124"/>
      <c r="E432" s="125" t="s">
        <v>191</v>
      </c>
      <c r="F432" s="268">
        <f>F433</f>
        <v>45600</v>
      </c>
      <c r="G432" s="347"/>
      <c r="H432" s="268">
        <f>H433</f>
        <v>45600</v>
      </c>
      <c r="I432" s="368"/>
      <c r="J432" s="35"/>
      <c r="K432" s="35"/>
      <c r="L432" s="35"/>
    </row>
    <row r="433" spans="2:12" ht="34.5" customHeight="1">
      <c r="B433" s="71"/>
      <c r="C433" s="42"/>
      <c r="D433" s="94" t="s">
        <v>220</v>
      </c>
      <c r="E433" s="810" t="s">
        <v>221</v>
      </c>
      <c r="F433" s="263">
        <v>45600</v>
      </c>
      <c r="G433" s="348"/>
      <c r="H433" s="262">
        <f>F433+G433</f>
        <v>45600</v>
      </c>
      <c r="I433" s="345"/>
      <c r="J433" s="35"/>
      <c r="K433" s="35"/>
      <c r="L433" s="35"/>
    </row>
    <row r="434" spans="2:12" ht="16.5" customHeight="1">
      <c r="B434" s="71"/>
      <c r="C434" s="151" t="s">
        <v>259</v>
      </c>
      <c r="D434" s="86"/>
      <c r="E434" s="121" t="s">
        <v>260</v>
      </c>
      <c r="F434" s="264">
        <f>F435+F436</f>
        <v>270000</v>
      </c>
      <c r="G434" s="264">
        <f>G435+G436</f>
        <v>27300</v>
      </c>
      <c r="H434" s="264">
        <f>H435+H436</f>
        <v>297300</v>
      </c>
      <c r="I434" s="345"/>
      <c r="J434" s="35"/>
      <c r="K434" s="35"/>
      <c r="L434" s="35"/>
    </row>
    <row r="435" spans="2:12" ht="19.5" customHeight="1">
      <c r="B435" s="71"/>
      <c r="C435" s="42"/>
      <c r="D435" s="86">
        <v>2480</v>
      </c>
      <c r="E435" s="28" t="s">
        <v>150</v>
      </c>
      <c r="F435" s="263">
        <v>210000</v>
      </c>
      <c r="G435" s="343">
        <v>2500</v>
      </c>
      <c r="H435" s="262">
        <f>F435+G435</f>
        <v>212500</v>
      </c>
      <c r="I435" s="345" t="s">
        <v>459</v>
      </c>
      <c r="J435" s="35"/>
      <c r="K435" s="35"/>
      <c r="L435" s="35"/>
    </row>
    <row r="436" spans="2:12" ht="32.25" customHeight="1">
      <c r="B436" s="71"/>
      <c r="C436" s="42"/>
      <c r="D436" s="86" t="s">
        <v>314</v>
      </c>
      <c r="E436" s="84" t="s">
        <v>315</v>
      </c>
      <c r="F436" s="263">
        <v>60000</v>
      </c>
      <c r="G436" s="343">
        <v>24800</v>
      </c>
      <c r="H436" s="262">
        <f>F436+G436</f>
        <v>84800</v>
      </c>
      <c r="I436" s="345" t="s">
        <v>459</v>
      </c>
      <c r="J436" s="35"/>
      <c r="K436" s="35"/>
      <c r="L436" s="35"/>
    </row>
    <row r="437" spans="2:12" ht="16.5" customHeight="1">
      <c r="B437" s="72"/>
      <c r="C437" s="151" t="s">
        <v>73</v>
      </c>
      <c r="D437" s="161"/>
      <c r="E437" s="121" t="s">
        <v>74</v>
      </c>
      <c r="F437" s="264">
        <f>F438</f>
        <v>1020000</v>
      </c>
      <c r="G437" s="348"/>
      <c r="H437" s="264">
        <f>H438</f>
        <v>1020000</v>
      </c>
      <c r="I437" s="345"/>
      <c r="J437" s="35"/>
      <c r="K437" s="35"/>
      <c r="L437" s="35"/>
    </row>
    <row r="438" spans="2:12" ht="18" customHeight="1">
      <c r="B438" s="71"/>
      <c r="C438" s="42"/>
      <c r="D438" s="86">
        <v>2480</v>
      </c>
      <c r="E438" s="28" t="s">
        <v>150</v>
      </c>
      <c r="F438" s="263">
        <v>1020000</v>
      </c>
      <c r="G438" s="348"/>
      <c r="H438" s="262">
        <f>F438+G438</f>
        <v>1020000</v>
      </c>
      <c r="I438" s="345"/>
      <c r="J438" s="35"/>
      <c r="K438" s="35"/>
      <c r="L438" s="35"/>
    </row>
    <row r="439" spans="2:12" ht="15.75" customHeight="1">
      <c r="B439" s="72"/>
      <c r="C439" s="151" t="s">
        <v>151</v>
      </c>
      <c r="D439" s="151"/>
      <c r="E439" s="121" t="s">
        <v>218</v>
      </c>
      <c r="F439" s="264">
        <f>SUM(F440:F443)</f>
        <v>81500</v>
      </c>
      <c r="G439" s="348"/>
      <c r="H439" s="264">
        <f>SUM(H440:H443)</f>
        <v>81500</v>
      </c>
      <c r="I439" s="345"/>
      <c r="J439" s="35"/>
      <c r="K439" s="35"/>
      <c r="L439" s="35"/>
    </row>
    <row r="440" spans="2:12" ht="15.75" customHeight="1">
      <c r="B440" s="72"/>
      <c r="C440" s="44"/>
      <c r="D440" s="43" t="s">
        <v>104</v>
      </c>
      <c r="E440" s="28" t="s">
        <v>59</v>
      </c>
      <c r="F440" s="269">
        <v>1500</v>
      </c>
      <c r="G440" s="348"/>
      <c r="H440" s="262">
        <f>F440+G440</f>
        <v>1500</v>
      </c>
      <c r="I440" s="345"/>
      <c r="J440" s="35"/>
      <c r="K440" s="35"/>
      <c r="L440" s="35"/>
    </row>
    <row r="441" spans="2:12" ht="15.75" customHeight="1">
      <c r="B441" s="72"/>
      <c r="C441" s="44"/>
      <c r="D441" s="43" t="s">
        <v>105</v>
      </c>
      <c r="E441" s="28" t="s">
        <v>60</v>
      </c>
      <c r="F441" s="269">
        <v>40000</v>
      </c>
      <c r="G441" s="348"/>
      <c r="H441" s="262">
        <f>F441+G441</f>
        <v>40000</v>
      </c>
      <c r="I441" s="345"/>
      <c r="J441" s="35"/>
      <c r="K441" s="35"/>
      <c r="L441" s="35"/>
    </row>
    <row r="442" spans="2:12" ht="15.75" customHeight="1">
      <c r="B442" s="72"/>
      <c r="C442" s="44"/>
      <c r="D442" s="43" t="s">
        <v>53</v>
      </c>
      <c r="E442" s="28" t="s">
        <v>54</v>
      </c>
      <c r="F442" s="269">
        <v>20000</v>
      </c>
      <c r="G442" s="348"/>
      <c r="H442" s="262">
        <f>F442+G442</f>
        <v>20000</v>
      </c>
      <c r="I442" s="345"/>
      <c r="J442" s="35"/>
      <c r="K442" s="35"/>
      <c r="L442" s="35"/>
    </row>
    <row r="443" spans="2:12" ht="15.75" customHeight="1">
      <c r="B443" s="72"/>
      <c r="C443" s="44"/>
      <c r="D443" s="43" t="s">
        <v>76</v>
      </c>
      <c r="E443" s="28" t="s">
        <v>77</v>
      </c>
      <c r="F443" s="269">
        <v>20000</v>
      </c>
      <c r="G443" s="348"/>
      <c r="H443" s="262">
        <f>F443+G443</f>
        <v>20000</v>
      </c>
      <c r="I443" s="345"/>
      <c r="J443" s="35"/>
      <c r="K443" s="35"/>
      <c r="L443" s="35"/>
    </row>
    <row r="444" spans="2:12" ht="15" customHeight="1">
      <c r="B444" s="72"/>
      <c r="C444" s="151" t="s">
        <v>152</v>
      </c>
      <c r="D444" s="150"/>
      <c r="E444" s="121" t="s">
        <v>41</v>
      </c>
      <c r="F444" s="264">
        <f>SUM(F445:F451)</f>
        <v>453275</v>
      </c>
      <c r="G444" s="264">
        <f>SUM(G445:G451)</f>
        <v>30000</v>
      </c>
      <c r="H444" s="264">
        <f>SUM(H445:H451)</f>
        <v>483275</v>
      </c>
      <c r="I444" s="345"/>
      <c r="J444" s="35"/>
      <c r="K444" s="35"/>
      <c r="L444" s="35"/>
    </row>
    <row r="445" spans="2:12" ht="35.25" customHeight="1">
      <c r="B445" s="72"/>
      <c r="C445" s="151"/>
      <c r="D445" s="94" t="s">
        <v>220</v>
      </c>
      <c r="E445" s="810" t="s">
        <v>221</v>
      </c>
      <c r="F445" s="263">
        <v>1000</v>
      </c>
      <c r="G445" s="348"/>
      <c r="H445" s="262">
        <f aca="true" t="shared" si="20" ref="H445:H451">F445+G445</f>
        <v>1000</v>
      </c>
      <c r="I445" s="345"/>
      <c r="J445" s="35"/>
      <c r="K445" s="35"/>
      <c r="L445" s="35"/>
    </row>
    <row r="446" spans="2:12" ht="17.25" customHeight="1">
      <c r="B446" s="71"/>
      <c r="C446" s="42"/>
      <c r="D446" s="43" t="s">
        <v>80</v>
      </c>
      <c r="E446" s="28" t="s">
        <v>340</v>
      </c>
      <c r="F446" s="263">
        <v>99721</v>
      </c>
      <c r="G446" s="348"/>
      <c r="H446" s="262">
        <f t="shared" si="20"/>
        <v>99721</v>
      </c>
      <c r="I446" s="345"/>
      <c r="J446" s="35"/>
      <c r="K446" s="35"/>
      <c r="L446" s="35"/>
    </row>
    <row r="447" spans="2:12" ht="15.75" customHeight="1">
      <c r="B447" s="71"/>
      <c r="C447" s="42"/>
      <c r="D447" s="43" t="s">
        <v>104</v>
      </c>
      <c r="E447" s="28" t="s">
        <v>59</v>
      </c>
      <c r="F447" s="263">
        <v>110000</v>
      </c>
      <c r="G447" s="348"/>
      <c r="H447" s="262">
        <f t="shared" si="20"/>
        <v>110000</v>
      </c>
      <c r="I447" s="345"/>
      <c r="J447" s="35"/>
      <c r="K447" s="35"/>
      <c r="L447" s="35"/>
    </row>
    <row r="448" spans="2:12" ht="15.75" customHeight="1">
      <c r="B448" s="71"/>
      <c r="C448" s="42"/>
      <c r="D448" s="43" t="s">
        <v>105</v>
      </c>
      <c r="E448" s="28" t="s">
        <v>336</v>
      </c>
      <c r="F448" s="263">
        <v>125151</v>
      </c>
      <c r="G448" s="343">
        <v>30000</v>
      </c>
      <c r="H448" s="262">
        <f t="shared" si="20"/>
        <v>155151</v>
      </c>
      <c r="I448" s="345" t="s">
        <v>461</v>
      </c>
      <c r="J448" s="35"/>
      <c r="K448" s="35"/>
      <c r="L448" s="35"/>
    </row>
    <row r="449" spans="2:12" ht="15.75" customHeight="1">
      <c r="B449" s="71"/>
      <c r="C449" s="42"/>
      <c r="D449" s="43" t="s">
        <v>53</v>
      </c>
      <c r="E449" s="28" t="s">
        <v>337</v>
      </c>
      <c r="F449" s="263">
        <v>102403</v>
      </c>
      <c r="G449" s="348"/>
      <c r="H449" s="262">
        <f t="shared" si="20"/>
        <v>102403</v>
      </c>
      <c r="I449" s="345"/>
      <c r="J449" s="35"/>
      <c r="K449" s="35"/>
      <c r="L449" s="35"/>
    </row>
    <row r="450" spans="2:12" ht="24">
      <c r="B450" s="71"/>
      <c r="C450" s="42"/>
      <c r="D450" s="110">
        <v>4400</v>
      </c>
      <c r="E450" s="84" t="s">
        <v>217</v>
      </c>
      <c r="F450" s="263">
        <v>9500</v>
      </c>
      <c r="G450" s="354"/>
      <c r="H450" s="262">
        <f t="shared" si="20"/>
        <v>9500</v>
      </c>
      <c r="I450" s="345"/>
      <c r="J450" s="35"/>
      <c r="K450" s="35"/>
      <c r="L450" s="35"/>
    </row>
    <row r="451" spans="2:12" ht="15" customHeight="1" thickBot="1">
      <c r="B451" s="73"/>
      <c r="C451" s="45"/>
      <c r="D451" s="338">
        <v>4480</v>
      </c>
      <c r="E451" s="48" t="s">
        <v>202</v>
      </c>
      <c r="F451" s="265">
        <v>5500</v>
      </c>
      <c r="G451" s="379"/>
      <c r="H451" s="331">
        <f t="shared" si="20"/>
        <v>5500</v>
      </c>
      <c r="I451" s="366"/>
      <c r="J451" s="35"/>
      <c r="K451" s="35"/>
      <c r="L451" s="35"/>
    </row>
    <row r="452" spans="2:12" ht="17.25" customHeight="1" thickBot="1">
      <c r="B452" s="139" t="s">
        <v>75</v>
      </c>
      <c r="C452" s="135"/>
      <c r="D452" s="135"/>
      <c r="E452" s="136" t="s">
        <v>199</v>
      </c>
      <c r="F452" s="267">
        <f>F453+F456</f>
        <v>406000</v>
      </c>
      <c r="G452" s="267">
        <f>G453+G456</f>
        <v>34000</v>
      </c>
      <c r="H452" s="267">
        <f>H453+H456</f>
        <v>440000</v>
      </c>
      <c r="I452" s="367"/>
      <c r="J452" s="35"/>
      <c r="K452" s="35"/>
      <c r="L452" s="35"/>
    </row>
    <row r="453" spans="2:12" ht="17.25" customHeight="1">
      <c r="B453" s="109"/>
      <c r="C453" s="123" t="s">
        <v>153</v>
      </c>
      <c r="D453" s="339"/>
      <c r="E453" s="125" t="s">
        <v>219</v>
      </c>
      <c r="F453" s="268">
        <f>F454+F455</f>
        <v>125400</v>
      </c>
      <c r="G453" s="347"/>
      <c r="H453" s="268">
        <f>H454+H455</f>
        <v>125400</v>
      </c>
      <c r="I453" s="368"/>
      <c r="J453" s="35"/>
      <c r="K453" s="35"/>
      <c r="L453" s="35"/>
    </row>
    <row r="454" spans="2:12" ht="34.5" customHeight="1">
      <c r="B454" s="71"/>
      <c r="C454" s="42"/>
      <c r="D454" s="86" t="s">
        <v>220</v>
      </c>
      <c r="E454" s="810" t="s">
        <v>221</v>
      </c>
      <c r="F454" s="263">
        <v>104400</v>
      </c>
      <c r="G454" s="348"/>
      <c r="H454" s="262">
        <f>F454+G454</f>
        <v>104400</v>
      </c>
      <c r="I454" s="345"/>
      <c r="J454" s="35"/>
      <c r="K454" s="35"/>
      <c r="L454" s="35"/>
    </row>
    <row r="455" spans="2:12" ht="19.5" customHeight="1">
      <c r="B455" s="71"/>
      <c r="C455" s="42"/>
      <c r="D455" s="43" t="s">
        <v>80</v>
      </c>
      <c r="E455" s="28" t="s">
        <v>338</v>
      </c>
      <c r="F455" s="263">
        <v>21000</v>
      </c>
      <c r="G455" s="348"/>
      <c r="H455" s="262">
        <f>F455+G455</f>
        <v>21000</v>
      </c>
      <c r="I455" s="345"/>
      <c r="J455" s="35"/>
      <c r="K455" s="35"/>
      <c r="L455" s="35"/>
    </row>
    <row r="456" spans="2:12" ht="17.25" customHeight="1">
      <c r="B456" s="71"/>
      <c r="C456" s="221" t="s">
        <v>313</v>
      </c>
      <c r="D456" s="382"/>
      <c r="E456" s="383" t="s">
        <v>41</v>
      </c>
      <c r="F456" s="264">
        <f>SUM(F457:F463)</f>
        <v>280600</v>
      </c>
      <c r="G456" s="264">
        <f>SUM(G457:G463)</f>
        <v>34000</v>
      </c>
      <c r="H456" s="264">
        <f>SUM(H457:H463)</f>
        <v>314600</v>
      </c>
      <c r="I456" s="345"/>
      <c r="J456" s="35"/>
      <c r="K456" s="35"/>
      <c r="L456" s="35"/>
    </row>
    <row r="457" spans="2:12" ht="17.25" customHeight="1">
      <c r="B457" s="71"/>
      <c r="C457" s="215"/>
      <c r="D457" s="42">
        <v>4170</v>
      </c>
      <c r="E457" s="28" t="s">
        <v>58</v>
      </c>
      <c r="F457" s="263">
        <v>300</v>
      </c>
      <c r="G457" s="354"/>
      <c r="H457" s="262">
        <f aca="true" t="shared" si="21" ref="H457:H463">F457+G457</f>
        <v>300</v>
      </c>
      <c r="I457" s="345"/>
      <c r="J457" s="35"/>
      <c r="K457" s="35"/>
      <c r="L457" s="35"/>
    </row>
    <row r="458" spans="2:12" ht="15.75" customHeight="1">
      <c r="B458" s="71"/>
      <c r="C458" s="170"/>
      <c r="D458" s="43" t="s">
        <v>80</v>
      </c>
      <c r="E458" s="28" t="s">
        <v>55</v>
      </c>
      <c r="F458" s="263">
        <v>36700</v>
      </c>
      <c r="G458" s="343"/>
      <c r="H458" s="262">
        <f t="shared" si="21"/>
        <v>36700</v>
      </c>
      <c r="I458" s="345"/>
      <c r="J458" s="35"/>
      <c r="K458" s="35"/>
      <c r="L458" s="35"/>
    </row>
    <row r="459" spans="2:12" ht="15.75" customHeight="1">
      <c r="B459" s="71"/>
      <c r="C459" s="170"/>
      <c r="D459" s="51">
        <v>4220</v>
      </c>
      <c r="E459" s="28" t="s">
        <v>130</v>
      </c>
      <c r="F459" s="263">
        <v>2000</v>
      </c>
      <c r="G459" s="348"/>
      <c r="H459" s="262">
        <f t="shared" si="21"/>
        <v>2000</v>
      </c>
      <c r="I459" s="345"/>
      <c r="J459" s="35"/>
      <c r="K459" s="35"/>
      <c r="L459" s="35"/>
    </row>
    <row r="460" spans="2:12" ht="15.75" customHeight="1">
      <c r="B460" s="71"/>
      <c r="C460" s="170"/>
      <c r="D460" s="43" t="s">
        <v>104</v>
      </c>
      <c r="E460" s="28" t="s">
        <v>59</v>
      </c>
      <c r="F460" s="263">
        <v>100000</v>
      </c>
      <c r="G460" s="348"/>
      <c r="H460" s="262">
        <f t="shared" si="21"/>
        <v>100000</v>
      </c>
      <c r="I460" s="345"/>
      <c r="J460" s="35"/>
      <c r="K460" s="35"/>
      <c r="L460" s="35"/>
    </row>
    <row r="461" spans="2:12" ht="15.75" customHeight="1">
      <c r="B461" s="71"/>
      <c r="C461" s="170"/>
      <c r="D461" s="43" t="s">
        <v>105</v>
      </c>
      <c r="E461" s="28" t="s">
        <v>60</v>
      </c>
      <c r="F461" s="263">
        <v>105000</v>
      </c>
      <c r="G461" s="343">
        <v>30000</v>
      </c>
      <c r="H461" s="262">
        <f t="shared" si="21"/>
        <v>135000</v>
      </c>
      <c r="I461" s="345" t="s">
        <v>459</v>
      </c>
      <c r="J461" s="35"/>
      <c r="K461" s="35"/>
      <c r="L461" s="35"/>
    </row>
    <row r="462" spans="2:12" ht="15.75" customHeight="1">
      <c r="B462" s="71"/>
      <c r="C462" s="170"/>
      <c r="D462" s="43" t="s">
        <v>53</v>
      </c>
      <c r="E462" s="28" t="s">
        <v>54</v>
      </c>
      <c r="F462" s="263">
        <v>33000</v>
      </c>
      <c r="G462" s="343">
        <v>4000</v>
      </c>
      <c r="H462" s="262">
        <f t="shared" si="21"/>
        <v>37000</v>
      </c>
      <c r="I462" s="345" t="s">
        <v>459</v>
      </c>
      <c r="J462" s="35"/>
      <c r="K462" s="35"/>
      <c r="L462" s="35"/>
    </row>
    <row r="463" spans="2:12" ht="15.75" customHeight="1">
      <c r="B463" s="71"/>
      <c r="C463" s="170"/>
      <c r="D463" s="43" t="s">
        <v>85</v>
      </c>
      <c r="E463" s="28" t="s">
        <v>63</v>
      </c>
      <c r="F463" s="263">
        <v>3600</v>
      </c>
      <c r="G463" s="348"/>
      <c r="H463" s="262">
        <f t="shared" si="21"/>
        <v>3600</v>
      </c>
      <c r="I463" s="345"/>
      <c r="J463" s="35"/>
      <c r="K463" s="35"/>
      <c r="L463" s="35"/>
    </row>
    <row r="464" spans="2:12" s="54" customFormat="1" ht="4.5" customHeight="1" thickBot="1">
      <c r="B464" s="175"/>
      <c r="C464" s="176"/>
      <c r="D464" s="176"/>
      <c r="E464" s="36"/>
      <c r="F464" s="281"/>
      <c r="G464" s="340"/>
      <c r="H464" s="281"/>
      <c r="I464" s="370"/>
      <c r="J464" s="53"/>
      <c r="K464" s="53"/>
      <c r="L464" s="53"/>
    </row>
    <row r="465" spans="2:12" ht="17.25" customHeight="1" thickBot="1">
      <c r="B465" s="144"/>
      <c r="C465" s="145"/>
      <c r="D465" s="146"/>
      <c r="E465" s="147" t="s">
        <v>154</v>
      </c>
      <c r="F465" s="282">
        <f>F9+F24+F36+F41+F46+F103+F106+F119+F126+F129+F132+F262+F277+F325+F336+F349+F397+F431+F452</f>
        <v>43532145.4</v>
      </c>
      <c r="G465" s="344">
        <f>G9+G24+G36+G41+G46+G103+G106+G119+G126+G129+G132+G262+G277+G325+G336+G349+G397+G431+G452</f>
        <v>250288.54</v>
      </c>
      <c r="H465" s="282">
        <f>H9+H24+H36+H41+H46+H103+H106+H119+H126+H129+H132+H262+H277+H325+H336+H349+H397+H431+H452</f>
        <v>43782433.94</v>
      </c>
      <c r="I465" s="367"/>
      <c r="J465" s="35"/>
      <c r="K465" s="35"/>
      <c r="L465" s="35"/>
    </row>
    <row r="466" spans="2:12" ht="26.25" customHeight="1">
      <c r="B466" s="55"/>
      <c r="C466" s="55"/>
      <c r="D466" s="56"/>
      <c r="E466" s="57"/>
      <c r="F466" s="37"/>
      <c r="G466" s="35"/>
      <c r="H466" s="35"/>
      <c r="I466" s="35"/>
      <c r="J466" s="35"/>
      <c r="K466" s="35"/>
      <c r="L466" s="35"/>
    </row>
    <row r="467" spans="2:12" ht="26.25" customHeight="1">
      <c r="B467" s="55"/>
      <c r="C467" s="55"/>
      <c r="D467" s="56"/>
      <c r="E467" s="57"/>
      <c r="F467" s="37"/>
      <c r="G467" s="35"/>
      <c r="H467" s="35"/>
      <c r="I467" s="35"/>
      <c r="J467" s="35"/>
      <c r="K467" s="35"/>
      <c r="L467" s="35"/>
    </row>
    <row r="468" spans="2:12" ht="26.25" customHeight="1">
      <c r="B468" s="55"/>
      <c r="C468" s="55"/>
      <c r="D468" s="56"/>
      <c r="E468" s="57"/>
      <c r="F468" s="37"/>
      <c r="G468" s="35"/>
      <c r="H468" s="35"/>
      <c r="I468" s="35"/>
      <c r="J468" s="35"/>
      <c r="K468" s="35"/>
      <c r="L468" s="35"/>
    </row>
    <row r="469" spans="2:12" ht="26.25" customHeight="1">
      <c r="B469" s="55"/>
      <c r="C469" s="55"/>
      <c r="D469" s="56"/>
      <c r="E469" s="57"/>
      <c r="F469" s="37"/>
      <c r="G469" s="35"/>
      <c r="H469" s="35"/>
      <c r="I469" s="35"/>
      <c r="J469" s="35"/>
      <c r="K469" s="35"/>
      <c r="L469" s="35"/>
    </row>
    <row r="470" spans="2:12" ht="26.25" customHeight="1">
      <c r="B470" s="55"/>
      <c r="C470" s="55"/>
      <c r="D470" s="56"/>
      <c r="E470" s="57"/>
      <c r="F470" s="37"/>
      <c r="G470" s="35"/>
      <c r="H470" s="35"/>
      <c r="I470" s="35"/>
      <c r="J470" s="35"/>
      <c r="K470" s="35"/>
      <c r="L470" s="35"/>
    </row>
    <row r="471" spans="2:12" ht="26.25" customHeight="1">
      <c r="B471" s="55"/>
      <c r="C471" s="55"/>
      <c r="D471" s="56"/>
      <c r="E471" s="57"/>
      <c r="F471" s="37"/>
      <c r="G471" s="35"/>
      <c r="H471" s="35"/>
      <c r="I471" s="35"/>
      <c r="J471" s="35"/>
      <c r="K471" s="35"/>
      <c r="L471" s="35"/>
    </row>
    <row r="472" spans="2:12" ht="26.25" customHeight="1">
      <c r="B472" s="55"/>
      <c r="C472" s="55"/>
      <c r="D472" s="56"/>
      <c r="E472" s="57"/>
      <c r="F472" s="37"/>
      <c r="G472" s="35"/>
      <c r="H472" s="35"/>
      <c r="I472" s="35"/>
      <c r="J472" s="35"/>
      <c r="K472" s="35"/>
      <c r="L472" s="35"/>
    </row>
    <row r="473" spans="2:12" ht="26.25" customHeight="1">
      <c r="B473" s="55"/>
      <c r="C473" s="55"/>
      <c r="D473" s="56"/>
      <c r="E473" s="57"/>
      <c r="F473" s="37"/>
      <c r="G473" s="35"/>
      <c r="H473" s="35"/>
      <c r="I473" s="35"/>
      <c r="J473" s="35"/>
      <c r="K473" s="35"/>
      <c r="L473" s="35"/>
    </row>
    <row r="474" spans="2:12" ht="26.25" customHeight="1">
      <c r="B474" s="55"/>
      <c r="C474" s="55"/>
      <c r="D474" s="56"/>
      <c r="E474" s="57"/>
      <c r="F474" s="37"/>
      <c r="G474" s="35"/>
      <c r="H474" s="35"/>
      <c r="I474" s="35"/>
      <c r="J474" s="35"/>
      <c r="K474" s="35"/>
      <c r="L474" s="35"/>
    </row>
    <row r="475" spans="2:12" ht="26.25" customHeight="1">
      <c r="B475" s="55"/>
      <c r="C475" s="55"/>
      <c r="D475" s="56"/>
      <c r="E475" s="57"/>
      <c r="F475" s="37"/>
      <c r="G475" s="35"/>
      <c r="H475" s="35"/>
      <c r="I475" s="35"/>
      <c r="J475" s="35"/>
      <c r="K475" s="35"/>
      <c r="L475" s="35"/>
    </row>
    <row r="476" spans="2:12" ht="26.25" customHeight="1">
      <c r="B476" s="55"/>
      <c r="C476" s="55"/>
      <c r="D476" s="56"/>
      <c r="E476" s="57"/>
      <c r="F476" s="37"/>
      <c r="G476" s="35"/>
      <c r="H476" s="35"/>
      <c r="I476" s="35"/>
      <c r="J476" s="35"/>
      <c r="K476" s="35"/>
      <c r="L476" s="35"/>
    </row>
    <row r="477" spans="2:12" ht="26.25" customHeight="1">
      <c r="B477" s="55"/>
      <c r="C477" s="55"/>
      <c r="D477" s="56"/>
      <c r="E477" s="57"/>
      <c r="F477" s="37"/>
      <c r="G477" s="35"/>
      <c r="H477" s="35"/>
      <c r="I477" s="35"/>
      <c r="J477" s="35"/>
      <c r="K477" s="35"/>
      <c r="L477" s="35"/>
    </row>
    <row r="478" spans="2:12" ht="26.25" customHeight="1">
      <c r="B478" s="55"/>
      <c r="C478" s="55"/>
      <c r="D478" s="56"/>
      <c r="E478" s="57"/>
      <c r="F478" s="37"/>
      <c r="G478" s="35"/>
      <c r="H478" s="35"/>
      <c r="I478" s="35"/>
      <c r="J478" s="35"/>
      <c r="K478" s="35"/>
      <c r="L478" s="35"/>
    </row>
    <row r="479" spans="2:12" ht="26.25" customHeight="1">
      <c r="B479" s="55"/>
      <c r="C479" s="55"/>
      <c r="D479" s="56"/>
      <c r="E479" s="57"/>
      <c r="F479" s="37"/>
      <c r="G479" s="35"/>
      <c r="H479" s="35"/>
      <c r="I479" s="35"/>
      <c r="J479" s="35"/>
      <c r="K479" s="35"/>
      <c r="L479" s="35"/>
    </row>
    <row r="480" spans="2:12" ht="26.25" customHeight="1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26.25" customHeight="1">
      <c r="B481" s="55"/>
      <c r="C481" s="55"/>
      <c r="D481" s="56"/>
      <c r="E481" s="57"/>
      <c r="F481" s="37"/>
      <c r="G481" s="35"/>
      <c r="H481" s="35"/>
      <c r="I481" s="35"/>
      <c r="J481" s="35"/>
      <c r="K481" s="35"/>
      <c r="L481" s="35"/>
    </row>
    <row r="482" spans="2:12" ht="26.25" customHeight="1">
      <c r="B482" s="55"/>
      <c r="C482" s="55"/>
      <c r="D482" s="56"/>
      <c r="E482" s="57"/>
      <c r="G482" s="35" t="s">
        <v>356</v>
      </c>
      <c r="H482" s="37">
        <f>H17+H18+H19+SUM(H48:H50)+SUM(H60:H63)+H65+SUM(H87:H91)+H105+SUM(H135:H139)+SUM(H157:H161)+SUM(H176:H180)+SUM(H196:H200)+SUM(H213:H217)+SUM(H228:H232)+SUM(H239:H242)+SUM(H246:H249)+SUM(H253:H256)+SUM(H268:H270)+SUM(H392:H394)+H288+SUM(H298:H302)+SUM(H316:H317)+SUM(H327:H331)+SUM(H339:H342)+SUM(H354:H357)+SUM(H374:H378)+SUM(H401:H404)+H457</f>
        <v>12297239.09</v>
      </c>
      <c r="I482" s="35"/>
      <c r="J482" s="35"/>
      <c r="K482" s="35"/>
      <c r="L482" s="35"/>
    </row>
    <row r="483" spans="2:12" ht="26.25" customHeight="1">
      <c r="B483" s="55"/>
      <c r="C483" s="55"/>
      <c r="D483" s="56"/>
      <c r="E483" s="57"/>
      <c r="G483" s="35" t="s">
        <v>349</v>
      </c>
      <c r="H483" s="353">
        <f>H26+H30+H45+H108+H266+H276+H335+H411+H415+H433+H435+H438+H445+H454</f>
        <v>1762500</v>
      </c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 t="s">
        <v>357</v>
      </c>
      <c r="H484" s="353">
        <f>H13+H28+H35+H80+H116+H153+H314+H399+H428+H436+H443</f>
        <v>6477700</v>
      </c>
      <c r="I484" s="35"/>
      <c r="J484" s="35"/>
      <c r="K484" s="35"/>
      <c r="L484" s="35"/>
    </row>
    <row r="485" spans="2:12" ht="14.25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7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5.5" customHeight="1">
      <c r="B487" s="55"/>
      <c r="C487" s="55"/>
      <c r="D487" s="56"/>
      <c r="E487" s="57"/>
      <c r="G487" s="35"/>
      <c r="H487" s="35"/>
      <c r="I487" s="35"/>
      <c r="J487" s="35"/>
      <c r="K487" s="35"/>
      <c r="L487" s="35"/>
    </row>
    <row r="488" spans="2:12" ht="14.25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12.75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2:12" ht="12.75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2:12" ht="12.75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2:12" ht="12.75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2:12" ht="12.7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2:12" ht="12.7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2.7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2:10" ht="12.75"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2:10" ht="12.75"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2:10" ht="12.75"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2:10" ht="12.75"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2:10" ht="12.75"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2:10" ht="12.75"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2:10" ht="12.75"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2:10" ht="12.75"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5"/>
  <sheetViews>
    <sheetView zoomScalePageLayoutView="0" workbookViewId="0" topLeftCell="A34">
      <selection activeCell="B55" sqref="B55:H55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281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14062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386" t="s">
        <v>368</v>
      </c>
      <c r="H1" s="88"/>
      <c r="I1" s="88"/>
    </row>
    <row r="2" spans="3:9" ht="12.75">
      <c r="C2" s="101"/>
      <c r="F2" s="104" t="s">
        <v>394</v>
      </c>
      <c r="H2" s="88"/>
      <c r="I2" s="88"/>
    </row>
    <row r="3" spans="6:9" ht="12.75">
      <c r="F3" s="104" t="s">
        <v>395</v>
      </c>
      <c r="H3" s="88"/>
      <c r="I3" s="88"/>
    </row>
    <row r="4" ht="12" customHeight="1">
      <c r="E4" s="98"/>
    </row>
    <row r="5" spans="3:12" ht="33.75" customHeight="1">
      <c r="C5" s="837" t="s">
        <v>369</v>
      </c>
      <c r="D5" s="837"/>
      <c r="E5" s="837"/>
      <c r="F5" s="837"/>
      <c r="G5" s="837"/>
      <c r="H5" s="387"/>
      <c r="I5" s="387"/>
      <c r="J5" s="387"/>
      <c r="K5" s="387"/>
      <c r="L5" s="387"/>
    </row>
    <row r="6" spans="3:12" ht="33.75" customHeight="1"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7" spans="3:12" ht="17.25" customHeight="1" thickBot="1">
      <c r="C7" s="838" t="s">
        <v>370</v>
      </c>
      <c r="D7" s="838"/>
      <c r="E7" s="838"/>
      <c r="F7" s="387"/>
      <c r="G7" s="387"/>
      <c r="H7" s="387"/>
      <c r="I7" s="387"/>
      <c r="J7" s="387"/>
      <c r="K7" s="387"/>
      <c r="L7" s="387"/>
    </row>
    <row r="8" spans="2:8" ht="23.25" customHeight="1" thickBot="1">
      <c r="B8" s="388" t="s">
        <v>0</v>
      </c>
      <c r="C8" s="389" t="s">
        <v>1</v>
      </c>
      <c r="D8" s="390" t="s">
        <v>2</v>
      </c>
      <c r="E8" s="391" t="s">
        <v>371</v>
      </c>
      <c r="F8" s="392" t="s">
        <v>323</v>
      </c>
      <c r="G8" s="283" t="s">
        <v>344</v>
      </c>
      <c r="H8" s="393" t="s">
        <v>345</v>
      </c>
    </row>
    <row r="9" spans="2:8" ht="23.25" customHeight="1" thickBot="1">
      <c r="B9" s="394" t="s">
        <v>65</v>
      </c>
      <c r="C9" s="135"/>
      <c r="D9" s="135"/>
      <c r="E9" s="515" t="s">
        <v>66</v>
      </c>
      <c r="F9" s="397">
        <f aca="true" t="shared" si="0" ref="F9:H13">F10</f>
        <v>616516.4</v>
      </c>
      <c r="G9" s="397">
        <f t="shared" si="0"/>
        <v>0</v>
      </c>
      <c r="H9" s="398">
        <f t="shared" si="0"/>
        <v>616516.4</v>
      </c>
    </row>
    <row r="10" spans="2:8" ht="23.25" customHeight="1">
      <c r="B10" s="508"/>
      <c r="C10" s="516" t="s">
        <v>200</v>
      </c>
      <c r="D10" s="151"/>
      <c r="E10" s="517" t="s">
        <v>41</v>
      </c>
      <c r="F10" s="402">
        <f t="shared" si="0"/>
        <v>616516.4</v>
      </c>
      <c r="G10" s="402">
        <f t="shared" si="0"/>
        <v>0</v>
      </c>
      <c r="H10" s="403">
        <f t="shared" si="0"/>
        <v>616516.4</v>
      </c>
    </row>
    <row r="11" spans="2:8" ht="23.25" customHeight="1" thickBot="1">
      <c r="B11" s="506"/>
      <c r="C11" s="507"/>
      <c r="D11" s="405" t="s">
        <v>373</v>
      </c>
      <c r="E11" s="406" t="s">
        <v>374</v>
      </c>
      <c r="F11" s="509">
        <v>616516.4</v>
      </c>
      <c r="G11" s="510"/>
      <c r="H11" s="408">
        <f>F11+G11</f>
        <v>616516.4</v>
      </c>
    </row>
    <row r="12" spans="2:8" ht="18" customHeight="1" thickBot="1">
      <c r="B12" s="394" t="s">
        <v>45</v>
      </c>
      <c r="C12" s="395"/>
      <c r="D12" s="395"/>
      <c r="E12" s="396" t="s">
        <v>11</v>
      </c>
      <c r="F12" s="397">
        <f t="shared" si="0"/>
        <v>69783</v>
      </c>
      <c r="G12" s="397">
        <f t="shared" si="0"/>
        <v>0</v>
      </c>
      <c r="H12" s="398">
        <f t="shared" si="0"/>
        <v>69783</v>
      </c>
    </row>
    <row r="13" spans="2:8" ht="16.5" customHeight="1">
      <c r="B13" s="399"/>
      <c r="C13" s="400" t="s">
        <v>46</v>
      </c>
      <c r="D13" s="400"/>
      <c r="E13" s="401" t="s">
        <v>372</v>
      </c>
      <c r="F13" s="402">
        <f t="shared" si="0"/>
        <v>69783</v>
      </c>
      <c r="G13" s="402">
        <f t="shared" si="0"/>
        <v>0</v>
      </c>
      <c r="H13" s="403">
        <f t="shared" si="0"/>
        <v>69783</v>
      </c>
    </row>
    <row r="14" spans="2:8" ht="24.75" thickBot="1">
      <c r="B14" s="404"/>
      <c r="C14" s="405"/>
      <c r="D14" s="405" t="s">
        <v>373</v>
      </c>
      <c r="E14" s="406" t="s">
        <v>374</v>
      </c>
      <c r="F14" s="359">
        <v>69783</v>
      </c>
      <c r="G14" s="407"/>
      <c r="H14" s="408">
        <f>F14+G14</f>
        <v>69783</v>
      </c>
    </row>
    <row r="15" spans="2:8" ht="28.5" customHeight="1" thickBot="1">
      <c r="B15" s="409" t="s">
        <v>47</v>
      </c>
      <c r="C15" s="410"/>
      <c r="D15" s="410"/>
      <c r="E15" s="411" t="s">
        <v>205</v>
      </c>
      <c r="F15" s="412">
        <f aca="true" t="shared" si="1" ref="F15:H16">F16</f>
        <v>588</v>
      </c>
      <c r="G15" s="412">
        <f t="shared" si="1"/>
        <v>1174</v>
      </c>
      <c r="H15" s="413">
        <f t="shared" si="1"/>
        <v>1762</v>
      </c>
    </row>
    <row r="16" spans="2:8" ht="16.5" customHeight="1">
      <c r="B16" s="399"/>
      <c r="C16" s="414" t="s">
        <v>48</v>
      </c>
      <c r="D16" s="400"/>
      <c r="E16" s="401" t="s">
        <v>17</v>
      </c>
      <c r="F16" s="402">
        <f t="shared" si="1"/>
        <v>588</v>
      </c>
      <c r="G16" s="402">
        <f t="shared" si="1"/>
        <v>1174</v>
      </c>
      <c r="H16" s="403">
        <f t="shared" si="1"/>
        <v>1762</v>
      </c>
    </row>
    <row r="17" spans="2:8" ht="24.75" thickBot="1">
      <c r="B17" s="415"/>
      <c r="C17" s="405"/>
      <c r="D17" s="405" t="s">
        <v>373</v>
      </c>
      <c r="E17" s="406" t="s">
        <v>374</v>
      </c>
      <c r="F17" s="359">
        <v>588</v>
      </c>
      <c r="G17" s="407">
        <v>1174</v>
      </c>
      <c r="H17" s="408">
        <f>F17+G17</f>
        <v>1762</v>
      </c>
    </row>
    <row r="18" spans="2:8" ht="16.5" thickBot="1">
      <c r="B18" s="664">
        <v>758</v>
      </c>
      <c r="C18" s="127"/>
      <c r="D18" s="127"/>
      <c r="E18" s="396" t="s">
        <v>33</v>
      </c>
      <c r="F18" s="669">
        <f aca="true" t="shared" si="2" ref="F18:H19">F19</f>
        <v>0</v>
      </c>
      <c r="G18" s="669">
        <f t="shared" si="2"/>
        <v>1126.54</v>
      </c>
      <c r="H18" s="670">
        <f t="shared" si="2"/>
        <v>1126.54</v>
      </c>
    </row>
    <row r="19" spans="2:8" ht="14.25">
      <c r="B19" s="663"/>
      <c r="C19" s="665">
        <v>75814</v>
      </c>
      <c r="D19" s="666"/>
      <c r="E19" s="667" t="s">
        <v>204</v>
      </c>
      <c r="F19" s="668">
        <f t="shared" si="2"/>
        <v>0</v>
      </c>
      <c r="G19" s="668">
        <f t="shared" si="2"/>
        <v>1126.54</v>
      </c>
      <c r="H19" s="671">
        <f t="shared" si="2"/>
        <v>1126.54</v>
      </c>
    </row>
    <row r="20" spans="2:8" ht="24.75" thickBot="1">
      <c r="B20" s="661"/>
      <c r="C20" s="662"/>
      <c r="D20" s="405" t="s">
        <v>373</v>
      </c>
      <c r="E20" s="406" t="s">
        <v>374</v>
      </c>
      <c r="F20" s="426">
        <v>0</v>
      </c>
      <c r="G20" s="427">
        <v>1126.54</v>
      </c>
      <c r="H20" s="408">
        <f>F20+G20</f>
        <v>1126.54</v>
      </c>
    </row>
    <row r="21" spans="2:8" ht="16.5" thickBot="1">
      <c r="B21" s="416" t="s">
        <v>50</v>
      </c>
      <c r="C21" s="395"/>
      <c r="D21" s="395"/>
      <c r="E21" s="396" t="s">
        <v>39</v>
      </c>
      <c r="F21" s="397">
        <f>F22+F24</f>
        <v>25228</v>
      </c>
      <c r="G21" s="397">
        <f>G22+G24</f>
        <v>0</v>
      </c>
      <c r="H21" s="398">
        <f>H22+H24</f>
        <v>25228</v>
      </c>
    </row>
    <row r="22" spans="2:8" ht="42.75" customHeight="1">
      <c r="B22" s="399"/>
      <c r="C22" s="400" t="s">
        <v>51</v>
      </c>
      <c r="D22" s="400"/>
      <c r="E22" s="417" t="s">
        <v>210</v>
      </c>
      <c r="F22" s="402">
        <f>F23</f>
        <v>25178</v>
      </c>
      <c r="G22" s="402">
        <f>G23</f>
        <v>0</v>
      </c>
      <c r="H22" s="403">
        <f>H23</f>
        <v>25178</v>
      </c>
    </row>
    <row r="23" spans="2:8" ht="24">
      <c r="B23" s="418"/>
      <c r="C23" s="419"/>
      <c r="D23" s="419" t="s">
        <v>373</v>
      </c>
      <c r="E23" s="28" t="s">
        <v>374</v>
      </c>
      <c r="F23" s="228">
        <v>25178</v>
      </c>
      <c r="G23" s="420"/>
      <c r="H23" s="421">
        <f>F23+G23</f>
        <v>25178</v>
      </c>
    </row>
    <row r="24" spans="2:8" ht="14.25">
      <c r="B24" s="418"/>
      <c r="C24" s="422" t="s">
        <v>134</v>
      </c>
      <c r="D24" s="419"/>
      <c r="E24" s="423" t="s">
        <v>184</v>
      </c>
      <c r="F24" s="424">
        <f>F25</f>
        <v>50</v>
      </c>
      <c r="G24" s="424">
        <f>G25</f>
        <v>0</v>
      </c>
      <c r="H24" s="425">
        <f>H25</f>
        <v>50</v>
      </c>
    </row>
    <row r="25" spans="2:8" ht="24.75" thickBot="1">
      <c r="B25" s="489"/>
      <c r="C25" s="812"/>
      <c r="D25" s="812" t="s">
        <v>373</v>
      </c>
      <c r="E25" s="20" t="s">
        <v>374</v>
      </c>
      <c r="F25" s="226">
        <v>50</v>
      </c>
      <c r="G25" s="813"/>
      <c r="H25" s="491">
        <f>F25+G25</f>
        <v>50</v>
      </c>
    </row>
    <row r="26" spans="2:8" ht="16.5" thickBot="1">
      <c r="B26" s="394" t="s">
        <v>375</v>
      </c>
      <c r="C26" s="395"/>
      <c r="D26" s="395"/>
      <c r="E26" s="396" t="s">
        <v>287</v>
      </c>
      <c r="F26" s="380">
        <f>F27+F29+F31</f>
        <v>14198620</v>
      </c>
      <c r="G26" s="380">
        <f>G27+G29+G31</f>
        <v>0</v>
      </c>
      <c r="H26" s="814">
        <f>H27+H29+H31</f>
        <v>14198620</v>
      </c>
    </row>
    <row r="27" spans="2:8" ht="14.25">
      <c r="B27" s="428"/>
      <c r="C27" s="414" t="s">
        <v>290</v>
      </c>
      <c r="D27" s="400"/>
      <c r="E27" s="429" t="s">
        <v>288</v>
      </c>
      <c r="F27" s="402">
        <f>F28</f>
        <v>10769298</v>
      </c>
      <c r="G27" s="402">
        <f>G28</f>
        <v>0</v>
      </c>
      <c r="H27" s="403">
        <f>H28</f>
        <v>10769298</v>
      </c>
    </row>
    <row r="28" spans="2:8" ht="36">
      <c r="B28" s="418"/>
      <c r="C28" s="419"/>
      <c r="D28" s="419" t="s">
        <v>376</v>
      </c>
      <c r="E28" s="84" t="s">
        <v>289</v>
      </c>
      <c r="F28" s="228">
        <v>10769298</v>
      </c>
      <c r="G28" s="420"/>
      <c r="H28" s="421">
        <f>F28+G28</f>
        <v>10769298</v>
      </c>
    </row>
    <row r="29" spans="2:8" ht="28.5">
      <c r="B29" s="430"/>
      <c r="C29" s="422" t="s">
        <v>291</v>
      </c>
      <c r="D29" s="431"/>
      <c r="E29" s="432" t="s">
        <v>209</v>
      </c>
      <c r="F29" s="433">
        <f>F30</f>
        <v>3429122</v>
      </c>
      <c r="G29" s="433">
        <f>G30</f>
        <v>0</v>
      </c>
      <c r="H29" s="434">
        <f>H30</f>
        <v>3429122</v>
      </c>
    </row>
    <row r="30" spans="2:8" ht="24">
      <c r="B30" s="489"/>
      <c r="C30" s="419"/>
      <c r="D30" s="419" t="s">
        <v>373</v>
      </c>
      <c r="E30" s="28" t="s">
        <v>374</v>
      </c>
      <c r="F30" s="226">
        <v>3429122</v>
      </c>
      <c r="G30" s="490"/>
      <c r="H30" s="491">
        <f>F30+G30</f>
        <v>3429122</v>
      </c>
    </row>
    <row r="31" spans="2:8" ht="14.25">
      <c r="B31" s="418"/>
      <c r="C31" s="492" t="s">
        <v>388</v>
      </c>
      <c r="D31" s="467"/>
      <c r="E31" s="423" t="s">
        <v>386</v>
      </c>
      <c r="F31" s="433">
        <f>F32</f>
        <v>200</v>
      </c>
      <c r="G31" s="433">
        <f>G32</f>
        <v>0</v>
      </c>
      <c r="H31" s="434">
        <f>H32</f>
        <v>200</v>
      </c>
    </row>
    <row r="32" spans="2:8" ht="24.75" thickBot="1">
      <c r="B32" s="404"/>
      <c r="C32" s="405"/>
      <c r="D32" s="405" t="s">
        <v>373</v>
      </c>
      <c r="E32" s="406" t="s">
        <v>374</v>
      </c>
      <c r="F32" s="493">
        <v>200</v>
      </c>
      <c r="G32" s="407"/>
      <c r="H32" s="408">
        <f>F32+G32</f>
        <v>200</v>
      </c>
    </row>
    <row r="33" spans="2:8" ht="8.25" customHeight="1" thickBot="1">
      <c r="B33" s="435"/>
      <c r="C33" s="435"/>
      <c r="D33" s="435"/>
      <c r="E33" s="36"/>
      <c r="F33" s="436"/>
      <c r="G33" s="437"/>
      <c r="H33" s="437"/>
    </row>
    <row r="34" spans="2:8" ht="16.5" thickBot="1">
      <c r="B34" s="438"/>
      <c r="C34" s="438"/>
      <c r="D34" s="438"/>
      <c r="E34" s="439" t="s">
        <v>377</v>
      </c>
      <c r="F34" s="440">
        <f>F9+F12+F15+F18+F21+F26</f>
        <v>14910735.4</v>
      </c>
      <c r="G34" s="440">
        <f>G9+G12+G15+G18+G21+G26</f>
        <v>2300.54</v>
      </c>
      <c r="H34" s="440">
        <f>H9+H12+H15+H18+H21+H26</f>
        <v>14913035.94</v>
      </c>
    </row>
    <row r="35" spans="2:8" ht="15.75">
      <c r="B35" s="438"/>
      <c r="C35" s="438"/>
      <c r="D35" s="438"/>
      <c r="E35" s="441"/>
      <c r="F35" s="442"/>
      <c r="G35" s="443"/>
      <c r="H35" s="443"/>
    </row>
    <row r="36" spans="2:8" ht="17.25" customHeight="1">
      <c r="B36" s="438"/>
      <c r="C36" s="438"/>
      <c r="D36" s="438"/>
      <c r="F36" s="444"/>
      <c r="G36" s="443"/>
      <c r="H36" s="443"/>
    </row>
    <row r="37" spans="2:8" ht="18.75" customHeight="1" thickBot="1">
      <c r="B37" s="435"/>
      <c r="C37" s="838" t="s">
        <v>378</v>
      </c>
      <c r="D37" s="838"/>
      <c r="E37" s="838"/>
      <c r="F37" s="436"/>
      <c r="G37" s="35"/>
      <c r="H37" s="445"/>
    </row>
    <row r="38" spans="2:8" ht="24" customHeight="1" thickBot="1">
      <c r="B38" s="388" t="s">
        <v>0</v>
      </c>
      <c r="C38" s="389" t="s">
        <v>1</v>
      </c>
      <c r="D38" s="390" t="s">
        <v>2</v>
      </c>
      <c r="E38" s="391" t="s">
        <v>371</v>
      </c>
      <c r="F38" s="258" t="s">
        <v>323</v>
      </c>
      <c r="G38" s="446" t="s">
        <v>344</v>
      </c>
      <c r="H38" s="447" t="s">
        <v>345</v>
      </c>
    </row>
    <row r="39" spans="2:8" ht="18" customHeight="1" thickBot="1">
      <c r="B39" s="394" t="s">
        <v>65</v>
      </c>
      <c r="C39" s="135"/>
      <c r="D39" s="135"/>
      <c r="E39" s="515" t="s">
        <v>66</v>
      </c>
      <c r="F39" s="520">
        <f>F40</f>
        <v>616516.4</v>
      </c>
      <c r="G39" s="520">
        <f>G40</f>
        <v>0</v>
      </c>
      <c r="H39" s="521">
        <f>H40</f>
        <v>616516.4</v>
      </c>
    </row>
    <row r="40" spans="2:8" ht="18" customHeight="1">
      <c r="B40" s="508"/>
      <c r="C40" s="516" t="s">
        <v>200</v>
      </c>
      <c r="D40" s="151"/>
      <c r="E40" s="517" t="s">
        <v>41</v>
      </c>
      <c r="F40" s="465">
        <f>SUM(F41:F46)</f>
        <v>616516.4</v>
      </c>
      <c r="G40" s="465">
        <f>SUM(G41:G46)</f>
        <v>0</v>
      </c>
      <c r="H40" s="466">
        <f>SUM(H41:H46)</f>
        <v>616516.4</v>
      </c>
    </row>
    <row r="41" spans="2:8" ht="15.75" customHeight="1">
      <c r="B41" s="518"/>
      <c r="C41" s="519"/>
      <c r="D41" s="43" t="s">
        <v>93</v>
      </c>
      <c r="E41" s="28" t="s">
        <v>293</v>
      </c>
      <c r="F41" s="273">
        <v>8040</v>
      </c>
      <c r="G41" s="263"/>
      <c r="H41" s="421">
        <f aca="true" t="shared" si="3" ref="H41:H46">F41+G41</f>
        <v>8040</v>
      </c>
    </row>
    <row r="42" spans="2:8" ht="15.75" customHeight="1">
      <c r="B42" s="518"/>
      <c r="C42" s="519"/>
      <c r="D42" s="43" t="s">
        <v>95</v>
      </c>
      <c r="E42" s="28" t="s">
        <v>294</v>
      </c>
      <c r="F42" s="263">
        <v>1374.84</v>
      </c>
      <c r="G42" s="263"/>
      <c r="H42" s="421">
        <f t="shared" si="3"/>
        <v>1374.84</v>
      </c>
    </row>
    <row r="43" spans="2:8" ht="15.75" customHeight="1">
      <c r="B43" s="518"/>
      <c r="C43" s="519"/>
      <c r="D43" s="42">
        <v>4120</v>
      </c>
      <c r="E43" s="28" t="s">
        <v>295</v>
      </c>
      <c r="F43" s="273">
        <v>87.71</v>
      </c>
      <c r="G43" s="263"/>
      <c r="H43" s="421">
        <f t="shared" si="3"/>
        <v>87.71</v>
      </c>
    </row>
    <row r="44" spans="2:8" ht="15.75" customHeight="1">
      <c r="B44" s="518"/>
      <c r="C44" s="519"/>
      <c r="D44" s="43" t="s">
        <v>80</v>
      </c>
      <c r="E44" s="28" t="s">
        <v>296</v>
      </c>
      <c r="F44" s="263">
        <v>113.41</v>
      </c>
      <c r="G44" s="263"/>
      <c r="H44" s="421">
        <f t="shared" si="3"/>
        <v>113.41</v>
      </c>
    </row>
    <row r="45" spans="2:8" ht="15.75" customHeight="1">
      <c r="B45" s="518"/>
      <c r="C45" s="519"/>
      <c r="D45" s="43" t="s">
        <v>53</v>
      </c>
      <c r="E45" s="28" t="s">
        <v>299</v>
      </c>
      <c r="F45" s="273">
        <v>2472.6</v>
      </c>
      <c r="G45" s="263"/>
      <c r="H45" s="421">
        <f t="shared" si="3"/>
        <v>2472.6</v>
      </c>
    </row>
    <row r="46" spans="2:8" ht="15.75" customHeight="1" thickBot="1">
      <c r="B46" s="506"/>
      <c r="C46" s="522"/>
      <c r="D46" s="523" t="s">
        <v>85</v>
      </c>
      <c r="E46" s="406" t="s">
        <v>309</v>
      </c>
      <c r="F46" s="509">
        <v>604427.84</v>
      </c>
      <c r="G46" s="462"/>
      <c r="H46" s="408">
        <f t="shared" si="3"/>
        <v>604427.84</v>
      </c>
    </row>
    <row r="47" spans="2:8" ht="16.5" thickBot="1">
      <c r="B47" s="394" t="s">
        <v>45</v>
      </c>
      <c r="C47" s="395"/>
      <c r="D47" s="395"/>
      <c r="E47" s="396" t="s">
        <v>11</v>
      </c>
      <c r="F47" s="397">
        <f>F48</f>
        <v>69783</v>
      </c>
      <c r="G47" s="397">
        <f>G48</f>
        <v>1126.54</v>
      </c>
      <c r="H47" s="398">
        <f>H48</f>
        <v>70909.54000000001</v>
      </c>
    </row>
    <row r="48" spans="2:8" ht="15.75" customHeight="1">
      <c r="B48" s="399"/>
      <c r="C48" s="400" t="s">
        <v>46</v>
      </c>
      <c r="D48" s="400"/>
      <c r="E48" s="401" t="s">
        <v>372</v>
      </c>
      <c r="F48" s="402">
        <f>SUM(F49:F51)</f>
        <v>69783</v>
      </c>
      <c r="G48" s="402">
        <f>SUM(G49:G51)</f>
        <v>1126.54</v>
      </c>
      <c r="H48" s="403">
        <f>SUM(H49:H51)</f>
        <v>70909.54000000001</v>
      </c>
    </row>
    <row r="49" spans="2:8" ht="15.75" customHeight="1">
      <c r="B49" s="448"/>
      <c r="C49" s="449"/>
      <c r="D49" s="449">
        <v>4010</v>
      </c>
      <c r="E49" s="28" t="s">
        <v>379</v>
      </c>
      <c r="F49" s="271">
        <v>58383</v>
      </c>
      <c r="G49" s="343">
        <v>1126.54</v>
      </c>
      <c r="H49" s="421">
        <f>F49+G49</f>
        <v>59509.54</v>
      </c>
    </row>
    <row r="50" spans="2:8" ht="15.75" customHeight="1">
      <c r="B50" s="448"/>
      <c r="C50" s="449"/>
      <c r="D50" s="449">
        <v>4110</v>
      </c>
      <c r="E50" s="28" t="s">
        <v>380</v>
      </c>
      <c r="F50" s="271">
        <v>10000</v>
      </c>
      <c r="G50" s="450"/>
      <c r="H50" s="421">
        <f>F50+G50</f>
        <v>10000</v>
      </c>
    </row>
    <row r="51" spans="2:8" ht="15.75" customHeight="1" thickBot="1">
      <c r="B51" s="451"/>
      <c r="C51" s="452"/>
      <c r="D51" s="452">
        <v>4120</v>
      </c>
      <c r="E51" s="406" t="s">
        <v>381</v>
      </c>
      <c r="F51" s="453">
        <v>1400</v>
      </c>
      <c r="G51" s="454"/>
      <c r="H51" s="408">
        <f>F51+G51</f>
        <v>1400</v>
      </c>
    </row>
    <row r="52" spans="2:8" ht="34.5" customHeight="1" thickBot="1">
      <c r="B52" s="394" t="s">
        <v>47</v>
      </c>
      <c r="C52" s="395"/>
      <c r="D52" s="395"/>
      <c r="E52" s="455" t="s">
        <v>205</v>
      </c>
      <c r="F52" s="397">
        <f>F53</f>
        <v>588</v>
      </c>
      <c r="G52" s="397">
        <f>G53</f>
        <v>1174</v>
      </c>
      <c r="H52" s="398">
        <f>H53</f>
        <v>1762</v>
      </c>
    </row>
    <row r="53" spans="2:8" ht="16.5" customHeight="1">
      <c r="B53" s="399"/>
      <c r="C53" s="400" t="s">
        <v>48</v>
      </c>
      <c r="D53" s="400"/>
      <c r="E53" s="401" t="s">
        <v>17</v>
      </c>
      <c r="F53" s="402">
        <f>SUM(F54:F54)</f>
        <v>588</v>
      </c>
      <c r="G53" s="402">
        <f>SUM(G54:G54)</f>
        <v>1174</v>
      </c>
      <c r="H53" s="403">
        <f>SUM(H54:H54)</f>
        <v>1762</v>
      </c>
    </row>
    <row r="54" spans="2:8" ht="16.5" customHeight="1" thickBot="1">
      <c r="B54" s="815"/>
      <c r="C54" s="816"/>
      <c r="D54" s="817">
        <v>4010</v>
      </c>
      <c r="E54" s="20" t="s">
        <v>379</v>
      </c>
      <c r="F54" s="818">
        <v>588</v>
      </c>
      <c r="G54" s="818">
        <v>1174</v>
      </c>
      <c r="H54" s="491">
        <f>F54+G54</f>
        <v>1762</v>
      </c>
    </row>
    <row r="55" spans="2:8" ht="16.5" thickBot="1">
      <c r="B55" s="394" t="s">
        <v>50</v>
      </c>
      <c r="C55" s="395"/>
      <c r="D55" s="395"/>
      <c r="E55" s="396" t="s">
        <v>39</v>
      </c>
      <c r="F55" s="457">
        <f>F56+F58</f>
        <v>25228</v>
      </c>
      <c r="G55" s="457">
        <f>G56+G58</f>
        <v>0</v>
      </c>
      <c r="H55" s="458">
        <f>H56+H58</f>
        <v>25228</v>
      </c>
    </row>
    <row r="56" spans="2:8" ht="44.25" customHeight="1">
      <c r="B56" s="399"/>
      <c r="C56" s="400" t="s">
        <v>51</v>
      </c>
      <c r="D56" s="400"/>
      <c r="E56" s="417" t="s">
        <v>210</v>
      </c>
      <c r="F56" s="402">
        <f>F57</f>
        <v>25178</v>
      </c>
      <c r="G56" s="402">
        <f>G57</f>
        <v>0</v>
      </c>
      <c r="H56" s="403">
        <f>H57</f>
        <v>25178</v>
      </c>
    </row>
    <row r="57" spans="2:8" ht="14.25" customHeight="1">
      <c r="B57" s="448"/>
      <c r="C57" s="449"/>
      <c r="D57" s="449">
        <v>4130</v>
      </c>
      <c r="E57" s="28" t="s">
        <v>382</v>
      </c>
      <c r="F57" s="263">
        <v>25178</v>
      </c>
      <c r="G57" s="450"/>
      <c r="H57" s="421">
        <f>F57+G57</f>
        <v>25178</v>
      </c>
    </row>
    <row r="58" spans="2:8" ht="16.5" customHeight="1">
      <c r="B58" s="448"/>
      <c r="C58" s="422" t="s">
        <v>134</v>
      </c>
      <c r="D58" s="419"/>
      <c r="E58" s="459" t="s">
        <v>184</v>
      </c>
      <c r="F58" s="433">
        <f>F59</f>
        <v>50</v>
      </c>
      <c r="G58" s="433">
        <f>G59</f>
        <v>0</v>
      </c>
      <c r="H58" s="434">
        <f>H59</f>
        <v>50</v>
      </c>
    </row>
    <row r="59" spans="2:8" ht="16.5" customHeight="1" thickBot="1">
      <c r="B59" s="460"/>
      <c r="C59" s="452"/>
      <c r="D59" s="461" t="s">
        <v>131</v>
      </c>
      <c r="E59" s="406" t="s">
        <v>292</v>
      </c>
      <c r="F59" s="462">
        <v>50</v>
      </c>
      <c r="G59" s="456"/>
      <c r="H59" s="408">
        <f>F59+G59</f>
        <v>50</v>
      </c>
    </row>
    <row r="60" spans="2:8" ht="16.5" customHeight="1" thickBot="1">
      <c r="B60" s="394" t="s">
        <v>375</v>
      </c>
      <c r="C60" s="395"/>
      <c r="D60" s="395"/>
      <c r="E60" s="396" t="s">
        <v>287</v>
      </c>
      <c r="F60" s="463">
        <f>F61+F79+F95</f>
        <v>14198620</v>
      </c>
      <c r="G60" s="463">
        <f>G61+G79+G95</f>
        <v>0</v>
      </c>
      <c r="H60" s="464">
        <f>H61+H79+H95</f>
        <v>14198620</v>
      </c>
    </row>
    <row r="61" spans="2:8" ht="14.25" customHeight="1">
      <c r="B61" s="428"/>
      <c r="C61" s="400" t="s">
        <v>290</v>
      </c>
      <c r="D61" s="400"/>
      <c r="E61" s="429" t="s">
        <v>288</v>
      </c>
      <c r="F61" s="465">
        <f>SUM(F62:F78)</f>
        <v>10769298</v>
      </c>
      <c r="G61" s="465">
        <f>SUM(G62:G78)</f>
        <v>0</v>
      </c>
      <c r="H61" s="466">
        <f>SUM(H62:H78)</f>
        <v>10769298</v>
      </c>
    </row>
    <row r="62" spans="2:8" ht="15" customHeight="1">
      <c r="B62" s="448"/>
      <c r="C62" s="449"/>
      <c r="D62" s="43" t="s">
        <v>56</v>
      </c>
      <c r="E62" s="28" t="s">
        <v>304</v>
      </c>
      <c r="F62" s="273">
        <v>400</v>
      </c>
      <c r="G62" s="343"/>
      <c r="H62" s="421">
        <f aca="true" t="shared" si="4" ref="H62:H78">F62+G62</f>
        <v>400</v>
      </c>
    </row>
    <row r="63" spans="2:8" ht="15" customHeight="1">
      <c r="B63" s="448"/>
      <c r="C63" s="449"/>
      <c r="D63" s="42" t="s">
        <v>131</v>
      </c>
      <c r="E63" s="28" t="s">
        <v>292</v>
      </c>
      <c r="F63" s="263">
        <v>10678732</v>
      </c>
      <c r="G63" s="343">
        <v>-5050</v>
      </c>
      <c r="H63" s="421">
        <f t="shared" si="4"/>
        <v>10673682</v>
      </c>
    </row>
    <row r="64" spans="2:8" ht="15" customHeight="1">
      <c r="B64" s="448"/>
      <c r="C64" s="449"/>
      <c r="D64" s="42" t="s">
        <v>93</v>
      </c>
      <c r="E64" s="28" t="s">
        <v>293</v>
      </c>
      <c r="F64" s="263">
        <v>48200</v>
      </c>
      <c r="G64" s="343"/>
      <c r="H64" s="421">
        <f t="shared" si="4"/>
        <v>48200</v>
      </c>
    </row>
    <row r="65" spans="2:8" ht="15" customHeight="1">
      <c r="B65" s="448"/>
      <c r="C65" s="449"/>
      <c r="D65" s="43" t="s">
        <v>103</v>
      </c>
      <c r="E65" s="28" t="s">
        <v>305</v>
      </c>
      <c r="F65" s="263">
        <v>3150</v>
      </c>
      <c r="G65" s="343"/>
      <c r="H65" s="421">
        <f t="shared" si="4"/>
        <v>3150</v>
      </c>
    </row>
    <row r="66" spans="2:8" ht="15" customHeight="1">
      <c r="B66" s="448"/>
      <c r="C66" s="449"/>
      <c r="D66" s="42" t="s">
        <v>95</v>
      </c>
      <c r="E66" s="28" t="s">
        <v>294</v>
      </c>
      <c r="F66" s="263">
        <v>8850</v>
      </c>
      <c r="G66" s="343"/>
      <c r="H66" s="421">
        <f t="shared" si="4"/>
        <v>8850</v>
      </c>
    </row>
    <row r="67" spans="2:8" ht="15" customHeight="1">
      <c r="B67" s="448"/>
      <c r="C67" s="449"/>
      <c r="D67" s="43" t="s">
        <v>97</v>
      </c>
      <c r="E67" s="28" t="s">
        <v>295</v>
      </c>
      <c r="F67" s="263">
        <v>1260</v>
      </c>
      <c r="G67" s="343"/>
      <c r="H67" s="421">
        <f t="shared" si="4"/>
        <v>1260</v>
      </c>
    </row>
    <row r="68" spans="2:8" ht="15" customHeight="1">
      <c r="B68" s="448"/>
      <c r="C68" s="449"/>
      <c r="D68" s="42" t="s">
        <v>80</v>
      </c>
      <c r="E68" s="28" t="s">
        <v>296</v>
      </c>
      <c r="F68" s="263">
        <v>9000</v>
      </c>
      <c r="G68" s="343"/>
      <c r="H68" s="421">
        <f t="shared" si="4"/>
        <v>9000</v>
      </c>
    </row>
    <row r="69" spans="2:8" ht="15" customHeight="1">
      <c r="B69" s="448"/>
      <c r="C69" s="449"/>
      <c r="D69" s="43" t="s">
        <v>104</v>
      </c>
      <c r="E69" s="28" t="s">
        <v>297</v>
      </c>
      <c r="F69" s="263">
        <v>1000</v>
      </c>
      <c r="G69" s="343"/>
      <c r="H69" s="421">
        <f t="shared" si="4"/>
        <v>1000</v>
      </c>
    </row>
    <row r="70" spans="2:8" ht="15" customHeight="1">
      <c r="B70" s="448"/>
      <c r="C70" s="449"/>
      <c r="D70" s="43" t="s">
        <v>105</v>
      </c>
      <c r="E70" s="28" t="s">
        <v>298</v>
      </c>
      <c r="F70" s="263">
        <v>1000</v>
      </c>
      <c r="G70" s="343">
        <v>5000</v>
      </c>
      <c r="H70" s="421">
        <f t="shared" si="4"/>
        <v>6000</v>
      </c>
    </row>
    <row r="71" spans="2:8" ht="15" customHeight="1">
      <c r="B71" s="448"/>
      <c r="C71" s="449"/>
      <c r="D71" s="42" t="s">
        <v>132</v>
      </c>
      <c r="E71" s="28" t="s">
        <v>307</v>
      </c>
      <c r="F71" s="263">
        <v>320</v>
      </c>
      <c r="G71" s="343"/>
      <c r="H71" s="421">
        <f t="shared" si="4"/>
        <v>320</v>
      </c>
    </row>
    <row r="72" spans="2:8" ht="15" customHeight="1">
      <c r="B72" s="448"/>
      <c r="C72" s="449"/>
      <c r="D72" s="42" t="s">
        <v>53</v>
      </c>
      <c r="E72" s="28" t="s">
        <v>299</v>
      </c>
      <c r="F72" s="263">
        <v>13000</v>
      </c>
      <c r="G72" s="343"/>
      <c r="H72" s="421">
        <f t="shared" si="4"/>
        <v>13000</v>
      </c>
    </row>
    <row r="73" spans="2:8" ht="15" customHeight="1">
      <c r="B73" s="448"/>
      <c r="C73" s="449"/>
      <c r="D73" s="51">
        <v>4360</v>
      </c>
      <c r="E73" s="28" t="s">
        <v>300</v>
      </c>
      <c r="F73" s="263">
        <v>200</v>
      </c>
      <c r="G73" s="343"/>
      <c r="H73" s="421">
        <f t="shared" si="4"/>
        <v>200</v>
      </c>
    </row>
    <row r="74" spans="2:8" ht="21.75" customHeight="1">
      <c r="B74" s="448"/>
      <c r="C74" s="449"/>
      <c r="D74" s="51">
        <v>4400</v>
      </c>
      <c r="E74" s="84" t="s">
        <v>301</v>
      </c>
      <c r="F74" s="263">
        <v>1350</v>
      </c>
      <c r="G74" s="343"/>
      <c r="H74" s="421">
        <f t="shared" si="4"/>
        <v>1350</v>
      </c>
    </row>
    <row r="75" spans="2:8" ht="15" customHeight="1">
      <c r="B75" s="448"/>
      <c r="C75" s="449"/>
      <c r="D75" s="42" t="s">
        <v>100</v>
      </c>
      <c r="E75" s="28" t="s">
        <v>308</v>
      </c>
      <c r="F75" s="263">
        <v>300</v>
      </c>
      <c r="G75" s="343"/>
      <c r="H75" s="421">
        <f t="shared" si="4"/>
        <v>300</v>
      </c>
    </row>
    <row r="76" spans="2:8" ht="15" customHeight="1">
      <c r="B76" s="448"/>
      <c r="C76" s="449"/>
      <c r="D76" s="42">
        <v>4430</v>
      </c>
      <c r="E76" s="28" t="s">
        <v>309</v>
      </c>
      <c r="F76" s="263">
        <v>50</v>
      </c>
      <c r="G76" s="343">
        <v>50</v>
      </c>
      <c r="H76" s="421">
        <f t="shared" si="4"/>
        <v>100</v>
      </c>
    </row>
    <row r="77" spans="2:8" ht="19.5" customHeight="1">
      <c r="B77" s="448"/>
      <c r="C77" s="449"/>
      <c r="D77" s="42" t="s">
        <v>106</v>
      </c>
      <c r="E77" s="28" t="s">
        <v>302</v>
      </c>
      <c r="F77" s="263">
        <v>1186</v>
      </c>
      <c r="G77" s="343"/>
      <c r="H77" s="421">
        <f t="shared" si="4"/>
        <v>1186</v>
      </c>
    </row>
    <row r="78" spans="2:8" ht="15" customHeight="1">
      <c r="B78" s="448"/>
      <c r="C78" s="449"/>
      <c r="D78" s="51">
        <v>4700</v>
      </c>
      <c r="E78" s="28" t="s">
        <v>303</v>
      </c>
      <c r="F78" s="263">
        <v>1300</v>
      </c>
      <c r="G78" s="343"/>
      <c r="H78" s="421">
        <f t="shared" si="4"/>
        <v>1300</v>
      </c>
    </row>
    <row r="79" spans="2:8" ht="28.5">
      <c r="B79" s="448"/>
      <c r="C79" s="467" t="s">
        <v>291</v>
      </c>
      <c r="D79" s="51"/>
      <c r="E79" s="468" t="s">
        <v>209</v>
      </c>
      <c r="F79" s="469">
        <f>SUM(F80:F94)</f>
        <v>3429122</v>
      </c>
      <c r="G79" s="469">
        <f>SUM(G80:G94)</f>
        <v>0</v>
      </c>
      <c r="H79" s="470">
        <f>SUM(H80:H94)</f>
        <v>3429122</v>
      </c>
    </row>
    <row r="80" spans="2:8" ht="15" customHeight="1">
      <c r="B80" s="448"/>
      <c r="C80" s="449"/>
      <c r="D80" s="43" t="s">
        <v>56</v>
      </c>
      <c r="E80" s="28" t="s">
        <v>304</v>
      </c>
      <c r="F80" s="263">
        <v>460</v>
      </c>
      <c r="G80" s="450"/>
      <c r="H80" s="421">
        <f aca="true" t="shared" si="5" ref="H80:H96">F80+G80</f>
        <v>460</v>
      </c>
    </row>
    <row r="81" spans="2:8" ht="15" customHeight="1">
      <c r="B81" s="448"/>
      <c r="C81" s="449"/>
      <c r="D81" s="42" t="s">
        <v>131</v>
      </c>
      <c r="E81" s="28" t="s">
        <v>292</v>
      </c>
      <c r="F81" s="263">
        <v>3337376</v>
      </c>
      <c r="G81" s="450"/>
      <c r="H81" s="421">
        <f t="shared" si="5"/>
        <v>3337376</v>
      </c>
    </row>
    <row r="82" spans="2:8" ht="15" customHeight="1">
      <c r="B82" s="448"/>
      <c r="C82" s="449"/>
      <c r="D82" s="42" t="s">
        <v>93</v>
      </c>
      <c r="E82" s="28" t="s">
        <v>293</v>
      </c>
      <c r="F82" s="263">
        <v>59000</v>
      </c>
      <c r="G82" s="450"/>
      <c r="H82" s="421">
        <f t="shared" si="5"/>
        <v>59000</v>
      </c>
    </row>
    <row r="83" spans="2:8" ht="15" customHeight="1">
      <c r="B83" s="448"/>
      <c r="C83" s="449"/>
      <c r="D83" s="43" t="s">
        <v>103</v>
      </c>
      <c r="E83" s="28" t="s">
        <v>305</v>
      </c>
      <c r="F83" s="263">
        <v>4616</v>
      </c>
      <c r="G83" s="450"/>
      <c r="H83" s="421">
        <f t="shared" si="5"/>
        <v>4616</v>
      </c>
    </row>
    <row r="84" spans="2:8" ht="15" customHeight="1">
      <c r="B84" s="448"/>
      <c r="C84" s="449"/>
      <c r="D84" s="42" t="s">
        <v>95</v>
      </c>
      <c r="E84" s="28" t="s">
        <v>294</v>
      </c>
      <c r="F84" s="263">
        <v>12200</v>
      </c>
      <c r="G84" s="450"/>
      <c r="H84" s="421">
        <f t="shared" si="5"/>
        <v>12200</v>
      </c>
    </row>
    <row r="85" spans="2:8" ht="15" customHeight="1">
      <c r="B85" s="448"/>
      <c r="C85" s="449"/>
      <c r="D85" s="43" t="s">
        <v>97</v>
      </c>
      <c r="E85" s="28" t="s">
        <v>295</v>
      </c>
      <c r="F85" s="263">
        <v>1650</v>
      </c>
      <c r="G85" s="450"/>
      <c r="H85" s="421">
        <f t="shared" si="5"/>
        <v>1650</v>
      </c>
    </row>
    <row r="86" spans="2:8" ht="15" customHeight="1">
      <c r="B86" s="448"/>
      <c r="C86" s="449"/>
      <c r="D86" s="42">
        <v>4170</v>
      </c>
      <c r="E86" s="28" t="s">
        <v>306</v>
      </c>
      <c r="F86" s="263">
        <v>1000</v>
      </c>
      <c r="G86" s="450"/>
      <c r="H86" s="421">
        <f t="shared" si="5"/>
        <v>1000</v>
      </c>
    </row>
    <row r="87" spans="2:8" ht="15" customHeight="1">
      <c r="B87" s="448"/>
      <c r="C87" s="449"/>
      <c r="D87" s="42" t="s">
        <v>80</v>
      </c>
      <c r="E87" s="28" t="s">
        <v>296</v>
      </c>
      <c r="F87" s="263">
        <v>1000</v>
      </c>
      <c r="G87" s="450"/>
      <c r="H87" s="421">
        <f t="shared" si="5"/>
        <v>1000</v>
      </c>
    </row>
    <row r="88" spans="2:8" ht="15" customHeight="1">
      <c r="B88" s="448"/>
      <c r="C88" s="449"/>
      <c r="D88" s="43" t="s">
        <v>104</v>
      </c>
      <c r="E88" s="28" t="s">
        <v>297</v>
      </c>
      <c r="F88" s="263">
        <v>760</v>
      </c>
      <c r="G88" s="450"/>
      <c r="H88" s="421">
        <f t="shared" si="5"/>
        <v>760</v>
      </c>
    </row>
    <row r="89" spans="2:8" ht="15" customHeight="1">
      <c r="B89" s="448"/>
      <c r="C89" s="449"/>
      <c r="D89" s="42" t="s">
        <v>132</v>
      </c>
      <c r="E89" s="28" t="s">
        <v>307</v>
      </c>
      <c r="F89" s="263">
        <v>350</v>
      </c>
      <c r="G89" s="450"/>
      <c r="H89" s="421">
        <f t="shared" si="5"/>
        <v>350</v>
      </c>
    </row>
    <row r="90" spans="2:8" ht="15" customHeight="1">
      <c r="B90" s="448"/>
      <c r="C90" s="449"/>
      <c r="D90" s="42" t="s">
        <v>53</v>
      </c>
      <c r="E90" s="28" t="s">
        <v>299</v>
      </c>
      <c r="F90" s="263">
        <v>8200</v>
      </c>
      <c r="G90" s="450"/>
      <c r="H90" s="421">
        <f t="shared" si="5"/>
        <v>8200</v>
      </c>
    </row>
    <row r="91" spans="2:8" ht="24">
      <c r="B91" s="448"/>
      <c r="C91" s="449"/>
      <c r="D91" s="51">
        <v>4400</v>
      </c>
      <c r="E91" s="84" t="s">
        <v>301</v>
      </c>
      <c r="F91" s="263">
        <v>210</v>
      </c>
      <c r="G91" s="450"/>
      <c r="H91" s="421">
        <f t="shared" si="5"/>
        <v>210</v>
      </c>
    </row>
    <row r="92" spans="2:8" ht="15" customHeight="1">
      <c r="B92" s="448"/>
      <c r="C92" s="449"/>
      <c r="D92" s="42" t="s">
        <v>100</v>
      </c>
      <c r="E92" s="28" t="s">
        <v>308</v>
      </c>
      <c r="F92" s="263">
        <v>500</v>
      </c>
      <c r="G92" s="450"/>
      <c r="H92" s="421">
        <f t="shared" si="5"/>
        <v>500</v>
      </c>
    </row>
    <row r="93" spans="2:8" ht="15" customHeight="1">
      <c r="B93" s="448"/>
      <c r="C93" s="449"/>
      <c r="D93" s="42">
        <v>4430</v>
      </c>
      <c r="E93" s="28" t="s">
        <v>309</v>
      </c>
      <c r="F93" s="263">
        <v>100</v>
      </c>
      <c r="G93" s="450"/>
      <c r="H93" s="421">
        <f t="shared" si="5"/>
        <v>100</v>
      </c>
    </row>
    <row r="94" spans="2:8" ht="15" customHeight="1">
      <c r="B94" s="448"/>
      <c r="C94" s="449"/>
      <c r="D94" s="51">
        <v>4700</v>
      </c>
      <c r="E94" s="28" t="s">
        <v>303</v>
      </c>
      <c r="F94" s="263">
        <v>1700</v>
      </c>
      <c r="G94" s="450"/>
      <c r="H94" s="421">
        <f t="shared" si="5"/>
        <v>1700</v>
      </c>
    </row>
    <row r="95" spans="2:8" ht="15" customHeight="1">
      <c r="B95" s="448"/>
      <c r="C95" s="422" t="s">
        <v>388</v>
      </c>
      <c r="D95" s="422"/>
      <c r="E95" s="459" t="s">
        <v>386</v>
      </c>
      <c r="F95" s="494">
        <f>F96</f>
        <v>200</v>
      </c>
      <c r="G95" s="494">
        <f>G96</f>
        <v>0</v>
      </c>
      <c r="H95" s="495">
        <f>H96</f>
        <v>200</v>
      </c>
    </row>
    <row r="96" spans="2:8" ht="15" customHeight="1" thickBot="1">
      <c r="B96" s="451"/>
      <c r="C96" s="452"/>
      <c r="D96" s="461" t="s">
        <v>80</v>
      </c>
      <c r="E96" s="406" t="s">
        <v>296</v>
      </c>
      <c r="F96" s="496">
        <v>200</v>
      </c>
      <c r="G96" s="456"/>
      <c r="H96" s="408">
        <f t="shared" si="5"/>
        <v>200</v>
      </c>
    </row>
    <row r="97" spans="2:6" ht="6" customHeight="1" thickBot="1">
      <c r="B97" s="471"/>
      <c r="C97" s="471"/>
      <c r="D97" s="471"/>
      <c r="E97" s="36"/>
      <c r="F97" s="436"/>
    </row>
    <row r="98" spans="2:8" ht="16.5" thickBot="1">
      <c r="B98" s="472"/>
      <c r="C98" s="472"/>
      <c r="D98" s="473"/>
      <c r="E98" s="474" t="s">
        <v>377</v>
      </c>
      <c r="F98" s="475">
        <f>F39+F47+F52+F55+F60</f>
        <v>14910735.4</v>
      </c>
      <c r="G98" s="475">
        <f>G39+G47+G52+G55+G60</f>
        <v>2300.54</v>
      </c>
      <c r="H98" s="475">
        <f>H39+H47+H52+H55+H60</f>
        <v>14913035.94</v>
      </c>
    </row>
    <row r="99" spans="2:6" ht="15.75">
      <c r="B99" s="472"/>
      <c r="C99" s="472"/>
      <c r="D99" s="473"/>
      <c r="E99" s="441"/>
      <c r="F99" s="476"/>
    </row>
    <row r="100" spans="2:8" ht="26.25" customHeight="1">
      <c r="B100" s="477"/>
      <c r="C100" s="837" t="s">
        <v>383</v>
      </c>
      <c r="D100" s="837"/>
      <c r="E100" s="837"/>
      <c r="F100" s="837"/>
      <c r="G100" s="837"/>
      <c r="H100" s="837"/>
    </row>
    <row r="101" spans="2:7" ht="6" customHeight="1" thickBot="1">
      <c r="B101" s="478"/>
      <c r="C101" s="478"/>
      <c r="D101" s="478"/>
      <c r="E101" s="479"/>
      <c r="F101" s="37"/>
      <c r="G101" s="35"/>
    </row>
    <row r="102" spans="2:8" ht="26.25" thickBot="1">
      <c r="B102" s="388" t="s">
        <v>0</v>
      </c>
      <c r="C102" s="389" t="s">
        <v>1</v>
      </c>
      <c r="D102" s="390" t="s">
        <v>2</v>
      </c>
      <c r="E102" s="391" t="s">
        <v>371</v>
      </c>
      <c r="F102" s="392" t="s">
        <v>323</v>
      </c>
      <c r="G102" s="283" t="s">
        <v>344</v>
      </c>
      <c r="H102" s="393" t="s">
        <v>345</v>
      </c>
    </row>
    <row r="103" spans="2:8" ht="18" customHeight="1">
      <c r="B103" s="480" t="s">
        <v>375</v>
      </c>
      <c r="C103" s="480" t="s">
        <v>291</v>
      </c>
      <c r="D103" s="481" t="s">
        <v>16</v>
      </c>
      <c r="E103" s="482" t="s">
        <v>283</v>
      </c>
      <c r="F103" s="483">
        <v>20000</v>
      </c>
      <c r="G103" s="349"/>
      <c r="H103" s="484">
        <f>F103+G103</f>
        <v>20000</v>
      </c>
    </row>
    <row r="104" spans="2:8" ht="18" customHeight="1">
      <c r="B104" s="485" t="s">
        <v>375</v>
      </c>
      <c r="C104" s="485" t="s">
        <v>291</v>
      </c>
      <c r="D104" s="486" t="s">
        <v>226</v>
      </c>
      <c r="E104" s="84" t="s">
        <v>250</v>
      </c>
      <c r="F104" s="487">
        <v>1000</v>
      </c>
      <c r="G104" s="343"/>
      <c r="H104" s="488">
        <f>F104+G104</f>
        <v>1000</v>
      </c>
    </row>
    <row r="105" spans="2:8" ht="18" customHeight="1">
      <c r="B105" s="485" t="s">
        <v>375</v>
      </c>
      <c r="C105" s="485" t="s">
        <v>291</v>
      </c>
      <c r="D105" s="486" t="s">
        <v>384</v>
      </c>
      <c r="E105" s="84" t="s">
        <v>385</v>
      </c>
      <c r="F105" s="487">
        <v>17400</v>
      </c>
      <c r="G105" s="343"/>
      <c r="H105" s="488">
        <f>F105+G105</f>
        <v>17400</v>
      </c>
    </row>
  </sheetData>
  <sheetProtection/>
  <mergeCells count="4">
    <mergeCell ref="C5:G5"/>
    <mergeCell ref="C7:E7"/>
    <mergeCell ref="C37:E37"/>
    <mergeCell ref="C100:H100"/>
  </mergeCells>
  <printOptions/>
  <pageMargins left="0.11811023622047245" right="0.11811023622047245" top="0.5511811023622047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34">
      <selection activeCell="A51" sqref="A51:I5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4" t="s">
        <v>445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1"/>
      <c r="C2" s="31"/>
      <c r="D2" s="529"/>
      <c r="E2" s="31"/>
      <c r="F2" s="31"/>
      <c r="G2" s="31"/>
      <c r="H2" s="104" t="s">
        <v>394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30"/>
      <c r="H3" s="104" t="s">
        <v>395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531"/>
      <c r="C4" s="532" t="s">
        <v>397</v>
      </c>
      <c r="D4" s="532"/>
      <c r="E4" s="532"/>
      <c r="F4" s="532"/>
      <c r="G4" s="532"/>
      <c r="H4" s="533"/>
      <c r="I4" s="531"/>
      <c r="J4" s="531"/>
      <c r="K4" s="531"/>
      <c r="L4" s="531"/>
      <c r="M4" s="531"/>
      <c r="N4" s="531"/>
      <c r="O4" s="531"/>
      <c r="P4" s="531"/>
      <c r="Q4" s="531"/>
    </row>
    <row r="5" spans="1:16" ht="12" customHeight="1" thickBot="1">
      <c r="A5" s="531"/>
      <c r="B5" s="531"/>
      <c r="C5" s="531"/>
      <c r="D5" s="531"/>
      <c r="E5" s="531"/>
      <c r="F5" s="531"/>
      <c r="G5" s="531"/>
      <c r="H5" s="531"/>
      <c r="I5" s="534" t="s">
        <v>398</v>
      </c>
      <c r="J5" s="531"/>
      <c r="K5" s="531"/>
      <c r="L5" s="531"/>
      <c r="M5" s="531"/>
      <c r="N5" s="531"/>
      <c r="O5" s="531"/>
      <c r="P5" s="531"/>
    </row>
    <row r="6" spans="1:9" ht="84.75" thickBot="1">
      <c r="A6" s="535" t="s">
        <v>0</v>
      </c>
      <c r="B6" s="536" t="s">
        <v>1</v>
      </c>
      <c r="C6" s="390" t="s">
        <v>2</v>
      </c>
      <c r="D6" s="536" t="s">
        <v>44</v>
      </c>
      <c r="E6" s="537" t="s">
        <v>399</v>
      </c>
      <c r="F6" s="537" t="s">
        <v>344</v>
      </c>
      <c r="G6" s="537" t="s">
        <v>400</v>
      </c>
      <c r="H6" s="538" t="s">
        <v>401</v>
      </c>
      <c r="I6" s="539" t="s">
        <v>402</v>
      </c>
    </row>
    <row r="7" spans="1:9" ht="9.75" customHeight="1">
      <c r="A7" s="540">
        <v>1</v>
      </c>
      <c r="B7" s="541">
        <v>2</v>
      </c>
      <c r="C7" s="541">
        <v>3</v>
      </c>
      <c r="D7" s="541">
        <v>4</v>
      </c>
      <c r="E7" s="541">
        <v>5</v>
      </c>
      <c r="F7" s="541">
        <v>6</v>
      </c>
      <c r="G7" s="541">
        <v>7</v>
      </c>
      <c r="H7" s="542">
        <v>8</v>
      </c>
      <c r="I7" s="543">
        <v>9</v>
      </c>
    </row>
    <row r="8" spans="1:9" ht="16.5" customHeight="1">
      <c r="A8" s="544" t="s">
        <v>65</v>
      </c>
      <c r="B8" s="545"/>
      <c r="C8" s="545"/>
      <c r="D8" s="546" t="s">
        <v>66</v>
      </c>
      <c r="E8" s="547">
        <f>E9</f>
        <v>140000</v>
      </c>
      <c r="F8" s="547">
        <f>F9</f>
        <v>67000</v>
      </c>
      <c r="G8" s="547">
        <f>G9</f>
        <v>207000</v>
      </c>
      <c r="H8" s="548"/>
      <c r="I8" s="87"/>
    </row>
    <row r="9" spans="1:9" ht="16.5" customHeight="1">
      <c r="A9" s="549"/>
      <c r="B9" s="550" t="s">
        <v>67</v>
      </c>
      <c r="C9" s="551"/>
      <c r="D9" s="552" t="s">
        <v>403</v>
      </c>
      <c r="E9" s="553">
        <f>SUM(E10:E12)</f>
        <v>140000</v>
      </c>
      <c r="F9" s="553">
        <f>SUM(F10:F12)</f>
        <v>67000</v>
      </c>
      <c r="G9" s="553">
        <f>SUM(G10:G12)</f>
        <v>207000</v>
      </c>
      <c r="H9" s="554"/>
      <c r="I9" s="87"/>
    </row>
    <row r="10" spans="1:9" ht="16.5" customHeight="1">
      <c r="A10" s="549"/>
      <c r="B10" s="555"/>
      <c r="C10" s="556">
        <v>6050</v>
      </c>
      <c r="D10" s="557" t="s">
        <v>404</v>
      </c>
      <c r="E10" s="558">
        <v>35000</v>
      </c>
      <c r="F10" s="558">
        <v>17000</v>
      </c>
      <c r="G10" s="558">
        <f>E10+F10</f>
        <v>52000</v>
      </c>
      <c r="H10" s="559" t="s">
        <v>405</v>
      </c>
      <c r="I10" s="560" t="s">
        <v>406</v>
      </c>
    </row>
    <row r="11" spans="1:9" ht="16.5" customHeight="1">
      <c r="A11" s="549"/>
      <c r="B11" s="555"/>
      <c r="C11" s="556">
        <v>6050</v>
      </c>
      <c r="D11" s="557" t="s">
        <v>404</v>
      </c>
      <c r="E11" s="558">
        <v>100000</v>
      </c>
      <c r="F11" s="558">
        <v>30000</v>
      </c>
      <c r="G11" s="558">
        <f>E11+F11</f>
        <v>130000</v>
      </c>
      <c r="H11" s="559" t="s">
        <v>407</v>
      </c>
      <c r="I11" s="560" t="s">
        <v>406</v>
      </c>
    </row>
    <row r="12" spans="1:9" ht="24">
      <c r="A12" s="549"/>
      <c r="B12" s="555"/>
      <c r="C12" s="556">
        <v>6050</v>
      </c>
      <c r="D12" s="557" t="s">
        <v>404</v>
      </c>
      <c r="E12" s="558">
        <v>5000</v>
      </c>
      <c r="F12" s="558">
        <v>20000</v>
      </c>
      <c r="G12" s="558">
        <f>E12+F12</f>
        <v>25000</v>
      </c>
      <c r="H12" s="561" t="s">
        <v>408</v>
      </c>
      <c r="I12" s="560" t="s">
        <v>406</v>
      </c>
    </row>
    <row r="13" spans="1:9" ht="15.75" customHeight="1">
      <c r="A13" s="562">
        <v>600</v>
      </c>
      <c r="B13" s="563"/>
      <c r="C13" s="563"/>
      <c r="D13" s="546" t="s">
        <v>68</v>
      </c>
      <c r="E13" s="564">
        <f>E14+E16</f>
        <v>5546500</v>
      </c>
      <c r="F13" s="564">
        <f>F14+F16</f>
        <v>53000</v>
      </c>
      <c r="G13" s="564">
        <f>G14+G16</f>
        <v>5599500</v>
      </c>
      <c r="H13" s="565"/>
      <c r="I13" s="87"/>
    </row>
    <row r="14" spans="1:9" ht="17.25" customHeight="1">
      <c r="A14" s="562"/>
      <c r="B14" s="551">
        <v>60014</v>
      </c>
      <c r="C14" s="551"/>
      <c r="D14" s="552" t="s">
        <v>69</v>
      </c>
      <c r="E14" s="553">
        <f>E15</f>
        <v>300000</v>
      </c>
      <c r="F14" s="553">
        <f>F15</f>
        <v>44500</v>
      </c>
      <c r="G14" s="553">
        <f>G15</f>
        <v>344500</v>
      </c>
      <c r="H14" s="565"/>
      <c r="I14" s="87"/>
    </row>
    <row r="15" spans="1:9" ht="33.75" customHeight="1">
      <c r="A15" s="562"/>
      <c r="B15" s="563"/>
      <c r="C15" s="556">
        <v>6300</v>
      </c>
      <c r="D15" s="557" t="s">
        <v>252</v>
      </c>
      <c r="E15" s="566">
        <v>300000</v>
      </c>
      <c r="F15" s="566">
        <v>44500</v>
      </c>
      <c r="G15" s="558">
        <f>E15+F15</f>
        <v>344500</v>
      </c>
      <c r="H15" s="559" t="s">
        <v>409</v>
      </c>
      <c r="I15" s="567" t="s">
        <v>410</v>
      </c>
    </row>
    <row r="16" spans="1:9" ht="17.25" customHeight="1">
      <c r="A16" s="549"/>
      <c r="B16" s="551">
        <v>60016</v>
      </c>
      <c r="C16" s="551"/>
      <c r="D16" s="552" t="s">
        <v>162</v>
      </c>
      <c r="E16" s="568">
        <f>SUM(E17:E27)</f>
        <v>5246500</v>
      </c>
      <c r="F16" s="568">
        <f>SUM(F17:F27)</f>
        <v>8500</v>
      </c>
      <c r="G16" s="568">
        <f>SUM(G17:G27)</f>
        <v>5255000</v>
      </c>
      <c r="H16" s="569"/>
      <c r="I16" s="570"/>
    </row>
    <row r="17" spans="1:9" ht="17.25" customHeight="1">
      <c r="A17" s="571"/>
      <c r="B17" s="572"/>
      <c r="C17" s="573">
        <v>6050</v>
      </c>
      <c r="D17" s="557" t="s">
        <v>404</v>
      </c>
      <c r="E17" s="558">
        <v>520000</v>
      </c>
      <c r="F17" s="558"/>
      <c r="G17" s="558">
        <f aca="true" t="shared" si="0" ref="G17:G27">E17+F17</f>
        <v>520000</v>
      </c>
      <c r="H17" s="569" t="s">
        <v>411</v>
      </c>
      <c r="I17" s="560" t="s">
        <v>406</v>
      </c>
    </row>
    <row r="18" spans="1:9" ht="17.25" customHeight="1">
      <c r="A18" s="571"/>
      <c r="B18" s="572"/>
      <c r="C18" s="573">
        <v>6050</v>
      </c>
      <c r="D18" s="557" t="s">
        <v>404</v>
      </c>
      <c r="E18" s="558">
        <v>520000</v>
      </c>
      <c r="F18" s="558"/>
      <c r="G18" s="558">
        <f t="shared" si="0"/>
        <v>520000</v>
      </c>
      <c r="H18" s="569" t="s">
        <v>412</v>
      </c>
      <c r="I18" s="560" t="s">
        <v>406</v>
      </c>
    </row>
    <row r="19" spans="1:9" ht="17.25" customHeight="1">
      <c r="A19" s="571"/>
      <c r="B19" s="572"/>
      <c r="C19" s="573">
        <v>6050</v>
      </c>
      <c r="D19" s="557" t="s">
        <v>404</v>
      </c>
      <c r="E19" s="558">
        <v>300000</v>
      </c>
      <c r="F19" s="558">
        <v>-110000</v>
      </c>
      <c r="G19" s="558">
        <f t="shared" si="0"/>
        <v>190000</v>
      </c>
      <c r="H19" s="569" t="s">
        <v>413</v>
      </c>
      <c r="I19" s="560" t="s">
        <v>406</v>
      </c>
    </row>
    <row r="20" spans="1:9" ht="17.25" customHeight="1">
      <c r="A20" s="571"/>
      <c r="B20" s="572"/>
      <c r="C20" s="573">
        <v>6050</v>
      </c>
      <c r="D20" s="557" t="s">
        <v>404</v>
      </c>
      <c r="E20" s="558">
        <v>305000</v>
      </c>
      <c r="F20" s="558"/>
      <c r="G20" s="558">
        <f t="shared" si="0"/>
        <v>305000</v>
      </c>
      <c r="H20" s="569" t="s">
        <v>414</v>
      </c>
      <c r="I20" s="560" t="s">
        <v>406</v>
      </c>
    </row>
    <row r="21" spans="1:9" ht="17.25" customHeight="1">
      <c r="A21" s="571"/>
      <c r="B21" s="572"/>
      <c r="C21" s="573">
        <v>6050</v>
      </c>
      <c r="D21" s="557" t="s">
        <v>404</v>
      </c>
      <c r="E21" s="558">
        <v>400000</v>
      </c>
      <c r="F21" s="558"/>
      <c r="G21" s="558">
        <f t="shared" si="0"/>
        <v>400000</v>
      </c>
      <c r="H21" s="569" t="s">
        <v>415</v>
      </c>
      <c r="I21" s="560" t="s">
        <v>406</v>
      </c>
    </row>
    <row r="22" spans="1:9" ht="17.25" customHeight="1">
      <c r="A22" s="571"/>
      <c r="B22" s="572"/>
      <c r="C22" s="573">
        <v>6050</v>
      </c>
      <c r="D22" s="557" t="s">
        <v>404</v>
      </c>
      <c r="E22" s="558">
        <v>245000</v>
      </c>
      <c r="F22" s="558"/>
      <c r="G22" s="558">
        <f t="shared" si="0"/>
        <v>245000</v>
      </c>
      <c r="H22" s="569" t="s">
        <v>416</v>
      </c>
      <c r="I22" s="560" t="s">
        <v>406</v>
      </c>
    </row>
    <row r="23" spans="1:9" ht="17.25" customHeight="1">
      <c r="A23" s="571"/>
      <c r="B23" s="572"/>
      <c r="C23" s="573">
        <v>6050</v>
      </c>
      <c r="D23" s="557" t="s">
        <v>404</v>
      </c>
      <c r="E23" s="558">
        <v>355000</v>
      </c>
      <c r="F23" s="558"/>
      <c r="G23" s="558">
        <f t="shared" si="0"/>
        <v>355000</v>
      </c>
      <c r="H23" s="569" t="s">
        <v>417</v>
      </c>
      <c r="I23" s="560" t="s">
        <v>406</v>
      </c>
    </row>
    <row r="24" spans="1:9" ht="17.25" customHeight="1">
      <c r="A24" s="571"/>
      <c r="B24" s="572"/>
      <c r="C24" s="573">
        <v>6050</v>
      </c>
      <c r="D24" s="557" t="s">
        <v>404</v>
      </c>
      <c r="E24" s="558">
        <v>1755000</v>
      </c>
      <c r="F24" s="558"/>
      <c r="G24" s="558">
        <f t="shared" si="0"/>
        <v>1755000</v>
      </c>
      <c r="H24" s="569" t="s">
        <v>418</v>
      </c>
      <c r="I24" s="560" t="s">
        <v>406</v>
      </c>
    </row>
    <row r="25" spans="1:9" ht="17.25" customHeight="1">
      <c r="A25" s="571"/>
      <c r="B25" s="572"/>
      <c r="C25" s="573">
        <v>6050</v>
      </c>
      <c r="D25" s="557" t="s">
        <v>404</v>
      </c>
      <c r="E25" s="558">
        <v>816500</v>
      </c>
      <c r="F25" s="558"/>
      <c r="G25" s="558">
        <f t="shared" si="0"/>
        <v>816500</v>
      </c>
      <c r="H25" s="569" t="s">
        <v>419</v>
      </c>
      <c r="I25" s="560" t="s">
        <v>406</v>
      </c>
    </row>
    <row r="26" spans="1:9" ht="24">
      <c r="A26" s="571"/>
      <c r="B26" s="572"/>
      <c r="C26" s="573">
        <v>6050</v>
      </c>
      <c r="D26" s="557" t="s">
        <v>404</v>
      </c>
      <c r="E26" s="558">
        <v>30000</v>
      </c>
      <c r="F26" s="558"/>
      <c r="G26" s="558">
        <f t="shared" si="0"/>
        <v>30000</v>
      </c>
      <c r="H26" s="561" t="s">
        <v>408</v>
      </c>
      <c r="I26" s="560" t="s">
        <v>406</v>
      </c>
    </row>
    <row r="27" spans="1:9" ht="24">
      <c r="A27" s="549"/>
      <c r="B27" s="577"/>
      <c r="C27" s="556">
        <v>6050</v>
      </c>
      <c r="D27" s="557" t="s">
        <v>404</v>
      </c>
      <c r="E27" s="558">
        <v>0</v>
      </c>
      <c r="F27" s="558">
        <v>118500</v>
      </c>
      <c r="G27" s="558">
        <f t="shared" si="0"/>
        <v>118500</v>
      </c>
      <c r="H27" s="569" t="s">
        <v>460</v>
      </c>
      <c r="I27" s="560" t="s">
        <v>406</v>
      </c>
    </row>
    <row r="28" spans="1:9" ht="16.5" customHeight="1">
      <c r="A28" s="562">
        <v>750</v>
      </c>
      <c r="B28" s="574"/>
      <c r="C28" s="574"/>
      <c r="D28" s="575" t="s">
        <v>11</v>
      </c>
      <c r="E28" s="564">
        <f>E29</f>
        <v>40000</v>
      </c>
      <c r="F28" s="564"/>
      <c r="G28" s="564">
        <f>G29</f>
        <v>40000</v>
      </c>
      <c r="H28" s="576"/>
      <c r="I28" s="87"/>
    </row>
    <row r="29" spans="1:9" ht="16.5" customHeight="1">
      <c r="A29" s="549"/>
      <c r="B29" s="551">
        <v>75023</v>
      </c>
      <c r="C29" s="551"/>
      <c r="D29" s="552" t="s">
        <v>70</v>
      </c>
      <c r="E29" s="553">
        <f>E30</f>
        <v>40000</v>
      </c>
      <c r="F29" s="553"/>
      <c r="G29" s="553">
        <f>G30</f>
        <v>40000</v>
      </c>
      <c r="H29" s="554"/>
      <c r="I29" s="87"/>
    </row>
    <row r="30" spans="1:9" ht="24">
      <c r="A30" s="549"/>
      <c r="B30" s="577"/>
      <c r="C30" s="556">
        <v>6060</v>
      </c>
      <c r="D30" s="557" t="s">
        <v>420</v>
      </c>
      <c r="E30" s="558">
        <v>40000</v>
      </c>
      <c r="F30" s="558"/>
      <c r="G30" s="558">
        <f>E30+F30</f>
        <v>40000</v>
      </c>
      <c r="H30" s="559" t="s">
        <v>421</v>
      </c>
      <c r="I30" s="560" t="s">
        <v>406</v>
      </c>
    </row>
    <row r="31" spans="1:9" ht="25.5">
      <c r="A31" s="562">
        <v>754</v>
      </c>
      <c r="B31" s="574"/>
      <c r="C31" s="574"/>
      <c r="D31" s="578" t="s">
        <v>18</v>
      </c>
      <c r="E31" s="564">
        <f aca="true" t="shared" si="1" ref="E31:G32">E32</f>
        <v>2500</v>
      </c>
      <c r="F31" s="564">
        <f t="shared" si="1"/>
        <v>0</v>
      </c>
      <c r="G31" s="564">
        <f t="shared" si="1"/>
        <v>2500</v>
      </c>
      <c r="H31" s="559"/>
      <c r="I31" s="560"/>
    </row>
    <row r="32" spans="1:9" ht="16.5" customHeight="1">
      <c r="A32" s="549"/>
      <c r="B32" s="124" t="s">
        <v>110</v>
      </c>
      <c r="C32" s="123"/>
      <c r="D32" s="125" t="s">
        <v>175</v>
      </c>
      <c r="E32" s="553">
        <f t="shared" si="1"/>
        <v>2500</v>
      </c>
      <c r="F32" s="553">
        <f t="shared" si="1"/>
        <v>0</v>
      </c>
      <c r="G32" s="553">
        <f t="shared" si="1"/>
        <v>2500</v>
      </c>
      <c r="H32" s="559"/>
      <c r="I32" s="560"/>
    </row>
    <row r="33" spans="1:9" ht="24" customHeight="1">
      <c r="A33" s="549"/>
      <c r="B33" s="124"/>
      <c r="C33" s="556">
        <v>6050</v>
      </c>
      <c r="D33" s="557" t="s">
        <v>404</v>
      </c>
      <c r="E33" s="566">
        <v>2500</v>
      </c>
      <c r="F33" s="566"/>
      <c r="G33" s="558">
        <f>E33+F33</f>
        <v>2500</v>
      </c>
      <c r="H33" s="559" t="s">
        <v>422</v>
      </c>
      <c r="I33" s="560" t="s">
        <v>406</v>
      </c>
    </row>
    <row r="34" spans="1:9" ht="18" customHeight="1">
      <c r="A34" s="162" t="s">
        <v>118</v>
      </c>
      <c r="B34" s="163"/>
      <c r="C34" s="579"/>
      <c r="D34" s="575" t="s">
        <v>36</v>
      </c>
      <c r="E34" s="564">
        <f>E35</f>
        <v>60000</v>
      </c>
      <c r="F34" s="564"/>
      <c r="G34" s="564">
        <f>G35</f>
        <v>60000</v>
      </c>
      <c r="H34" s="559"/>
      <c r="I34" s="560"/>
    </row>
    <row r="35" spans="1:9" ht="18" customHeight="1">
      <c r="A35" s="162"/>
      <c r="B35" s="151" t="s">
        <v>119</v>
      </c>
      <c r="C35" s="580"/>
      <c r="D35" s="121" t="s">
        <v>37</v>
      </c>
      <c r="E35" s="553">
        <f>E36</f>
        <v>60000</v>
      </c>
      <c r="F35" s="553"/>
      <c r="G35" s="553">
        <f>G36</f>
        <v>60000</v>
      </c>
      <c r="H35" s="559"/>
      <c r="I35" s="560"/>
    </row>
    <row r="36" spans="1:9" ht="24">
      <c r="A36" s="581"/>
      <c r="B36" s="163"/>
      <c r="C36" s="556">
        <v>6060</v>
      </c>
      <c r="D36" s="557" t="s">
        <v>420</v>
      </c>
      <c r="E36" s="566">
        <v>60000</v>
      </c>
      <c r="F36" s="566"/>
      <c r="G36" s="558">
        <f>E36+F36</f>
        <v>60000</v>
      </c>
      <c r="H36" s="559" t="s">
        <v>423</v>
      </c>
      <c r="I36" s="560" t="s">
        <v>424</v>
      </c>
    </row>
    <row r="37" spans="1:9" ht="17.25" customHeight="1">
      <c r="A37" s="162" t="s">
        <v>50</v>
      </c>
      <c r="B37" s="163"/>
      <c r="C37" s="579"/>
      <c r="D37" s="575" t="s">
        <v>39</v>
      </c>
      <c r="E37" s="564">
        <f aca="true" t="shared" si="2" ref="E37:G38">E38</f>
        <v>10000</v>
      </c>
      <c r="F37" s="564">
        <f t="shared" si="2"/>
        <v>-100</v>
      </c>
      <c r="G37" s="564">
        <f t="shared" si="2"/>
        <v>9900</v>
      </c>
      <c r="H37" s="559"/>
      <c r="I37" s="560"/>
    </row>
    <row r="38" spans="1:9" ht="17.25" customHeight="1">
      <c r="A38" s="582"/>
      <c r="B38" s="151" t="s">
        <v>136</v>
      </c>
      <c r="C38" s="150"/>
      <c r="D38" s="121" t="s">
        <v>40</v>
      </c>
      <c r="E38" s="553">
        <f t="shared" si="2"/>
        <v>10000</v>
      </c>
      <c r="F38" s="553">
        <f t="shared" si="2"/>
        <v>-100</v>
      </c>
      <c r="G38" s="553">
        <f t="shared" si="2"/>
        <v>9900</v>
      </c>
      <c r="H38" s="559"/>
      <c r="I38" s="560"/>
    </row>
    <row r="39" spans="1:9" ht="24">
      <c r="A39" s="582"/>
      <c r="B39" s="583"/>
      <c r="C39" s="556">
        <v>6060</v>
      </c>
      <c r="D39" s="557" t="s">
        <v>420</v>
      </c>
      <c r="E39" s="558">
        <v>10000</v>
      </c>
      <c r="F39" s="558">
        <v>-100</v>
      </c>
      <c r="G39" s="558">
        <f>E39+F39</f>
        <v>9900</v>
      </c>
      <c r="H39" s="559" t="s">
        <v>425</v>
      </c>
      <c r="I39" s="567" t="s">
        <v>426</v>
      </c>
    </row>
    <row r="40" spans="1:9" ht="25.5">
      <c r="A40" s="584" t="s">
        <v>145</v>
      </c>
      <c r="B40" s="585"/>
      <c r="C40" s="585"/>
      <c r="D40" s="586" t="s">
        <v>42</v>
      </c>
      <c r="E40" s="564">
        <f>E41+E43</f>
        <v>495000</v>
      </c>
      <c r="F40" s="564">
        <f>F41+F43</f>
        <v>-41000</v>
      </c>
      <c r="G40" s="564">
        <f>G41+G43</f>
        <v>454000</v>
      </c>
      <c r="H40" s="559"/>
      <c r="I40" s="560"/>
    </row>
    <row r="41" spans="1:9" ht="17.25" customHeight="1">
      <c r="A41" s="587"/>
      <c r="B41" s="151" t="s">
        <v>351</v>
      </c>
      <c r="C41" s="150"/>
      <c r="D41" s="121" t="s">
        <v>352</v>
      </c>
      <c r="E41" s="553">
        <f>E42</f>
        <v>130000</v>
      </c>
      <c r="F41" s="553">
        <f>F42</f>
        <v>-47000</v>
      </c>
      <c r="G41" s="553">
        <f>G42</f>
        <v>83000</v>
      </c>
      <c r="H41" s="559"/>
      <c r="I41" s="560"/>
    </row>
    <row r="42" spans="1:9" ht="36">
      <c r="A42" s="588"/>
      <c r="B42" s="585"/>
      <c r="C42" s="589">
        <v>6210</v>
      </c>
      <c r="D42" s="590" t="s">
        <v>350</v>
      </c>
      <c r="E42" s="558">
        <v>130000</v>
      </c>
      <c r="F42" s="558">
        <v>-47000</v>
      </c>
      <c r="G42" s="558">
        <f>E42+F42</f>
        <v>83000</v>
      </c>
      <c r="H42" s="559" t="s">
        <v>427</v>
      </c>
      <c r="I42" s="560" t="s">
        <v>428</v>
      </c>
    </row>
    <row r="43" spans="1:9" ht="17.25" customHeight="1">
      <c r="A43" s="571"/>
      <c r="B43" s="151" t="s">
        <v>148</v>
      </c>
      <c r="C43" s="150"/>
      <c r="D43" s="121" t="s">
        <v>165</v>
      </c>
      <c r="E43" s="553">
        <f>SUM(E44:E55)</f>
        <v>365000</v>
      </c>
      <c r="F43" s="553">
        <f>SUM(F44:F55)</f>
        <v>6000</v>
      </c>
      <c r="G43" s="553">
        <f>SUM(G44:G55)</f>
        <v>371000</v>
      </c>
      <c r="H43" s="559"/>
      <c r="I43" s="560"/>
    </row>
    <row r="44" spans="1:9" ht="25.5" customHeight="1">
      <c r="A44" s="571"/>
      <c r="B44" s="591"/>
      <c r="C44" s="556">
        <v>6050</v>
      </c>
      <c r="D44" s="557" t="s">
        <v>404</v>
      </c>
      <c r="E44" s="566">
        <v>115000</v>
      </c>
      <c r="F44" s="566"/>
      <c r="G44" s="558">
        <f aca="true" t="shared" si="3" ref="G44:G55">E44+F44</f>
        <v>115000</v>
      </c>
      <c r="H44" s="559" t="s">
        <v>429</v>
      </c>
      <c r="I44" s="560" t="s">
        <v>406</v>
      </c>
    </row>
    <row r="45" spans="1:9" ht="25.5" customHeight="1">
      <c r="A45" s="571"/>
      <c r="B45" s="572"/>
      <c r="C45" s="556">
        <v>6050</v>
      </c>
      <c r="D45" s="557" t="s">
        <v>404</v>
      </c>
      <c r="E45" s="558">
        <v>45000</v>
      </c>
      <c r="F45" s="558"/>
      <c r="G45" s="558">
        <f t="shared" si="3"/>
        <v>45000</v>
      </c>
      <c r="H45" s="559" t="s">
        <v>430</v>
      </c>
      <c r="I45" s="560" t="s">
        <v>406</v>
      </c>
    </row>
    <row r="46" spans="1:9" ht="25.5" customHeight="1">
      <c r="A46" s="571"/>
      <c r="B46" s="572"/>
      <c r="C46" s="556">
        <v>6050</v>
      </c>
      <c r="D46" s="557" t="s">
        <v>404</v>
      </c>
      <c r="E46" s="558">
        <v>23000</v>
      </c>
      <c r="F46" s="558"/>
      <c r="G46" s="558">
        <f t="shared" si="3"/>
        <v>23000</v>
      </c>
      <c r="H46" s="559" t="s">
        <v>431</v>
      </c>
      <c r="I46" s="560" t="s">
        <v>406</v>
      </c>
    </row>
    <row r="47" spans="1:9" ht="25.5" customHeight="1">
      <c r="A47" s="571"/>
      <c r="B47" s="572"/>
      <c r="C47" s="556">
        <v>6050</v>
      </c>
      <c r="D47" s="557" t="s">
        <v>404</v>
      </c>
      <c r="E47" s="558">
        <v>65000</v>
      </c>
      <c r="F47" s="558"/>
      <c r="G47" s="558">
        <f t="shared" si="3"/>
        <v>65000</v>
      </c>
      <c r="H47" s="559" t="s">
        <v>432</v>
      </c>
      <c r="I47" s="560" t="s">
        <v>406</v>
      </c>
    </row>
    <row r="48" spans="1:9" ht="25.5" customHeight="1">
      <c r="A48" s="571"/>
      <c r="B48" s="572"/>
      <c r="C48" s="556">
        <v>6050</v>
      </c>
      <c r="D48" s="557" t="s">
        <v>404</v>
      </c>
      <c r="E48" s="558">
        <v>52000</v>
      </c>
      <c r="F48" s="558"/>
      <c r="G48" s="558">
        <f t="shared" si="3"/>
        <v>52000</v>
      </c>
      <c r="H48" s="559" t="s">
        <v>433</v>
      </c>
      <c r="I48" s="560" t="s">
        <v>406</v>
      </c>
    </row>
    <row r="49" spans="1:9" ht="25.5" customHeight="1">
      <c r="A49" s="571"/>
      <c r="B49" s="572"/>
      <c r="C49" s="556">
        <v>6050</v>
      </c>
      <c r="D49" s="557" t="s">
        <v>404</v>
      </c>
      <c r="E49" s="558">
        <v>0</v>
      </c>
      <c r="F49" s="558">
        <v>15000</v>
      </c>
      <c r="G49" s="558">
        <f t="shared" si="3"/>
        <v>15000</v>
      </c>
      <c r="H49" s="559" t="s">
        <v>462</v>
      </c>
      <c r="I49" s="560" t="s">
        <v>406</v>
      </c>
    </row>
    <row r="50" spans="1:9" ht="25.5" customHeight="1">
      <c r="A50" s="571"/>
      <c r="B50" s="572"/>
      <c r="C50" s="573">
        <v>6050</v>
      </c>
      <c r="D50" s="557" t="s">
        <v>434</v>
      </c>
      <c r="E50" s="558">
        <v>12000</v>
      </c>
      <c r="F50" s="558"/>
      <c r="G50" s="558">
        <f t="shared" si="3"/>
        <v>12000</v>
      </c>
      <c r="H50" s="559" t="s">
        <v>435</v>
      </c>
      <c r="I50" s="560" t="s">
        <v>406</v>
      </c>
    </row>
    <row r="51" spans="1:9" ht="25.5" customHeight="1">
      <c r="A51" s="549"/>
      <c r="B51" s="577"/>
      <c r="C51" s="556">
        <v>6050</v>
      </c>
      <c r="D51" s="557" t="s">
        <v>434</v>
      </c>
      <c r="E51" s="558">
        <v>10000</v>
      </c>
      <c r="F51" s="558"/>
      <c r="G51" s="558">
        <f t="shared" si="3"/>
        <v>10000</v>
      </c>
      <c r="H51" s="559" t="s">
        <v>436</v>
      </c>
      <c r="I51" s="560" t="s">
        <v>406</v>
      </c>
    </row>
    <row r="52" spans="1:9" ht="25.5" customHeight="1">
      <c r="A52" s="571"/>
      <c r="B52" s="572"/>
      <c r="C52" s="573">
        <v>6050</v>
      </c>
      <c r="D52" s="557" t="s">
        <v>434</v>
      </c>
      <c r="E52" s="558">
        <v>12000</v>
      </c>
      <c r="F52" s="558"/>
      <c r="G52" s="558">
        <f t="shared" si="3"/>
        <v>12000</v>
      </c>
      <c r="H52" s="559" t="s">
        <v>437</v>
      </c>
      <c r="I52" s="560" t="s">
        <v>406</v>
      </c>
    </row>
    <row r="53" spans="1:9" ht="25.5" customHeight="1">
      <c r="A53" s="571"/>
      <c r="B53" s="572"/>
      <c r="C53" s="573">
        <v>6050</v>
      </c>
      <c r="D53" s="557" t="s">
        <v>434</v>
      </c>
      <c r="E53" s="558">
        <v>13000</v>
      </c>
      <c r="F53" s="558">
        <v>-9000</v>
      </c>
      <c r="G53" s="558">
        <f t="shared" si="3"/>
        <v>4000</v>
      </c>
      <c r="H53" s="559" t="s">
        <v>438</v>
      </c>
      <c r="I53" s="560" t="s">
        <v>406</v>
      </c>
    </row>
    <row r="54" spans="1:9" ht="25.5" customHeight="1">
      <c r="A54" s="571"/>
      <c r="B54" s="572"/>
      <c r="C54" s="573">
        <v>6050</v>
      </c>
      <c r="D54" s="557" t="s">
        <v>434</v>
      </c>
      <c r="E54" s="558">
        <v>15000</v>
      </c>
      <c r="F54" s="558"/>
      <c r="G54" s="558">
        <f t="shared" si="3"/>
        <v>15000</v>
      </c>
      <c r="H54" s="559" t="s">
        <v>439</v>
      </c>
      <c r="I54" s="560" t="s">
        <v>406</v>
      </c>
    </row>
    <row r="55" spans="1:9" ht="25.5" customHeight="1">
      <c r="A55" s="549"/>
      <c r="B55" s="577"/>
      <c r="C55" s="556">
        <v>6050</v>
      </c>
      <c r="D55" s="557" t="s">
        <v>434</v>
      </c>
      <c r="E55" s="558">
        <v>3000</v>
      </c>
      <c r="F55" s="558"/>
      <c r="G55" s="558">
        <f t="shared" si="3"/>
        <v>3000</v>
      </c>
      <c r="H55" s="559" t="s">
        <v>440</v>
      </c>
      <c r="I55" s="560" t="s">
        <v>406</v>
      </c>
    </row>
    <row r="56" spans="1:9" ht="29.25" customHeight="1">
      <c r="A56" s="162" t="s">
        <v>71</v>
      </c>
      <c r="B56" s="163"/>
      <c r="C56" s="579"/>
      <c r="D56" s="546" t="s">
        <v>72</v>
      </c>
      <c r="E56" s="564">
        <f>E57+E59</f>
        <v>80000</v>
      </c>
      <c r="F56" s="564">
        <f>F57+F59</f>
        <v>24800</v>
      </c>
      <c r="G56" s="564">
        <f>G57+G59</f>
        <v>104800</v>
      </c>
      <c r="H56" s="559"/>
      <c r="I56" s="560"/>
    </row>
    <row r="57" spans="1:9" ht="18.75" customHeight="1">
      <c r="A57" s="592"/>
      <c r="B57" s="123" t="s">
        <v>259</v>
      </c>
      <c r="C57" s="124"/>
      <c r="D57" s="125" t="s">
        <v>260</v>
      </c>
      <c r="E57" s="553">
        <f>E58</f>
        <v>60000</v>
      </c>
      <c r="F57" s="553">
        <f>F58</f>
        <v>24800</v>
      </c>
      <c r="G57" s="553">
        <f>G58</f>
        <v>84800</v>
      </c>
      <c r="H57" s="559"/>
      <c r="I57" s="560"/>
    </row>
    <row r="58" spans="1:9" ht="46.5" customHeight="1">
      <c r="A58" s="549"/>
      <c r="B58" s="577"/>
      <c r="C58" s="556">
        <v>6220</v>
      </c>
      <c r="D58" s="590" t="s">
        <v>315</v>
      </c>
      <c r="E58" s="558">
        <v>60000</v>
      </c>
      <c r="F58" s="558">
        <v>24800</v>
      </c>
      <c r="G58" s="558">
        <f>E58+F58</f>
        <v>84800</v>
      </c>
      <c r="H58" s="559" t="s">
        <v>441</v>
      </c>
      <c r="I58" s="560" t="s">
        <v>442</v>
      </c>
    </row>
    <row r="59" spans="1:9" ht="17.25" customHeight="1">
      <c r="A59" s="549"/>
      <c r="B59" s="151" t="s">
        <v>151</v>
      </c>
      <c r="C59" s="151"/>
      <c r="D59" s="121" t="s">
        <v>218</v>
      </c>
      <c r="E59" s="553">
        <f>E60</f>
        <v>20000</v>
      </c>
      <c r="F59" s="553"/>
      <c r="G59" s="553">
        <f>G60</f>
        <v>20000</v>
      </c>
      <c r="H59" s="559"/>
      <c r="I59" s="560"/>
    </row>
    <row r="60" spans="1:9" ht="17.25" customHeight="1" thickBot="1">
      <c r="A60" s="593"/>
      <c r="B60" s="594"/>
      <c r="C60" s="595">
        <v>6050</v>
      </c>
      <c r="D60" s="596" t="s">
        <v>404</v>
      </c>
      <c r="E60" s="597">
        <v>20000</v>
      </c>
      <c r="F60" s="597"/>
      <c r="G60" s="597">
        <f>E60+F60</f>
        <v>20000</v>
      </c>
      <c r="H60" s="598" t="s">
        <v>443</v>
      </c>
      <c r="I60" s="599" t="s">
        <v>406</v>
      </c>
    </row>
    <row r="61" spans="1:9" ht="5.25" customHeight="1" thickBot="1">
      <c r="A61" s="600"/>
      <c r="B61" s="601"/>
      <c r="C61" s="602"/>
      <c r="D61" s="603"/>
      <c r="E61" s="604"/>
      <c r="F61" s="604"/>
      <c r="G61" s="604"/>
      <c r="H61" s="605"/>
      <c r="I61" s="606"/>
    </row>
    <row r="62" spans="1:9" ht="22.5" customHeight="1" thickBot="1">
      <c r="A62" s="607"/>
      <c r="B62" s="608"/>
      <c r="C62" s="608"/>
      <c r="D62" s="609" t="s">
        <v>444</v>
      </c>
      <c r="E62" s="610">
        <f>E8+E13+E28+E31+E34+E37+E40+E56</f>
        <v>6374000</v>
      </c>
      <c r="F62" s="610">
        <f>F8+F13+F28+F31+F34+F37+F40+F56</f>
        <v>103700</v>
      </c>
      <c r="G62" s="610">
        <f>G8+G13+G28+G31+G34+G37+G40+G56</f>
        <v>6477700</v>
      </c>
      <c r="H62" s="611"/>
      <c r="I62" s="21"/>
    </row>
    <row r="63" spans="1:8" ht="12.75">
      <c r="A63" s="612"/>
      <c r="B63" s="612"/>
      <c r="C63" s="612"/>
      <c r="D63" s="612"/>
      <c r="E63" s="613"/>
      <c r="F63" s="613"/>
      <c r="G63" s="613"/>
      <c r="H63" s="614"/>
    </row>
    <row r="64" spans="1:8" ht="15.75">
      <c r="A64" s="612"/>
      <c r="B64" s="612"/>
      <c r="C64" s="612"/>
      <c r="D64" s="615"/>
      <c r="E64" s="616"/>
      <c r="F64" s="616"/>
      <c r="G64" s="616"/>
      <c r="H64" s="614"/>
    </row>
    <row r="65" spans="1:8" ht="12.75">
      <c r="A65" s="612"/>
      <c r="B65" s="612"/>
      <c r="C65" s="617"/>
      <c r="D65" s="618"/>
      <c r="E65" s="612"/>
      <c r="F65" s="612"/>
      <c r="G65" s="612"/>
      <c r="H65" s="619"/>
    </row>
    <row r="66" spans="1:8" ht="12.75">
      <c r="A66" s="612"/>
      <c r="B66" s="612"/>
      <c r="C66" s="612"/>
      <c r="D66" s="620"/>
      <c r="E66" s="612"/>
      <c r="F66" s="612"/>
      <c r="G66" s="612"/>
      <c r="H66" s="619"/>
    </row>
    <row r="67" spans="4:8" ht="12.75">
      <c r="D67" s="621"/>
      <c r="E67" s="618"/>
      <c r="F67" s="618"/>
      <c r="G67" s="618"/>
      <c r="H67" s="619"/>
    </row>
    <row r="68" spans="4:8" ht="12.75">
      <c r="D68" s="621"/>
      <c r="E68" s="618"/>
      <c r="F68" s="618"/>
      <c r="G68" s="618"/>
      <c r="H68" s="619"/>
    </row>
    <row r="69" spans="4:8" ht="12.75">
      <c r="D69" s="621"/>
      <c r="E69" s="618"/>
      <c r="F69" s="618"/>
      <c r="G69" s="618"/>
      <c r="H69" s="619"/>
    </row>
    <row r="70" spans="4:8" ht="12.75">
      <c r="D70" s="621"/>
      <c r="E70" s="618"/>
      <c r="F70" s="618"/>
      <c r="G70" s="618"/>
      <c r="H70" s="619"/>
    </row>
    <row r="71" spans="4:8" ht="12.75">
      <c r="D71" s="622"/>
      <c r="E71" s="618"/>
      <c r="F71" s="618"/>
      <c r="G71" s="618"/>
      <c r="H71" s="619"/>
    </row>
    <row r="72" spans="4:8" ht="12.75">
      <c r="D72" s="622"/>
      <c r="E72" s="618"/>
      <c r="F72" s="618"/>
      <c r="G72" s="618"/>
      <c r="H72" s="619"/>
    </row>
    <row r="73" spans="4:8" ht="12.75">
      <c r="D73" s="622"/>
      <c r="E73" s="612"/>
      <c r="F73" s="612"/>
      <c r="G73" s="612"/>
      <c r="H73" s="619"/>
    </row>
    <row r="74" ht="12.75">
      <c r="D74" s="620"/>
    </row>
    <row r="75" ht="12.75">
      <c r="D75" s="620"/>
    </row>
    <row r="76" ht="29.25" customHeight="1">
      <c r="D76" s="620"/>
    </row>
    <row r="77" ht="12.75">
      <c r="D77" s="620"/>
    </row>
    <row r="78" ht="12.75">
      <c r="D78" s="620"/>
    </row>
    <row r="79" ht="12.75">
      <c r="D79" s="620"/>
    </row>
    <row r="80" ht="12.75">
      <c r="D80" s="620"/>
    </row>
    <row r="81" ht="12.75">
      <c r="D81" s="622"/>
    </row>
    <row r="82" ht="14.25">
      <c r="D82" s="623"/>
    </row>
    <row r="83" ht="12.75">
      <c r="D83" s="624"/>
    </row>
    <row r="84" ht="12.75">
      <c r="D84" s="620"/>
    </row>
    <row r="85" ht="14.25">
      <c r="D85" s="625"/>
    </row>
    <row r="86" ht="14.25">
      <c r="D86" s="625"/>
    </row>
    <row r="87" ht="14.25">
      <c r="D87" s="625"/>
    </row>
    <row r="88" ht="12.75">
      <c r="D88" s="624"/>
    </row>
    <row r="89" ht="12.75">
      <c r="D89" s="620"/>
    </row>
    <row r="90" ht="12.75">
      <c r="D90" s="624"/>
    </row>
    <row r="91" ht="12.75">
      <c r="D91" s="626"/>
    </row>
    <row r="92" ht="12.75">
      <c r="D92" s="627"/>
    </row>
    <row r="93" ht="12.75">
      <c r="D93" s="627"/>
    </row>
    <row r="94" ht="12.75">
      <c r="D94" s="627"/>
    </row>
  </sheetData>
  <sheetProtection/>
  <printOptions/>
  <pageMargins left="0" right="0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31" customWidth="1"/>
    <col min="2" max="2" width="4.00390625" style="31" customWidth="1"/>
    <col min="3" max="3" width="6.57421875" style="31" customWidth="1"/>
    <col min="4" max="4" width="8.7109375" style="31" customWidth="1"/>
    <col min="5" max="5" width="6.7109375" style="31" customWidth="1"/>
    <col min="6" max="6" width="27.00390625" style="31" customWidth="1"/>
    <col min="7" max="9" width="12.8515625" style="31" customWidth="1"/>
    <col min="10" max="10" width="2.421875" style="31" customWidth="1"/>
    <col min="11" max="16384" width="9.140625" style="31" customWidth="1"/>
  </cols>
  <sheetData>
    <row r="1" ht="12.75">
      <c r="G1" s="104" t="s">
        <v>452</v>
      </c>
    </row>
    <row r="2" spans="3:7" ht="18.75">
      <c r="C2" s="101"/>
      <c r="E2" s="628"/>
      <c r="G2" s="104" t="s">
        <v>538</v>
      </c>
    </row>
    <row r="3" ht="12.75">
      <c r="G3" s="104" t="s">
        <v>395</v>
      </c>
    </row>
    <row r="4" spans="6:7" ht="18.75">
      <c r="F4" s="98"/>
      <c r="G4"/>
    </row>
    <row r="5" ht="15">
      <c r="F5" s="796"/>
    </row>
    <row r="6" spans="2:8" ht="53.25" customHeight="1">
      <c r="B6" s="797"/>
      <c r="C6" s="797"/>
      <c r="D6" s="842" t="s">
        <v>535</v>
      </c>
      <c r="E6" s="842"/>
      <c r="F6" s="842"/>
      <c r="G6" s="842"/>
      <c r="H6" s="842"/>
    </row>
    <row r="7" spans="6:7" ht="15" customHeight="1">
      <c r="F7" s="533"/>
      <c r="G7" s="533"/>
    </row>
    <row r="8" ht="15" customHeight="1">
      <c r="I8" s="798" t="s">
        <v>398</v>
      </c>
    </row>
    <row r="9" spans="2:9" ht="36" customHeight="1">
      <c r="B9" s="676" t="s">
        <v>466</v>
      </c>
      <c r="C9" s="676" t="s">
        <v>0</v>
      </c>
      <c r="D9" s="676" t="s">
        <v>1</v>
      </c>
      <c r="E9" s="799" t="s">
        <v>2</v>
      </c>
      <c r="F9" s="676" t="s">
        <v>536</v>
      </c>
      <c r="G9" s="676" t="s">
        <v>448</v>
      </c>
      <c r="H9" s="714" t="s">
        <v>449</v>
      </c>
      <c r="I9" s="715" t="s">
        <v>450</v>
      </c>
    </row>
    <row r="10" spans="2:9" ht="11.25" customHeight="1">
      <c r="B10" s="634">
        <v>1</v>
      </c>
      <c r="C10" s="634">
        <v>2</v>
      </c>
      <c r="D10" s="634">
        <v>3</v>
      </c>
      <c r="E10" s="634">
        <v>4</v>
      </c>
      <c r="F10" s="634">
        <v>5</v>
      </c>
      <c r="G10" s="634">
        <v>6</v>
      </c>
      <c r="H10" s="806">
        <v>7</v>
      </c>
      <c r="I10" s="806">
        <v>8</v>
      </c>
    </row>
    <row r="11" spans="2:9" ht="43.5" customHeight="1">
      <c r="B11" s="644" t="s">
        <v>469</v>
      </c>
      <c r="C11" s="644">
        <v>921</v>
      </c>
      <c r="D11" s="644">
        <v>92109</v>
      </c>
      <c r="E11" s="800">
        <v>2480</v>
      </c>
      <c r="F11" s="801" t="s">
        <v>537</v>
      </c>
      <c r="G11" s="802">
        <v>210000</v>
      </c>
      <c r="H11" s="807">
        <v>2500</v>
      </c>
      <c r="I11" s="807">
        <f>G11+H11</f>
        <v>212500</v>
      </c>
    </row>
    <row r="12" spans="2:9" ht="43.5" customHeight="1">
      <c r="B12" s="644" t="s">
        <v>472</v>
      </c>
      <c r="C12" s="644">
        <v>921</v>
      </c>
      <c r="D12" s="644">
        <v>92109</v>
      </c>
      <c r="E12" s="803" t="s">
        <v>314</v>
      </c>
      <c r="F12" s="801" t="s">
        <v>537</v>
      </c>
      <c r="G12" s="802">
        <v>60000</v>
      </c>
      <c r="H12" s="807">
        <v>24800</v>
      </c>
      <c r="I12" s="807">
        <f>G12+H12</f>
        <v>84800</v>
      </c>
    </row>
    <row r="13" spans="2:9" ht="43.5" customHeight="1">
      <c r="B13" s="644" t="s">
        <v>474</v>
      </c>
      <c r="C13" s="644">
        <v>921</v>
      </c>
      <c r="D13" s="644">
        <v>92116</v>
      </c>
      <c r="E13" s="800">
        <v>2480</v>
      </c>
      <c r="F13" s="801" t="s">
        <v>537</v>
      </c>
      <c r="G13" s="802">
        <v>1020000</v>
      </c>
      <c r="H13" s="431"/>
      <c r="I13" s="807">
        <f>G13+H13</f>
        <v>1020000</v>
      </c>
    </row>
    <row r="14" spans="2:9" ht="30" customHeight="1">
      <c r="B14" s="839" t="s">
        <v>451</v>
      </c>
      <c r="C14" s="840"/>
      <c r="D14" s="840"/>
      <c r="E14" s="840"/>
      <c r="F14" s="841"/>
      <c r="G14" s="804">
        <f>SUM(G11:G13)</f>
        <v>1290000</v>
      </c>
      <c r="H14" s="804">
        <f>SUM(H11:H13)</f>
        <v>27300</v>
      </c>
      <c r="I14" s="804">
        <f>SUM(I11:I13)</f>
        <v>1317300</v>
      </c>
    </row>
    <row r="16" ht="12.75">
      <c r="B16" s="805"/>
    </row>
    <row r="17" ht="17.25" customHeight="1">
      <c r="B17" s="33"/>
    </row>
    <row r="19" ht="12.75">
      <c r="B19" s="33"/>
    </row>
  </sheetData>
  <sheetProtection/>
  <mergeCells count="2">
    <mergeCell ref="B14:F14"/>
    <mergeCell ref="D6:H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9.00390625" style="0" customWidth="1"/>
    <col min="4" max="4" width="6.00390625" style="0" customWidth="1"/>
    <col min="5" max="5" width="30.28125" style="0" customWidth="1"/>
    <col min="6" max="6" width="12.8515625" style="0" customWidth="1"/>
    <col min="7" max="7" width="12.28125" style="0" customWidth="1"/>
    <col min="8" max="8" width="12.8515625" style="0" customWidth="1"/>
    <col min="9" max="9" width="5.140625" style="0" customWidth="1"/>
  </cols>
  <sheetData>
    <row r="1" ht="12.75">
      <c r="F1" s="104" t="s">
        <v>509</v>
      </c>
    </row>
    <row r="2" spans="2:6" ht="18.75">
      <c r="B2" s="100"/>
      <c r="D2" s="628"/>
      <c r="F2" s="104" t="s">
        <v>394</v>
      </c>
    </row>
    <row r="3" ht="12.75">
      <c r="F3" s="104" t="s">
        <v>395</v>
      </c>
    </row>
    <row r="5" ht="15">
      <c r="E5" s="102"/>
    </row>
    <row r="6" spans="2:8" ht="48.75" customHeight="1">
      <c r="B6" s="837" t="s">
        <v>446</v>
      </c>
      <c r="C6" s="837"/>
      <c r="D6" s="837"/>
      <c r="E6" s="837"/>
      <c r="F6" s="837"/>
      <c r="G6" s="837"/>
      <c r="H6" s="837"/>
    </row>
    <row r="7" spans="5:8" ht="16.5" customHeight="1" thickBot="1">
      <c r="E7" s="31"/>
      <c r="H7" s="534" t="s">
        <v>398</v>
      </c>
    </row>
    <row r="8" spans="2:8" ht="25.5">
      <c r="B8" s="629" t="s">
        <v>0</v>
      </c>
      <c r="C8" s="446" t="s">
        <v>1</v>
      </c>
      <c r="D8" s="446" t="s">
        <v>2</v>
      </c>
      <c r="E8" s="446" t="s">
        <v>447</v>
      </c>
      <c r="F8" s="630" t="s">
        <v>448</v>
      </c>
      <c r="G8" s="631" t="s">
        <v>449</v>
      </c>
      <c r="H8" s="632" t="s">
        <v>450</v>
      </c>
    </row>
    <row r="9" spans="2:8" s="637" customFormat="1" ht="7.5" customHeight="1">
      <c r="B9" s="633">
        <v>1</v>
      </c>
      <c r="C9" s="634">
        <v>2</v>
      </c>
      <c r="D9" s="634">
        <v>3</v>
      </c>
      <c r="E9" s="634">
        <v>4</v>
      </c>
      <c r="F9" s="635">
        <v>5</v>
      </c>
      <c r="G9" s="634">
        <v>6</v>
      </c>
      <c r="H9" s="636">
        <v>7</v>
      </c>
    </row>
    <row r="10" spans="2:8" s="637" customFormat="1" ht="60">
      <c r="B10" s="638">
        <v>600</v>
      </c>
      <c r="C10" s="639">
        <v>60004</v>
      </c>
      <c r="D10" s="99" t="s">
        <v>353</v>
      </c>
      <c r="E10" s="93" t="s">
        <v>354</v>
      </c>
      <c r="F10" s="808">
        <v>200000</v>
      </c>
      <c r="G10" s="640"/>
      <c r="H10" s="641">
        <f>F10+G10</f>
        <v>200000</v>
      </c>
    </row>
    <row r="11" spans="2:8" s="637" customFormat="1" ht="72">
      <c r="B11" s="638">
        <v>600</v>
      </c>
      <c r="C11" s="639">
        <v>60014</v>
      </c>
      <c r="D11" s="94" t="s">
        <v>251</v>
      </c>
      <c r="E11" s="93" t="s">
        <v>252</v>
      </c>
      <c r="F11" s="642">
        <v>300000</v>
      </c>
      <c r="G11" s="640">
        <v>44500</v>
      </c>
      <c r="H11" s="641">
        <f aca="true" t="shared" si="0" ref="H11:H19">F11+G11</f>
        <v>344500</v>
      </c>
    </row>
    <row r="12" spans="2:8" s="637" customFormat="1" ht="38.25" customHeight="1">
      <c r="B12" s="638">
        <v>600</v>
      </c>
      <c r="C12" s="639">
        <v>60016</v>
      </c>
      <c r="D12" s="94" t="s">
        <v>255</v>
      </c>
      <c r="E12" s="93" t="s">
        <v>264</v>
      </c>
      <c r="F12" s="642">
        <v>50000</v>
      </c>
      <c r="G12" s="640"/>
      <c r="H12" s="641">
        <f t="shared" si="0"/>
        <v>50000</v>
      </c>
    </row>
    <row r="13" spans="2:8" s="637" customFormat="1" ht="38.25" customHeight="1">
      <c r="B13" s="638">
        <v>710</v>
      </c>
      <c r="C13" s="639">
        <v>71035</v>
      </c>
      <c r="D13" s="94" t="s">
        <v>255</v>
      </c>
      <c r="E13" s="93" t="s">
        <v>264</v>
      </c>
      <c r="F13" s="642">
        <v>20000</v>
      </c>
      <c r="G13" s="640"/>
      <c r="H13" s="641">
        <f t="shared" si="0"/>
        <v>20000</v>
      </c>
    </row>
    <row r="14" spans="2:8" s="637" customFormat="1" ht="72">
      <c r="B14" s="638">
        <v>900</v>
      </c>
      <c r="C14" s="639">
        <v>90001</v>
      </c>
      <c r="D14" s="51">
        <v>6210</v>
      </c>
      <c r="E14" s="84" t="s">
        <v>350</v>
      </c>
      <c r="F14" s="642">
        <v>130000</v>
      </c>
      <c r="G14" s="640">
        <v>-47000</v>
      </c>
      <c r="H14" s="641">
        <f t="shared" si="0"/>
        <v>83000</v>
      </c>
    </row>
    <row r="15" spans="2:8" s="637" customFormat="1" ht="38.25" customHeight="1">
      <c r="B15" s="638">
        <v>900</v>
      </c>
      <c r="C15" s="639">
        <v>90003</v>
      </c>
      <c r="D15" s="94" t="s">
        <v>255</v>
      </c>
      <c r="E15" s="93" t="s">
        <v>264</v>
      </c>
      <c r="F15" s="642">
        <v>20000</v>
      </c>
      <c r="G15" s="640"/>
      <c r="H15" s="641">
        <f t="shared" si="0"/>
        <v>20000</v>
      </c>
    </row>
    <row r="16" spans="2:8" s="637" customFormat="1" ht="39.75" customHeight="1">
      <c r="B16" s="638">
        <v>900</v>
      </c>
      <c r="C16" s="639">
        <v>90004</v>
      </c>
      <c r="D16" s="94" t="s">
        <v>255</v>
      </c>
      <c r="E16" s="93" t="s">
        <v>264</v>
      </c>
      <c r="F16" s="642">
        <v>24000</v>
      </c>
      <c r="G16" s="640"/>
      <c r="H16" s="641">
        <f t="shared" si="0"/>
        <v>24000</v>
      </c>
    </row>
    <row r="17" spans="2:8" s="637" customFormat="1" ht="30" customHeight="1">
      <c r="B17" s="643">
        <v>921</v>
      </c>
      <c r="C17" s="644">
        <v>92109</v>
      </c>
      <c r="D17" s="86">
        <v>2480</v>
      </c>
      <c r="E17" s="28" t="s">
        <v>150</v>
      </c>
      <c r="F17" s="642">
        <v>210000</v>
      </c>
      <c r="G17" s="640">
        <v>2500</v>
      </c>
      <c r="H17" s="641">
        <f t="shared" si="0"/>
        <v>212500</v>
      </c>
    </row>
    <row r="18" spans="2:8" s="637" customFormat="1" ht="72">
      <c r="B18" s="643">
        <v>921</v>
      </c>
      <c r="C18" s="644">
        <v>92109</v>
      </c>
      <c r="D18" s="86" t="s">
        <v>314</v>
      </c>
      <c r="E18" s="84" t="s">
        <v>315</v>
      </c>
      <c r="F18" s="642">
        <v>60000</v>
      </c>
      <c r="G18" s="640">
        <v>24800</v>
      </c>
      <c r="H18" s="641">
        <f t="shared" si="0"/>
        <v>84800</v>
      </c>
    </row>
    <row r="19" spans="2:8" ht="29.25" customHeight="1">
      <c r="B19" s="643">
        <v>921</v>
      </c>
      <c r="C19" s="644">
        <v>92116</v>
      </c>
      <c r="D19" s="86">
        <v>2480</v>
      </c>
      <c r="E19" s="28" t="s">
        <v>150</v>
      </c>
      <c r="F19" s="642">
        <v>1020000</v>
      </c>
      <c r="G19" s="645"/>
      <c r="H19" s="641">
        <f t="shared" si="0"/>
        <v>1020000</v>
      </c>
    </row>
    <row r="20" spans="2:8" ht="30" customHeight="1" thickBot="1">
      <c r="B20" s="843" t="s">
        <v>451</v>
      </c>
      <c r="C20" s="844"/>
      <c r="D20" s="844"/>
      <c r="E20" s="845"/>
      <c r="F20" s="646">
        <f>SUM(F10:F19)</f>
        <v>2034000</v>
      </c>
      <c r="G20" s="646">
        <f>SUM(G10:G19)</f>
        <v>24800</v>
      </c>
      <c r="H20" s="647">
        <f>SUM(H10:H19)</f>
        <v>2058800</v>
      </c>
    </row>
    <row r="34" ht="12.75">
      <c r="E34" s="386"/>
    </row>
  </sheetData>
  <sheetProtection/>
  <mergeCells count="2">
    <mergeCell ref="B6:H6"/>
    <mergeCell ref="B20:E2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88">
      <selection activeCell="H3" sqref="H3"/>
    </sheetView>
  </sheetViews>
  <sheetFormatPr defaultColWidth="9.140625" defaultRowHeight="12.75"/>
  <cols>
    <col min="1" max="1" width="2.00390625" style="31" customWidth="1"/>
    <col min="2" max="2" width="4.00390625" style="31" customWidth="1"/>
    <col min="3" max="3" width="13.28125" style="31" customWidth="1"/>
    <col min="4" max="4" width="5.8515625" style="31" customWidth="1"/>
    <col min="5" max="5" width="8.140625" style="31" customWidth="1"/>
    <col min="6" max="6" width="5.421875" style="31" customWidth="1"/>
    <col min="7" max="7" width="27.00390625" style="31" customWidth="1"/>
    <col min="8" max="8" width="10.7109375" style="31" customWidth="1"/>
    <col min="9" max="9" width="10.421875" style="31" customWidth="1"/>
    <col min="10" max="10" width="10.7109375" style="31" customWidth="1"/>
    <col min="11" max="11" width="3.00390625" style="31" customWidth="1"/>
    <col min="12" max="12" width="10.8515625" style="31" customWidth="1"/>
    <col min="13" max="16384" width="9.140625" style="31" customWidth="1"/>
  </cols>
  <sheetData>
    <row r="1" ht="12.75">
      <c r="H1" s="104" t="s">
        <v>539</v>
      </c>
    </row>
    <row r="2" ht="12.75">
      <c r="H2" s="104" t="s">
        <v>508</v>
      </c>
    </row>
    <row r="3" ht="12.75">
      <c r="H3" s="104" t="s">
        <v>395</v>
      </c>
    </row>
    <row r="4" ht="12.75">
      <c r="G4" s="104"/>
    </row>
    <row r="5" spans="6:7" ht="12.75">
      <c r="F5" s="104"/>
      <c r="G5" s="104"/>
    </row>
    <row r="6" ht="15">
      <c r="E6" s="102"/>
    </row>
    <row r="7" spans="3:5" ht="18">
      <c r="C7" s="672" t="s">
        <v>465</v>
      </c>
      <c r="E7" s="102"/>
    </row>
    <row r="8" spans="5:10" ht="15">
      <c r="E8" s="102"/>
      <c r="J8" s="673" t="s">
        <v>398</v>
      </c>
    </row>
    <row r="9" spans="2:10" ht="35.25" customHeight="1">
      <c r="B9" s="674" t="s">
        <v>466</v>
      </c>
      <c r="C9" s="675" t="s">
        <v>467</v>
      </c>
      <c r="D9" s="674" t="s">
        <v>0</v>
      </c>
      <c r="E9" s="674" t="s">
        <v>1</v>
      </c>
      <c r="F9" s="676" t="s">
        <v>2</v>
      </c>
      <c r="G9" s="676" t="s">
        <v>44</v>
      </c>
      <c r="H9" s="699" t="s">
        <v>468</v>
      </c>
      <c r="I9" s="714" t="s">
        <v>506</v>
      </c>
      <c r="J9" s="715" t="s">
        <v>507</v>
      </c>
    </row>
    <row r="10" spans="2:10" ht="10.5" customHeight="1" thickBot="1">
      <c r="B10" s="677">
        <v>1</v>
      </c>
      <c r="C10" s="677">
        <v>2</v>
      </c>
      <c r="D10" s="677">
        <v>3</v>
      </c>
      <c r="E10" s="677">
        <v>4</v>
      </c>
      <c r="F10" s="677">
        <v>5</v>
      </c>
      <c r="G10" s="677">
        <v>6</v>
      </c>
      <c r="H10" s="700">
        <v>7</v>
      </c>
      <c r="I10" s="717"/>
      <c r="J10" s="717"/>
    </row>
    <row r="11" spans="2:10" ht="21" customHeight="1">
      <c r="B11" s="846" t="s">
        <v>469</v>
      </c>
      <c r="C11" s="877" t="s">
        <v>470</v>
      </c>
      <c r="D11" s="852"/>
      <c r="E11" s="853"/>
      <c r="F11" s="854"/>
      <c r="G11" s="718" t="s">
        <v>471</v>
      </c>
      <c r="H11" s="719">
        <f>SUM(H12:H14)</f>
        <v>22467.6</v>
      </c>
      <c r="I11" s="720"/>
      <c r="J11" s="721">
        <f>SUM(J12:J14)</f>
        <v>22467.6</v>
      </c>
    </row>
    <row r="12" spans="2:11" ht="21" customHeight="1">
      <c r="B12" s="847"/>
      <c r="C12" s="878"/>
      <c r="D12" s="678">
        <v>600</v>
      </c>
      <c r="E12" s="679">
        <v>60016</v>
      </c>
      <c r="F12" s="679">
        <v>4270</v>
      </c>
      <c r="G12" s="680" t="s">
        <v>60</v>
      </c>
      <c r="H12" s="701">
        <v>13891.33</v>
      </c>
      <c r="I12" s="431"/>
      <c r="J12" s="722">
        <f>H12+I12</f>
        <v>13891.33</v>
      </c>
      <c r="K12" s="681"/>
    </row>
    <row r="13" spans="2:10" ht="21" customHeight="1">
      <c r="B13" s="847"/>
      <c r="C13" s="878"/>
      <c r="D13" s="678">
        <v>921</v>
      </c>
      <c r="E13" s="679">
        <v>92195</v>
      </c>
      <c r="F13" s="682">
        <v>4210</v>
      </c>
      <c r="G13" s="680" t="s">
        <v>55</v>
      </c>
      <c r="H13" s="701">
        <v>6576.27</v>
      </c>
      <c r="I13" s="431"/>
      <c r="J13" s="722">
        <f>H13+I13</f>
        <v>6576.27</v>
      </c>
    </row>
    <row r="14" spans="2:16" ht="21" customHeight="1" thickBot="1">
      <c r="B14" s="848"/>
      <c r="C14" s="879"/>
      <c r="D14" s="723">
        <v>921</v>
      </c>
      <c r="E14" s="724">
        <v>92195</v>
      </c>
      <c r="F14" s="725">
        <v>4300</v>
      </c>
      <c r="G14" s="726" t="s">
        <v>54</v>
      </c>
      <c r="H14" s="727">
        <v>2000</v>
      </c>
      <c r="I14" s="728"/>
      <c r="J14" s="729">
        <f>H14+I14</f>
        <v>2000</v>
      </c>
      <c r="K14" s="686"/>
      <c r="L14" s="686"/>
      <c r="M14" s="686"/>
      <c r="N14" s="686"/>
      <c r="P14" s="686"/>
    </row>
    <row r="15" spans="2:10" ht="21" customHeight="1">
      <c r="B15" s="846" t="s">
        <v>472</v>
      </c>
      <c r="C15" s="860" t="s">
        <v>473</v>
      </c>
      <c r="D15" s="852"/>
      <c r="E15" s="853"/>
      <c r="F15" s="854"/>
      <c r="G15" s="718" t="s">
        <v>471</v>
      </c>
      <c r="H15" s="719">
        <f>SUM(H16:H21)</f>
        <v>24808.760000000002</v>
      </c>
      <c r="I15" s="720"/>
      <c r="J15" s="721">
        <f>SUM(J16:J21)</f>
        <v>24808.760000000002</v>
      </c>
    </row>
    <row r="16" spans="2:14" ht="21" customHeight="1">
      <c r="B16" s="847"/>
      <c r="C16" s="861"/>
      <c r="D16" s="678">
        <v>754</v>
      </c>
      <c r="E16" s="679">
        <v>75412</v>
      </c>
      <c r="F16" s="679">
        <v>4210</v>
      </c>
      <c r="G16" s="680" t="s">
        <v>55</v>
      </c>
      <c r="H16" s="702">
        <v>3000</v>
      </c>
      <c r="I16" s="431"/>
      <c r="J16" s="722">
        <f aca="true" t="shared" si="0" ref="J16:J21">H16+I16</f>
        <v>3000</v>
      </c>
      <c r="L16" s="35"/>
      <c r="M16" s="35"/>
      <c r="N16" s="35"/>
    </row>
    <row r="17" spans="2:10" ht="21" customHeight="1">
      <c r="B17" s="847"/>
      <c r="C17" s="861"/>
      <c r="D17" s="683">
        <v>900</v>
      </c>
      <c r="E17" s="679">
        <v>90004</v>
      </c>
      <c r="F17" s="679">
        <v>4300</v>
      </c>
      <c r="G17" s="680" t="s">
        <v>54</v>
      </c>
      <c r="H17" s="702">
        <v>500</v>
      </c>
      <c r="I17" s="431"/>
      <c r="J17" s="722">
        <f t="shared" si="0"/>
        <v>500</v>
      </c>
    </row>
    <row r="18" spans="2:15" ht="21" customHeight="1">
      <c r="B18" s="847"/>
      <c r="C18" s="861"/>
      <c r="D18" s="687">
        <v>900</v>
      </c>
      <c r="E18" s="688">
        <v>90015</v>
      </c>
      <c r="F18" s="689">
        <v>6050</v>
      </c>
      <c r="G18" s="685" t="s">
        <v>77</v>
      </c>
      <c r="H18" s="702">
        <v>12000</v>
      </c>
      <c r="I18" s="431"/>
      <c r="J18" s="722">
        <f t="shared" si="0"/>
        <v>12000</v>
      </c>
      <c r="K18" s="686"/>
      <c r="L18" s="686"/>
      <c r="M18" s="686"/>
      <c r="N18" s="686"/>
      <c r="O18" s="686"/>
    </row>
    <row r="19" spans="2:10" ht="21" customHeight="1">
      <c r="B19" s="847"/>
      <c r="C19" s="861"/>
      <c r="D19" s="678">
        <v>921</v>
      </c>
      <c r="E19" s="679">
        <v>92195</v>
      </c>
      <c r="F19" s="690">
        <v>4210</v>
      </c>
      <c r="G19" s="680" t="s">
        <v>55</v>
      </c>
      <c r="H19" s="702">
        <v>1000</v>
      </c>
      <c r="I19" s="431"/>
      <c r="J19" s="722">
        <f t="shared" si="0"/>
        <v>1000</v>
      </c>
    </row>
    <row r="20" spans="2:10" ht="21" customHeight="1">
      <c r="B20" s="847"/>
      <c r="C20" s="861"/>
      <c r="D20" s="678">
        <v>921</v>
      </c>
      <c r="E20" s="679">
        <v>92195</v>
      </c>
      <c r="F20" s="679">
        <v>4270</v>
      </c>
      <c r="G20" s="680" t="s">
        <v>60</v>
      </c>
      <c r="H20" s="703">
        <v>1000</v>
      </c>
      <c r="I20" s="431"/>
      <c r="J20" s="722">
        <f t="shared" si="0"/>
        <v>1000</v>
      </c>
    </row>
    <row r="21" spans="2:10" ht="21" customHeight="1" thickBot="1">
      <c r="B21" s="848"/>
      <c r="C21" s="862"/>
      <c r="D21" s="730">
        <v>921</v>
      </c>
      <c r="E21" s="724">
        <v>92195</v>
      </c>
      <c r="F21" s="724">
        <v>4300</v>
      </c>
      <c r="G21" s="731" t="s">
        <v>54</v>
      </c>
      <c r="H21" s="732">
        <v>7308.76</v>
      </c>
      <c r="I21" s="728"/>
      <c r="J21" s="729">
        <f t="shared" si="0"/>
        <v>7308.76</v>
      </c>
    </row>
    <row r="22" spans="2:10" ht="21" customHeight="1">
      <c r="B22" s="846" t="s">
        <v>474</v>
      </c>
      <c r="C22" s="873" t="s">
        <v>475</v>
      </c>
      <c r="D22" s="852"/>
      <c r="E22" s="853"/>
      <c r="F22" s="854"/>
      <c r="G22" s="718" t="s">
        <v>471</v>
      </c>
      <c r="H22" s="733">
        <f>SUM(H23:H25)</f>
        <v>14575.619999999999</v>
      </c>
      <c r="I22" s="720"/>
      <c r="J22" s="734">
        <f>SUM(J23:J25)</f>
        <v>14575.619999999999</v>
      </c>
    </row>
    <row r="23" spans="2:10" ht="21" customHeight="1">
      <c r="B23" s="847"/>
      <c r="C23" s="858"/>
      <c r="D23" s="687">
        <v>900</v>
      </c>
      <c r="E23" s="688">
        <v>90015</v>
      </c>
      <c r="F23" s="689">
        <v>6050</v>
      </c>
      <c r="G23" s="685" t="s">
        <v>77</v>
      </c>
      <c r="H23" s="704">
        <v>10000</v>
      </c>
      <c r="I23" s="431"/>
      <c r="J23" s="722">
        <f>H23+I23</f>
        <v>10000</v>
      </c>
    </row>
    <row r="24" spans="2:10" ht="21" customHeight="1">
      <c r="B24" s="847"/>
      <c r="C24" s="858"/>
      <c r="D24" s="678">
        <v>921</v>
      </c>
      <c r="E24" s="679">
        <v>92195</v>
      </c>
      <c r="F24" s="690">
        <v>4210</v>
      </c>
      <c r="G24" s="680" t="s">
        <v>55</v>
      </c>
      <c r="H24" s="704">
        <v>2500</v>
      </c>
      <c r="I24" s="431"/>
      <c r="J24" s="722">
        <f>H24+I24</f>
        <v>2500</v>
      </c>
    </row>
    <row r="25" spans="2:10" ht="21" customHeight="1" thickBot="1">
      <c r="B25" s="848"/>
      <c r="C25" s="859"/>
      <c r="D25" s="730">
        <v>921</v>
      </c>
      <c r="E25" s="724">
        <v>92195</v>
      </c>
      <c r="F25" s="724">
        <v>4300</v>
      </c>
      <c r="G25" s="731" t="s">
        <v>54</v>
      </c>
      <c r="H25" s="735">
        <v>2075.62</v>
      </c>
      <c r="I25" s="728"/>
      <c r="J25" s="729">
        <f>H25+I25</f>
        <v>2075.62</v>
      </c>
    </row>
    <row r="26" spans="2:10" ht="21" customHeight="1">
      <c r="B26" s="846" t="s">
        <v>476</v>
      </c>
      <c r="C26" s="873" t="s">
        <v>477</v>
      </c>
      <c r="D26" s="852"/>
      <c r="E26" s="853"/>
      <c r="F26" s="854"/>
      <c r="G26" s="718" t="s">
        <v>471</v>
      </c>
      <c r="H26" s="733">
        <f>SUM(H27:H30)</f>
        <v>37760.67</v>
      </c>
      <c r="I26" s="720"/>
      <c r="J26" s="734">
        <f>SUM(J27:J30)</f>
        <v>37760.67</v>
      </c>
    </row>
    <row r="27" spans="2:10" ht="21" customHeight="1">
      <c r="B27" s="847"/>
      <c r="C27" s="858"/>
      <c r="D27" s="678">
        <v>600</v>
      </c>
      <c r="E27" s="679">
        <v>60016</v>
      </c>
      <c r="F27" s="679">
        <v>4270</v>
      </c>
      <c r="G27" s="680" t="s">
        <v>60</v>
      </c>
      <c r="H27" s="705">
        <v>13760.67</v>
      </c>
      <c r="I27" s="431"/>
      <c r="J27" s="722">
        <f>H27+I27</f>
        <v>13760.67</v>
      </c>
    </row>
    <row r="28" spans="2:10" ht="21" customHeight="1">
      <c r="B28" s="847"/>
      <c r="C28" s="858"/>
      <c r="D28" s="683">
        <v>754</v>
      </c>
      <c r="E28" s="684">
        <v>75412</v>
      </c>
      <c r="F28" s="679">
        <v>4270</v>
      </c>
      <c r="G28" s="680" t="s">
        <v>60</v>
      </c>
      <c r="H28" s="704">
        <v>15000</v>
      </c>
      <c r="I28" s="431"/>
      <c r="J28" s="722">
        <f>H28+I28</f>
        <v>15000</v>
      </c>
    </row>
    <row r="29" spans="2:10" ht="21" customHeight="1">
      <c r="B29" s="847"/>
      <c r="C29" s="858"/>
      <c r="D29" s="678">
        <v>921</v>
      </c>
      <c r="E29" s="679">
        <v>92195</v>
      </c>
      <c r="F29" s="682">
        <v>4210</v>
      </c>
      <c r="G29" s="680" t="s">
        <v>55</v>
      </c>
      <c r="H29" s="706">
        <v>3000</v>
      </c>
      <c r="I29" s="431"/>
      <c r="J29" s="722">
        <f>H29+I29</f>
        <v>3000</v>
      </c>
    </row>
    <row r="30" spans="2:10" ht="21" customHeight="1" thickBot="1">
      <c r="B30" s="848"/>
      <c r="C30" s="859"/>
      <c r="D30" s="723">
        <v>926</v>
      </c>
      <c r="E30" s="725">
        <v>92605</v>
      </c>
      <c r="F30" s="736">
        <v>4210</v>
      </c>
      <c r="G30" s="726" t="s">
        <v>55</v>
      </c>
      <c r="H30" s="737">
        <v>6000</v>
      </c>
      <c r="I30" s="728"/>
      <c r="J30" s="729">
        <f>H30+I30</f>
        <v>6000</v>
      </c>
    </row>
    <row r="31" spans="2:10" ht="21" customHeight="1">
      <c r="B31" s="846" t="s">
        <v>478</v>
      </c>
      <c r="C31" s="873" t="s">
        <v>479</v>
      </c>
      <c r="D31" s="852"/>
      <c r="E31" s="853"/>
      <c r="F31" s="854"/>
      <c r="G31" s="718" t="s">
        <v>471</v>
      </c>
      <c r="H31" s="733">
        <f>SUM(H32:H38)</f>
        <v>37760.67</v>
      </c>
      <c r="I31" s="720"/>
      <c r="J31" s="734">
        <f>SUM(J32:J38)</f>
        <v>37760.67</v>
      </c>
    </row>
    <row r="32" spans="2:10" ht="21" customHeight="1">
      <c r="B32" s="847"/>
      <c r="C32" s="858"/>
      <c r="D32" s="678">
        <v>600</v>
      </c>
      <c r="E32" s="679">
        <v>60016</v>
      </c>
      <c r="F32" s="679">
        <v>4270</v>
      </c>
      <c r="G32" s="680" t="s">
        <v>60</v>
      </c>
      <c r="H32" s="704">
        <v>10000</v>
      </c>
      <c r="I32" s="431"/>
      <c r="J32" s="722">
        <f aca="true" t="shared" si="1" ref="J32:J38">H32+I32</f>
        <v>10000</v>
      </c>
    </row>
    <row r="33" spans="2:10" ht="21" customHeight="1">
      <c r="B33" s="847"/>
      <c r="C33" s="858"/>
      <c r="D33" s="678">
        <v>754</v>
      </c>
      <c r="E33" s="679">
        <v>75412</v>
      </c>
      <c r="F33" s="679">
        <v>4210</v>
      </c>
      <c r="G33" s="680" t="s">
        <v>55</v>
      </c>
      <c r="H33" s="704">
        <v>3000</v>
      </c>
      <c r="I33" s="431"/>
      <c r="J33" s="722">
        <f t="shared" si="1"/>
        <v>3000</v>
      </c>
    </row>
    <row r="34" spans="2:10" ht="21" customHeight="1">
      <c r="B34" s="847"/>
      <c r="C34" s="858"/>
      <c r="D34" s="683">
        <v>900</v>
      </c>
      <c r="E34" s="679">
        <v>90004</v>
      </c>
      <c r="F34" s="679">
        <v>4210</v>
      </c>
      <c r="G34" s="680" t="s">
        <v>55</v>
      </c>
      <c r="H34" s="702">
        <v>260.67</v>
      </c>
      <c r="I34" s="431"/>
      <c r="J34" s="722">
        <f t="shared" si="1"/>
        <v>260.67</v>
      </c>
    </row>
    <row r="35" spans="2:10" ht="21" customHeight="1">
      <c r="B35" s="847"/>
      <c r="C35" s="858"/>
      <c r="D35" s="687">
        <v>900</v>
      </c>
      <c r="E35" s="688">
        <v>90015</v>
      </c>
      <c r="F35" s="689">
        <v>6050</v>
      </c>
      <c r="G35" s="685" t="s">
        <v>77</v>
      </c>
      <c r="H35" s="707">
        <v>12000</v>
      </c>
      <c r="I35" s="431"/>
      <c r="J35" s="722">
        <f t="shared" si="1"/>
        <v>12000</v>
      </c>
    </row>
    <row r="36" spans="2:10" ht="21" customHeight="1">
      <c r="B36" s="847"/>
      <c r="C36" s="858"/>
      <c r="D36" s="678">
        <v>921</v>
      </c>
      <c r="E36" s="679">
        <v>92195</v>
      </c>
      <c r="F36" s="690">
        <v>4210</v>
      </c>
      <c r="G36" s="680" t="s">
        <v>55</v>
      </c>
      <c r="H36" s="702">
        <v>10000</v>
      </c>
      <c r="I36" s="431"/>
      <c r="J36" s="722">
        <f t="shared" si="1"/>
        <v>10000</v>
      </c>
    </row>
    <row r="37" spans="2:10" ht="21" customHeight="1">
      <c r="B37" s="847"/>
      <c r="C37" s="858"/>
      <c r="D37" s="678">
        <v>921</v>
      </c>
      <c r="E37" s="679">
        <v>92195</v>
      </c>
      <c r="F37" s="679">
        <v>4270</v>
      </c>
      <c r="G37" s="680" t="s">
        <v>60</v>
      </c>
      <c r="H37" s="702">
        <v>500</v>
      </c>
      <c r="I37" s="431"/>
      <c r="J37" s="722">
        <f t="shared" si="1"/>
        <v>500</v>
      </c>
    </row>
    <row r="38" spans="2:10" ht="21" customHeight="1" thickBot="1">
      <c r="B38" s="848"/>
      <c r="C38" s="859"/>
      <c r="D38" s="730">
        <v>921</v>
      </c>
      <c r="E38" s="724">
        <v>92195</v>
      </c>
      <c r="F38" s="724">
        <v>4300</v>
      </c>
      <c r="G38" s="731" t="s">
        <v>54</v>
      </c>
      <c r="H38" s="732">
        <v>2000</v>
      </c>
      <c r="I38" s="728"/>
      <c r="J38" s="729">
        <f t="shared" si="1"/>
        <v>2000</v>
      </c>
    </row>
    <row r="39" spans="2:10" ht="19.5" customHeight="1">
      <c r="B39" s="846" t="s">
        <v>480</v>
      </c>
      <c r="C39" s="873" t="s">
        <v>481</v>
      </c>
      <c r="D39" s="852"/>
      <c r="E39" s="853"/>
      <c r="F39" s="854"/>
      <c r="G39" s="718" t="s">
        <v>471</v>
      </c>
      <c r="H39" s="738">
        <f>SUM(H40:H41)</f>
        <v>14651.14</v>
      </c>
      <c r="I39" s="720"/>
      <c r="J39" s="739">
        <f>SUM(J40:J41)</f>
        <v>14651.14</v>
      </c>
    </row>
    <row r="40" spans="2:10" ht="19.5" customHeight="1">
      <c r="B40" s="847"/>
      <c r="C40" s="858"/>
      <c r="D40" s="678">
        <v>921</v>
      </c>
      <c r="E40" s="679">
        <v>92195</v>
      </c>
      <c r="F40" s="679">
        <v>4270</v>
      </c>
      <c r="G40" s="680" t="s">
        <v>60</v>
      </c>
      <c r="H40" s="704">
        <v>10651.14</v>
      </c>
      <c r="I40" s="431"/>
      <c r="J40" s="722">
        <f>H40+I40</f>
        <v>10651.14</v>
      </c>
    </row>
    <row r="41" spans="2:10" ht="19.5" customHeight="1" thickBot="1">
      <c r="B41" s="848"/>
      <c r="C41" s="859"/>
      <c r="D41" s="730">
        <v>921</v>
      </c>
      <c r="E41" s="724">
        <v>92195</v>
      </c>
      <c r="F41" s="724">
        <v>4300</v>
      </c>
      <c r="G41" s="731" t="s">
        <v>54</v>
      </c>
      <c r="H41" s="740">
        <v>4000</v>
      </c>
      <c r="I41" s="728"/>
      <c r="J41" s="729">
        <f>H41+I41</f>
        <v>4000</v>
      </c>
    </row>
    <row r="42" spans="2:10" ht="19.5" customHeight="1">
      <c r="B42" s="846" t="s">
        <v>482</v>
      </c>
      <c r="C42" s="877" t="s">
        <v>483</v>
      </c>
      <c r="D42" s="852"/>
      <c r="E42" s="853"/>
      <c r="F42" s="854"/>
      <c r="G42" s="718" t="s">
        <v>471</v>
      </c>
      <c r="H42" s="741">
        <f>SUM(H43:H47)</f>
        <v>23562.66</v>
      </c>
      <c r="I42" s="741">
        <f>SUM(I43:I47)</f>
        <v>0</v>
      </c>
      <c r="J42" s="742">
        <f>SUM(J43:J47)</f>
        <v>23562.66</v>
      </c>
    </row>
    <row r="43" spans="2:10" ht="19.5" customHeight="1">
      <c r="B43" s="847"/>
      <c r="C43" s="878"/>
      <c r="D43" s="678">
        <v>600</v>
      </c>
      <c r="E43" s="679">
        <v>60016</v>
      </c>
      <c r="F43" s="679">
        <v>4270</v>
      </c>
      <c r="G43" s="680" t="s">
        <v>60</v>
      </c>
      <c r="H43" s="708">
        <v>0</v>
      </c>
      <c r="I43" s="716">
        <v>9000</v>
      </c>
      <c r="J43" s="722">
        <f>H43+I43</f>
        <v>9000</v>
      </c>
    </row>
    <row r="44" spans="2:10" ht="20.25" customHeight="1">
      <c r="B44" s="847"/>
      <c r="C44" s="878"/>
      <c r="D44" s="687">
        <v>900</v>
      </c>
      <c r="E44" s="688">
        <v>90015</v>
      </c>
      <c r="F44" s="689">
        <v>6050</v>
      </c>
      <c r="G44" s="685" t="s">
        <v>77</v>
      </c>
      <c r="H44" s="704">
        <v>13000</v>
      </c>
      <c r="I44" s="716">
        <v>-9000</v>
      </c>
      <c r="J44" s="722">
        <f>H44+I44</f>
        <v>4000</v>
      </c>
    </row>
    <row r="45" spans="2:10" ht="20.25" customHeight="1">
      <c r="B45" s="847"/>
      <c r="C45" s="878"/>
      <c r="D45" s="683">
        <v>921</v>
      </c>
      <c r="E45" s="684">
        <v>92195</v>
      </c>
      <c r="F45" s="690">
        <v>4210</v>
      </c>
      <c r="G45" s="680" t="s">
        <v>55</v>
      </c>
      <c r="H45" s="702">
        <v>3500</v>
      </c>
      <c r="I45" s="431"/>
      <c r="J45" s="722">
        <f>H45+I45</f>
        <v>3500</v>
      </c>
    </row>
    <row r="46" spans="2:10" ht="20.25" customHeight="1">
      <c r="B46" s="847"/>
      <c r="C46" s="878"/>
      <c r="D46" s="678">
        <v>921</v>
      </c>
      <c r="E46" s="679">
        <v>92195</v>
      </c>
      <c r="F46" s="679">
        <v>4270</v>
      </c>
      <c r="G46" s="680" t="s">
        <v>60</v>
      </c>
      <c r="H46" s="703">
        <v>2500</v>
      </c>
      <c r="I46" s="431"/>
      <c r="J46" s="722">
        <f>H46+I46</f>
        <v>2500</v>
      </c>
    </row>
    <row r="47" spans="2:10" ht="20.25" customHeight="1" thickBot="1">
      <c r="B47" s="848"/>
      <c r="C47" s="879"/>
      <c r="D47" s="730">
        <v>921</v>
      </c>
      <c r="E47" s="724">
        <v>92195</v>
      </c>
      <c r="F47" s="724">
        <v>4300</v>
      </c>
      <c r="G47" s="731" t="s">
        <v>54</v>
      </c>
      <c r="H47" s="732">
        <v>4562.66</v>
      </c>
      <c r="I47" s="728"/>
      <c r="J47" s="729">
        <f>H47+I47</f>
        <v>4562.66</v>
      </c>
    </row>
    <row r="48" spans="2:10" ht="19.5" customHeight="1">
      <c r="B48" s="846" t="s">
        <v>484</v>
      </c>
      <c r="C48" s="873" t="s">
        <v>485</v>
      </c>
      <c r="D48" s="852"/>
      <c r="E48" s="853"/>
      <c r="F48" s="854"/>
      <c r="G48" s="718" t="s">
        <v>471</v>
      </c>
      <c r="H48" s="733">
        <f>SUM(H49:H53)</f>
        <v>14424.58</v>
      </c>
      <c r="I48" s="720"/>
      <c r="J48" s="734">
        <f>SUM(J49:J53)</f>
        <v>14424.58</v>
      </c>
    </row>
    <row r="49" spans="2:10" ht="19.5" customHeight="1">
      <c r="B49" s="847"/>
      <c r="C49" s="858"/>
      <c r="D49" s="678">
        <v>754</v>
      </c>
      <c r="E49" s="679">
        <v>75412</v>
      </c>
      <c r="F49" s="679">
        <v>4210</v>
      </c>
      <c r="G49" s="680" t="s">
        <v>55</v>
      </c>
      <c r="H49" s="702">
        <v>4500</v>
      </c>
      <c r="I49" s="431"/>
      <c r="J49" s="722">
        <f>H49+I49</f>
        <v>4500</v>
      </c>
    </row>
    <row r="50" spans="2:10" ht="19.5" customHeight="1">
      <c r="B50" s="847"/>
      <c r="C50" s="858"/>
      <c r="D50" s="683">
        <v>900</v>
      </c>
      <c r="E50" s="679">
        <v>90004</v>
      </c>
      <c r="F50" s="679">
        <v>4210</v>
      </c>
      <c r="G50" s="680" t="s">
        <v>55</v>
      </c>
      <c r="H50" s="702">
        <v>500</v>
      </c>
      <c r="I50" s="431"/>
      <c r="J50" s="722">
        <f>H50+I50</f>
        <v>500</v>
      </c>
    </row>
    <row r="51" spans="2:10" ht="19.5" customHeight="1">
      <c r="B51" s="847"/>
      <c r="C51" s="858"/>
      <c r="D51" s="678">
        <v>921</v>
      </c>
      <c r="E51" s="679">
        <v>92195</v>
      </c>
      <c r="F51" s="679">
        <v>4210</v>
      </c>
      <c r="G51" s="680" t="s">
        <v>55</v>
      </c>
      <c r="H51" s="702">
        <v>3424.58</v>
      </c>
      <c r="I51" s="431"/>
      <c r="J51" s="722">
        <f>H51+I51</f>
        <v>3424.58</v>
      </c>
    </row>
    <row r="52" spans="2:10" ht="19.5" customHeight="1">
      <c r="B52" s="847"/>
      <c r="C52" s="858"/>
      <c r="D52" s="678">
        <v>921</v>
      </c>
      <c r="E52" s="679">
        <v>92195</v>
      </c>
      <c r="F52" s="679">
        <v>4270</v>
      </c>
      <c r="G52" s="680" t="s">
        <v>60</v>
      </c>
      <c r="H52" s="703">
        <v>3000</v>
      </c>
      <c r="I52" s="431"/>
      <c r="J52" s="722">
        <f>H52+I52</f>
        <v>3000</v>
      </c>
    </row>
    <row r="53" spans="2:10" ht="19.5" customHeight="1" thickBot="1">
      <c r="B53" s="848"/>
      <c r="C53" s="859"/>
      <c r="D53" s="730">
        <v>921</v>
      </c>
      <c r="E53" s="724">
        <v>92195</v>
      </c>
      <c r="F53" s="724">
        <v>4300</v>
      </c>
      <c r="G53" s="731" t="s">
        <v>54</v>
      </c>
      <c r="H53" s="732">
        <v>3000</v>
      </c>
      <c r="I53" s="728"/>
      <c r="J53" s="729">
        <f>H53+I53</f>
        <v>3000</v>
      </c>
    </row>
    <row r="54" spans="2:10" ht="19.5" customHeight="1">
      <c r="B54" s="846" t="s">
        <v>486</v>
      </c>
      <c r="C54" s="873" t="s">
        <v>487</v>
      </c>
      <c r="D54" s="852"/>
      <c r="E54" s="853"/>
      <c r="F54" s="854"/>
      <c r="G54" s="718" t="s">
        <v>471</v>
      </c>
      <c r="H54" s="733">
        <f>SUM(H55:H56)</f>
        <v>24808.760000000002</v>
      </c>
      <c r="I54" s="720"/>
      <c r="J54" s="734">
        <f>SUM(J55:J56)</f>
        <v>24808.760000000002</v>
      </c>
    </row>
    <row r="55" spans="2:10" ht="19.5" customHeight="1">
      <c r="B55" s="847"/>
      <c r="C55" s="858"/>
      <c r="D55" s="678">
        <v>600</v>
      </c>
      <c r="E55" s="679">
        <v>60016</v>
      </c>
      <c r="F55" s="679">
        <v>4270</v>
      </c>
      <c r="G55" s="680" t="s">
        <v>60</v>
      </c>
      <c r="H55" s="704">
        <v>22000</v>
      </c>
      <c r="I55" s="431"/>
      <c r="J55" s="722">
        <f>H55+I55</f>
        <v>22000</v>
      </c>
    </row>
    <row r="56" spans="2:10" ht="19.5" customHeight="1" thickBot="1">
      <c r="B56" s="848"/>
      <c r="C56" s="859"/>
      <c r="D56" s="730">
        <v>921</v>
      </c>
      <c r="E56" s="724">
        <v>92195</v>
      </c>
      <c r="F56" s="724">
        <v>4300</v>
      </c>
      <c r="G56" s="731" t="s">
        <v>54</v>
      </c>
      <c r="H56" s="732">
        <v>2808.76</v>
      </c>
      <c r="I56" s="728"/>
      <c r="J56" s="729">
        <f>H56+I56</f>
        <v>2808.76</v>
      </c>
    </row>
    <row r="57" spans="2:10" ht="19.5" customHeight="1">
      <c r="B57" s="846" t="s">
        <v>488</v>
      </c>
      <c r="C57" s="873" t="s">
        <v>489</v>
      </c>
      <c r="D57" s="852"/>
      <c r="E57" s="853"/>
      <c r="F57" s="854"/>
      <c r="G57" s="718" t="s">
        <v>471</v>
      </c>
      <c r="H57" s="733">
        <f>SUM(H58:H63)</f>
        <v>37760.67</v>
      </c>
      <c r="I57" s="720"/>
      <c r="J57" s="734">
        <f>SUM(J58:J63)</f>
        <v>37760.67</v>
      </c>
    </row>
    <row r="58" spans="2:10" ht="19.5" customHeight="1">
      <c r="B58" s="847"/>
      <c r="C58" s="858"/>
      <c r="D58" s="678">
        <v>754</v>
      </c>
      <c r="E58" s="679">
        <v>75412</v>
      </c>
      <c r="F58" s="679">
        <v>4210</v>
      </c>
      <c r="G58" s="680" t="s">
        <v>55</v>
      </c>
      <c r="H58" s="709">
        <v>7000</v>
      </c>
      <c r="I58" s="431"/>
      <c r="J58" s="722">
        <f aca="true" t="shared" si="2" ref="J58:J63">H58+I58</f>
        <v>7000</v>
      </c>
    </row>
    <row r="59" spans="2:10" ht="19.5" customHeight="1">
      <c r="B59" s="847"/>
      <c r="C59" s="858"/>
      <c r="D59" s="678">
        <v>754</v>
      </c>
      <c r="E59" s="679">
        <v>75412</v>
      </c>
      <c r="F59" s="679">
        <v>4270</v>
      </c>
      <c r="G59" s="680" t="s">
        <v>60</v>
      </c>
      <c r="H59" s="702">
        <v>3000</v>
      </c>
      <c r="I59" s="431"/>
      <c r="J59" s="722">
        <f t="shared" si="2"/>
        <v>3000</v>
      </c>
    </row>
    <row r="60" spans="2:10" ht="19.5" customHeight="1">
      <c r="B60" s="847"/>
      <c r="C60" s="858"/>
      <c r="D60" s="678">
        <v>921</v>
      </c>
      <c r="E60" s="679">
        <v>92195</v>
      </c>
      <c r="F60" s="679">
        <v>4210</v>
      </c>
      <c r="G60" s="680" t="s">
        <v>55</v>
      </c>
      <c r="H60" s="702">
        <v>10000</v>
      </c>
      <c r="I60" s="431"/>
      <c r="J60" s="722">
        <f t="shared" si="2"/>
        <v>10000</v>
      </c>
    </row>
    <row r="61" spans="2:10" ht="19.5" customHeight="1">
      <c r="B61" s="847"/>
      <c r="C61" s="858"/>
      <c r="D61" s="678">
        <v>921</v>
      </c>
      <c r="E61" s="679">
        <v>92195</v>
      </c>
      <c r="F61" s="679">
        <v>4270</v>
      </c>
      <c r="G61" s="680" t="s">
        <v>60</v>
      </c>
      <c r="H61" s="702">
        <v>5000</v>
      </c>
      <c r="I61" s="431"/>
      <c r="J61" s="722">
        <f t="shared" si="2"/>
        <v>5000</v>
      </c>
    </row>
    <row r="62" spans="2:10" ht="19.5" customHeight="1">
      <c r="B62" s="847"/>
      <c r="C62" s="858"/>
      <c r="D62" s="678">
        <v>921</v>
      </c>
      <c r="E62" s="679">
        <v>92195</v>
      </c>
      <c r="F62" s="679">
        <v>4300</v>
      </c>
      <c r="G62" s="680" t="s">
        <v>54</v>
      </c>
      <c r="H62" s="702">
        <v>8760.67</v>
      </c>
      <c r="I62" s="431"/>
      <c r="J62" s="722">
        <f t="shared" si="2"/>
        <v>8760.67</v>
      </c>
    </row>
    <row r="63" spans="2:10" ht="19.5" customHeight="1" thickBot="1">
      <c r="B63" s="848"/>
      <c r="C63" s="859"/>
      <c r="D63" s="730">
        <v>926</v>
      </c>
      <c r="E63" s="724">
        <v>92605</v>
      </c>
      <c r="F63" s="725">
        <v>4210</v>
      </c>
      <c r="G63" s="726" t="s">
        <v>55</v>
      </c>
      <c r="H63" s="732">
        <v>4000</v>
      </c>
      <c r="I63" s="728"/>
      <c r="J63" s="729">
        <f t="shared" si="2"/>
        <v>4000</v>
      </c>
    </row>
    <row r="64" spans="2:10" ht="20.25" customHeight="1">
      <c r="B64" s="846" t="s">
        <v>490</v>
      </c>
      <c r="C64" s="874" t="s">
        <v>491</v>
      </c>
      <c r="D64" s="852"/>
      <c r="E64" s="853"/>
      <c r="F64" s="854"/>
      <c r="G64" s="718" t="s">
        <v>471</v>
      </c>
      <c r="H64" s="733">
        <f>SUM(H65:H66)</f>
        <v>22807.45</v>
      </c>
      <c r="I64" s="720"/>
      <c r="J64" s="734">
        <f>SUM(J65:J66)</f>
        <v>22807.45</v>
      </c>
    </row>
    <row r="65" spans="2:10" ht="20.25" customHeight="1">
      <c r="B65" s="847"/>
      <c r="C65" s="875"/>
      <c r="D65" s="683">
        <v>600</v>
      </c>
      <c r="E65" s="684">
        <v>60016</v>
      </c>
      <c r="F65" s="684">
        <v>4270</v>
      </c>
      <c r="G65" s="685" t="s">
        <v>60</v>
      </c>
      <c r="H65" s="702">
        <v>7807.45</v>
      </c>
      <c r="I65" s="431"/>
      <c r="J65" s="722">
        <f>H65+I65</f>
        <v>7807.45</v>
      </c>
    </row>
    <row r="66" spans="2:10" ht="24" customHeight="1" thickBot="1">
      <c r="B66" s="848"/>
      <c r="C66" s="876"/>
      <c r="D66" s="743">
        <v>900</v>
      </c>
      <c r="E66" s="744">
        <v>90015</v>
      </c>
      <c r="F66" s="745">
        <v>6050</v>
      </c>
      <c r="G66" s="726" t="s">
        <v>77</v>
      </c>
      <c r="H66" s="732">
        <v>15000</v>
      </c>
      <c r="I66" s="728"/>
      <c r="J66" s="729">
        <f>H66+I66</f>
        <v>15000</v>
      </c>
    </row>
    <row r="67" spans="2:10" ht="20.25" customHeight="1">
      <c r="B67" s="846" t="s">
        <v>492</v>
      </c>
      <c r="C67" s="873" t="s">
        <v>493</v>
      </c>
      <c r="D67" s="852"/>
      <c r="E67" s="853"/>
      <c r="F67" s="854"/>
      <c r="G67" s="718" t="s">
        <v>471</v>
      </c>
      <c r="H67" s="733">
        <f>SUM(H68:H70)</f>
        <v>25563.98</v>
      </c>
      <c r="I67" s="720"/>
      <c r="J67" s="734">
        <f>SUM(J68:J70)</f>
        <v>25563.98</v>
      </c>
    </row>
    <row r="68" spans="2:10" ht="20.25" customHeight="1">
      <c r="B68" s="847"/>
      <c r="C68" s="858"/>
      <c r="D68" s="683">
        <v>600</v>
      </c>
      <c r="E68" s="684">
        <v>60016</v>
      </c>
      <c r="F68" s="684">
        <v>4270</v>
      </c>
      <c r="G68" s="685" t="s">
        <v>60</v>
      </c>
      <c r="H68" s="702">
        <v>6963.98</v>
      </c>
      <c r="I68" s="431"/>
      <c r="J68" s="722">
        <f>H68+I68</f>
        <v>6963.98</v>
      </c>
    </row>
    <row r="69" spans="2:10" ht="20.25" customHeight="1">
      <c r="B69" s="847"/>
      <c r="C69" s="858"/>
      <c r="D69" s="678">
        <v>921</v>
      </c>
      <c r="E69" s="679">
        <v>92195</v>
      </c>
      <c r="F69" s="679">
        <v>4210</v>
      </c>
      <c r="G69" s="680" t="s">
        <v>55</v>
      </c>
      <c r="H69" s="702">
        <v>14300</v>
      </c>
      <c r="I69" s="431"/>
      <c r="J69" s="722">
        <f>H69+I69</f>
        <v>14300</v>
      </c>
    </row>
    <row r="70" spans="2:10" ht="20.25" customHeight="1" thickBot="1">
      <c r="B70" s="848"/>
      <c r="C70" s="859"/>
      <c r="D70" s="730">
        <v>921</v>
      </c>
      <c r="E70" s="724">
        <v>92195</v>
      </c>
      <c r="F70" s="724">
        <v>4300</v>
      </c>
      <c r="G70" s="731" t="s">
        <v>54</v>
      </c>
      <c r="H70" s="732">
        <v>4300</v>
      </c>
      <c r="I70" s="728"/>
      <c r="J70" s="729">
        <f>H70+I70</f>
        <v>4300</v>
      </c>
    </row>
    <row r="71" spans="1:10" ht="20.25" customHeight="1">
      <c r="A71" s="35"/>
      <c r="B71" s="863" t="s">
        <v>494</v>
      </c>
      <c r="C71" s="866" t="s">
        <v>495</v>
      </c>
      <c r="D71" s="852"/>
      <c r="E71" s="853"/>
      <c r="F71" s="869"/>
      <c r="G71" s="746" t="s">
        <v>471</v>
      </c>
      <c r="H71" s="747">
        <f>SUM(H72:H76)</f>
        <v>27300.97</v>
      </c>
      <c r="I71" s="720"/>
      <c r="J71" s="748">
        <f>SUM(J72:J76)</f>
        <v>27300.97</v>
      </c>
    </row>
    <row r="72" spans="1:10" ht="20.25" customHeight="1">
      <c r="A72" s="35"/>
      <c r="B72" s="864"/>
      <c r="C72" s="867"/>
      <c r="D72" s="683">
        <v>754</v>
      </c>
      <c r="E72" s="684">
        <v>75412</v>
      </c>
      <c r="F72" s="691">
        <v>4210</v>
      </c>
      <c r="G72" s="692" t="s">
        <v>55</v>
      </c>
      <c r="H72" s="710">
        <v>3000</v>
      </c>
      <c r="I72" s="431"/>
      <c r="J72" s="722">
        <f>H72+I72</f>
        <v>3000</v>
      </c>
    </row>
    <row r="73" spans="1:10" ht="20.25" customHeight="1">
      <c r="A73" s="35"/>
      <c r="B73" s="864"/>
      <c r="C73" s="867"/>
      <c r="D73" s="683">
        <v>900</v>
      </c>
      <c r="E73" s="679">
        <v>90004</v>
      </c>
      <c r="F73" s="691">
        <v>4210</v>
      </c>
      <c r="G73" s="692" t="s">
        <v>55</v>
      </c>
      <c r="H73" s="710">
        <v>1000</v>
      </c>
      <c r="I73" s="431"/>
      <c r="J73" s="722">
        <f>H73+I73</f>
        <v>1000</v>
      </c>
    </row>
    <row r="74" spans="1:11" ht="20.25" customHeight="1">
      <c r="A74" s="35"/>
      <c r="B74" s="864"/>
      <c r="C74" s="867"/>
      <c r="D74" s="678">
        <v>921</v>
      </c>
      <c r="E74" s="679">
        <v>92195</v>
      </c>
      <c r="F74" s="693">
        <v>4210</v>
      </c>
      <c r="G74" s="694" t="s">
        <v>55</v>
      </c>
      <c r="H74" s="711">
        <v>1300.97</v>
      </c>
      <c r="I74" s="431"/>
      <c r="J74" s="722">
        <f>H74+I74</f>
        <v>1300.97</v>
      </c>
      <c r="K74" s="35"/>
    </row>
    <row r="75" spans="1:10" ht="20.25" customHeight="1">
      <c r="A75" s="35"/>
      <c r="B75" s="864"/>
      <c r="C75" s="867"/>
      <c r="D75" s="678">
        <v>921</v>
      </c>
      <c r="E75" s="679">
        <v>92195</v>
      </c>
      <c r="F75" s="695" t="s">
        <v>53</v>
      </c>
      <c r="G75" s="694" t="s">
        <v>54</v>
      </c>
      <c r="H75" s="711">
        <v>11000</v>
      </c>
      <c r="I75" s="431"/>
      <c r="J75" s="722">
        <f>H75+I75</f>
        <v>11000</v>
      </c>
    </row>
    <row r="76" spans="1:13" ht="20.25" customHeight="1" thickBot="1">
      <c r="A76" s="35"/>
      <c r="B76" s="865"/>
      <c r="C76" s="868"/>
      <c r="D76" s="723">
        <v>926</v>
      </c>
      <c r="E76" s="725">
        <v>92605</v>
      </c>
      <c r="F76" s="736">
        <v>4210</v>
      </c>
      <c r="G76" s="726" t="s">
        <v>55</v>
      </c>
      <c r="H76" s="749">
        <v>11000</v>
      </c>
      <c r="I76" s="728"/>
      <c r="J76" s="729">
        <f>H76+I76</f>
        <v>11000</v>
      </c>
      <c r="L76" s="35"/>
      <c r="M76" s="35"/>
    </row>
    <row r="77" spans="2:13" ht="21" customHeight="1">
      <c r="B77" s="870" t="s">
        <v>496</v>
      </c>
      <c r="C77" s="873" t="s">
        <v>497</v>
      </c>
      <c r="D77" s="852"/>
      <c r="E77" s="853"/>
      <c r="F77" s="854"/>
      <c r="G77" s="718" t="s">
        <v>471</v>
      </c>
      <c r="H77" s="733">
        <f>SUM(H78:H81)</f>
        <v>14386.82</v>
      </c>
      <c r="I77" s="720"/>
      <c r="J77" s="734">
        <f>SUM(J78:J81)</f>
        <v>14386.82</v>
      </c>
      <c r="L77" s="35"/>
      <c r="M77" s="35"/>
    </row>
    <row r="78" spans="2:13" ht="21" customHeight="1">
      <c r="B78" s="871"/>
      <c r="C78" s="858"/>
      <c r="D78" s="486" t="s">
        <v>65</v>
      </c>
      <c r="E78" s="486" t="s">
        <v>156</v>
      </c>
      <c r="F78" s="695" t="s">
        <v>53</v>
      </c>
      <c r="G78" s="694" t="s">
        <v>54</v>
      </c>
      <c r="H78" s="709">
        <v>9000</v>
      </c>
      <c r="I78" s="431"/>
      <c r="J78" s="722">
        <f>H78+I78</f>
        <v>9000</v>
      </c>
      <c r="L78" s="35"/>
      <c r="M78" s="35"/>
    </row>
    <row r="79" spans="2:13" ht="21" customHeight="1">
      <c r="B79" s="871"/>
      <c r="C79" s="858"/>
      <c r="D79" s="683">
        <v>754</v>
      </c>
      <c r="E79" s="684">
        <v>75412</v>
      </c>
      <c r="F79" s="691">
        <v>4210</v>
      </c>
      <c r="G79" s="692" t="s">
        <v>55</v>
      </c>
      <c r="H79" s="709">
        <v>3000</v>
      </c>
      <c r="I79" s="431"/>
      <c r="J79" s="722">
        <f>H79+I79</f>
        <v>3000</v>
      </c>
      <c r="L79" s="35"/>
      <c r="M79" s="35"/>
    </row>
    <row r="80" spans="2:14" ht="21" customHeight="1">
      <c r="B80" s="871"/>
      <c r="C80" s="858"/>
      <c r="D80" s="683">
        <v>900</v>
      </c>
      <c r="E80" s="679">
        <v>90004</v>
      </c>
      <c r="F80" s="691">
        <v>4210</v>
      </c>
      <c r="G80" s="692" t="s">
        <v>55</v>
      </c>
      <c r="H80" s="712">
        <v>800</v>
      </c>
      <c r="I80" s="431"/>
      <c r="J80" s="722">
        <f>H80+I80</f>
        <v>800</v>
      </c>
      <c r="L80" s="35"/>
      <c r="M80" s="35"/>
      <c r="N80" s="35"/>
    </row>
    <row r="81" spans="2:14" ht="21" customHeight="1" thickBot="1">
      <c r="B81" s="872"/>
      <c r="C81" s="859"/>
      <c r="D81" s="730">
        <v>921</v>
      </c>
      <c r="E81" s="724">
        <v>92195</v>
      </c>
      <c r="F81" s="724">
        <v>4300</v>
      </c>
      <c r="G81" s="731" t="s">
        <v>54</v>
      </c>
      <c r="H81" s="732">
        <v>1586.82</v>
      </c>
      <c r="I81" s="728"/>
      <c r="J81" s="729">
        <f>H81+I81</f>
        <v>1586.82</v>
      </c>
      <c r="L81" s="35"/>
      <c r="M81" s="35"/>
      <c r="N81" s="35"/>
    </row>
    <row r="82" spans="2:10" ht="21" customHeight="1">
      <c r="B82" s="846" t="s">
        <v>498</v>
      </c>
      <c r="C82" s="857" t="s">
        <v>499</v>
      </c>
      <c r="D82" s="852"/>
      <c r="E82" s="853"/>
      <c r="F82" s="854"/>
      <c r="G82" s="718" t="s">
        <v>471</v>
      </c>
      <c r="H82" s="733">
        <f>SUM(H83:H84)</f>
        <v>21183.74</v>
      </c>
      <c r="I82" s="720"/>
      <c r="J82" s="734">
        <f>SUM(J83:J84)</f>
        <v>21183.74</v>
      </c>
    </row>
    <row r="83" spans="2:10" ht="21" customHeight="1">
      <c r="B83" s="847"/>
      <c r="C83" s="858"/>
      <c r="D83" s="678">
        <v>921</v>
      </c>
      <c r="E83" s="679">
        <v>92195</v>
      </c>
      <c r="F83" s="679">
        <v>4210</v>
      </c>
      <c r="G83" s="680" t="s">
        <v>55</v>
      </c>
      <c r="H83" s="712">
        <v>17183.74</v>
      </c>
      <c r="I83" s="431"/>
      <c r="J83" s="722">
        <f>H83+I83</f>
        <v>17183.74</v>
      </c>
    </row>
    <row r="84" spans="2:10" ht="21" customHeight="1" thickBot="1">
      <c r="B84" s="848"/>
      <c r="C84" s="859"/>
      <c r="D84" s="730">
        <v>921</v>
      </c>
      <c r="E84" s="724">
        <v>92195</v>
      </c>
      <c r="F84" s="724">
        <v>4300</v>
      </c>
      <c r="G84" s="731" t="s">
        <v>54</v>
      </c>
      <c r="H84" s="732">
        <v>4000</v>
      </c>
      <c r="I84" s="728"/>
      <c r="J84" s="729">
        <f>H84+I84</f>
        <v>4000</v>
      </c>
    </row>
    <row r="85" spans="2:10" ht="21" customHeight="1">
      <c r="B85" s="846" t="s">
        <v>500</v>
      </c>
      <c r="C85" s="860" t="s">
        <v>501</v>
      </c>
      <c r="D85" s="852"/>
      <c r="E85" s="853"/>
      <c r="F85" s="854"/>
      <c r="G85" s="718" t="s">
        <v>471</v>
      </c>
      <c r="H85" s="733">
        <f>SUM(H86:H91)</f>
        <v>15935</v>
      </c>
      <c r="I85" s="720"/>
      <c r="J85" s="734">
        <f>SUM(J86:J91)</f>
        <v>15935</v>
      </c>
    </row>
    <row r="86" spans="2:10" ht="21" customHeight="1">
      <c r="B86" s="847"/>
      <c r="C86" s="861"/>
      <c r="D86" s="683">
        <v>600</v>
      </c>
      <c r="E86" s="684">
        <v>60016</v>
      </c>
      <c r="F86" s="679">
        <v>4270</v>
      </c>
      <c r="G86" s="680" t="s">
        <v>60</v>
      </c>
      <c r="H86" s="709">
        <v>5000</v>
      </c>
      <c r="I86" s="431"/>
      <c r="J86" s="722">
        <f aca="true" t="shared" si="3" ref="J86:J91">H86+I86</f>
        <v>5000</v>
      </c>
    </row>
    <row r="87" spans="2:10" ht="21" customHeight="1">
      <c r="B87" s="847"/>
      <c r="C87" s="861"/>
      <c r="D87" s="683">
        <v>754</v>
      </c>
      <c r="E87" s="684">
        <v>75412</v>
      </c>
      <c r="F87" s="691">
        <v>4210</v>
      </c>
      <c r="G87" s="692" t="s">
        <v>55</v>
      </c>
      <c r="H87" s="709">
        <v>2000</v>
      </c>
      <c r="I87" s="431"/>
      <c r="J87" s="722">
        <f t="shared" si="3"/>
        <v>2000</v>
      </c>
    </row>
    <row r="88" spans="2:10" ht="21" customHeight="1">
      <c r="B88" s="847"/>
      <c r="C88" s="861"/>
      <c r="D88" s="683">
        <v>900</v>
      </c>
      <c r="E88" s="679">
        <v>90004</v>
      </c>
      <c r="F88" s="691">
        <v>4210</v>
      </c>
      <c r="G88" s="692" t="s">
        <v>55</v>
      </c>
      <c r="H88" s="709">
        <v>1500</v>
      </c>
      <c r="I88" s="431"/>
      <c r="J88" s="722">
        <f t="shared" si="3"/>
        <v>1500</v>
      </c>
    </row>
    <row r="89" spans="2:10" ht="21" customHeight="1">
      <c r="B89" s="847"/>
      <c r="C89" s="861"/>
      <c r="D89" s="687">
        <v>900</v>
      </c>
      <c r="E89" s="688">
        <v>90015</v>
      </c>
      <c r="F89" s="689">
        <v>6050</v>
      </c>
      <c r="G89" s="685" t="s">
        <v>77</v>
      </c>
      <c r="H89" s="709">
        <v>3000</v>
      </c>
      <c r="I89" s="431"/>
      <c r="J89" s="722">
        <f t="shared" si="3"/>
        <v>3000</v>
      </c>
    </row>
    <row r="90" spans="2:10" ht="21" customHeight="1">
      <c r="B90" s="847"/>
      <c r="C90" s="861"/>
      <c r="D90" s="678">
        <v>921</v>
      </c>
      <c r="E90" s="679">
        <v>92195</v>
      </c>
      <c r="F90" s="679">
        <v>4210</v>
      </c>
      <c r="G90" s="680" t="s">
        <v>55</v>
      </c>
      <c r="H90" s="709">
        <v>1935</v>
      </c>
      <c r="I90" s="431"/>
      <c r="J90" s="722">
        <f t="shared" si="3"/>
        <v>1935</v>
      </c>
    </row>
    <row r="91" spans="2:14" ht="21" customHeight="1" thickBot="1">
      <c r="B91" s="848"/>
      <c r="C91" s="862"/>
      <c r="D91" s="730">
        <v>921</v>
      </c>
      <c r="E91" s="724">
        <v>92195</v>
      </c>
      <c r="F91" s="724">
        <v>4270</v>
      </c>
      <c r="G91" s="731" t="s">
        <v>60</v>
      </c>
      <c r="H91" s="732">
        <v>2500</v>
      </c>
      <c r="I91" s="728"/>
      <c r="J91" s="729">
        <f t="shared" si="3"/>
        <v>2500</v>
      </c>
      <c r="N91" s="35"/>
    </row>
    <row r="92" spans="2:14" ht="21" customHeight="1">
      <c r="B92" s="846" t="s">
        <v>502</v>
      </c>
      <c r="C92" s="849" t="s">
        <v>503</v>
      </c>
      <c r="D92" s="852"/>
      <c r="E92" s="853"/>
      <c r="F92" s="854"/>
      <c r="G92" s="718" t="s">
        <v>471</v>
      </c>
      <c r="H92" s="733">
        <f>SUM(H93:H96)</f>
        <v>11000</v>
      </c>
      <c r="I92" s="720"/>
      <c r="J92" s="734">
        <f>SUM(J93:J96)</f>
        <v>11000</v>
      </c>
      <c r="N92" s="35"/>
    </row>
    <row r="93" spans="2:10" ht="21" customHeight="1">
      <c r="B93" s="847"/>
      <c r="C93" s="850"/>
      <c r="D93" s="486" t="s">
        <v>65</v>
      </c>
      <c r="E93" s="486" t="s">
        <v>156</v>
      </c>
      <c r="F93" s="695" t="s">
        <v>53</v>
      </c>
      <c r="G93" s="694" t="s">
        <v>54</v>
      </c>
      <c r="H93" s="704">
        <v>4000</v>
      </c>
      <c r="I93" s="431"/>
      <c r="J93" s="722">
        <f>H93+I93</f>
        <v>4000</v>
      </c>
    </row>
    <row r="94" spans="2:16" ht="21" customHeight="1">
      <c r="B94" s="847"/>
      <c r="C94" s="850"/>
      <c r="D94" s="683">
        <v>600</v>
      </c>
      <c r="E94" s="684">
        <v>60016</v>
      </c>
      <c r="F94" s="679">
        <v>4270</v>
      </c>
      <c r="G94" s="680" t="s">
        <v>60</v>
      </c>
      <c r="H94" s="704">
        <v>4000</v>
      </c>
      <c r="I94" s="431"/>
      <c r="J94" s="722">
        <f>H94+I94</f>
        <v>4000</v>
      </c>
      <c r="P94" s="35"/>
    </row>
    <row r="95" spans="2:10" ht="21" customHeight="1">
      <c r="B95" s="847"/>
      <c r="C95" s="850"/>
      <c r="D95" s="683">
        <v>900</v>
      </c>
      <c r="E95" s="679">
        <v>90004</v>
      </c>
      <c r="F95" s="695" t="s">
        <v>53</v>
      </c>
      <c r="G95" s="694" t="s">
        <v>54</v>
      </c>
      <c r="H95" s="705">
        <v>2000</v>
      </c>
      <c r="I95" s="431"/>
      <c r="J95" s="722">
        <f>H95+I95</f>
        <v>2000</v>
      </c>
    </row>
    <row r="96" spans="2:10" ht="21" customHeight="1" thickBot="1">
      <c r="B96" s="848"/>
      <c r="C96" s="851"/>
      <c r="D96" s="730">
        <v>921</v>
      </c>
      <c r="E96" s="724">
        <v>92195</v>
      </c>
      <c r="F96" s="725">
        <v>4210</v>
      </c>
      <c r="G96" s="726" t="s">
        <v>55</v>
      </c>
      <c r="H96" s="732">
        <v>1000</v>
      </c>
      <c r="I96" s="728"/>
      <c r="J96" s="729">
        <f>H96+I96</f>
        <v>1000</v>
      </c>
    </row>
    <row r="97" spans="2:10" ht="24" customHeight="1">
      <c r="B97" s="855" t="s">
        <v>451</v>
      </c>
      <c r="C97" s="856"/>
      <c r="D97" s="856"/>
      <c r="E97" s="856"/>
      <c r="F97" s="856"/>
      <c r="G97" s="696"/>
      <c r="H97" s="713">
        <f>H11+H15+H22+H26+H31+H39+H42+H48+H54+H57+H64+H67+H71+H77+H82+H85+H92</f>
        <v>390759.09</v>
      </c>
      <c r="I97" s="750">
        <f>I11+I15+I22+I26+I31+I39+I42+I48+I54+I57+I64+I67+I71+I77+I82+I85+I92</f>
        <v>0</v>
      </c>
      <c r="J97" s="750">
        <f>J11+J15+J22+J26+J31+J39+J42+J48+J54+J57+J64+J67+J71+J77+J82+J85+J92</f>
        <v>390759.09</v>
      </c>
    </row>
    <row r="125" spans="7:8" ht="12.75">
      <c r="G125" s="697" t="s">
        <v>504</v>
      </c>
      <c r="H125" s="698">
        <f>H18+H23+H35+H44+H66+H89</f>
        <v>65000</v>
      </c>
    </row>
    <row r="126" spans="7:8" ht="12.75">
      <c r="G126" s="697" t="s">
        <v>505</v>
      </c>
      <c r="H126" s="698">
        <f>H97-H125</f>
        <v>325759.09</v>
      </c>
    </row>
  </sheetData>
  <sheetProtection/>
  <mergeCells count="52">
    <mergeCell ref="B11:B14"/>
    <mergeCell ref="C11:C14"/>
    <mergeCell ref="D11:F11"/>
    <mergeCell ref="B15:B21"/>
    <mergeCell ref="C15:C21"/>
    <mergeCell ref="D15:F15"/>
    <mergeCell ref="B22:B25"/>
    <mergeCell ref="C22:C25"/>
    <mergeCell ref="D22:F22"/>
    <mergeCell ref="B26:B30"/>
    <mergeCell ref="C26:C30"/>
    <mergeCell ref="D26:F26"/>
    <mergeCell ref="B31:B38"/>
    <mergeCell ref="C31:C38"/>
    <mergeCell ref="D31:F31"/>
    <mergeCell ref="B39:B41"/>
    <mergeCell ref="C39:C41"/>
    <mergeCell ref="D39:F39"/>
    <mergeCell ref="B42:B47"/>
    <mergeCell ref="C42:C47"/>
    <mergeCell ref="D42:F42"/>
    <mergeCell ref="B48:B53"/>
    <mergeCell ref="C48:C53"/>
    <mergeCell ref="D48:F48"/>
    <mergeCell ref="B54:B56"/>
    <mergeCell ref="C54:C56"/>
    <mergeCell ref="D54:F54"/>
    <mergeCell ref="B57:B63"/>
    <mergeCell ref="C57:C63"/>
    <mergeCell ref="D57:F57"/>
    <mergeCell ref="B64:B66"/>
    <mergeCell ref="C64:C66"/>
    <mergeCell ref="D64:F64"/>
    <mergeCell ref="B67:B70"/>
    <mergeCell ref="C67:C70"/>
    <mergeCell ref="D67:F67"/>
    <mergeCell ref="B71:B76"/>
    <mergeCell ref="C71:C76"/>
    <mergeCell ref="D71:F71"/>
    <mergeCell ref="B77:B81"/>
    <mergeCell ref="C77:C81"/>
    <mergeCell ref="D77:F77"/>
    <mergeCell ref="B92:B96"/>
    <mergeCell ref="C92:C96"/>
    <mergeCell ref="D92:F92"/>
    <mergeCell ref="B97:F97"/>
    <mergeCell ref="B82:B84"/>
    <mergeCell ref="C82:C84"/>
    <mergeCell ref="D82:F82"/>
    <mergeCell ref="B85:B91"/>
    <mergeCell ref="C85:C91"/>
    <mergeCell ref="D85:F8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.421875" style="104" customWidth="1"/>
    <col min="2" max="2" width="2.8515625" style="104" customWidth="1"/>
    <col min="3" max="3" width="34.421875" style="104" customWidth="1"/>
    <col min="4" max="4" width="7.57421875" style="104" customWidth="1"/>
    <col min="5" max="5" width="11.8515625" style="104" customWidth="1"/>
    <col min="6" max="6" width="10.00390625" style="104" customWidth="1"/>
    <col min="7" max="7" width="11.8515625" style="104" customWidth="1"/>
    <col min="8" max="8" width="10.140625" style="104" customWidth="1"/>
    <col min="9" max="9" width="5.7109375" style="104" customWidth="1"/>
    <col min="10" max="10" width="10.00390625" style="104" customWidth="1"/>
    <col min="11" max="11" width="11.8515625" style="104" customWidth="1"/>
    <col min="12" max="12" width="10.00390625" style="104" customWidth="1"/>
    <col min="13" max="13" width="11.8515625" style="104" customWidth="1"/>
    <col min="14" max="14" width="7.57421875" style="104" customWidth="1"/>
    <col min="15" max="15" width="0.71875" style="104" customWidth="1"/>
    <col min="16" max="16384" width="9.140625" style="104" customWidth="1"/>
  </cols>
  <sheetData>
    <row r="1" spans="2:14" ht="12.75">
      <c r="B1" s="752"/>
      <c r="C1" s="752"/>
      <c r="D1" s="752"/>
      <c r="E1" s="752"/>
      <c r="F1" s="752"/>
      <c r="G1" s="752"/>
      <c r="H1" s="752"/>
      <c r="I1" s="752"/>
      <c r="K1" s="753" t="s">
        <v>540</v>
      </c>
      <c r="L1" s="752"/>
      <c r="M1" s="752"/>
      <c r="N1" s="752"/>
    </row>
    <row r="2" spans="2:14" ht="18.75">
      <c r="B2" s="752"/>
      <c r="C2" s="752"/>
      <c r="D2" s="752"/>
      <c r="E2" s="754"/>
      <c r="F2" s="754"/>
      <c r="G2" s="754"/>
      <c r="H2" s="752"/>
      <c r="I2" s="752"/>
      <c r="K2" s="104" t="s">
        <v>511</v>
      </c>
      <c r="L2" s="752"/>
      <c r="M2" s="752"/>
      <c r="N2" s="752"/>
    </row>
    <row r="3" spans="2:14" ht="12.75">
      <c r="B3" s="752"/>
      <c r="C3" s="752"/>
      <c r="D3" s="752"/>
      <c r="E3" s="752"/>
      <c r="F3" s="752"/>
      <c r="G3" s="752"/>
      <c r="H3" s="752"/>
      <c r="I3" s="752"/>
      <c r="K3" s="104" t="s">
        <v>395</v>
      </c>
      <c r="L3" s="752"/>
      <c r="M3" s="752"/>
      <c r="N3" s="752"/>
    </row>
    <row r="5" spans="2:14" ht="16.5">
      <c r="B5" s="891" t="s">
        <v>512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</row>
    <row r="6" spans="2:14" ht="16.5"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</row>
    <row r="7" spans="2:14" ht="13.5" thickBot="1"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6" t="s">
        <v>398</v>
      </c>
    </row>
    <row r="8" spans="2:14" ht="12.75">
      <c r="B8" s="892" t="s">
        <v>466</v>
      </c>
      <c r="C8" s="894" t="s">
        <v>513</v>
      </c>
      <c r="D8" s="757"/>
      <c r="E8" s="897" t="s">
        <v>514</v>
      </c>
      <c r="F8" s="898"/>
      <c r="G8" s="898"/>
      <c r="H8" s="899"/>
      <c r="I8" s="899"/>
      <c r="J8" s="900"/>
      <c r="K8" s="901" t="s">
        <v>515</v>
      </c>
      <c r="L8" s="902"/>
      <c r="M8" s="902"/>
      <c r="N8" s="903"/>
    </row>
    <row r="9" spans="2:14" ht="12.75">
      <c r="B9" s="893"/>
      <c r="C9" s="895"/>
      <c r="D9" s="758"/>
      <c r="E9" s="904" t="s">
        <v>516</v>
      </c>
      <c r="F9" s="883" t="s">
        <v>517</v>
      </c>
      <c r="G9" s="883" t="s">
        <v>518</v>
      </c>
      <c r="H9" s="905" t="s">
        <v>519</v>
      </c>
      <c r="I9" s="905"/>
      <c r="J9" s="890"/>
      <c r="K9" s="882" t="s">
        <v>516</v>
      </c>
      <c r="L9" s="883" t="s">
        <v>517</v>
      </c>
      <c r="M9" s="883" t="s">
        <v>518</v>
      </c>
      <c r="N9" s="886" t="s">
        <v>520</v>
      </c>
    </row>
    <row r="10" spans="2:14" ht="12.75">
      <c r="B10" s="893"/>
      <c r="C10" s="895"/>
      <c r="D10" s="760" t="s">
        <v>1</v>
      </c>
      <c r="E10" s="904"/>
      <c r="F10" s="884"/>
      <c r="G10" s="884"/>
      <c r="H10" s="887" t="s">
        <v>521</v>
      </c>
      <c r="I10" s="889" t="s">
        <v>519</v>
      </c>
      <c r="J10" s="890"/>
      <c r="K10" s="882"/>
      <c r="L10" s="884"/>
      <c r="M10" s="884"/>
      <c r="N10" s="886"/>
    </row>
    <row r="11" spans="2:14" ht="22.5">
      <c r="B11" s="893"/>
      <c r="C11" s="896"/>
      <c r="D11" s="761"/>
      <c r="E11" s="882"/>
      <c r="F11" s="885"/>
      <c r="G11" s="885"/>
      <c r="H11" s="888"/>
      <c r="I11" s="759" t="s">
        <v>522</v>
      </c>
      <c r="J11" s="762" t="s">
        <v>523</v>
      </c>
      <c r="K11" s="882"/>
      <c r="L11" s="885"/>
      <c r="M11" s="885"/>
      <c r="N11" s="886"/>
    </row>
    <row r="12" spans="2:14" ht="12.75">
      <c r="B12" s="763">
        <v>1</v>
      </c>
      <c r="C12" s="764">
        <v>2</v>
      </c>
      <c r="D12" s="764">
        <v>3</v>
      </c>
      <c r="E12" s="764">
        <v>4</v>
      </c>
      <c r="F12" s="765">
        <v>5</v>
      </c>
      <c r="G12" s="765">
        <v>6</v>
      </c>
      <c r="H12" s="764">
        <v>7</v>
      </c>
      <c r="I12" s="764">
        <v>8</v>
      </c>
      <c r="J12" s="764">
        <v>9</v>
      </c>
      <c r="K12" s="764">
        <v>10</v>
      </c>
      <c r="L12" s="766">
        <v>11</v>
      </c>
      <c r="M12" s="766">
        <v>12</v>
      </c>
      <c r="N12" s="767">
        <v>13</v>
      </c>
    </row>
    <row r="13" spans="2:14" ht="19.5" customHeight="1">
      <c r="B13" s="768" t="s">
        <v>524</v>
      </c>
      <c r="C13" s="769" t="s">
        <v>525</v>
      </c>
      <c r="D13" s="769"/>
      <c r="E13" s="770">
        <f>E15+E16+E17+E18+E19+E20+E21+E22</f>
        <v>4056000</v>
      </c>
      <c r="F13" s="770">
        <f>F15+F16+F17+F18+F19+F20+F21+F22</f>
        <v>-47000</v>
      </c>
      <c r="G13" s="770">
        <f>G15+G16+G17+G18+G19+G20+G21+G22</f>
        <v>4009000</v>
      </c>
      <c r="H13" s="770">
        <f>H15+H16+H17+H18+H19+H20+H21+H22</f>
        <v>197000</v>
      </c>
      <c r="I13" s="770"/>
      <c r="J13" s="770">
        <f>J15+J16+J17+J18+J19+J20+J21+J22</f>
        <v>83000</v>
      </c>
      <c r="K13" s="770">
        <f>K15+K16+K17+K18+K19+K20+K21+K22</f>
        <v>4056000</v>
      </c>
      <c r="L13" s="770">
        <f>L15+L16+L17+L18+L19+L20+L21+L22</f>
        <v>-47000</v>
      </c>
      <c r="M13" s="770">
        <f>M15+M16+M17+M18+M19+M20+M21+M22</f>
        <v>4009000</v>
      </c>
      <c r="N13" s="771"/>
    </row>
    <row r="14" spans="2:14" ht="19.5" customHeight="1">
      <c r="B14" s="772"/>
      <c r="C14" s="773" t="s">
        <v>526</v>
      </c>
      <c r="D14" s="773"/>
      <c r="E14" s="770"/>
      <c r="F14" s="770"/>
      <c r="G14" s="770"/>
      <c r="H14" s="770"/>
      <c r="I14" s="770"/>
      <c r="J14" s="770"/>
      <c r="K14" s="770"/>
      <c r="L14" s="774"/>
      <c r="M14" s="774"/>
      <c r="N14" s="771"/>
    </row>
    <row r="15" spans="2:14" ht="22.5" customHeight="1">
      <c r="B15" s="768"/>
      <c r="C15" s="775" t="s">
        <v>527</v>
      </c>
      <c r="D15" s="776">
        <v>40002</v>
      </c>
      <c r="E15" s="770">
        <v>1844800</v>
      </c>
      <c r="F15" s="777"/>
      <c r="G15" s="770">
        <f aca="true" t="shared" si="0" ref="G15:G22">E15+F15</f>
        <v>1844800</v>
      </c>
      <c r="H15" s="770"/>
      <c r="I15" s="770"/>
      <c r="J15" s="770"/>
      <c r="K15" s="770">
        <v>1844800</v>
      </c>
      <c r="L15" s="778"/>
      <c r="M15" s="774">
        <f aca="true" t="shared" si="1" ref="M15:M22">K15+L15</f>
        <v>1844800</v>
      </c>
      <c r="N15" s="771"/>
    </row>
    <row r="16" spans="2:14" ht="22.5" customHeight="1">
      <c r="B16" s="768"/>
      <c r="C16" s="775" t="s">
        <v>528</v>
      </c>
      <c r="D16" s="776">
        <v>60016</v>
      </c>
      <c r="E16" s="770">
        <v>50000</v>
      </c>
      <c r="F16" s="770"/>
      <c r="G16" s="770">
        <f t="shared" si="0"/>
        <v>50000</v>
      </c>
      <c r="H16" s="770">
        <v>50000</v>
      </c>
      <c r="I16" s="770"/>
      <c r="J16" s="770"/>
      <c r="K16" s="770">
        <v>50000</v>
      </c>
      <c r="L16" s="774"/>
      <c r="M16" s="774">
        <f t="shared" si="1"/>
        <v>50000</v>
      </c>
      <c r="N16" s="771"/>
    </row>
    <row r="17" spans="2:14" ht="22.5" customHeight="1">
      <c r="B17" s="768"/>
      <c r="C17" s="775" t="s">
        <v>529</v>
      </c>
      <c r="D17" s="776">
        <v>70001</v>
      </c>
      <c r="E17" s="770">
        <v>143600</v>
      </c>
      <c r="F17" s="770"/>
      <c r="G17" s="770">
        <f t="shared" si="0"/>
        <v>143600</v>
      </c>
      <c r="H17" s="770"/>
      <c r="I17" s="770"/>
      <c r="J17" s="770"/>
      <c r="K17" s="770">
        <v>143600</v>
      </c>
      <c r="L17" s="774"/>
      <c r="M17" s="774">
        <f t="shared" si="1"/>
        <v>143600</v>
      </c>
      <c r="N17" s="771"/>
    </row>
    <row r="18" spans="2:14" ht="22.5" customHeight="1">
      <c r="B18" s="768"/>
      <c r="C18" s="775" t="s">
        <v>530</v>
      </c>
      <c r="D18" s="776">
        <v>70095</v>
      </c>
      <c r="E18" s="770">
        <v>10100</v>
      </c>
      <c r="F18" s="770"/>
      <c r="G18" s="770">
        <f t="shared" si="0"/>
        <v>10100</v>
      </c>
      <c r="H18" s="770"/>
      <c r="I18" s="770"/>
      <c r="J18" s="770"/>
      <c r="K18" s="770">
        <v>10100</v>
      </c>
      <c r="L18" s="774"/>
      <c r="M18" s="774">
        <f t="shared" si="1"/>
        <v>10100</v>
      </c>
      <c r="N18" s="771"/>
    </row>
    <row r="19" spans="2:14" ht="22.5" customHeight="1">
      <c r="B19" s="768"/>
      <c r="C19" s="775" t="s">
        <v>531</v>
      </c>
      <c r="D19" s="776">
        <v>71035</v>
      </c>
      <c r="E19" s="770">
        <v>28400</v>
      </c>
      <c r="F19" s="770"/>
      <c r="G19" s="770">
        <f t="shared" si="0"/>
        <v>28400</v>
      </c>
      <c r="H19" s="770">
        <v>20000</v>
      </c>
      <c r="I19" s="770"/>
      <c r="J19" s="770"/>
      <c r="K19" s="770">
        <v>28400</v>
      </c>
      <c r="L19" s="774"/>
      <c r="M19" s="774">
        <f t="shared" si="1"/>
        <v>28400</v>
      </c>
      <c r="N19" s="771"/>
    </row>
    <row r="20" spans="2:14" ht="22.5" customHeight="1">
      <c r="B20" s="768"/>
      <c r="C20" s="775" t="s">
        <v>532</v>
      </c>
      <c r="D20" s="776">
        <v>90001</v>
      </c>
      <c r="E20" s="779">
        <v>1774000</v>
      </c>
      <c r="F20" s="780">
        <v>-47000</v>
      </c>
      <c r="G20" s="770">
        <f t="shared" si="0"/>
        <v>1727000</v>
      </c>
      <c r="H20" s="770">
        <v>83000</v>
      </c>
      <c r="I20" s="770"/>
      <c r="J20" s="770">
        <v>83000</v>
      </c>
      <c r="K20" s="779">
        <v>1774000</v>
      </c>
      <c r="L20" s="781">
        <v>-47000</v>
      </c>
      <c r="M20" s="774">
        <f t="shared" si="1"/>
        <v>1727000</v>
      </c>
      <c r="N20" s="771"/>
    </row>
    <row r="21" spans="2:14" ht="22.5" customHeight="1">
      <c r="B21" s="782"/>
      <c r="C21" s="775" t="s">
        <v>533</v>
      </c>
      <c r="D21" s="776">
        <v>90003</v>
      </c>
      <c r="E21" s="770">
        <v>181100</v>
      </c>
      <c r="F21" s="770"/>
      <c r="G21" s="770">
        <f t="shared" si="0"/>
        <v>181100</v>
      </c>
      <c r="H21" s="770">
        <v>20000</v>
      </c>
      <c r="I21" s="770"/>
      <c r="J21" s="770"/>
      <c r="K21" s="770">
        <v>181100</v>
      </c>
      <c r="L21" s="774"/>
      <c r="M21" s="774">
        <f t="shared" si="1"/>
        <v>181100</v>
      </c>
      <c r="N21" s="771"/>
    </row>
    <row r="22" spans="2:14" ht="22.5" customHeight="1">
      <c r="B22" s="768"/>
      <c r="C22" s="783" t="s">
        <v>534</v>
      </c>
      <c r="D22" s="776">
        <v>90004</v>
      </c>
      <c r="E22" s="770">
        <v>24000</v>
      </c>
      <c r="F22" s="770"/>
      <c r="G22" s="770">
        <f t="shared" si="0"/>
        <v>24000</v>
      </c>
      <c r="H22" s="770">
        <v>24000</v>
      </c>
      <c r="I22" s="784"/>
      <c r="J22" s="770"/>
      <c r="K22" s="770">
        <v>24000</v>
      </c>
      <c r="L22" s="774"/>
      <c r="M22" s="774">
        <f t="shared" si="1"/>
        <v>24000</v>
      </c>
      <c r="N22" s="785"/>
    </row>
    <row r="23" spans="2:14" ht="18" customHeight="1">
      <c r="B23" s="786"/>
      <c r="C23" s="787"/>
      <c r="D23" s="787"/>
      <c r="E23" s="788"/>
      <c r="F23" s="770"/>
      <c r="G23" s="770"/>
      <c r="H23" s="788"/>
      <c r="I23" s="776"/>
      <c r="J23" s="788"/>
      <c r="K23" s="788"/>
      <c r="L23" s="789"/>
      <c r="M23" s="789"/>
      <c r="N23" s="785"/>
    </row>
    <row r="24" spans="2:14" ht="18" customHeight="1">
      <c r="B24" s="790"/>
      <c r="C24" s="791"/>
      <c r="D24" s="791"/>
      <c r="E24" s="788"/>
      <c r="F24" s="770"/>
      <c r="G24" s="770"/>
      <c r="H24" s="788"/>
      <c r="I24" s="776"/>
      <c r="J24" s="788"/>
      <c r="K24" s="788"/>
      <c r="L24" s="789"/>
      <c r="M24" s="789"/>
      <c r="N24" s="785"/>
    </row>
    <row r="25" spans="2:14" ht="22.5" customHeight="1" thickBot="1">
      <c r="B25" s="880" t="s">
        <v>451</v>
      </c>
      <c r="C25" s="881"/>
      <c r="D25" s="792"/>
      <c r="E25" s="793">
        <f>E13</f>
        <v>4056000</v>
      </c>
      <c r="F25" s="793">
        <f>F13</f>
        <v>-47000</v>
      </c>
      <c r="G25" s="793">
        <f>G13</f>
        <v>4009000</v>
      </c>
      <c r="H25" s="793">
        <f>H13</f>
        <v>197000</v>
      </c>
      <c r="I25" s="793"/>
      <c r="J25" s="793">
        <f>J13</f>
        <v>83000</v>
      </c>
      <c r="K25" s="793">
        <f>K13</f>
        <v>4056000</v>
      </c>
      <c r="L25" s="793">
        <f>L13</f>
        <v>-47000</v>
      </c>
      <c r="M25" s="793">
        <f>M13</f>
        <v>4009000</v>
      </c>
      <c r="N25" s="794"/>
    </row>
    <row r="26" spans="2:14" ht="12.75"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</row>
    <row r="27" spans="2:14" ht="12.75">
      <c r="B27" s="795"/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</row>
    <row r="28" spans="2:14" ht="12.75">
      <c r="B28" s="795"/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</row>
    <row r="29" spans="2:14" ht="12.75">
      <c r="B29" s="795"/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</row>
    <row r="30" spans="2:14" ht="12.75">
      <c r="B30" s="795"/>
      <c r="C30" s="752"/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</row>
  </sheetData>
  <sheetProtection/>
  <mergeCells count="17"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  <mergeCell ref="B25:C25"/>
    <mergeCell ref="K9:K11"/>
    <mergeCell ref="L9:L11"/>
    <mergeCell ref="M9:M11"/>
    <mergeCell ref="N9:N11"/>
    <mergeCell ref="H10:H11"/>
    <mergeCell ref="I10:J1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2018-06-20T06:06:16Z</cp:lastPrinted>
  <dcterms:created xsi:type="dcterms:W3CDTF">2007-11-06T07:50:06Z</dcterms:created>
  <dcterms:modified xsi:type="dcterms:W3CDTF">2018-06-20T06:53:22Z</dcterms:modified>
  <cp:category/>
  <cp:version/>
  <cp:contentType/>
  <cp:contentStatus/>
</cp:coreProperties>
</file>