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<sst xmlns="http://schemas.openxmlformats.org/spreadsheetml/2006/main" count="185" uniqueCount="141">
  <si>
    <t>Załącznik Nr 1 do</t>
  </si>
  <si>
    <t xml:space="preserve">                                                                                                                            </t>
  </si>
  <si>
    <t xml:space="preserve"> </t>
  </si>
  <si>
    <t xml:space="preserve">  </t>
  </si>
  <si>
    <t xml:space="preserve">        </t>
  </si>
  <si>
    <t xml:space="preserve">                                     </t>
  </si>
  <si>
    <t xml:space="preserve">Układ wykonawczy budżetu gminy Duszniki na 2007 rok </t>
  </si>
  <si>
    <t>Nazwa działu,</t>
  </si>
  <si>
    <t xml:space="preserve">                                                                                                                               Plan na rok 2003</t>
  </si>
  <si>
    <t xml:space="preserve">Plan na rok 2007 </t>
  </si>
  <si>
    <t>Lp.</t>
  </si>
  <si>
    <t>Dział</t>
  </si>
  <si>
    <t>Rozdział</t>
  </si>
  <si>
    <t>§</t>
  </si>
  <si>
    <t xml:space="preserve">rozdziału </t>
  </si>
  <si>
    <t>Ogółem</t>
  </si>
  <si>
    <t xml:space="preserve">                                                         w tym:</t>
  </si>
  <si>
    <t>i paragrafu</t>
  </si>
  <si>
    <t>dochody własne</t>
  </si>
  <si>
    <t>dotacje zadania zlecone</t>
  </si>
  <si>
    <t>dotacje zadania własne</t>
  </si>
  <si>
    <t>dotacje pozostałe</t>
  </si>
  <si>
    <t>pl.prz.zm.</t>
  </si>
  <si>
    <t>zm.</t>
  </si>
  <si>
    <t>pl.po zm.</t>
  </si>
  <si>
    <t xml:space="preserve"> pl.po zm.</t>
  </si>
  <si>
    <t xml:space="preserve"> pl.prz.zm.</t>
  </si>
  <si>
    <t xml:space="preserve">    zm.</t>
  </si>
  <si>
    <t>1.</t>
  </si>
  <si>
    <t>010</t>
  </si>
  <si>
    <t>ROLNICTWO I ŁOWIECTWO</t>
  </si>
  <si>
    <t>01095</t>
  </si>
  <si>
    <t>Pozostała działalność</t>
  </si>
  <si>
    <t>Dotacje celowe z bp na zad.zlec.</t>
  </si>
  <si>
    <t>020</t>
  </si>
  <si>
    <t>LEŚNICTWO</t>
  </si>
  <si>
    <t>02001</t>
  </si>
  <si>
    <t>Gospodarka Leśna</t>
  </si>
  <si>
    <t>0750</t>
  </si>
  <si>
    <t>Doch.najmu i dzierż.skł.mająt.jst</t>
  </si>
  <si>
    <t>2.</t>
  </si>
  <si>
    <t>TRANSPORT I ŁĄCZNOŚĆ</t>
  </si>
  <si>
    <t>Drogi publiczne gminne</t>
  </si>
  <si>
    <t>Wpływy z tyt.pomocy finansow.</t>
  </si>
  <si>
    <t>GOSPODARKA MIESZKANIOWA</t>
  </si>
  <si>
    <t>Gosp.gruntami i nieruchomościami</t>
  </si>
  <si>
    <t>0470</t>
  </si>
  <si>
    <t>Wpływy z opł.za użytk.wiecz.nier.</t>
  </si>
  <si>
    <t>0870</t>
  </si>
  <si>
    <t>Wpływy ze sprzed.skład.majątk.</t>
  </si>
  <si>
    <t>3.</t>
  </si>
  <si>
    <t>ADMINISTRACJA PUBLICZNA</t>
  </si>
  <si>
    <t>Urzędy Wojewódzkie</t>
  </si>
  <si>
    <t>Dochody jst związ.z realizac.zadań  z zakr.admin.rządowej</t>
  </si>
  <si>
    <t>Urzędy Gmin</t>
  </si>
  <si>
    <t>0570</t>
  </si>
  <si>
    <t>Grzywny,mandaty,kary pienięż.</t>
  </si>
  <si>
    <t>0690</t>
  </si>
  <si>
    <t xml:space="preserve">Wpływy z różnych opłat </t>
  </si>
  <si>
    <t>0920</t>
  </si>
  <si>
    <t>Pozostałe odsetki</t>
  </si>
  <si>
    <t>4.</t>
  </si>
  <si>
    <t>URZĘDY NACZ.ORGAN. WŁADZY PAŃST.KONTROLI I OCH.PR.</t>
  </si>
  <si>
    <t>Urzędy Nacz.Org.Władzy Państ. Kontroli i Ochrony Prawa</t>
  </si>
  <si>
    <t>5.</t>
  </si>
  <si>
    <t>BEZPIECZ.PUBL.I OCHR.PPOŻ</t>
  </si>
  <si>
    <t>Obrona cywilna</t>
  </si>
  <si>
    <t>6.</t>
  </si>
  <si>
    <t>DOCHODY OD OS.PRAWN. OS.FIZYCZ.I OD INNYCH JEDN.NIEPOSIAD.OS.PRAW.</t>
  </si>
  <si>
    <t>Wpływy z pod.roln.leśn.od czynn. cywil.prawn.os.prawnych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</si>
  <si>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</si>
  <si>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</si>
  <si>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</si>
  <si>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</si>
  <si>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</si>
  <si>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</si>
  <si>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</si>
  <si>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transportow.</t>
  </si>
  <si>
    <t>Wpływy z pod.roln.leśn.od czynn. cywil.prawn.os.fizycznych</t>
  </si>
  <si>
    <t>0350</t>
  </si>
  <si>
    <t>Pod.od działal.gosp.os.fizycz. opłac.w formie karty podatkowej</t>
  </si>
  <si>
    <t>0360</t>
  </si>
  <si>
    <t>Podatek od spadków i darowizn</t>
  </si>
  <si>
    <t>0500</t>
  </si>
  <si>
    <t>Podatek od czyn.cywilnoprawn.</t>
  </si>
  <si>
    <t>0910</t>
  </si>
  <si>
    <t>Odsetki od nieterm.wpłat z tyt. podatków i opłat</t>
  </si>
  <si>
    <t>Wpływy z in.opł.stan.dochody jst</t>
  </si>
  <si>
    <t>0410</t>
  </si>
  <si>
    <t>Wpływy z opłaty skarbowej</t>
  </si>
  <si>
    <t>0430</t>
  </si>
  <si>
    <t>Wpływy z opłaty targowej</t>
  </si>
  <si>
    <t>0460</t>
  </si>
  <si>
    <t>Wpływy z opł.eksploatacyjnej</t>
  </si>
  <si>
    <t>0480</t>
  </si>
  <si>
    <t>Wpływy z opł.za zezwolenie na sprzedaż alkoholu</t>
  </si>
  <si>
    <t>0490</t>
  </si>
  <si>
    <t>Wpływy z innych lokalnych opłat</t>
  </si>
  <si>
    <t>Udziały gmin w podat.stan. dochód budżetu państwa</t>
  </si>
  <si>
    <t>0010</t>
  </si>
  <si>
    <t>Podatek doch.od os.fizycznych</t>
  </si>
  <si>
    <t>0020</t>
  </si>
  <si>
    <t>Podatek doch.od os.prawnych</t>
  </si>
  <si>
    <t>7.</t>
  </si>
  <si>
    <t>RÓŻNE ROZLICZENIA</t>
  </si>
  <si>
    <t>Cz.oświatowa subw.ogól.dla jst</t>
  </si>
  <si>
    <t>Subw.ogólna z budż.państwa</t>
  </si>
  <si>
    <t>Cz.wyrównawcza subw.ogól.dla gmin</t>
  </si>
  <si>
    <t>8.</t>
  </si>
  <si>
    <t>OŚWIATA I WYCHOWANIE</t>
  </si>
  <si>
    <t>Szkoły podstawowe</t>
  </si>
  <si>
    <t>Dotacje celowe z bp na zad.własne</t>
  </si>
  <si>
    <t>Przedszkola</t>
  </si>
  <si>
    <t>0960</t>
  </si>
  <si>
    <t>Otrzymane darowizny w post.pien.</t>
  </si>
  <si>
    <t>Gimnazja</t>
  </si>
  <si>
    <t>9.</t>
  </si>
  <si>
    <t>POMOC SPOŁECZNA</t>
  </si>
  <si>
    <t>Świadcz.rodzinne oraz składki na ubezp.emeryt.i rentowe</t>
  </si>
  <si>
    <t>Dotacje celowe z bp na inwest.i zakupy inwestycyjne</t>
  </si>
  <si>
    <t>Składki na ubezp.zdrow.opłac.        za os.pobier.świadcz.z pom.społ.</t>
  </si>
  <si>
    <t>Zasiłki i pomoc w naturze oraz składki na ubezp.emer.rentowe</t>
  </si>
  <si>
    <t>Ośrodki pomocy społecznej</t>
  </si>
  <si>
    <t>EDUKACYJNA OPIEKA WYCHOWAWCZA</t>
  </si>
  <si>
    <t>Pomoc materialna dla uczniów</t>
  </si>
  <si>
    <t>10.</t>
  </si>
  <si>
    <t>GOSPODARKA KOMUNALNA I OCHRONA ŚRODOWISKA</t>
  </si>
  <si>
    <t>Wpł.i wydat.z opłat produktowych</t>
  </si>
  <si>
    <t>0400</t>
  </si>
  <si>
    <t>Wpływy z opłaty produktowej</t>
  </si>
  <si>
    <t xml:space="preserve">          OGÓŁEM DOCHODY</t>
  </si>
  <si>
    <t>Zarządzenia Wójta Gminy Duszniki Nr 96/07</t>
  </si>
  <si>
    <t>z dnia 31 grudnia 2007 r.</t>
  </si>
  <si>
    <t>CZĘŚĆ I - DOCHODY - wg stanu na   31 grudnia 2007 roku</t>
  </si>
  <si>
    <t>Wybory do Sejmu i Senatu</t>
  </si>
  <si>
    <t>Wpływy z usług</t>
  </si>
  <si>
    <t>Wpływy z różnych dochodów</t>
  </si>
  <si>
    <t>Dowożenie uczniów do szkół</t>
  </si>
  <si>
    <t>Zespoły obsługi ekon.-adm.szkół</t>
  </si>
  <si>
    <t>0830</t>
  </si>
  <si>
    <t>0970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</si>
</sst>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7">
    <font>
      <sz val="10"/>
      <name val="Arial CE"/>
      <family val="0"/>
    </font>
    <font>
      <sz val="7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u val="single"/>
      <sz val="14"/>
      <name val="Arial"/>
      <family val="0"/>
    </font>
    <font>
      <u val="single"/>
      <sz val="14"/>
      <name val="Arial"/>
      <family val="0"/>
    </font>
    <font>
      <sz val="14"/>
      <name val="Arial"/>
      <family val="0"/>
    </font>
    <font>
      <sz val="9"/>
      <name val="Arial"/>
      <family val="0"/>
    </font>
    <font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0" fontId="0" fillId="0" borderId="11" xfId="0" applyBorder="1" applyAlignment="1">
      <alignment/>
    </xf>
    <xf numFmtId="0" fontId="2" fillId="0" borderId="8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6" xfId="0" applyFont="1" applyBorder="1" applyAlignment="1" quotePrefix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3" fontId="10" fillId="0" borderId="6" xfId="0" applyNumberFormat="1" applyFont="1" applyBorder="1" applyAlignment="1">
      <alignment horizontal="right"/>
    </xf>
    <xf numFmtId="3" fontId="10" fillId="0" borderId="15" xfId="0" applyNumberFormat="1" applyFont="1" applyBorder="1" applyAlignment="1">
      <alignment horizontal="right"/>
    </xf>
    <xf numFmtId="3" fontId="10" fillId="0" borderId="7" xfId="0" applyNumberFormat="1" applyFont="1" applyBorder="1" applyAlignment="1">
      <alignment horizontal="right"/>
    </xf>
    <xf numFmtId="3" fontId="11" fillId="0" borderId="15" xfId="0" applyNumberFormat="1" applyFont="1" applyBorder="1" applyAlignment="1">
      <alignment horizontal="center"/>
    </xf>
    <xf numFmtId="3" fontId="12" fillId="0" borderId="15" xfId="0" applyNumberFormat="1" applyFont="1" applyBorder="1" applyAlignment="1">
      <alignment horizontal="right"/>
    </xf>
    <xf numFmtId="3" fontId="11" fillId="0" borderId="6" xfId="0" applyNumberFormat="1" applyFont="1" applyBorder="1" applyAlignment="1">
      <alignment horizontal="center"/>
    </xf>
    <xf numFmtId="3" fontId="11" fillId="0" borderId="16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 quotePrefix="1">
      <alignment horizontal="center"/>
    </xf>
    <xf numFmtId="0" fontId="1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left" vertical="center"/>
    </xf>
    <xf numFmtId="3" fontId="14" fillId="0" borderId="24" xfId="0" applyNumberFormat="1" applyFont="1" applyBorder="1" applyAlignment="1">
      <alignment horizontal="right"/>
    </xf>
    <xf numFmtId="3" fontId="14" fillId="0" borderId="22" xfId="0" applyNumberFormat="1" applyFont="1" applyBorder="1" applyAlignment="1">
      <alignment horizontal="right"/>
    </xf>
    <xf numFmtId="3" fontId="14" fillId="0" borderId="25" xfId="0" applyNumberFormat="1" applyFont="1" applyBorder="1" applyAlignment="1">
      <alignment horizontal="right"/>
    </xf>
    <xf numFmtId="3" fontId="13" fillId="0" borderId="22" xfId="0" applyNumberFormat="1" applyFont="1" applyBorder="1" applyAlignment="1">
      <alignment horizontal="center"/>
    </xf>
    <xf numFmtId="3" fontId="15" fillId="0" borderId="22" xfId="0" applyNumberFormat="1" applyFont="1" applyBorder="1" applyAlignment="1">
      <alignment horizontal="right"/>
    </xf>
    <xf numFmtId="3" fontId="1" fillId="0" borderId="24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3" fontId="1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Fill="1" applyBorder="1" applyAlignment="1">
      <alignment horizontal="left" vertical="center"/>
    </xf>
    <xf numFmtId="3" fontId="8" fillId="0" borderId="0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6" xfId="0" applyFont="1" applyBorder="1" applyAlignment="1" quotePrefix="1">
      <alignment horizontal="center"/>
    </xf>
    <xf numFmtId="0" fontId="12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5" xfId="0" applyFont="1" applyFill="1" applyBorder="1" applyAlignment="1">
      <alignment/>
    </xf>
    <xf numFmtId="3" fontId="10" fillId="0" borderId="6" xfId="0" applyNumberFormat="1" applyFont="1" applyBorder="1" applyAlignment="1">
      <alignment/>
    </xf>
    <xf numFmtId="0" fontId="10" fillId="0" borderId="15" xfId="0" applyFont="1" applyBorder="1" applyAlignment="1">
      <alignment/>
    </xf>
    <xf numFmtId="3" fontId="10" fillId="0" borderId="15" xfId="0" applyNumberFormat="1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16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30" xfId="0" applyFont="1" applyBorder="1" applyAlignment="1" quotePrefix="1">
      <alignment horizontal="center"/>
    </xf>
    <xf numFmtId="0" fontId="1" fillId="0" borderId="31" xfId="0" applyFont="1" applyBorder="1" applyAlignment="1">
      <alignment horizontal="center"/>
    </xf>
    <xf numFmtId="0" fontId="13" fillId="0" borderId="21" xfId="0" applyFont="1" applyFill="1" applyBorder="1" applyAlignment="1">
      <alignment/>
    </xf>
    <xf numFmtId="3" fontId="14" fillId="0" borderId="31" xfId="0" applyNumberFormat="1" applyFont="1" applyBorder="1" applyAlignment="1">
      <alignment/>
    </xf>
    <xf numFmtId="0" fontId="14" fillId="0" borderId="21" xfId="0" applyFont="1" applyBorder="1" applyAlignment="1">
      <alignment/>
    </xf>
    <xf numFmtId="3" fontId="14" fillId="0" borderId="21" xfId="0" applyNumberFormat="1" applyFont="1" applyBorder="1" applyAlignment="1">
      <alignment/>
    </xf>
    <xf numFmtId="0" fontId="8" fillId="0" borderId="31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32" xfId="0" applyFont="1" applyBorder="1" applyAlignment="1">
      <alignment/>
    </xf>
    <xf numFmtId="0" fontId="2" fillId="0" borderId="33" xfId="0" applyFont="1" applyBorder="1" applyAlignment="1">
      <alignment horizontal="center"/>
    </xf>
    <xf numFmtId="0" fontId="1" fillId="0" borderId="0" xfId="0" applyFont="1" applyBorder="1" applyAlignment="1" quotePrefix="1">
      <alignment horizontal="center" vertical="center"/>
    </xf>
    <xf numFmtId="0" fontId="1" fillId="0" borderId="2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/>
    </xf>
    <xf numFmtId="0" fontId="8" fillId="0" borderId="2" xfId="0" applyFont="1" applyBorder="1" applyAlignment="1">
      <alignment/>
    </xf>
    <xf numFmtId="3" fontId="8" fillId="0" borderId="2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18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 quotePrefix="1">
      <alignment horizontal="center" vertical="center"/>
    </xf>
    <xf numFmtId="0" fontId="1" fillId="0" borderId="15" xfId="0" applyFont="1" applyFill="1" applyBorder="1" applyAlignment="1">
      <alignment vertical="center"/>
    </xf>
    <xf numFmtId="3" fontId="10" fillId="0" borderId="15" xfId="0" applyNumberFormat="1" applyFont="1" applyFill="1" applyBorder="1" applyAlignment="1">
      <alignment/>
    </xf>
    <xf numFmtId="0" fontId="10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1" fillId="0" borderId="22" xfId="0" applyFont="1" applyBorder="1" applyAlignment="1" quotePrefix="1">
      <alignment horizontal="center" vertical="center"/>
    </xf>
    <xf numFmtId="0" fontId="13" fillId="0" borderId="22" xfId="0" applyFont="1" applyFill="1" applyBorder="1" applyAlignment="1">
      <alignment vertical="center"/>
    </xf>
    <xf numFmtId="3" fontId="14" fillId="0" borderId="22" xfId="0" applyNumberFormat="1" applyFont="1" applyFill="1" applyBorder="1" applyAlignment="1">
      <alignment/>
    </xf>
    <xf numFmtId="0" fontId="14" fillId="0" borderId="22" xfId="0" applyFont="1" applyBorder="1" applyAlignment="1">
      <alignment/>
    </xf>
    <xf numFmtId="0" fontId="14" fillId="0" borderId="26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28" xfId="0" applyFont="1" applyBorder="1" applyAlignment="1" quotePrefix="1">
      <alignment horizontal="center" vertical="center"/>
    </xf>
    <xf numFmtId="3" fontId="8" fillId="0" borderId="28" xfId="0" applyNumberFormat="1" applyFont="1" applyFill="1" applyBorder="1" applyAlignment="1">
      <alignment/>
    </xf>
    <xf numFmtId="3" fontId="8" fillId="0" borderId="28" xfId="0" applyNumberFormat="1" applyFont="1" applyBorder="1" applyAlignment="1">
      <alignment/>
    </xf>
    <xf numFmtId="0" fontId="8" fillId="0" borderId="34" xfId="0" applyFont="1" applyBorder="1" applyAlignment="1">
      <alignment/>
    </xf>
    <xf numFmtId="0" fontId="11" fillId="0" borderId="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3" fontId="14" fillId="0" borderId="24" xfId="0" applyNumberFormat="1" applyFont="1" applyBorder="1" applyAlignment="1">
      <alignment/>
    </xf>
    <xf numFmtId="3" fontId="14" fillId="0" borderId="22" xfId="0" applyNumberFormat="1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6" xfId="0" applyFont="1" applyBorder="1" applyAlignment="1">
      <alignment/>
    </xf>
    <xf numFmtId="0" fontId="1" fillId="0" borderId="23" xfId="0" applyFont="1" applyBorder="1" applyAlignment="1" quotePrefix="1">
      <alignment horizontal="center" vertical="center"/>
    </xf>
    <xf numFmtId="0" fontId="1" fillId="0" borderId="22" xfId="0" applyFont="1" applyFill="1" applyBorder="1" applyAlignment="1">
      <alignment vertical="center"/>
    </xf>
    <xf numFmtId="3" fontId="8" fillId="0" borderId="24" xfId="0" applyNumberFormat="1" applyFont="1" applyBorder="1" applyAlignment="1">
      <alignment/>
    </xf>
    <xf numFmtId="3" fontId="8" fillId="0" borderId="22" xfId="0" applyNumberFormat="1" applyFont="1" applyBorder="1" applyAlignment="1">
      <alignment/>
    </xf>
    <xf numFmtId="3" fontId="8" fillId="0" borderId="23" xfId="0" applyNumberFormat="1" applyFont="1" applyBorder="1" applyAlignment="1">
      <alignment/>
    </xf>
    <xf numFmtId="0" fontId="8" fillId="0" borderId="23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24" xfId="0" applyFont="1" applyBorder="1" applyAlignment="1" quotePrefix="1">
      <alignment horizontal="center" vertical="center"/>
    </xf>
    <xf numFmtId="0" fontId="1" fillId="0" borderId="23" xfId="0" applyFont="1" applyFill="1" applyBorder="1" applyAlignment="1">
      <alignment vertical="center"/>
    </xf>
    <xf numFmtId="3" fontId="8" fillId="0" borderId="35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0" fontId="8" fillId="0" borderId="36" xfId="0" applyFont="1" applyBorder="1" applyAlignment="1">
      <alignment/>
    </xf>
    <xf numFmtId="3" fontId="10" fillId="0" borderId="7" xfId="0" applyNumberFormat="1" applyFont="1" applyBorder="1" applyAlignment="1">
      <alignment/>
    </xf>
    <xf numFmtId="0" fontId="10" fillId="0" borderId="7" xfId="0" applyFont="1" applyBorder="1" applyAlignment="1">
      <alignment/>
    </xf>
    <xf numFmtId="3" fontId="10" fillId="0" borderId="19" xfId="0" applyNumberFormat="1" applyFont="1" applyBorder="1" applyAlignment="1">
      <alignment/>
    </xf>
    <xf numFmtId="3" fontId="11" fillId="0" borderId="37" xfId="0" applyNumberFormat="1" applyFont="1" applyBorder="1" applyAlignment="1">
      <alignment/>
    </xf>
    <xf numFmtId="3" fontId="10" fillId="0" borderId="37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0" fontId="13" fillId="0" borderId="22" xfId="0" applyFont="1" applyFill="1" applyBorder="1" applyAlignment="1">
      <alignment/>
    </xf>
    <xf numFmtId="3" fontId="14" fillId="0" borderId="38" xfId="0" applyNumberFormat="1" applyFont="1" applyBorder="1" applyAlignment="1">
      <alignment/>
    </xf>
    <xf numFmtId="0" fontId="14" fillId="0" borderId="23" xfId="0" applyFont="1" applyBorder="1" applyAlignment="1">
      <alignment/>
    </xf>
    <xf numFmtId="0" fontId="8" fillId="0" borderId="39" xfId="0" applyFont="1" applyBorder="1" applyAlignment="1">
      <alignment/>
    </xf>
    <xf numFmtId="0" fontId="1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right" vertical="center"/>
    </xf>
    <xf numFmtId="0" fontId="8" fillId="0" borderId="28" xfId="0" applyFont="1" applyBorder="1" applyAlignment="1">
      <alignment horizontal="right" vertical="center"/>
    </xf>
    <xf numFmtId="3" fontId="8" fillId="0" borderId="33" xfId="0" applyNumberFormat="1" applyFont="1" applyBorder="1" applyAlignment="1">
      <alignment horizontal="right" vertical="center"/>
    </xf>
    <xf numFmtId="3" fontId="8" fillId="0" borderId="40" xfId="0" applyNumberFormat="1" applyFont="1" applyBorder="1" applyAlignment="1">
      <alignment horizontal="right" vertical="center"/>
    </xf>
    <xf numFmtId="3" fontId="8" fillId="0" borderId="28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38" xfId="0" applyFont="1" applyBorder="1" applyAlignment="1">
      <alignment horizontal="center" vertical="center"/>
    </xf>
    <xf numFmtId="0" fontId="1" fillId="0" borderId="23" xfId="0" applyFont="1" applyFill="1" applyBorder="1" applyAlignment="1">
      <alignment horizontal="left" vertical="center" wrapText="1"/>
    </xf>
    <xf numFmtId="3" fontId="8" fillId="0" borderId="38" xfId="0" applyNumberFormat="1" applyFont="1" applyBorder="1" applyAlignment="1">
      <alignment horizontal="right" vertical="center"/>
    </xf>
    <xf numFmtId="0" fontId="8" fillId="0" borderId="23" xfId="0" applyFont="1" applyBorder="1" applyAlignment="1">
      <alignment horizontal="right" vertical="center"/>
    </xf>
    <xf numFmtId="3" fontId="8" fillId="0" borderId="23" xfId="0" applyNumberFormat="1" applyFont="1" applyBorder="1" applyAlignment="1">
      <alignment horizontal="right" vertical="center"/>
    </xf>
    <xf numFmtId="0" fontId="8" fillId="0" borderId="38" xfId="0" applyFont="1" applyBorder="1" applyAlignment="1">
      <alignment horizontal="right" vertical="center"/>
    </xf>
    <xf numFmtId="0" fontId="8" fillId="0" borderId="38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13" fillId="0" borderId="23" xfId="0" applyFont="1" applyFill="1" applyBorder="1" applyAlignment="1">
      <alignment horizontal="left" vertical="center"/>
    </xf>
    <xf numFmtId="3" fontId="14" fillId="0" borderId="24" xfId="0" applyNumberFormat="1" applyFont="1" applyBorder="1" applyAlignment="1">
      <alignment horizontal="right" vertical="center"/>
    </xf>
    <xf numFmtId="0" fontId="14" fillId="0" borderId="23" xfId="0" applyFont="1" applyBorder="1" applyAlignment="1">
      <alignment horizontal="right" vertical="center"/>
    </xf>
    <xf numFmtId="3" fontId="14" fillId="0" borderId="23" xfId="0" applyNumberFormat="1" applyFont="1" applyBorder="1" applyAlignment="1">
      <alignment horizontal="right" vertical="center"/>
    </xf>
    <xf numFmtId="0" fontId="1" fillId="0" borderId="40" xfId="0" applyFont="1" applyBorder="1" applyAlignment="1" quotePrefix="1">
      <alignment horizontal="center" vertical="center"/>
    </xf>
    <xf numFmtId="0" fontId="8" fillId="0" borderId="40" xfId="0" applyFont="1" applyBorder="1" applyAlignment="1">
      <alignment horizontal="left" vertical="center"/>
    </xf>
    <xf numFmtId="0" fontId="1" fillId="0" borderId="38" xfId="0" applyFont="1" applyBorder="1" applyAlignment="1" quotePrefix="1">
      <alignment horizontal="center" vertical="center"/>
    </xf>
    <xf numFmtId="3" fontId="1" fillId="0" borderId="33" xfId="0" applyNumberFormat="1" applyFont="1" applyBorder="1" applyAlignment="1">
      <alignment horizontal="right" vertical="center"/>
    </xf>
    <xf numFmtId="0" fontId="1" fillId="0" borderId="28" xfId="0" applyFont="1" applyBorder="1" applyAlignment="1">
      <alignment horizontal="right" vertical="center"/>
    </xf>
    <xf numFmtId="0" fontId="1" fillId="0" borderId="40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11" fillId="0" borderId="19" xfId="0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 wrapText="1"/>
    </xf>
    <xf numFmtId="3" fontId="10" fillId="0" borderId="37" xfId="0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right" vertical="center"/>
    </xf>
    <xf numFmtId="3" fontId="10" fillId="0" borderId="6" xfId="0" applyNumberFormat="1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0" fontId="10" fillId="0" borderId="6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 wrapText="1"/>
    </xf>
    <xf numFmtId="3" fontId="14" fillId="0" borderId="38" xfId="0" applyNumberFormat="1" applyFont="1" applyBorder="1" applyAlignment="1">
      <alignment horizontal="right" vertical="center"/>
    </xf>
    <xf numFmtId="0" fontId="1" fillId="0" borderId="40" xfId="0" applyFont="1" applyBorder="1" applyAlignment="1">
      <alignment horizontal="center" vertical="center"/>
    </xf>
    <xf numFmtId="0" fontId="8" fillId="0" borderId="40" xfId="0" applyFont="1" applyBorder="1" applyAlignment="1">
      <alignment horizontal="right" vertical="center"/>
    </xf>
    <xf numFmtId="0" fontId="11" fillId="0" borderId="15" xfId="0" applyFont="1" applyBorder="1" applyAlignment="1">
      <alignment horizontal="left" vertical="center"/>
    </xf>
    <xf numFmtId="3" fontId="14" fillId="0" borderId="22" xfId="0" applyNumberFormat="1" applyFont="1" applyBorder="1" applyAlignment="1">
      <alignment horizontal="right" vertical="center"/>
    </xf>
    <xf numFmtId="3" fontId="14" fillId="0" borderId="39" xfId="0" applyNumberFormat="1" applyFont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  <xf numFmtId="0" fontId="1" fillId="0" borderId="36" xfId="0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center" wrapText="1"/>
    </xf>
    <xf numFmtId="3" fontId="10" fillId="0" borderId="42" xfId="0" applyNumberFormat="1" applyFont="1" applyBorder="1" applyAlignment="1">
      <alignment horizontal="right" vertical="center"/>
    </xf>
    <xf numFmtId="3" fontId="12" fillId="0" borderId="6" xfId="0" applyNumberFormat="1" applyFont="1" applyBorder="1" applyAlignment="1">
      <alignment horizontal="right" vertical="center"/>
    </xf>
    <xf numFmtId="3" fontId="10" fillId="0" borderId="6" xfId="0" applyNumberFormat="1" applyFont="1" applyBorder="1" applyAlignment="1">
      <alignment horizontal="left" vertical="center"/>
    </xf>
    <xf numFmtId="0" fontId="11" fillId="0" borderId="20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11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left" vertical="center" wrapText="1"/>
    </xf>
    <xf numFmtId="3" fontId="14" fillId="0" borderId="40" xfId="0" applyNumberFormat="1" applyFont="1" applyBorder="1" applyAlignment="1">
      <alignment horizontal="right" vertical="center"/>
    </xf>
    <xf numFmtId="0" fontId="14" fillId="0" borderId="28" xfId="0" applyFont="1" applyBorder="1" applyAlignment="1">
      <alignment horizontal="right" vertical="center"/>
    </xf>
    <xf numFmtId="3" fontId="14" fillId="0" borderId="28" xfId="0" applyNumberFormat="1" applyFont="1" applyBorder="1" applyAlignment="1">
      <alignment horizontal="right" vertical="center"/>
    </xf>
    <xf numFmtId="0" fontId="10" fillId="0" borderId="23" xfId="0" applyFont="1" applyBorder="1" applyAlignment="1">
      <alignment horizontal="right" vertical="center"/>
    </xf>
    <xf numFmtId="0" fontId="10" fillId="0" borderId="28" xfId="0" applyFont="1" applyBorder="1" applyAlignment="1">
      <alignment horizontal="right" vertical="center"/>
    </xf>
    <xf numFmtId="0" fontId="10" fillId="0" borderId="40" xfId="0" applyFont="1" applyBorder="1" applyAlignment="1">
      <alignment horizontal="right" vertical="center"/>
    </xf>
    <xf numFmtId="0" fontId="10" fillId="0" borderId="40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" fillId="0" borderId="23" xfId="0" applyFont="1" applyBorder="1" applyAlignment="1" quotePrefix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0" fillId="0" borderId="38" xfId="0" applyFont="1" applyBorder="1" applyAlignment="1">
      <alignment horizontal="right" vertical="center"/>
    </xf>
    <xf numFmtId="0" fontId="10" fillId="0" borderId="38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41" xfId="0" applyFont="1" applyBorder="1" applyAlignment="1">
      <alignment horizontal="left" vertical="center"/>
    </xf>
    <xf numFmtId="0" fontId="1" fillId="0" borderId="23" xfId="0" applyFont="1" applyBorder="1" applyAlignment="1" quotePrefix="1">
      <alignment horizontal="center" vertical="center"/>
    </xf>
    <xf numFmtId="0" fontId="12" fillId="0" borderId="39" xfId="0" applyFont="1" applyBorder="1" applyAlignment="1">
      <alignment horizontal="left" vertical="center"/>
    </xf>
    <xf numFmtId="0" fontId="1" fillId="0" borderId="2" xfId="0" applyFont="1" applyBorder="1" applyAlignment="1" quotePrefix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13" fillId="0" borderId="23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right" vertical="center"/>
    </xf>
    <xf numFmtId="3" fontId="2" fillId="0" borderId="35" xfId="0" applyNumberFormat="1" applyFont="1" applyBorder="1" applyAlignment="1">
      <alignment horizontal="right" vertical="center"/>
    </xf>
    <xf numFmtId="3" fontId="8" fillId="0" borderId="35" xfId="0" applyNumberFormat="1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 quotePrefix="1">
      <alignment horizontal="center" vertical="center"/>
    </xf>
    <xf numFmtId="0" fontId="1" fillId="0" borderId="22" xfId="0" applyFont="1" applyBorder="1" applyAlignment="1">
      <alignment horizontal="left" vertical="center" wrapText="1"/>
    </xf>
    <xf numFmtId="3" fontId="8" fillId="0" borderId="24" xfId="0" applyNumberFormat="1" applyFont="1" applyBorder="1" applyAlignment="1">
      <alignment horizontal="right" vertical="center"/>
    </xf>
    <xf numFmtId="3" fontId="8" fillId="0" borderId="22" xfId="0" applyNumberFormat="1" applyFont="1" applyBorder="1" applyAlignment="1">
      <alignment horizontal="right" vertical="center"/>
    </xf>
    <xf numFmtId="3" fontId="8" fillId="0" borderId="39" xfId="0" applyNumberFormat="1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8" fillId="0" borderId="24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3" fontId="8" fillId="0" borderId="35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3" fontId="8" fillId="0" borderId="27" xfId="0" applyNumberFormat="1" applyFont="1" applyBorder="1" applyAlignment="1">
      <alignment horizontal="right" vertical="center"/>
    </xf>
    <xf numFmtId="0" fontId="8" fillId="0" borderId="27" xfId="0" applyFont="1" applyBorder="1" applyAlignment="1">
      <alignment horizontal="right" vertical="center"/>
    </xf>
    <xf numFmtId="0" fontId="2" fillId="0" borderId="22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3" fontId="14" fillId="0" borderId="23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3" fontId="8" fillId="0" borderId="23" xfId="0" applyNumberFormat="1" applyFont="1" applyFill="1" applyBorder="1" applyAlignment="1">
      <alignment horizontal="right" vertical="center"/>
    </xf>
    <xf numFmtId="3" fontId="8" fillId="0" borderId="44" xfId="0" applyNumberFormat="1" applyFont="1" applyBorder="1" applyAlignment="1">
      <alignment horizontal="right" vertical="center"/>
    </xf>
    <xf numFmtId="3" fontId="8" fillId="0" borderId="40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3" fontId="8" fillId="0" borderId="23" xfId="0" applyNumberFormat="1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10" fillId="0" borderId="7" xfId="0" applyFont="1" applyBorder="1" applyAlignment="1">
      <alignment horizontal="left" vertical="center"/>
    </xf>
    <xf numFmtId="3" fontId="10" fillId="0" borderId="7" xfId="0" applyNumberFormat="1" applyFont="1" applyBorder="1" applyAlignment="1">
      <alignment horizontal="left" vertical="center"/>
    </xf>
    <xf numFmtId="3" fontId="10" fillId="0" borderId="16" xfId="0" applyNumberFormat="1" applyFont="1" applyBorder="1" applyAlignment="1">
      <alignment horizontal="left" vertical="center"/>
    </xf>
    <xf numFmtId="0" fontId="1" fillId="0" borderId="2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1" fillId="0" borderId="31" xfId="0" applyFont="1" applyBorder="1" applyAlignment="1">
      <alignment horizontal="center" vertical="center"/>
    </xf>
    <xf numFmtId="0" fontId="13" fillId="0" borderId="21" xfId="0" applyFont="1" applyBorder="1" applyAlignment="1">
      <alignment horizontal="left" vertical="center"/>
    </xf>
    <xf numFmtId="3" fontId="14" fillId="0" borderId="21" xfId="0" applyNumberFormat="1" applyFont="1" applyBorder="1" applyAlignment="1">
      <alignment horizontal="right" vertical="center"/>
    </xf>
    <xf numFmtId="0" fontId="14" fillId="0" borderId="21" xfId="0" applyFont="1" applyBorder="1" applyAlignment="1">
      <alignment horizontal="right" vertical="center"/>
    </xf>
    <xf numFmtId="0" fontId="14" fillId="0" borderId="22" xfId="0" applyFont="1" applyBorder="1" applyAlignment="1">
      <alignment horizontal="right" vertical="center"/>
    </xf>
    <xf numFmtId="3" fontId="8" fillId="0" borderId="22" xfId="0" applyNumberFormat="1" applyFont="1" applyBorder="1" applyAlignment="1">
      <alignment horizontal="left" vertical="center"/>
    </xf>
    <xf numFmtId="3" fontId="8" fillId="0" borderId="26" xfId="0" applyNumberFormat="1" applyFont="1" applyBorder="1" applyAlignment="1">
      <alignment horizontal="left" vertical="center"/>
    </xf>
    <xf numFmtId="3" fontId="8" fillId="0" borderId="0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3" fontId="8" fillId="0" borderId="40" xfId="0" applyNumberFormat="1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1" fillId="0" borderId="38" xfId="0" applyFont="1" applyBorder="1" applyAlignment="1">
      <alignment horizontal="right" vertical="center"/>
    </xf>
    <xf numFmtId="0" fontId="13" fillId="0" borderId="23" xfId="0" applyFont="1" applyBorder="1" applyAlignment="1">
      <alignment horizontal="right" vertical="center"/>
    </xf>
    <xf numFmtId="0" fontId="14" fillId="0" borderId="23" xfId="0" applyFont="1" applyBorder="1" applyAlignment="1">
      <alignment horizontal="left" vertical="center"/>
    </xf>
    <xf numFmtId="0" fontId="1" fillId="0" borderId="23" xfId="0" applyFont="1" applyBorder="1" applyAlignment="1">
      <alignment horizontal="right" vertical="center"/>
    </xf>
    <xf numFmtId="0" fontId="14" fillId="0" borderId="39" xfId="0" applyFont="1" applyBorder="1" applyAlignment="1">
      <alignment horizontal="right" vertical="center"/>
    </xf>
    <xf numFmtId="0" fontId="14" fillId="0" borderId="24" xfId="0" applyFont="1" applyBorder="1" applyAlignment="1">
      <alignment horizontal="right" vertical="center"/>
    </xf>
    <xf numFmtId="3" fontId="8" fillId="0" borderId="33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0" fontId="8" fillId="0" borderId="28" xfId="0" applyFont="1" applyBorder="1" applyAlignment="1">
      <alignment horizontal="right" vertical="center"/>
    </xf>
    <xf numFmtId="3" fontId="8" fillId="0" borderId="3" xfId="0" applyNumberFormat="1" applyFont="1" applyBorder="1" applyAlignment="1">
      <alignment horizontal="right" vertical="center"/>
    </xf>
    <xf numFmtId="3" fontId="8" fillId="0" borderId="28" xfId="0" applyNumberFormat="1" applyFont="1" applyBorder="1" applyAlignment="1">
      <alignment horizontal="right" vertical="center"/>
    </xf>
    <xf numFmtId="3" fontId="10" fillId="0" borderId="7" xfId="0" applyNumberFormat="1" applyFont="1" applyBorder="1" applyAlignment="1">
      <alignment horizontal="right" vertical="center"/>
    </xf>
    <xf numFmtId="3" fontId="12" fillId="0" borderId="15" xfId="0" applyNumberFormat="1" applyFont="1" applyBorder="1" applyAlignment="1">
      <alignment horizontal="right" vertical="center"/>
    </xf>
    <xf numFmtId="3" fontId="12" fillId="0" borderId="7" xfId="0" applyNumberFormat="1" applyFont="1" applyBorder="1" applyAlignment="1">
      <alignment horizontal="right" vertical="center"/>
    </xf>
    <xf numFmtId="3" fontId="10" fillId="0" borderId="7" xfId="0" applyNumberFormat="1" applyFont="1" applyBorder="1" applyAlignment="1">
      <alignment horizontal="right" vertical="center"/>
    </xf>
    <xf numFmtId="0" fontId="11" fillId="0" borderId="29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13" fillId="0" borderId="21" xfId="0" applyFont="1" applyBorder="1" applyAlignment="1">
      <alignment horizontal="left" vertical="center" wrapText="1"/>
    </xf>
    <xf numFmtId="3" fontId="16" fillId="0" borderId="30" xfId="0" applyNumberFormat="1" applyFont="1" applyBorder="1" applyAlignment="1">
      <alignment horizontal="right" vertical="center"/>
    </xf>
    <xf numFmtId="3" fontId="16" fillId="0" borderId="31" xfId="0" applyNumberFormat="1" applyFont="1" applyBorder="1" applyAlignment="1">
      <alignment horizontal="right" vertical="center"/>
    </xf>
    <xf numFmtId="3" fontId="16" fillId="0" borderId="21" xfId="0" applyNumberFormat="1" applyFont="1" applyBorder="1" applyAlignment="1">
      <alignment horizontal="right" vertical="center"/>
    </xf>
    <xf numFmtId="3" fontId="15" fillId="0" borderId="21" xfId="0" applyNumberFormat="1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2" fillId="0" borderId="21" xfId="0" applyFont="1" applyBorder="1" applyAlignment="1">
      <alignment horizontal="right" vertical="center"/>
    </xf>
    <xf numFmtId="0" fontId="10" fillId="0" borderId="21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" fillId="0" borderId="38" xfId="0" applyFont="1" applyBorder="1" applyAlignment="1">
      <alignment horizontal="center" vertical="center"/>
    </xf>
    <xf numFmtId="3" fontId="8" fillId="0" borderId="44" xfId="0" applyNumberFormat="1" applyFont="1" applyBorder="1" applyAlignment="1">
      <alignment horizontal="right" vertical="center"/>
    </xf>
    <xf numFmtId="3" fontId="10" fillId="0" borderId="35" xfId="0" applyNumberFormat="1" applyFont="1" applyBorder="1" applyAlignment="1">
      <alignment horizontal="right" vertical="center"/>
    </xf>
    <xf numFmtId="3" fontId="10" fillId="0" borderId="38" xfId="0" applyNumberFormat="1" applyFont="1" applyBorder="1" applyAlignment="1">
      <alignment horizontal="right" vertical="center"/>
    </xf>
    <xf numFmtId="3" fontId="10" fillId="0" borderId="23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3" fontId="2" fillId="0" borderId="44" xfId="0" applyNumberFormat="1" applyFont="1" applyBorder="1" applyAlignment="1">
      <alignment horizontal="right" vertical="center"/>
    </xf>
    <xf numFmtId="0" fontId="12" fillId="0" borderId="38" xfId="0" applyFont="1" applyBorder="1" applyAlignment="1">
      <alignment horizontal="right" vertical="center"/>
    </xf>
    <xf numFmtId="0" fontId="12" fillId="0" borderId="23" xfId="0" applyFont="1" applyBorder="1" applyAlignment="1">
      <alignment horizontal="right" vertical="center"/>
    </xf>
    <xf numFmtId="0" fontId="1" fillId="0" borderId="44" xfId="0" applyFont="1" applyBorder="1" applyAlignment="1">
      <alignment horizontal="center" vertical="center"/>
    </xf>
    <xf numFmtId="3" fontId="14" fillId="0" borderId="44" xfId="0" applyNumberFormat="1" applyFont="1" applyBorder="1" applyAlignment="1">
      <alignment horizontal="right" vertical="center"/>
    </xf>
    <xf numFmtId="3" fontId="14" fillId="0" borderId="35" xfId="0" applyNumberFormat="1" applyFont="1" applyBorder="1" applyAlignment="1">
      <alignment horizontal="right" vertical="center"/>
    </xf>
    <xf numFmtId="0" fontId="2" fillId="0" borderId="38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center" vertical="center"/>
    </xf>
    <xf numFmtId="3" fontId="8" fillId="0" borderId="23" xfId="0" applyNumberFormat="1" applyFont="1" applyFill="1" applyBorder="1" applyAlignment="1">
      <alignment horizontal="right" vertical="center"/>
    </xf>
    <xf numFmtId="3" fontId="8" fillId="0" borderId="44" xfId="0" applyNumberFormat="1" applyFont="1" applyFill="1" applyBorder="1" applyAlignment="1">
      <alignment horizontal="right" vertical="center"/>
    </xf>
    <xf numFmtId="3" fontId="8" fillId="0" borderId="35" xfId="0" applyNumberFormat="1" applyFont="1" applyFill="1" applyBorder="1" applyAlignment="1">
      <alignment horizontal="right" vertical="center"/>
    </xf>
    <xf numFmtId="3" fontId="8" fillId="0" borderId="38" xfId="0" applyNumberFormat="1" applyFont="1" applyFill="1" applyBorder="1" applyAlignment="1">
      <alignment horizontal="right" vertical="center"/>
    </xf>
    <xf numFmtId="0" fontId="2" fillId="0" borderId="38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right" vertical="center"/>
    </xf>
    <xf numFmtId="0" fontId="2" fillId="0" borderId="35" xfId="0" applyFont="1" applyFill="1" applyBorder="1" applyAlignment="1">
      <alignment horizontal="right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38" xfId="0" applyFont="1" applyFill="1" applyBorder="1" applyAlignment="1">
      <alignment horizontal="left" vertical="center"/>
    </xf>
    <xf numFmtId="0" fontId="8" fillId="0" borderId="41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3" fontId="8" fillId="0" borderId="1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22" xfId="0" applyNumberFormat="1" applyFont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3" fontId="8" fillId="0" borderId="2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3" fontId="8" fillId="0" borderId="22" xfId="0" applyNumberFormat="1" applyFont="1" applyBorder="1" applyAlignment="1">
      <alignment horizontal="right" vertical="center"/>
    </xf>
    <xf numFmtId="0" fontId="1" fillId="0" borderId="46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3" fontId="8" fillId="0" borderId="13" xfId="0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 vertical="center"/>
    </xf>
    <xf numFmtId="0" fontId="8" fillId="0" borderId="43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3" fontId="10" fillId="0" borderId="6" xfId="0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right" vertical="center"/>
    </xf>
    <xf numFmtId="0" fontId="1" fillId="0" borderId="22" xfId="0" applyFont="1" applyBorder="1" applyAlignment="1">
      <alignment horizontal="center" vertical="center"/>
    </xf>
    <xf numFmtId="3" fontId="14" fillId="0" borderId="25" xfId="0" applyNumberFormat="1" applyFont="1" applyBorder="1" applyAlignment="1">
      <alignment horizontal="right" vertical="center"/>
    </xf>
    <xf numFmtId="0" fontId="1" fillId="0" borderId="27" xfId="0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 vertical="center"/>
    </xf>
    <xf numFmtId="0" fontId="11" fillId="0" borderId="1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0" fontId="2" fillId="0" borderId="38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Border="1" applyAlignment="1" quotePrefix="1">
      <alignment horizontal="center" vertical="center"/>
    </xf>
    <xf numFmtId="3" fontId="8" fillId="0" borderId="43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8" fillId="0" borderId="33" xfId="0" applyFont="1" applyBorder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3" fontId="12" fillId="0" borderId="15" xfId="0" applyNumberFormat="1" applyFont="1" applyBorder="1" applyAlignment="1">
      <alignment horizontal="right" vertical="center"/>
    </xf>
    <xf numFmtId="3" fontId="11" fillId="0" borderId="15" xfId="0" applyNumberFormat="1" applyFont="1" applyBorder="1" applyAlignment="1">
      <alignment horizontal="left" vertical="center"/>
    </xf>
    <xf numFmtId="3" fontId="12" fillId="0" borderId="37" xfId="0" applyNumberFormat="1" applyFont="1" applyBorder="1" applyAlignment="1">
      <alignment horizontal="left" vertical="center"/>
    </xf>
    <xf numFmtId="3" fontId="11" fillId="0" borderId="16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1" fillId="0" borderId="28" xfId="0" applyFont="1" applyFill="1" applyBorder="1" applyAlignment="1">
      <alignment vertical="center"/>
    </xf>
    <xf numFmtId="0" fontId="8" fillId="0" borderId="25" xfId="0" applyFont="1" applyBorder="1" applyAlignment="1">
      <alignment horizontal="left" vertical="center"/>
    </xf>
    <xf numFmtId="3" fontId="8" fillId="0" borderId="38" xfId="0" applyNumberFormat="1" applyFont="1" applyBorder="1" applyAlignment="1">
      <alignment horizontal="right" vertical="center"/>
    </xf>
    <xf numFmtId="0" fontId="1" fillId="0" borderId="22" xfId="0" applyFont="1" applyBorder="1" applyAlignment="1">
      <alignment horizontal="right" vertical="center"/>
    </xf>
    <xf numFmtId="0" fontId="1" fillId="0" borderId="24" xfId="0" applyFont="1" applyFill="1" applyBorder="1" applyAlignment="1" quotePrefix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 vertical="center" wrapText="1"/>
    </xf>
    <xf numFmtId="3" fontId="10" fillId="0" borderId="35" xfId="0" applyNumberFormat="1" applyFont="1" applyFill="1" applyBorder="1" applyAlignment="1">
      <alignment horizontal="right" vertical="center"/>
    </xf>
    <xf numFmtId="3" fontId="10" fillId="0" borderId="38" xfId="0" applyNumberFormat="1" applyFont="1" applyFill="1" applyBorder="1" applyAlignment="1">
      <alignment horizontal="right" vertical="center"/>
    </xf>
    <xf numFmtId="3" fontId="10" fillId="0" borderId="23" xfId="0" applyNumberFormat="1" applyFont="1" applyFill="1" applyBorder="1" applyAlignment="1">
      <alignment horizontal="right" vertical="center"/>
    </xf>
    <xf numFmtId="3" fontId="2" fillId="0" borderId="23" xfId="0" applyNumberFormat="1" applyFont="1" applyFill="1" applyBorder="1" applyAlignment="1">
      <alignment horizontal="right" vertical="center"/>
    </xf>
    <xf numFmtId="0" fontId="1" fillId="0" borderId="28" xfId="0" applyFont="1" applyBorder="1" applyAlignment="1">
      <alignment horizontal="center" vertical="center"/>
    </xf>
    <xf numFmtId="0" fontId="8" fillId="0" borderId="23" xfId="0" applyFont="1" applyBorder="1" applyAlignment="1">
      <alignment horizontal="right" vertical="center"/>
    </xf>
    <xf numFmtId="3" fontId="8" fillId="0" borderId="38" xfId="0" applyNumberFormat="1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8"/>
  <sheetViews>
    <sheetView tabSelected="1" workbookViewId="0" topLeftCell="A37">
      <selection activeCell="H44" sqref="F44:H54"/>
    </sheetView>
  </sheetViews>
  <sheetFormatPr defaultColWidth="9.00390625" defaultRowHeight="12.75"/>
  <cols>
    <col min="1" max="1" width="2.875" style="0" customWidth="1"/>
    <col min="2" max="2" width="4.625" style="0" customWidth="1"/>
    <col min="3" max="3" width="5.75390625" style="0" customWidth="1"/>
    <col min="4" max="4" width="4.25390625" style="0" customWidth="1"/>
    <col min="5" max="5" width="21.25390625" style="0" customWidth="1"/>
    <col min="6" max="6" width="9.375" style="0" bestFit="1" customWidth="1"/>
    <col min="7" max="7" width="7.75390625" style="0" customWidth="1"/>
    <col min="9" max="9" width="8.875" style="0" customWidth="1"/>
    <col min="10" max="10" width="7.375" style="0" customWidth="1"/>
    <col min="11" max="11" width="8.875" style="0" customWidth="1"/>
    <col min="12" max="12" width="7.875" style="0" customWidth="1"/>
    <col min="13" max="13" width="7.25390625" style="0" customWidth="1"/>
    <col min="14" max="14" width="7.875" style="0" customWidth="1"/>
    <col min="15" max="17" width="7.375" style="0" customWidth="1"/>
    <col min="18" max="18" width="6.875" style="0" customWidth="1"/>
    <col min="19" max="19" width="5.00390625" style="0" customWidth="1"/>
    <col min="20" max="20" width="6.875" style="0" customWidth="1"/>
    <col min="21" max="21" width="1.12109375" style="0" customWidth="1"/>
  </cols>
  <sheetData>
    <row r="1" spans="1:15" ht="12.75">
      <c r="A1" s="1"/>
      <c r="B1" s="1"/>
      <c r="C1" s="2"/>
      <c r="D1" s="1"/>
      <c r="E1" s="3"/>
      <c r="G1" s="4"/>
      <c r="H1" s="4"/>
      <c r="O1" t="s">
        <v>0</v>
      </c>
    </row>
    <row r="2" spans="1:15" ht="12.75">
      <c r="A2" s="1"/>
      <c r="B2" s="1"/>
      <c r="C2" s="2"/>
      <c r="D2" s="1"/>
      <c r="E2" s="3"/>
      <c r="G2" s="4"/>
      <c r="H2" s="4"/>
      <c r="O2" t="s">
        <v>131</v>
      </c>
    </row>
    <row r="3" spans="1:15" ht="12.75">
      <c r="A3" s="1"/>
      <c r="B3" s="1"/>
      <c r="C3" s="2"/>
      <c r="D3" s="1"/>
      <c r="E3" s="3"/>
      <c r="G3" s="4"/>
      <c r="H3" s="4"/>
      <c r="O3" t="s">
        <v>132</v>
      </c>
    </row>
    <row r="4" spans="1:8" ht="12.75">
      <c r="A4" s="1"/>
      <c r="B4" s="1"/>
      <c r="C4" s="2"/>
      <c r="D4" s="1"/>
      <c r="E4" s="3"/>
      <c r="G4" s="4"/>
      <c r="H4" s="4"/>
    </row>
    <row r="5" spans="1:20" ht="18">
      <c r="A5" s="5" t="s">
        <v>1</v>
      </c>
      <c r="B5" s="5" t="s">
        <v>2</v>
      </c>
      <c r="C5" s="6" t="s">
        <v>3</v>
      </c>
      <c r="D5" s="5" t="s">
        <v>3</v>
      </c>
      <c r="E5" s="7" t="s">
        <v>4</v>
      </c>
      <c r="F5" s="8" t="s">
        <v>5</v>
      </c>
      <c r="G5" s="9" t="s">
        <v>6</v>
      </c>
      <c r="H5" s="10"/>
      <c r="J5" s="11"/>
      <c r="K5" s="11"/>
      <c r="L5" s="11"/>
      <c r="M5" s="11"/>
      <c r="N5" s="11"/>
      <c r="O5" s="12"/>
      <c r="P5" s="13"/>
      <c r="Q5" s="13"/>
      <c r="R5" s="13"/>
      <c r="S5" s="14"/>
      <c r="T5" s="15"/>
    </row>
    <row r="6" spans="1:20" ht="18">
      <c r="A6" s="5"/>
      <c r="B6" s="5"/>
      <c r="C6" s="6"/>
      <c r="D6" s="5"/>
      <c r="E6" s="16"/>
      <c r="F6" s="8"/>
      <c r="G6" s="9" t="s">
        <v>133</v>
      </c>
      <c r="H6" s="17"/>
      <c r="J6" s="18"/>
      <c r="K6" s="11"/>
      <c r="L6" s="18"/>
      <c r="M6" s="11"/>
      <c r="N6" s="18"/>
      <c r="O6" s="12"/>
      <c r="P6" s="19"/>
      <c r="Q6" s="13"/>
      <c r="R6" s="13"/>
      <c r="S6" s="14"/>
      <c r="T6" s="15"/>
    </row>
    <row r="7" spans="1:20" ht="13.5" thickBot="1">
      <c r="A7" s="20"/>
      <c r="B7" s="1"/>
      <c r="C7" s="2"/>
      <c r="D7" s="1"/>
      <c r="E7" s="3"/>
      <c r="G7" s="21"/>
      <c r="H7" s="21"/>
      <c r="T7" s="21"/>
    </row>
    <row r="8" spans="1:20" ht="13.5" thickBot="1">
      <c r="A8" s="22"/>
      <c r="B8" s="22"/>
      <c r="C8" s="23"/>
      <c r="D8" s="23"/>
      <c r="E8" s="24" t="s">
        <v>7</v>
      </c>
      <c r="F8" s="25"/>
      <c r="G8" s="25" t="s">
        <v>8</v>
      </c>
      <c r="H8" s="26"/>
      <c r="I8" s="437" t="s">
        <v>9</v>
      </c>
      <c r="J8" s="437"/>
      <c r="K8" s="437"/>
      <c r="L8" s="437"/>
      <c r="M8" s="437"/>
      <c r="N8" s="437"/>
      <c r="O8" s="437"/>
      <c r="P8" s="437"/>
      <c r="Q8" s="437"/>
      <c r="R8" s="437"/>
      <c r="S8" s="437"/>
      <c r="T8" s="438"/>
    </row>
    <row r="9" spans="1:20" ht="13.5" thickBot="1">
      <c r="A9" s="27" t="s">
        <v>10</v>
      </c>
      <c r="B9" s="27" t="s">
        <v>11</v>
      </c>
      <c r="C9" s="28" t="s">
        <v>12</v>
      </c>
      <c r="D9" s="29" t="s">
        <v>13</v>
      </c>
      <c r="E9" s="30" t="s">
        <v>14</v>
      </c>
      <c r="F9" s="31"/>
      <c r="G9" s="31" t="s">
        <v>15</v>
      </c>
      <c r="H9" s="32"/>
      <c r="I9" s="33" t="s">
        <v>16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34"/>
    </row>
    <row r="10" spans="1:20" ht="13.5" thickBot="1">
      <c r="A10" s="27"/>
      <c r="B10" s="27"/>
      <c r="C10" s="35"/>
      <c r="D10" s="27"/>
      <c r="E10" s="30" t="s">
        <v>17</v>
      </c>
      <c r="F10" s="21"/>
      <c r="G10" s="21"/>
      <c r="H10" s="21"/>
      <c r="I10" s="439" t="s">
        <v>18</v>
      </c>
      <c r="J10" s="440"/>
      <c r="K10" s="441"/>
      <c r="L10" s="439" t="s">
        <v>19</v>
      </c>
      <c r="M10" s="440"/>
      <c r="N10" s="441"/>
      <c r="O10" s="439" t="s">
        <v>20</v>
      </c>
      <c r="P10" s="440"/>
      <c r="Q10" s="441"/>
      <c r="R10" s="439" t="s">
        <v>21</v>
      </c>
      <c r="S10" s="440"/>
      <c r="T10" s="441"/>
    </row>
    <row r="11" spans="1:20" ht="13.5" thickBot="1">
      <c r="A11" s="36"/>
      <c r="B11" s="36"/>
      <c r="C11" s="37"/>
      <c r="D11" s="36"/>
      <c r="E11" s="38"/>
      <c r="F11" s="39" t="s">
        <v>22</v>
      </c>
      <c r="G11" s="40" t="s">
        <v>23</v>
      </c>
      <c r="H11" s="41" t="s">
        <v>24</v>
      </c>
      <c r="I11" s="39" t="s">
        <v>22</v>
      </c>
      <c r="J11" s="41" t="s">
        <v>23</v>
      </c>
      <c r="K11" s="41" t="s">
        <v>25</v>
      </c>
      <c r="L11" s="42" t="s">
        <v>26</v>
      </c>
      <c r="M11" s="43" t="s">
        <v>27</v>
      </c>
      <c r="N11" s="43" t="s">
        <v>25</v>
      </c>
      <c r="O11" s="42" t="s">
        <v>26</v>
      </c>
      <c r="P11" s="43" t="s">
        <v>27</v>
      </c>
      <c r="Q11" s="42" t="s">
        <v>25</v>
      </c>
      <c r="R11" s="44" t="s">
        <v>22</v>
      </c>
      <c r="S11" s="45" t="s">
        <v>23</v>
      </c>
      <c r="T11" s="46" t="s">
        <v>25</v>
      </c>
    </row>
    <row r="12" spans="1:20" ht="13.5" thickBot="1">
      <c r="A12" s="47">
        <v>1</v>
      </c>
      <c r="B12" s="20">
        <v>2</v>
      </c>
      <c r="C12" s="48">
        <v>3</v>
      </c>
      <c r="D12" s="20">
        <v>4</v>
      </c>
      <c r="E12" s="48">
        <v>5</v>
      </c>
      <c r="F12" s="20">
        <v>6</v>
      </c>
      <c r="G12" s="48">
        <v>7</v>
      </c>
      <c r="H12" s="48">
        <v>8</v>
      </c>
      <c r="I12" s="49">
        <v>9</v>
      </c>
      <c r="J12" s="48">
        <v>10</v>
      </c>
      <c r="K12" s="48">
        <v>11</v>
      </c>
      <c r="L12" s="20">
        <v>12</v>
      </c>
      <c r="M12" s="48">
        <v>13</v>
      </c>
      <c r="N12" s="48">
        <v>14</v>
      </c>
      <c r="O12" s="20">
        <v>15</v>
      </c>
      <c r="P12" s="48">
        <v>16</v>
      </c>
      <c r="Q12" s="20">
        <v>17</v>
      </c>
      <c r="R12" s="48">
        <v>18</v>
      </c>
      <c r="S12" s="20">
        <v>19</v>
      </c>
      <c r="T12" s="50">
        <v>20</v>
      </c>
    </row>
    <row r="13" spans="1:20" ht="13.5" thickBot="1">
      <c r="A13" s="51" t="s">
        <v>28</v>
      </c>
      <c r="B13" s="52" t="s">
        <v>29</v>
      </c>
      <c r="C13" s="53"/>
      <c r="D13" s="54"/>
      <c r="E13" s="55" t="s">
        <v>30</v>
      </c>
      <c r="F13" s="56">
        <f aca="true" t="shared" si="0" ref="F13:H14">F14</f>
        <v>101665</v>
      </c>
      <c r="G13" s="57">
        <f t="shared" si="0"/>
        <v>101462</v>
      </c>
      <c r="H13" s="58">
        <f t="shared" si="0"/>
        <v>203127</v>
      </c>
      <c r="I13" s="59"/>
      <c r="J13" s="59"/>
      <c r="K13" s="59"/>
      <c r="L13" s="56">
        <f aca="true" t="shared" si="1" ref="L13:N14">L14</f>
        <v>101665</v>
      </c>
      <c r="M13" s="60">
        <f t="shared" si="1"/>
        <v>101462</v>
      </c>
      <c r="N13" s="57">
        <f t="shared" si="1"/>
        <v>203127</v>
      </c>
      <c r="O13" s="61"/>
      <c r="P13" s="59"/>
      <c r="Q13" s="61"/>
      <c r="R13" s="59"/>
      <c r="S13" s="61"/>
      <c r="T13" s="62"/>
    </row>
    <row r="14" spans="1:20" ht="12.75">
      <c r="A14" s="63"/>
      <c r="B14" s="20"/>
      <c r="C14" s="64" t="s">
        <v>31</v>
      </c>
      <c r="D14" s="65"/>
      <c r="E14" s="66" t="s">
        <v>32</v>
      </c>
      <c r="F14" s="67">
        <f t="shared" si="0"/>
        <v>101665</v>
      </c>
      <c r="G14" s="68">
        <f t="shared" si="0"/>
        <v>101462</v>
      </c>
      <c r="H14" s="69">
        <f t="shared" si="0"/>
        <v>203127</v>
      </c>
      <c r="I14" s="70"/>
      <c r="J14" s="70"/>
      <c r="K14" s="70"/>
      <c r="L14" s="67">
        <f t="shared" si="1"/>
        <v>101665</v>
      </c>
      <c r="M14" s="71">
        <f t="shared" si="1"/>
        <v>101462</v>
      </c>
      <c r="N14" s="68">
        <f t="shared" si="1"/>
        <v>203127</v>
      </c>
      <c r="O14" s="72"/>
      <c r="P14" s="73"/>
      <c r="Q14" s="72"/>
      <c r="R14" s="73"/>
      <c r="S14" s="72"/>
      <c r="T14" s="74"/>
    </row>
    <row r="15" spans="1:20" ht="13.5" thickBot="1">
      <c r="A15" s="63"/>
      <c r="B15" s="20"/>
      <c r="C15" s="20"/>
      <c r="D15" s="75">
        <v>2010</v>
      </c>
      <c r="E15" s="76" t="s">
        <v>33</v>
      </c>
      <c r="F15" s="77">
        <v>101665</v>
      </c>
      <c r="G15" s="78">
        <v>101462</v>
      </c>
      <c r="H15" s="78">
        <f>F15+G15</f>
        <v>203127</v>
      </c>
      <c r="I15" s="79"/>
      <c r="J15" s="80"/>
      <c r="K15" s="80"/>
      <c r="L15" s="77">
        <v>101665</v>
      </c>
      <c r="M15" s="81">
        <v>101462</v>
      </c>
      <c r="N15" s="78">
        <f>L15+M15</f>
        <v>203127</v>
      </c>
      <c r="O15" s="79"/>
      <c r="P15" s="80"/>
      <c r="Q15" s="79"/>
      <c r="R15" s="80"/>
      <c r="S15" s="79"/>
      <c r="T15" s="82"/>
    </row>
    <row r="16" spans="1:20" ht="13.5" thickBot="1">
      <c r="A16" s="83" t="s">
        <v>28</v>
      </c>
      <c r="B16" s="84" t="s">
        <v>34</v>
      </c>
      <c r="C16" s="85"/>
      <c r="D16" s="86"/>
      <c r="E16" s="87" t="s">
        <v>35</v>
      </c>
      <c r="F16" s="88">
        <v>8000</v>
      </c>
      <c r="G16" s="89"/>
      <c r="H16" s="90">
        <v>8000</v>
      </c>
      <c r="I16" s="88">
        <v>8000</v>
      </c>
      <c r="J16" s="89"/>
      <c r="K16" s="90">
        <v>8000</v>
      </c>
      <c r="L16" s="91"/>
      <c r="M16" s="89"/>
      <c r="N16" s="89"/>
      <c r="O16" s="91"/>
      <c r="P16" s="89"/>
      <c r="Q16" s="91"/>
      <c r="R16" s="89"/>
      <c r="S16" s="91"/>
      <c r="T16" s="92"/>
    </row>
    <row r="17" spans="1:20" ht="12.75">
      <c r="A17" s="93"/>
      <c r="B17" s="94"/>
      <c r="C17" s="95" t="s">
        <v>36</v>
      </c>
      <c r="D17" s="96"/>
      <c r="E17" s="97" t="s">
        <v>37</v>
      </c>
      <c r="F17" s="98">
        <v>8000</v>
      </c>
      <c r="G17" s="99"/>
      <c r="H17" s="100">
        <v>8000</v>
      </c>
      <c r="I17" s="98">
        <v>8000</v>
      </c>
      <c r="J17" s="99"/>
      <c r="K17" s="100">
        <v>8000</v>
      </c>
      <c r="L17" s="101"/>
      <c r="M17" s="102"/>
      <c r="N17" s="102"/>
      <c r="O17" s="101"/>
      <c r="P17" s="102"/>
      <c r="Q17" s="101"/>
      <c r="R17" s="102"/>
      <c r="S17" s="101"/>
      <c r="T17" s="103"/>
    </row>
    <row r="18" spans="1:20" ht="13.5" thickBot="1">
      <c r="A18" s="63"/>
      <c r="B18" s="20"/>
      <c r="C18" s="104"/>
      <c r="D18" s="105" t="s">
        <v>38</v>
      </c>
      <c r="E18" s="106" t="s">
        <v>39</v>
      </c>
      <c r="F18" s="107">
        <v>8000</v>
      </c>
      <c r="G18" s="108"/>
      <c r="H18" s="109">
        <v>8000</v>
      </c>
      <c r="I18" s="107">
        <v>8000</v>
      </c>
      <c r="J18" s="108"/>
      <c r="K18" s="109">
        <v>8000</v>
      </c>
      <c r="L18" s="110"/>
      <c r="M18" s="108"/>
      <c r="N18" s="108"/>
      <c r="O18" s="110"/>
      <c r="P18" s="108"/>
      <c r="Q18" s="111"/>
      <c r="R18" s="108"/>
      <c r="S18" s="110"/>
      <c r="T18" s="112"/>
    </row>
    <row r="19" spans="1:20" ht="13.5" thickBot="1">
      <c r="A19" s="51" t="s">
        <v>40</v>
      </c>
      <c r="B19" s="113">
        <v>600</v>
      </c>
      <c r="C19" s="45"/>
      <c r="D19" s="114"/>
      <c r="E19" s="115" t="s">
        <v>41</v>
      </c>
      <c r="F19" s="116">
        <f aca="true" t="shared" si="2" ref="F19:K20">F20</f>
        <v>20000</v>
      </c>
      <c r="G19" s="116">
        <f t="shared" si="2"/>
        <v>0</v>
      </c>
      <c r="H19" s="116">
        <f t="shared" si="2"/>
        <v>20000</v>
      </c>
      <c r="I19" s="116">
        <f t="shared" si="2"/>
        <v>20000</v>
      </c>
      <c r="J19" s="116">
        <f t="shared" si="2"/>
        <v>0</v>
      </c>
      <c r="K19" s="116">
        <f t="shared" si="2"/>
        <v>20000</v>
      </c>
      <c r="L19" s="117"/>
      <c r="M19" s="118"/>
      <c r="N19" s="118"/>
      <c r="O19" s="118"/>
      <c r="P19" s="118"/>
      <c r="Q19" s="118"/>
      <c r="R19" s="118"/>
      <c r="S19" s="118"/>
      <c r="T19" s="119"/>
    </row>
    <row r="20" spans="1:20" ht="12.75">
      <c r="A20" s="63"/>
      <c r="B20" s="20"/>
      <c r="C20" s="120">
        <v>60016</v>
      </c>
      <c r="D20" s="121"/>
      <c r="E20" s="122" t="s">
        <v>42</v>
      </c>
      <c r="F20" s="123">
        <f t="shared" si="2"/>
        <v>20000</v>
      </c>
      <c r="G20" s="123">
        <f t="shared" si="2"/>
        <v>0</v>
      </c>
      <c r="H20" s="123">
        <f t="shared" si="2"/>
        <v>20000</v>
      </c>
      <c r="I20" s="123">
        <f t="shared" si="2"/>
        <v>20000</v>
      </c>
      <c r="J20" s="123">
        <f t="shared" si="2"/>
        <v>0</v>
      </c>
      <c r="K20" s="123">
        <f t="shared" si="2"/>
        <v>20000</v>
      </c>
      <c r="L20" s="124"/>
      <c r="M20" s="124"/>
      <c r="N20" s="124"/>
      <c r="O20" s="124"/>
      <c r="P20" s="124"/>
      <c r="Q20" s="124"/>
      <c r="R20" s="124"/>
      <c r="S20" s="124"/>
      <c r="T20" s="125"/>
    </row>
    <row r="21" spans="1:20" ht="13.5" thickBot="1">
      <c r="A21" s="63"/>
      <c r="B21" s="20"/>
      <c r="C21" s="126"/>
      <c r="D21" s="127">
        <v>6300</v>
      </c>
      <c r="E21" s="420" t="s">
        <v>43</v>
      </c>
      <c r="F21" s="128">
        <v>20000</v>
      </c>
      <c r="G21" s="129"/>
      <c r="H21" s="78">
        <f>F21+G21</f>
        <v>20000</v>
      </c>
      <c r="I21" s="128">
        <v>20000</v>
      </c>
      <c r="J21" s="129"/>
      <c r="K21" s="128">
        <f>I21+J21</f>
        <v>20000</v>
      </c>
      <c r="L21" s="111"/>
      <c r="M21" s="111"/>
      <c r="N21" s="111"/>
      <c r="O21" s="111"/>
      <c r="P21" s="111"/>
      <c r="Q21" s="111"/>
      <c r="R21" s="111"/>
      <c r="S21" s="111"/>
      <c r="T21" s="130"/>
    </row>
    <row r="22" spans="1:20" ht="13.5" thickBot="1">
      <c r="A22" s="83" t="s">
        <v>40</v>
      </c>
      <c r="B22" s="86">
        <v>700</v>
      </c>
      <c r="C22" s="85"/>
      <c r="D22" s="131"/>
      <c r="E22" s="87" t="s">
        <v>44</v>
      </c>
      <c r="F22" s="88">
        <f>F23</f>
        <v>500000</v>
      </c>
      <c r="G22" s="90"/>
      <c r="H22" s="88">
        <f>H23</f>
        <v>690000</v>
      </c>
      <c r="I22" s="90">
        <f>I23</f>
        <v>500000</v>
      </c>
      <c r="J22" s="90"/>
      <c r="K22" s="88">
        <f>K23</f>
        <v>690000</v>
      </c>
      <c r="L22" s="89"/>
      <c r="M22" s="89"/>
      <c r="N22" s="89"/>
      <c r="O22" s="91"/>
      <c r="P22" s="89"/>
      <c r="Q22" s="91"/>
      <c r="R22" s="89"/>
      <c r="S22" s="91"/>
      <c r="T22" s="92"/>
    </row>
    <row r="23" spans="1:20" ht="12.75">
      <c r="A23" s="63"/>
      <c r="B23" s="49"/>
      <c r="C23" s="120">
        <v>70005</v>
      </c>
      <c r="D23" s="132"/>
      <c r="E23" s="122" t="s">
        <v>45</v>
      </c>
      <c r="F23" s="133">
        <f>F24+F25+F26</f>
        <v>500000</v>
      </c>
      <c r="G23" s="134"/>
      <c r="H23" s="133">
        <f>H24+H25+H26</f>
        <v>690000</v>
      </c>
      <c r="I23" s="134">
        <f>I24+I25+I26</f>
        <v>500000</v>
      </c>
      <c r="J23" s="134"/>
      <c r="K23" s="133">
        <f>K24+K25+K26</f>
        <v>690000</v>
      </c>
      <c r="L23" s="102"/>
      <c r="M23" s="135"/>
      <c r="N23" s="135"/>
      <c r="O23" s="136"/>
      <c r="P23" s="135"/>
      <c r="Q23" s="136"/>
      <c r="R23" s="135"/>
      <c r="S23" s="136"/>
      <c r="T23" s="137"/>
    </row>
    <row r="24" spans="1:20" ht="12.75">
      <c r="A24" s="63"/>
      <c r="B24" s="20"/>
      <c r="C24" s="104"/>
      <c r="D24" s="138" t="s">
        <v>46</v>
      </c>
      <c r="E24" s="139" t="s">
        <v>47</v>
      </c>
      <c r="F24" s="140">
        <v>10000</v>
      </c>
      <c r="G24" s="141"/>
      <c r="H24" s="142">
        <v>10000</v>
      </c>
      <c r="I24" s="140">
        <v>10000</v>
      </c>
      <c r="J24" s="141"/>
      <c r="K24" s="140">
        <v>10000</v>
      </c>
      <c r="L24" s="143"/>
      <c r="M24" s="135"/>
      <c r="N24" s="135"/>
      <c r="O24" s="136"/>
      <c r="P24" s="135"/>
      <c r="Q24" s="136"/>
      <c r="R24" s="135"/>
      <c r="S24" s="136"/>
      <c r="T24" s="137"/>
    </row>
    <row r="25" spans="1:20" ht="12.75">
      <c r="A25" s="63"/>
      <c r="B25" s="20"/>
      <c r="C25" s="144"/>
      <c r="D25" s="145" t="s">
        <v>38</v>
      </c>
      <c r="E25" s="146" t="s">
        <v>39</v>
      </c>
      <c r="F25" s="142">
        <v>20000</v>
      </c>
      <c r="G25" s="141"/>
      <c r="H25" s="142">
        <v>20000</v>
      </c>
      <c r="I25" s="147">
        <v>20000</v>
      </c>
      <c r="J25" s="141"/>
      <c r="K25" s="142">
        <v>20000</v>
      </c>
      <c r="L25" s="143"/>
      <c r="M25" s="135"/>
      <c r="N25" s="135"/>
      <c r="O25" s="136"/>
      <c r="P25" s="135"/>
      <c r="Q25" s="136"/>
      <c r="R25" s="135"/>
      <c r="S25" s="136"/>
      <c r="T25" s="137"/>
    </row>
    <row r="26" spans="1:20" ht="13.5" thickBot="1">
      <c r="A26" s="63"/>
      <c r="B26" s="20"/>
      <c r="C26" s="144"/>
      <c r="D26" s="105" t="s">
        <v>48</v>
      </c>
      <c r="E26" s="106" t="s">
        <v>49</v>
      </c>
      <c r="F26" s="148">
        <v>470000</v>
      </c>
      <c r="G26" s="148">
        <v>190000</v>
      </c>
      <c r="H26" s="78">
        <f>F26+G26</f>
        <v>660000</v>
      </c>
      <c r="I26" s="148">
        <v>470000</v>
      </c>
      <c r="J26" s="148">
        <v>190000</v>
      </c>
      <c r="K26" s="128">
        <f>I26+J26</f>
        <v>660000</v>
      </c>
      <c r="L26" s="149"/>
      <c r="M26" s="111"/>
      <c r="N26" s="111"/>
      <c r="O26" s="111"/>
      <c r="P26" s="111"/>
      <c r="Q26" s="110"/>
      <c r="R26" s="108"/>
      <c r="S26" s="110"/>
      <c r="T26" s="130"/>
    </row>
    <row r="27" spans="1:20" ht="13.5" thickBot="1">
      <c r="A27" s="83" t="s">
        <v>50</v>
      </c>
      <c r="B27" s="86">
        <v>750</v>
      </c>
      <c r="C27" s="85"/>
      <c r="D27" s="131"/>
      <c r="E27" s="87" t="s">
        <v>51</v>
      </c>
      <c r="F27" s="90">
        <f>SUM(F28,F31)</f>
        <v>106200</v>
      </c>
      <c r="G27" s="150"/>
      <c r="H27" s="90">
        <f>SUM(H28,H31)</f>
        <v>108800</v>
      </c>
      <c r="I27" s="90">
        <f>SUM(I28,I31)</f>
        <v>45000</v>
      </c>
      <c r="J27" s="151"/>
      <c r="K27" s="152">
        <f>SUM(K28,K31)</f>
        <v>45000</v>
      </c>
      <c r="L27" s="90">
        <f>SUM(L28,L31)</f>
        <v>61200</v>
      </c>
      <c r="M27" s="89"/>
      <c r="N27" s="90">
        <f>SUM(N28,N31)</f>
        <v>63800</v>
      </c>
      <c r="O27" s="153"/>
      <c r="P27" s="89"/>
      <c r="Q27" s="153"/>
      <c r="R27" s="90"/>
      <c r="S27" s="154"/>
      <c r="T27" s="155"/>
    </row>
    <row r="28" spans="1:20" ht="12.75">
      <c r="A28" s="63"/>
      <c r="B28" s="49"/>
      <c r="C28" s="120">
        <v>75011</v>
      </c>
      <c r="D28" s="132"/>
      <c r="E28" s="156" t="s">
        <v>52</v>
      </c>
      <c r="F28" s="100">
        <f>SUM(F29:F30)</f>
        <v>62200</v>
      </c>
      <c r="G28" s="100">
        <f>SUM(G29:G30)</f>
        <v>2600</v>
      </c>
      <c r="H28" s="100">
        <f>SUM(H29:H30)</f>
        <v>64800</v>
      </c>
      <c r="I28" s="157">
        <v>1000</v>
      </c>
      <c r="J28" s="158"/>
      <c r="K28" s="133">
        <v>1000</v>
      </c>
      <c r="L28" s="100">
        <f>SUM(L29:L30)</f>
        <v>61200</v>
      </c>
      <c r="M28" s="100">
        <f>SUM(M29:M30)</f>
        <v>2600</v>
      </c>
      <c r="N28" s="100">
        <f>SUM(N29:N30)</f>
        <v>63800</v>
      </c>
      <c r="O28" s="136"/>
      <c r="P28" s="135"/>
      <c r="Q28" s="159"/>
      <c r="R28" s="135"/>
      <c r="S28" s="136"/>
      <c r="T28" s="137"/>
    </row>
    <row r="29" spans="1:20" s="174" customFormat="1" ht="12.75">
      <c r="A29" s="160"/>
      <c r="B29" s="161"/>
      <c r="C29" s="162"/>
      <c r="D29" s="343">
        <v>2010</v>
      </c>
      <c r="E29" s="362" t="s">
        <v>33</v>
      </c>
      <c r="F29" s="179">
        <v>61200</v>
      </c>
      <c r="G29" s="179">
        <v>2600</v>
      </c>
      <c r="H29" s="179">
        <f>F29+G29</f>
        <v>63800</v>
      </c>
      <c r="I29" s="269"/>
      <c r="J29" s="179"/>
      <c r="K29" s="177"/>
      <c r="L29" s="179">
        <v>61200</v>
      </c>
      <c r="M29" s="179">
        <v>2600</v>
      </c>
      <c r="N29" s="179">
        <f>L29+M29</f>
        <v>63800</v>
      </c>
      <c r="O29" s="180"/>
      <c r="P29" s="178"/>
      <c r="Q29" s="181"/>
      <c r="R29" s="182"/>
      <c r="S29" s="181"/>
      <c r="T29" s="183"/>
    </row>
    <row r="30" spans="1:20" s="174" customFormat="1" ht="20.25" customHeight="1">
      <c r="A30" s="160"/>
      <c r="B30" s="161"/>
      <c r="C30" s="162"/>
      <c r="D30" s="175">
        <v>2360</v>
      </c>
      <c r="E30" s="176" t="s">
        <v>53</v>
      </c>
      <c r="F30" s="177">
        <v>1000</v>
      </c>
      <c r="G30" s="178"/>
      <c r="H30" s="179">
        <v>1000</v>
      </c>
      <c r="I30" s="177">
        <v>1000</v>
      </c>
      <c r="J30" s="178"/>
      <c r="K30" s="177">
        <v>1000</v>
      </c>
      <c r="L30" s="179"/>
      <c r="M30" s="178"/>
      <c r="N30" s="179"/>
      <c r="O30" s="180"/>
      <c r="P30" s="178"/>
      <c r="Q30" s="181"/>
      <c r="R30" s="182"/>
      <c r="S30" s="181"/>
      <c r="T30" s="183"/>
    </row>
    <row r="31" spans="1:20" s="174" customFormat="1" ht="12.75">
      <c r="A31" s="160"/>
      <c r="B31" s="184"/>
      <c r="C31" s="185">
        <v>75023</v>
      </c>
      <c r="D31" s="175"/>
      <c r="E31" s="186" t="s">
        <v>54</v>
      </c>
      <c r="F31" s="187">
        <f>SUM(F32:F34)</f>
        <v>44000</v>
      </c>
      <c r="G31" s="188"/>
      <c r="H31" s="187">
        <f>SUM(H32:H34)</f>
        <v>44000</v>
      </c>
      <c r="I31" s="189">
        <f>SUM(I32:I34)</f>
        <v>44000</v>
      </c>
      <c r="J31" s="188"/>
      <c r="K31" s="187">
        <f>SUM(K32:K34)</f>
        <v>44000</v>
      </c>
      <c r="L31" s="178"/>
      <c r="M31" s="178"/>
      <c r="N31" s="178"/>
      <c r="O31" s="180"/>
      <c r="P31" s="178"/>
      <c r="Q31" s="181"/>
      <c r="R31" s="182"/>
      <c r="S31" s="181"/>
      <c r="T31" s="183"/>
    </row>
    <row r="32" spans="1:20" s="174" customFormat="1" ht="12.75">
      <c r="A32" s="160"/>
      <c r="B32" s="161"/>
      <c r="C32" s="162"/>
      <c r="D32" s="190" t="s">
        <v>55</v>
      </c>
      <c r="E32" s="76" t="s">
        <v>56</v>
      </c>
      <c r="F32" s="167">
        <v>6000</v>
      </c>
      <c r="G32" s="178"/>
      <c r="H32" s="168">
        <v>6000</v>
      </c>
      <c r="I32" s="167">
        <v>6000</v>
      </c>
      <c r="J32" s="178"/>
      <c r="K32" s="167">
        <v>6000</v>
      </c>
      <c r="L32" s="178"/>
      <c r="M32" s="165"/>
      <c r="N32" s="178"/>
      <c r="O32" s="180"/>
      <c r="P32" s="165"/>
      <c r="Q32" s="191"/>
      <c r="R32" s="182"/>
      <c r="S32" s="181"/>
      <c r="T32" s="183"/>
    </row>
    <row r="33" spans="1:20" s="174" customFormat="1" ht="12.75" customHeight="1">
      <c r="A33" s="160"/>
      <c r="B33" s="161"/>
      <c r="C33" s="162"/>
      <c r="D33" s="192" t="s">
        <v>57</v>
      </c>
      <c r="E33" s="176" t="s">
        <v>58</v>
      </c>
      <c r="F33" s="177">
        <v>15000</v>
      </c>
      <c r="G33" s="178"/>
      <c r="H33" s="179">
        <v>15000</v>
      </c>
      <c r="I33" s="177">
        <v>15000</v>
      </c>
      <c r="J33" s="178"/>
      <c r="K33" s="177">
        <v>15000</v>
      </c>
      <c r="L33" s="178"/>
      <c r="M33" s="178"/>
      <c r="N33" s="178"/>
      <c r="O33" s="180"/>
      <c r="P33" s="178"/>
      <c r="Q33" s="181"/>
      <c r="R33" s="182"/>
      <c r="S33" s="181"/>
      <c r="T33" s="183"/>
    </row>
    <row r="34" spans="1:20" s="174" customFormat="1" ht="13.5" thickBot="1">
      <c r="A34" s="160"/>
      <c r="B34" s="161"/>
      <c r="C34" s="162"/>
      <c r="D34" s="190" t="s">
        <v>59</v>
      </c>
      <c r="E34" s="76" t="s">
        <v>60</v>
      </c>
      <c r="F34" s="167">
        <v>23000</v>
      </c>
      <c r="G34" s="165"/>
      <c r="H34" s="168">
        <v>23000</v>
      </c>
      <c r="I34" s="167">
        <v>23000</v>
      </c>
      <c r="J34" s="165"/>
      <c r="K34" s="167">
        <v>23000</v>
      </c>
      <c r="L34" s="165"/>
      <c r="M34" s="165"/>
      <c r="N34" s="165"/>
      <c r="O34" s="193"/>
      <c r="P34" s="194"/>
      <c r="Q34" s="195"/>
      <c r="R34" s="196"/>
      <c r="S34" s="191"/>
      <c r="T34" s="197"/>
    </row>
    <row r="35" spans="1:20" s="174" customFormat="1" ht="27.75" thickBot="1">
      <c r="A35" s="198" t="s">
        <v>61</v>
      </c>
      <c r="B35" s="131">
        <v>751</v>
      </c>
      <c r="C35" s="199"/>
      <c r="D35" s="131"/>
      <c r="E35" s="200" t="s">
        <v>62</v>
      </c>
      <c r="F35" s="201">
        <f>F36+F38</f>
        <v>1272</v>
      </c>
      <c r="G35" s="201">
        <f>G36+G38</f>
        <v>9172</v>
      </c>
      <c r="H35" s="201">
        <f>H36+H38</f>
        <v>10444</v>
      </c>
      <c r="I35" s="202"/>
      <c r="J35" s="203"/>
      <c r="K35" s="202"/>
      <c r="L35" s="201">
        <f>L36+L38</f>
        <v>1272</v>
      </c>
      <c r="M35" s="201">
        <f>M36+M38</f>
        <v>9172</v>
      </c>
      <c r="N35" s="201">
        <f>N36+N38</f>
        <v>10444</v>
      </c>
      <c r="O35" s="204"/>
      <c r="P35" s="205"/>
      <c r="Q35" s="206"/>
      <c r="R35" s="207"/>
      <c r="S35" s="206"/>
      <c r="T35" s="208"/>
    </row>
    <row r="36" spans="1:20" s="174" customFormat="1" ht="19.5">
      <c r="A36" s="209"/>
      <c r="B36" s="210"/>
      <c r="C36" s="185">
        <v>75101</v>
      </c>
      <c r="D36" s="175"/>
      <c r="E36" s="211" t="s">
        <v>63</v>
      </c>
      <c r="F36" s="189">
        <v>1272</v>
      </c>
      <c r="G36" s="189"/>
      <c r="H36" s="189">
        <v>1272</v>
      </c>
      <c r="I36" s="189"/>
      <c r="J36" s="212"/>
      <c r="K36" s="189"/>
      <c r="L36" s="189">
        <v>1272</v>
      </c>
      <c r="M36" s="189"/>
      <c r="N36" s="189">
        <v>1272</v>
      </c>
      <c r="O36" s="180"/>
      <c r="P36" s="178"/>
      <c r="Q36" s="181"/>
      <c r="R36" s="182"/>
      <c r="S36" s="181"/>
      <c r="T36" s="183"/>
    </row>
    <row r="37" spans="1:20" s="174" customFormat="1" ht="12.75">
      <c r="A37" s="209"/>
      <c r="B37" s="163"/>
      <c r="C37" s="162"/>
      <c r="D37" s="213">
        <v>2010</v>
      </c>
      <c r="E37" s="76" t="s">
        <v>33</v>
      </c>
      <c r="F37" s="167">
        <v>1272</v>
      </c>
      <c r="G37" s="168"/>
      <c r="H37" s="167">
        <v>1272</v>
      </c>
      <c r="I37" s="168"/>
      <c r="J37" s="167"/>
      <c r="K37" s="168"/>
      <c r="L37" s="167">
        <v>1272</v>
      </c>
      <c r="M37" s="168"/>
      <c r="N37" s="168">
        <v>1272</v>
      </c>
      <c r="O37" s="214"/>
      <c r="P37" s="165"/>
      <c r="Q37" s="191"/>
      <c r="R37" s="196"/>
      <c r="S37" s="191"/>
      <c r="T37" s="197"/>
    </row>
    <row r="38" spans="1:20" s="174" customFormat="1" ht="12.75">
      <c r="A38" s="209"/>
      <c r="B38" s="163"/>
      <c r="C38" s="185">
        <v>75108</v>
      </c>
      <c r="D38" s="250"/>
      <c r="E38" s="186" t="s">
        <v>134</v>
      </c>
      <c r="F38" s="189">
        <f>F39</f>
        <v>0</v>
      </c>
      <c r="G38" s="189">
        <f>G39</f>
        <v>9172</v>
      </c>
      <c r="H38" s="189">
        <f>H39</f>
        <v>9172</v>
      </c>
      <c r="I38" s="189"/>
      <c r="J38" s="189"/>
      <c r="K38" s="189"/>
      <c r="L38" s="189">
        <f>L39</f>
        <v>0</v>
      </c>
      <c r="M38" s="189">
        <f>M39</f>
        <v>9172</v>
      </c>
      <c r="N38" s="189">
        <f>N39</f>
        <v>9172</v>
      </c>
      <c r="O38" s="188"/>
      <c r="P38" s="178"/>
      <c r="Q38" s="182"/>
      <c r="R38" s="182"/>
      <c r="S38" s="421"/>
      <c r="T38" s="266"/>
    </row>
    <row r="39" spans="1:20" s="174" customFormat="1" ht="13.5" thickBot="1">
      <c r="A39" s="209"/>
      <c r="B39" s="163"/>
      <c r="C39" s="270"/>
      <c r="D39" s="431">
        <v>2010</v>
      </c>
      <c r="E39" s="76" t="s">
        <v>33</v>
      </c>
      <c r="F39" s="167">
        <v>0</v>
      </c>
      <c r="G39" s="168">
        <v>9172</v>
      </c>
      <c r="H39" s="167">
        <f>F39+G39</f>
        <v>9172</v>
      </c>
      <c r="I39" s="168"/>
      <c r="J39" s="167"/>
      <c r="K39" s="168"/>
      <c r="L39" s="167">
        <v>0</v>
      </c>
      <c r="M39" s="168">
        <v>9172</v>
      </c>
      <c r="N39" s="168">
        <f>L39+M39</f>
        <v>9172</v>
      </c>
      <c r="O39" s="214"/>
      <c r="P39" s="165"/>
      <c r="Q39" s="191"/>
      <c r="R39" s="196"/>
      <c r="S39" s="191"/>
      <c r="T39" s="197"/>
    </row>
    <row r="40" spans="1:20" s="174" customFormat="1" ht="13.5" thickBot="1">
      <c r="A40" s="198" t="s">
        <v>64</v>
      </c>
      <c r="B40" s="131">
        <v>754</v>
      </c>
      <c r="C40" s="199"/>
      <c r="D40" s="131"/>
      <c r="E40" s="215" t="s">
        <v>65</v>
      </c>
      <c r="F40" s="203">
        <v>2500</v>
      </c>
      <c r="G40" s="202"/>
      <c r="H40" s="202">
        <v>2500</v>
      </c>
      <c r="I40" s="201"/>
      <c r="J40" s="203"/>
      <c r="K40" s="202"/>
      <c r="L40" s="203">
        <v>2500</v>
      </c>
      <c r="M40" s="202"/>
      <c r="N40" s="202">
        <v>2500</v>
      </c>
      <c r="O40" s="204"/>
      <c r="P40" s="205"/>
      <c r="Q40" s="206"/>
      <c r="R40" s="207"/>
      <c r="S40" s="206"/>
      <c r="T40" s="208"/>
    </row>
    <row r="41" spans="1:20" s="174" customFormat="1" ht="12.75">
      <c r="A41" s="209"/>
      <c r="B41" s="210"/>
      <c r="C41" s="185">
        <v>75414</v>
      </c>
      <c r="D41" s="175"/>
      <c r="E41" s="66" t="s">
        <v>66</v>
      </c>
      <c r="F41" s="187">
        <v>2500</v>
      </c>
      <c r="G41" s="216"/>
      <c r="H41" s="216">
        <v>2500</v>
      </c>
      <c r="I41" s="217"/>
      <c r="J41" s="212"/>
      <c r="K41" s="216"/>
      <c r="L41" s="187">
        <v>2500</v>
      </c>
      <c r="M41" s="216"/>
      <c r="N41" s="216">
        <v>2500</v>
      </c>
      <c r="O41" s="218"/>
      <c r="P41" s="178"/>
      <c r="Q41" s="181"/>
      <c r="R41" s="182"/>
      <c r="S41" s="181"/>
      <c r="T41" s="183"/>
    </row>
    <row r="42" spans="1:20" s="174" customFormat="1" ht="13.5" thickBot="1">
      <c r="A42" s="209"/>
      <c r="B42" s="163"/>
      <c r="C42" s="162"/>
      <c r="D42" s="219">
        <v>2010</v>
      </c>
      <c r="E42" s="76" t="s">
        <v>33</v>
      </c>
      <c r="F42" s="167">
        <v>2500</v>
      </c>
      <c r="G42" s="168"/>
      <c r="H42" s="168">
        <v>2500</v>
      </c>
      <c r="I42" s="166"/>
      <c r="J42" s="167"/>
      <c r="K42" s="168"/>
      <c r="L42" s="167">
        <v>2500</v>
      </c>
      <c r="M42" s="168"/>
      <c r="N42" s="168">
        <v>2500</v>
      </c>
      <c r="O42" s="214"/>
      <c r="P42" s="165"/>
      <c r="Q42" s="191"/>
      <c r="R42" s="196"/>
      <c r="S42" s="191"/>
      <c r="T42" s="197"/>
    </row>
    <row r="43" spans="1:20" s="174" customFormat="1" ht="31.5" customHeight="1" thickBot="1">
      <c r="A43" s="198" t="s">
        <v>67</v>
      </c>
      <c r="B43" s="131">
        <v>756</v>
      </c>
      <c r="C43" s="199"/>
      <c r="D43" s="131"/>
      <c r="E43" s="220" t="s">
        <v>68</v>
      </c>
      <c r="F43" s="221">
        <f aca="true" t="shared" si="3" ref="F43:K43">SUM(F44,F49,F58,F64)</f>
        <v>7743868</v>
      </c>
      <c r="G43" s="221">
        <f t="shared" si="3"/>
        <v>170000</v>
      </c>
      <c r="H43" s="221">
        <f t="shared" si="3"/>
        <v>7913868</v>
      </c>
      <c r="I43" s="221">
        <f t="shared" si="3"/>
        <v>7743868</v>
      </c>
      <c r="J43" s="221">
        <f t="shared" si="3"/>
        <v>170000</v>
      </c>
      <c r="K43" s="221">
        <f t="shared" si="3"/>
        <v>7913868</v>
      </c>
      <c r="L43" s="205"/>
      <c r="M43" s="205"/>
      <c r="N43" s="205"/>
      <c r="O43" s="222"/>
      <c r="P43" s="202"/>
      <c r="Q43" s="223"/>
      <c r="R43" s="207"/>
      <c r="S43" s="206"/>
      <c r="T43" s="208"/>
    </row>
    <row r="44" spans="1:20" s="174" customFormat="1" ht="21" customHeight="1">
      <c r="A44" s="224"/>
      <c r="B44" s="225"/>
      <c r="C44" s="226">
        <v>75615</v>
      </c>
      <c r="D44" s="227"/>
      <c r="E44" s="228" t="s">
        <v>69</v>
      </c>
      <c r="F44" s="229">
        <f>SUM(F45:F48)</f>
        <v>1831000</v>
      </c>
      <c r="G44" s="230"/>
      <c r="H44" s="231">
        <f>SUM(H45:H48)</f>
        <v>1831000</v>
      </c>
      <c r="I44" s="229">
        <f>SUM(I45:I48)</f>
        <v>1831000</v>
      </c>
      <c r="J44" s="230"/>
      <c r="K44" s="229">
        <f>SUM(K45:K48)</f>
        <v>1831000</v>
      </c>
      <c r="L44" s="232"/>
      <c r="M44" s="233"/>
      <c r="N44" s="233"/>
      <c r="O44" s="234"/>
      <c r="P44" s="233"/>
      <c r="Q44" s="235"/>
      <c r="R44" s="236"/>
      <c r="S44" s="235"/>
      <c r="T44" s="237"/>
    </row>
    <row r="45" spans="1:20" s="174" customFormat="1" ht="12.75">
      <c r="A45" s="224"/>
      <c r="B45" s="238"/>
      <c r="C45" s="239"/>
      <c r="D45" s="240" t="s">
        <v>70</v>
      </c>
      <c r="E45" s="241" t="s">
        <v>71</v>
      </c>
      <c r="F45" s="177">
        <v>1700000</v>
      </c>
      <c r="G45" s="232"/>
      <c r="H45" s="179">
        <v>1700000</v>
      </c>
      <c r="I45" s="179">
        <v>1700000</v>
      </c>
      <c r="J45" s="232"/>
      <c r="K45" s="179">
        <v>1700000</v>
      </c>
      <c r="L45" s="242"/>
      <c r="M45" s="232"/>
      <c r="N45" s="232"/>
      <c r="O45" s="242"/>
      <c r="P45" s="232"/>
      <c r="Q45" s="243"/>
      <c r="R45" s="244"/>
      <c r="S45" s="243"/>
      <c r="T45" s="245"/>
    </row>
    <row r="46" spans="1:20" s="174" customFormat="1" ht="12.75">
      <c r="A46" s="224"/>
      <c r="B46" s="238"/>
      <c r="C46" s="239"/>
      <c r="D46" s="246" t="s">
        <v>72</v>
      </c>
      <c r="E46" s="241" t="s">
        <v>73</v>
      </c>
      <c r="F46" s="177">
        <v>100000</v>
      </c>
      <c r="G46" s="232"/>
      <c r="H46" s="179">
        <v>100000</v>
      </c>
      <c r="I46" s="179">
        <v>100000</v>
      </c>
      <c r="J46" s="232"/>
      <c r="K46" s="179">
        <v>100000</v>
      </c>
      <c r="L46" s="242"/>
      <c r="M46" s="232"/>
      <c r="N46" s="232"/>
      <c r="O46" s="242"/>
      <c r="P46" s="232"/>
      <c r="Q46" s="243"/>
      <c r="R46" s="244"/>
      <c r="S46" s="243"/>
      <c r="T46" s="245"/>
    </row>
    <row r="47" spans="1:20" s="174" customFormat="1" ht="12.75">
      <c r="A47" s="224"/>
      <c r="B47" s="238"/>
      <c r="C47" s="239"/>
      <c r="D47" s="246" t="s">
        <v>74</v>
      </c>
      <c r="E47" s="241" t="s">
        <v>75</v>
      </c>
      <c r="F47" s="167">
        <v>17000</v>
      </c>
      <c r="G47" s="232"/>
      <c r="H47" s="168">
        <v>17000</v>
      </c>
      <c r="I47" s="168">
        <v>17000</v>
      </c>
      <c r="J47" s="232"/>
      <c r="K47" s="168">
        <v>17000</v>
      </c>
      <c r="L47" s="234"/>
      <c r="M47" s="233"/>
      <c r="N47" s="233"/>
      <c r="O47" s="234"/>
      <c r="P47" s="233"/>
      <c r="Q47" s="235"/>
      <c r="R47" s="236"/>
      <c r="S47" s="235"/>
      <c r="T47" s="237"/>
    </row>
    <row r="48" spans="1:20" s="174" customFormat="1" ht="12.75">
      <c r="A48" s="224"/>
      <c r="B48" s="238"/>
      <c r="C48" s="247"/>
      <c r="D48" s="248" t="s">
        <v>76</v>
      </c>
      <c r="E48" s="249" t="s">
        <v>77</v>
      </c>
      <c r="F48" s="167">
        <v>14000</v>
      </c>
      <c r="G48" s="233"/>
      <c r="H48" s="168">
        <v>14000</v>
      </c>
      <c r="I48" s="168">
        <v>14000</v>
      </c>
      <c r="J48" s="233"/>
      <c r="K48" s="179">
        <v>14000</v>
      </c>
      <c r="L48" s="234"/>
      <c r="M48" s="233"/>
      <c r="N48" s="233"/>
      <c r="O48" s="234"/>
      <c r="P48" s="233"/>
      <c r="Q48" s="235"/>
      <c r="R48" s="236"/>
      <c r="S48" s="235"/>
      <c r="T48" s="237"/>
    </row>
    <row r="49" spans="1:20" s="174" customFormat="1" ht="21" customHeight="1">
      <c r="A49" s="209"/>
      <c r="B49" s="184"/>
      <c r="C49" s="185">
        <v>75616</v>
      </c>
      <c r="D49" s="250"/>
      <c r="E49" s="251" t="s">
        <v>78</v>
      </c>
      <c r="F49" s="189">
        <f aca="true" t="shared" si="4" ref="F49:K49">SUM(F50:F57)</f>
        <v>1358500</v>
      </c>
      <c r="G49" s="189">
        <f t="shared" si="4"/>
        <v>0</v>
      </c>
      <c r="H49" s="189">
        <f t="shared" si="4"/>
        <v>1358500</v>
      </c>
      <c r="I49" s="189">
        <f t="shared" si="4"/>
        <v>1358500</v>
      </c>
      <c r="J49" s="189">
        <f t="shared" si="4"/>
        <v>0</v>
      </c>
      <c r="K49" s="189">
        <f t="shared" si="4"/>
        <v>1358500</v>
      </c>
      <c r="L49" s="252"/>
      <c r="M49" s="178"/>
      <c r="N49" s="178"/>
      <c r="O49" s="253"/>
      <c r="P49" s="179"/>
      <c r="Q49" s="254"/>
      <c r="R49" s="182"/>
      <c r="S49" s="181"/>
      <c r="T49" s="183"/>
    </row>
    <row r="50" spans="1:20" s="174" customFormat="1" ht="12.75">
      <c r="A50" s="209"/>
      <c r="B50" s="161"/>
      <c r="C50" s="162"/>
      <c r="D50" s="240" t="s">
        <v>70</v>
      </c>
      <c r="E50" s="255" t="s">
        <v>71</v>
      </c>
      <c r="F50" s="177">
        <v>500000</v>
      </c>
      <c r="G50" s="179"/>
      <c r="H50" s="179">
        <v>500000</v>
      </c>
      <c r="I50" s="177">
        <v>500000</v>
      </c>
      <c r="J50" s="179"/>
      <c r="K50" s="179">
        <v>500000</v>
      </c>
      <c r="L50" s="180"/>
      <c r="M50" s="178"/>
      <c r="N50" s="178"/>
      <c r="O50" s="180"/>
      <c r="P50" s="178"/>
      <c r="Q50" s="181"/>
      <c r="R50" s="182"/>
      <c r="S50" s="181"/>
      <c r="T50" s="183"/>
    </row>
    <row r="51" spans="1:20" s="174" customFormat="1" ht="12.75">
      <c r="A51" s="209"/>
      <c r="B51" s="161"/>
      <c r="C51" s="256"/>
      <c r="D51" s="246" t="s">
        <v>72</v>
      </c>
      <c r="E51" s="255" t="s">
        <v>73</v>
      </c>
      <c r="F51" s="177">
        <v>460000</v>
      </c>
      <c r="G51" s="179"/>
      <c r="H51" s="179">
        <v>460000</v>
      </c>
      <c r="I51" s="177">
        <v>460000</v>
      </c>
      <c r="J51" s="179"/>
      <c r="K51" s="179">
        <v>460000</v>
      </c>
      <c r="L51" s="180"/>
      <c r="M51" s="178"/>
      <c r="N51" s="178"/>
      <c r="O51" s="180"/>
      <c r="P51" s="178"/>
      <c r="Q51" s="181"/>
      <c r="R51" s="182"/>
      <c r="S51" s="181"/>
      <c r="T51" s="183"/>
    </row>
    <row r="52" spans="1:20" s="174" customFormat="1" ht="12.75">
      <c r="A52" s="209"/>
      <c r="B52" s="161"/>
      <c r="C52" s="162"/>
      <c r="D52" s="246" t="s">
        <v>74</v>
      </c>
      <c r="E52" s="255" t="s">
        <v>75</v>
      </c>
      <c r="F52" s="177">
        <v>2500</v>
      </c>
      <c r="G52" s="179"/>
      <c r="H52" s="179">
        <v>2500</v>
      </c>
      <c r="I52" s="177">
        <v>2500</v>
      </c>
      <c r="J52" s="179"/>
      <c r="K52" s="179">
        <v>2500</v>
      </c>
      <c r="L52" s="180"/>
      <c r="M52" s="178"/>
      <c r="N52" s="178"/>
      <c r="O52" s="180"/>
      <c r="P52" s="178"/>
      <c r="Q52" s="181"/>
      <c r="R52" s="182"/>
      <c r="S52" s="181"/>
      <c r="T52" s="183"/>
    </row>
    <row r="53" spans="1:20" s="174" customFormat="1" ht="12.75">
      <c r="A53" s="209"/>
      <c r="B53" s="161"/>
      <c r="C53" s="162"/>
      <c r="D53" s="248" t="s">
        <v>76</v>
      </c>
      <c r="E53" s="249" t="s">
        <v>77</v>
      </c>
      <c r="F53" s="177">
        <v>220000</v>
      </c>
      <c r="G53" s="179"/>
      <c r="H53" s="179">
        <v>220000</v>
      </c>
      <c r="I53" s="177">
        <v>220000</v>
      </c>
      <c r="J53" s="179"/>
      <c r="K53" s="179">
        <v>220000</v>
      </c>
      <c r="L53" s="180"/>
      <c r="M53" s="178"/>
      <c r="N53" s="178"/>
      <c r="O53" s="180"/>
      <c r="P53" s="178"/>
      <c r="Q53" s="181"/>
      <c r="R53" s="182"/>
      <c r="S53" s="181"/>
      <c r="T53" s="183"/>
    </row>
    <row r="54" spans="1:20" s="174" customFormat="1" ht="21" customHeight="1">
      <c r="A54" s="209"/>
      <c r="B54" s="161"/>
      <c r="C54" s="162"/>
      <c r="D54" s="192" t="s">
        <v>79</v>
      </c>
      <c r="E54" s="257" t="s">
        <v>80</v>
      </c>
      <c r="F54" s="177">
        <v>7000</v>
      </c>
      <c r="G54" s="179"/>
      <c r="H54" s="179">
        <v>7000</v>
      </c>
      <c r="I54" s="177">
        <v>7000</v>
      </c>
      <c r="J54" s="179"/>
      <c r="K54" s="179">
        <v>7000</v>
      </c>
      <c r="L54" s="180"/>
      <c r="M54" s="178"/>
      <c r="N54" s="178"/>
      <c r="O54" s="180"/>
      <c r="P54" s="178"/>
      <c r="Q54" s="181"/>
      <c r="R54" s="182"/>
      <c r="S54" s="181"/>
      <c r="T54" s="183"/>
    </row>
    <row r="55" spans="1:20" s="174" customFormat="1" ht="12.75">
      <c r="A55" s="209"/>
      <c r="B55" s="161"/>
      <c r="C55" s="162"/>
      <c r="D55" s="192" t="s">
        <v>81</v>
      </c>
      <c r="E55" s="255" t="s">
        <v>82</v>
      </c>
      <c r="F55" s="177">
        <v>9000</v>
      </c>
      <c r="G55" s="179"/>
      <c r="H55" s="179">
        <v>9000</v>
      </c>
      <c r="I55" s="177">
        <v>9000</v>
      </c>
      <c r="J55" s="179"/>
      <c r="K55" s="179">
        <v>9000</v>
      </c>
      <c r="L55" s="180"/>
      <c r="M55" s="178"/>
      <c r="N55" s="178"/>
      <c r="O55" s="180"/>
      <c r="P55" s="178"/>
      <c r="Q55" s="181"/>
      <c r="R55" s="182"/>
      <c r="S55" s="181"/>
      <c r="T55" s="183"/>
    </row>
    <row r="56" spans="1:20" s="174" customFormat="1" ht="12.75">
      <c r="A56" s="209"/>
      <c r="B56" s="161"/>
      <c r="C56" s="162"/>
      <c r="D56" s="192" t="s">
        <v>83</v>
      </c>
      <c r="E56" s="255" t="s">
        <v>84</v>
      </c>
      <c r="F56" s="177">
        <v>160000</v>
      </c>
      <c r="G56" s="179"/>
      <c r="H56" s="179">
        <f>F56+G56</f>
        <v>160000</v>
      </c>
      <c r="I56" s="177">
        <v>160000</v>
      </c>
      <c r="J56" s="179"/>
      <c r="K56" s="177">
        <f>I56+J56</f>
        <v>160000</v>
      </c>
      <c r="L56" s="178"/>
      <c r="M56" s="178"/>
      <c r="N56" s="178"/>
      <c r="O56" s="180"/>
      <c r="P56" s="178"/>
      <c r="Q56" s="181"/>
      <c r="R56" s="182"/>
      <c r="S56" s="181"/>
      <c r="T56" s="183"/>
    </row>
    <row r="57" spans="1:20" s="174" customFormat="1" ht="19.5">
      <c r="A57" s="209"/>
      <c r="B57" s="161"/>
      <c r="C57" s="162"/>
      <c r="D57" s="258" t="s">
        <v>85</v>
      </c>
      <c r="E57" s="259" t="s">
        <v>86</v>
      </c>
      <c r="F57" s="260"/>
      <c r="G57" s="261"/>
      <c r="H57" s="261"/>
      <c r="I57" s="262"/>
      <c r="J57" s="262"/>
      <c r="K57" s="261"/>
      <c r="L57" s="218"/>
      <c r="M57" s="263"/>
      <c r="N57" s="263"/>
      <c r="O57" s="218"/>
      <c r="P57" s="263"/>
      <c r="Q57" s="264"/>
      <c r="R57" s="265"/>
      <c r="S57" s="264"/>
      <c r="T57" s="266"/>
    </row>
    <row r="58" spans="1:20" s="174" customFormat="1" ht="12.75">
      <c r="A58" s="209"/>
      <c r="B58" s="184"/>
      <c r="C58" s="185">
        <v>75618</v>
      </c>
      <c r="D58" s="175"/>
      <c r="E58" s="66" t="s">
        <v>87</v>
      </c>
      <c r="F58" s="212">
        <f aca="true" t="shared" si="5" ref="F58:K58">SUM(F59:F63)</f>
        <v>614000</v>
      </c>
      <c r="G58" s="189">
        <f t="shared" si="5"/>
        <v>170000</v>
      </c>
      <c r="H58" s="189">
        <f t="shared" si="5"/>
        <v>784000</v>
      </c>
      <c r="I58" s="212">
        <f t="shared" si="5"/>
        <v>614000</v>
      </c>
      <c r="J58" s="189">
        <f t="shared" si="5"/>
        <v>170000</v>
      </c>
      <c r="K58" s="189">
        <f t="shared" si="5"/>
        <v>784000</v>
      </c>
      <c r="L58" s="180"/>
      <c r="M58" s="178"/>
      <c r="N58" s="178"/>
      <c r="O58" s="180"/>
      <c r="P58" s="178"/>
      <c r="Q58" s="181"/>
      <c r="R58" s="182"/>
      <c r="S58" s="181"/>
      <c r="T58" s="183"/>
    </row>
    <row r="59" spans="1:20" s="174" customFormat="1" ht="12.75">
      <c r="A59" s="209"/>
      <c r="B59" s="161"/>
      <c r="C59" s="162"/>
      <c r="D59" s="258" t="s">
        <v>88</v>
      </c>
      <c r="E59" s="267" t="s">
        <v>89</v>
      </c>
      <c r="F59" s="260">
        <v>40000</v>
      </c>
      <c r="G59" s="261"/>
      <c r="H59" s="261">
        <v>40000</v>
      </c>
      <c r="I59" s="260">
        <v>40000</v>
      </c>
      <c r="J59" s="261"/>
      <c r="K59" s="261">
        <v>40000</v>
      </c>
      <c r="L59" s="218"/>
      <c r="M59" s="263"/>
      <c r="N59" s="263"/>
      <c r="O59" s="218"/>
      <c r="P59" s="263"/>
      <c r="Q59" s="264"/>
      <c r="R59" s="265"/>
      <c r="S59" s="264"/>
      <c r="T59" s="266"/>
    </row>
    <row r="60" spans="1:20" s="174" customFormat="1" ht="12.75">
      <c r="A60" s="209"/>
      <c r="B60" s="161"/>
      <c r="C60" s="162"/>
      <c r="D60" s="190" t="s">
        <v>90</v>
      </c>
      <c r="E60" s="268" t="s">
        <v>91</v>
      </c>
      <c r="F60" s="167"/>
      <c r="G60" s="168"/>
      <c r="H60" s="179"/>
      <c r="I60" s="166"/>
      <c r="J60" s="269"/>
      <c r="K60" s="168"/>
      <c r="L60" s="214"/>
      <c r="M60" s="165"/>
      <c r="N60" s="165"/>
      <c r="O60" s="214"/>
      <c r="P60" s="165"/>
      <c r="Q60" s="191"/>
      <c r="R60" s="196"/>
      <c r="S60" s="191"/>
      <c r="T60" s="197"/>
    </row>
    <row r="61" spans="1:20" s="174" customFormat="1" ht="12.75">
      <c r="A61" s="209"/>
      <c r="B61" s="161"/>
      <c r="C61" s="162"/>
      <c r="D61" s="192" t="s">
        <v>92</v>
      </c>
      <c r="E61" s="255" t="s">
        <v>93</v>
      </c>
      <c r="F61" s="177">
        <v>40000</v>
      </c>
      <c r="G61" s="178"/>
      <c r="H61" s="179">
        <v>40000</v>
      </c>
      <c r="I61" s="177">
        <v>40000</v>
      </c>
      <c r="J61" s="178"/>
      <c r="K61" s="179">
        <v>40000</v>
      </c>
      <c r="L61" s="180"/>
      <c r="M61" s="178"/>
      <c r="N61" s="178"/>
      <c r="O61" s="180"/>
      <c r="P61" s="178"/>
      <c r="Q61" s="181"/>
      <c r="R61" s="182"/>
      <c r="S61" s="181"/>
      <c r="T61" s="183"/>
    </row>
    <row r="62" spans="1:20" s="174" customFormat="1" ht="19.5">
      <c r="A62" s="209"/>
      <c r="B62" s="161"/>
      <c r="C62" s="162"/>
      <c r="D62" s="192" t="s">
        <v>94</v>
      </c>
      <c r="E62" s="257" t="s">
        <v>95</v>
      </c>
      <c r="F62" s="177">
        <v>150000</v>
      </c>
      <c r="G62" s="179"/>
      <c r="H62" s="179">
        <v>150000</v>
      </c>
      <c r="I62" s="177">
        <v>150000</v>
      </c>
      <c r="J62" s="179"/>
      <c r="K62" s="179">
        <v>150000</v>
      </c>
      <c r="L62" s="180"/>
      <c r="M62" s="178"/>
      <c r="N62" s="178"/>
      <c r="O62" s="180"/>
      <c r="P62" s="178"/>
      <c r="Q62" s="181"/>
      <c r="R62" s="182"/>
      <c r="S62" s="181"/>
      <c r="T62" s="183"/>
    </row>
    <row r="63" spans="1:20" s="174" customFormat="1" ht="12.75">
      <c r="A63" s="209"/>
      <c r="B63" s="161"/>
      <c r="C63" s="270"/>
      <c r="D63" s="138" t="s">
        <v>96</v>
      </c>
      <c r="E63" s="268" t="s">
        <v>97</v>
      </c>
      <c r="F63" s="168">
        <v>384000</v>
      </c>
      <c r="G63" s="168">
        <v>170000</v>
      </c>
      <c r="H63" s="179">
        <f>F63+G63</f>
        <v>554000</v>
      </c>
      <c r="I63" s="166">
        <v>384000</v>
      </c>
      <c r="J63" s="168">
        <v>170000</v>
      </c>
      <c r="K63" s="177">
        <f>I63+J63</f>
        <v>554000</v>
      </c>
      <c r="L63" s="178"/>
      <c r="M63" s="165"/>
      <c r="N63" s="165"/>
      <c r="O63" s="214"/>
      <c r="P63" s="165"/>
      <c r="Q63" s="191"/>
      <c r="R63" s="196"/>
      <c r="S63" s="191"/>
      <c r="T63" s="197"/>
    </row>
    <row r="64" spans="1:20" s="174" customFormat="1" ht="19.5">
      <c r="A64" s="209"/>
      <c r="B64" s="184"/>
      <c r="C64" s="185">
        <v>75621</v>
      </c>
      <c r="D64" s="175"/>
      <c r="E64" s="251" t="s">
        <v>98</v>
      </c>
      <c r="F64" s="212">
        <f>SUM(F65:F66)</f>
        <v>3940368</v>
      </c>
      <c r="G64" s="189"/>
      <c r="H64" s="189">
        <f>SUM(H65:H66)</f>
        <v>3940368</v>
      </c>
      <c r="I64" s="212">
        <f>SUM(I65:I66)</f>
        <v>3940368</v>
      </c>
      <c r="J64" s="189"/>
      <c r="K64" s="189">
        <f>SUM(K65:K66)</f>
        <v>3940368</v>
      </c>
      <c r="L64" s="180"/>
      <c r="M64" s="178"/>
      <c r="N64" s="178"/>
      <c r="O64" s="180"/>
      <c r="P64" s="178"/>
      <c r="Q64" s="181"/>
      <c r="R64" s="182"/>
      <c r="S64" s="181"/>
      <c r="T64" s="183"/>
    </row>
    <row r="65" spans="1:20" s="174" customFormat="1" ht="12.75">
      <c r="A65" s="209"/>
      <c r="B65" s="161"/>
      <c r="C65" s="162"/>
      <c r="D65" s="192" t="s">
        <v>99</v>
      </c>
      <c r="E65" s="255" t="s">
        <v>100</v>
      </c>
      <c r="F65" s="269">
        <v>1940368</v>
      </c>
      <c r="G65" s="179"/>
      <c r="H65" s="179">
        <v>1940368</v>
      </c>
      <c r="I65" s="269">
        <v>1940368</v>
      </c>
      <c r="J65" s="179"/>
      <c r="K65" s="179">
        <v>1940368</v>
      </c>
      <c r="L65" s="180"/>
      <c r="M65" s="178"/>
      <c r="N65" s="178"/>
      <c r="O65" s="180"/>
      <c r="P65" s="178"/>
      <c r="Q65" s="181"/>
      <c r="R65" s="182"/>
      <c r="S65" s="181"/>
      <c r="T65" s="183"/>
    </row>
    <row r="66" spans="1:20" s="174" customFormat="1" ht="13.5" thickBot="1">
      <c r="A66" s="209"/>
      <c r="B66" s="161"/>
      <c r="C66" s="271"/>
      <c r="D66" s="190" t="s">
        <v>101</v>
      </c>
      <c r="E66" s="268" t="s">
        <v>102</v>
      </c>
      <c r="F66" s="167">
        <v>2000000</v>
      </c>
      <c r="G66" s="272"/>
      <c r="H66" s="272">
        <v>2000000</v>
      </c>
      <c r="I66" s="167">
        <v>2000000</v>
      </c>
      <c r="J66" s="272"/>
      <c r="K66" s="167">
        <v>2000000</v>
      </c>
      <c r="L66" s="273"/>
      <c r="M66" s="165"/>
      <c r="N66" s="165"/>
      <c r="O66" s="214"/>
      <c r="P66" s="165"/>
      <c r="Q66" s="191"/>
      <c r="R66" s="196"/>
      <c r="S66" s="191"/>
      <c r="T66" s="197"/>
    </row>
    <row r="67" spans="1:20" s="174" customFormat="1" ht="13.5" thickBot="1">
      <c r="A67" s="198" t="s">
        <v>103</v>
      </c>
      <c r="B67" s="131">
        <v>758</v>
      </c>
      <c r="C67" s="199"/>
      <c r="D67" s="131"/>
      <c r="E67" s="215" t="s">
        <v>104</v>
      </c>
      <c r="F67" s="202">
        <f aca="true" t="shared" si="6" ref="F67:K67">SUM(F68,F70)</f>
        <v>5538997</v>
      </c>
      <c r="G67" s="202">
        <f t="shared" si="6"/>
        <v>0</v>
      </c>
      <c r="H67" s="202">
        <f t="shared" si="6"/>
        <v>5538997</v>
      </c>
      <c r="I67" s="202">
        <f t="shared" si="6"/>
        <v>5538997</v>
      </c>
      <c r="J67" s="202">
        <f t="shared" si="6"/>
        <v>0</v>
      </c>
      <c r="K67" s="202">
        <f t="shared" si="6"/>
        <v>5538997</v>
      </c>
      <c r="L67" s="204"/>
      <c r="M67" s="205"/>
      <c r="N67" s="205"/>
      <c r="O67" s="204"/>
      <c r="P67" s="205"/>
      <c r="Q67" s="206"/>
      <c r="R67" s="207"/>
      <c r="S67" s="206"/>
      <c r="T67" s="208"/>
    </row>
    <row r="68" spans="1:20" s="174" customFormat="1" ht="12.75">
      <c r="A68" s="209"/>
      <c r="B68" s="210"/>
      <c r="C68" s="274">
        <v>75801</v>
      </c>
      <c r="D68" s="132"/>
      <c r="E68" s="275" t="s">
        <v>105</v>
      </c>
      <c r="F68" s="276">
        <f aca="true" t="shared" si="7" ref="F68:K68">F69</f>
        <v>4674830</v>
      </c>
      <c r="G68" s="276">
        <f t="shared" si="7"/>
        <v>0</v>
      </c>
      <c r="H68" s="276">
        <f t="shared" si="7"/>
        <v>4674830</v>
      </c>
      <c r="I68" s="276">
        <f t="shared" si="7"/>
        <v>4674830</v>
      </c>
      <c r="J68" s="276">
        <f t="shared" si="7"/>
        <v>0</v>
      </c>
      <c r="K68" s="276">
        <f t="shared" si="7"/>
        <v>4674830</v>
      </c>
      <c r="L68" s="218"/>
      <c r="M68" s="263"/>
      <c r="N68" s="263"/>
      <c r="O68" s="218"/>
      <c r="P68" s="263"/>
      <c r="Q68" s="264"/>
      <c r="R68" s="265"/>
      <c r="S68" s="264"/>
      <c r="T68" s="266"/>
    </row>
    <row r="69" spans="1:20" s="174" customFormat="1" ht="12.75">
      <c r="A69" s="209"/>
      <c r="B69" s="163"/>
      <c r="C69" s="162"/>
      <c r="D69" s="163">
        <v>2920</v>
      </c>
      <c r="E69" s="277" t="s">
        <v>106</v>
      </c>
      <c r="F69" s="278">
        <v>4674830</v>
      </c>
      <c r="G69" s="279"/>
      <c r="H69" s="179">
        <f>F69+G69</f>
        <v>4674830</v>
      </c>
      <c r="I69" s="278">
        <v>4674830</v>
      </c>
      <c r="J69" s="279"/>
      <c r="K69" s="179">
        <f>I69+J69</f>
        <v>4674830</v>
      </c>
      <c r="L69" s="178"/>
      <c r="M69" s="170"/>
      <c r="N69" s="170"/>
      <c r="O69" s="169"/>
      <c r="P69" s="170"/>
      <c r="Q69" s="171"/>
      <c r="R69" s="172"/>
      <c r="S69" s="171"/>
      <c r="T69" s="173"/>
    </row>
    <row r="70" spans="1:20" s="174" customFormat="1" ht="12.75">
      <c r="A70" s="209"/>
      <c r="B70" s="210"/>
      <c r="C70" s="185">
        <v>75807</v>
      </c>
      <c r="D70" s="175"/>
      <c r="E70" s="66" t="s">
        <v>107</v>
      </c>
      <c r="F70" s="212">
        <v>864167</v>
      </c>
      <c r="G70" s="189"/>
      <c r="H70" s="189">
        <v>864167</v>
      </c>
      <c r="I70" s="212">
        <v>864167</v>
      </c>
      <c r="J70" s="189"/>
      <c r="K70" s="212">
        <v>864167</v>
      </c>
      <c r="L70" s="178"/>
      <c r="M70" s="178"/>
      <c r="N70" s="178"/>
      <c r="O70" s="180"/>
      <c r="P70" s="178"/>
      <c r="Q70" s="181"/>
      <c r="R70" s="182"/>
      <c r="S70" s="181"/>
      <c r="T70" s="183"/>
    </row>
    <row r="71" spans="1:20" s="174" customFormat="1" ht="13.5" thickBot="1">
      <c r="A71" s="209"/>
      <c r="B71" s="163"/>
      <c r="C71" s="162"/>
      <c r="D71" s="163">
        <v>2920</v>
      </c>
      <c r="E71" s="277" t="s">
        <v>106</v>
      </c>
      <c r="F71" s="280">
        <v>864167</v>
      </c>
      <c r="G71" s="281"/>
      <c r="H71" s="282">
        <v>864167</v>
      </c>
      <c r="I71" s="280">
        <v>864167</v>
      </c>
      <c r="J71" s="281"/>
      <c r="K71" s="280">
        <v>864167</v>
      </c>
      <c r="L71" s="170"/>
      <c r="M71" s="170"/>
      <c r="N71" s="170"/>
      <c r="O71" s="169"/>
      <c r="P71" s="170"/>
      <c r="Q71" s="171"/>
      <c r="R71" s="196"/>
      <c r="S71" s="171"/>
      <c r="T71" s="197"/>
    </row>
    <row r="72" spans="1:20" s="174" customFormat="1" ht="13.5" thickBot="1">
      <c r="A72" s="198" t="s">
        <v>108</v>
      </c>
      <c r="B72" s="131">
        <v>801</v>
      </c>
      <c r="C72" s="199"/>
      <c r="D72" s="131"/>
      <c r="E72" s="215" t="s">
        <v>109</v>
      </c>
      <c r="F72" s="201">
        <f aca="true" t="shared" si="8" ref="F72:K72">F73+F76+F79+F81+F83+F85</f>
        <v>87047</v>
      </c>
      <c r="G72" s="201">
        <f t="shared" si="8"/>
        <v>126298</v>
      </c>
      <c r="H72" s="201">
        <f t="shared" si="8"/>
        <v>213345</v>
      </c>
      <c r="I72" s="201">
        <f t="shared" si="8"/>
        <v>50224</v>
      </c>
      <c r="J72" s="201">
        <f t="shared" si="8"/>
        <v>19707</v>
      </c>
      <c r="K72" s="201">
        <f t="shared" si="8"/>
        <v>69931</v>
      </c>
      <c r="L72" s="205"/>
      <c r="M72" s="283"/>
      <c r="N72" s="205"/>
      <c r="O72" s="201">
        <f>O73+O76+O79+O81+O83+O85</f>
        <v>36823</v>
      </c>
      <c r="P72" s="201">
        <f>P73+P76+P79+P81+P83+P85</f>
        <v>106591</v>
      </c>
      <c r="Q72" s="201">
        <f>Q73+Q76+Q79+Q81+Q83+Q85</f>
        <v>143414</v>
      </c>
      <c r="R72" s="284"/>
      <c r="S72" s="285"/>
      <c r="T72" s="286"/>
    </row>
    <row r="73" spans="1:20" s="174" customFormat="1" ht="12.75">
      <c r="A73" s="287"/>
      <c r="B73" s="288"/>
      <c r="C73" s="289">
        <v>80101</v>
      </c>
      <c r="D73" s="290"/>
      <c r="E73" s="291" t="s">
        <v>110</v>
      </c>
      <c r="F73" s="292">
        <f>F74+F75</f>
        <v>63650</v>
      </c>
      <c r="G73" s="189">
        <f>G74+G75</f>
        <v>5100</v>
      </c>
      <c r="H73" s="189">
        <f>F73+G73</f>
        <v>68750</v>
      </c>
      <c r="I73" s="292">
        <f>I74</f>
        <v>40000</v>
      </c>
      <c r="J73" s="292">
        <f>J74</f>
        <v>5100</v>
      </c>
      <c r="K73" s="292">
        <f>K74</f>
        <v>45100</v>
      </c>
      <c r="L73" s="293"/>
      <c r="M73" s="293"/>
      <c r="N73" s="294"/>
      <c r="O73" s="216">
        <f>O74+O75</f>
        <v>23650</v>
      </c>
      <c r="P73" s="216">
        <f>P74+P75</f>
        <v>0</v>
      </c>
      <c r="Q73" s="216">
        <f>Q74+Q75</f>
        <v>23650</v>
      </c>
      <c r="R73" s="265"/>
      <c r="S73" s="295"/>
      <c r="T73" s="296"/>
    </row>
    <row r="74" spans="1:20" s="174" customFormat="1" ht="12.75">
      <c r="A74" s="209"/>
      <c r="B74" s="163"/>
      <c r="C74" s="270"/>
      <c r="D74" s="138" t="s">
        <v>38</v>
      </c>
      <c r="E74" s="146" t="s">
        <v>39</v>
      </c>
      <c r="F74" s="260">
        <v>40000</v>
      </c>
      <c r="G74" s="261">
        <v>5100</v>
      </c>
      <c r="H74" s="179">
        <f>F74+G74</f>
        <v>45100</v>
      </c>
      <c r="I74" s="260">
        <v>40000</v>
      </c>
      <c r="J74" s="261">
        <v>5100</v>
      </c>
      <c r="K74" s="260">
        <f>I74+J74</f>
        <v>45100</v>
      </c>
      <c r="L74" s="263"/>
      <c r="M74" s="263"/>
      <c r="N74" s="263"/>
      <c r="O74" s="263"/>
      <c r="P74" s="263"/>
      <c r="Q74" s="264"/>
      <c r="R74" s="265"/>
      <c r="S74" s="264"/>
      <c r="T74" s="266"/>
    </row>
    <row r="75" spans="1:20" s="174" customFormat="1" ht="12.75">
      <c r="A75" s="209"/>
      <c r="B75" s="163"/>
      <c r="C75" s="162"/>
      <c r="D75" s="163">
        <v>2030</v>
      </c>
      <c r="E75" s="277" t="s">
        <v>111</v>
      </c>
      <c r="F75" s="260">
        <v>23650</v>
      </c>
      <c r="G75" s="179"/>
      <c r="H75" s="179">
        <f>F75+G75</f>
        <v>23650</v>
      </c>
      <c r="I75" s="260"/>
      <c r="J75" s="179"/>
      <c r="K75" s="260"/>
      <c r="L75" s="170"/>
      <c r="M75" s="170"/>
      <c r="N75" s="170"/>
      <c r="O75" s="297">
        <v>23650</v>
      </c>
      <c r="P75" s="164"/>
      <c r="Q75" s="297">
        <f>O75+P75</f>
        <v>23650</v>
      </c>
      <c r="R75" s="172"/>
      <c r="S75" s="171"/>
      <c r="T75" s="173"/>
    </row>
    <row r="76" spans="1:20" s="174" customFormat="1" ht="12.75">
      <c r="A76" s="209"/>
      <c r="B76" s="210"/>
      <c r="C76" s="185">
        <v>80104</v>
      </c>
      <c r="D76" s="213"/>
      <c r="E76" s="299" t="s">
        <v>112</v>
      </c>
      <c r="F76" s="189">
        <f aca="true" t="shared" si="9" ref="F76:K76">F77+F78</f>
        <v>8000</v>
      </c>
      <c r="G76" s="189">
        <f t="shared" si="9"/>
        <v>4500</v>
      </c>
      <c r="H76" s="189">
        <f t="shared" si="9"/>
        <v>12500</v>
      </c>
      <c r="I76" s="189">
        <f t="shared" si="9"/>
        <v>8000</v>
      </c>
      <c r="J76" s="189">
        <f t="shared" si="9"/>
        <v>4500</v>
      </c>
      <c r="K76" s="189">
        <f t="shared" si="9"/>
        <v>12500</v>
      </c>
      <c r="L76" s="165"/>
      <c r="M76" s="165"/>
      <c r="N76" s="165"/>
      <c r="O76" s="167"/>
      <c r="P76" s="168"/>
      <c r="Q76" s="300"/>
      <c r="R76" s="196"/>
      <c r="S76" s="191"/>
      <c r="T76" s="197"/>
    </row>
    <row r="77" spans="1:20" s="174" customFormat="1" ht="12.75">
      <c r="A77" s="209"/>
      <c r="B77" s="163"/>
      <c r="C77" s="270"/>
      <c r="D77" s="138" t="s">
        <v>38</v>
      </c>
      <c r="E77" s="146" t="s">
        <v>39</v>
      </c>
      <c r="F77" s="422">
        <v>0</v>
      </c>
      <c r="G77" s="282">
        <v>4500</v>
      </c>
      <c r="H77" s="282">
        <f>F77+G77</f>
        <v>4500</v>
      </c>
      <c r="I77" s="422">
        <v>0</v>
      </c>
      <c r="J77" s="282">
        <v>4500</v>
      </c>
      <c r="K77" s="422">
        <f>I77+J77</f>
        <v>4500</v>
      </c>
      <c r="L77" s="432"/>
      <c r="M77" s="432"/>
      <c r="N77" s="432"/>
      <c r="O77" s="422"/>
      <c r="P77" s="282"/>
      <c r="Q77" s="433"/>
      <c r="R77" s="182"/>
      <c r="S77" s="181"/>
      <c r="T77" s="183"/>
    </row>
    <row r="78" spans="1:20" s="174" customFormat="1" ht="12.75">
      <c r="A78" s="209"/>
      <c r="B78" s="163"/>
      <c r="C78" s="363"/>
      <c r="D78" s="192" t="s">
        <v>113</v>
      </c>
      <c r="E78" s="255" t="s">
        <v>114</v>
      </c>
      <c r="F78" s="177">
        <v>8000</v>
      </c>
      <c r="G78" s="178"/>
      <c r="H78" s="179">
        <v>8000</v>
      </c>
      <c r="I78" s="177">
        <v>8000</v>
      </c>
      <c r="J78" s="178"/>
      <c r="K78" s="177">
        <v>8000</v>
      </c>
      <c r="L78" s="178"/>
      <c r="M78" s="178"/>
      <c r="N78" s="178"/>
      <c r="O78" s="302"/>
      <c r="P78" s="178"/>
      <c r="Q78" s="181"/>
      <c r="R78" s="182"/>
      <c r="S78" s="181"/>
      <c r="T78" s="183"/>
    </row>
    <row r="79" spans="1:20" s="174" customFormat="1" ht="12.75">
      <c r="A79" s="209"/>
      <c r="B79" s="163"/>
      <c r="C79" s="185">
        <v>80110</v>
      </c>
      <c r="D79" s="138"/>
      <c r="E79" s="66" t="s">
        <v>115</v>
      </c>
      <c r="F79" s="189">
        <f aca="true" t="shared" si="10" ref="F79:K79">F80</f>
        <v>2224</v>
      </c>
      <c r="G79" s="189">
        <f t="shared" si="10"/>
        <v>445</v>
      </c>
      <c r="H79" s="189">
        <f t="shared" si="10"/>
        <v>2669</v>
      </c>
      <c r="I79" s="189">
        <f t="shared" si="10"/>
        <v>2224</v>
      </c>
      <c r="J79" s="189">
        <f t="shared" si="10"/>
        <v>445</v>
      </c>
      <c r="K79" s="189">
        <f t="shared" si="10"/>
        <v>2669</v>
      </c>
      <c r="L79" s="188"/>
      <c r="M79" s="188"/>
      <c r="N79" s="188"/>
      <c r="O79" s="303"/>
      <c r="P79" s="188"/>
      <c r="Q79" s="304"/>
      <c r="R79" s="182"/>
      <c r="S79" s="182"/>
      <c r="T79" s="183"/>
    </row>
    <row r="80" spans="1:20" s="174" customFormat="1" ht="12.75">
      <c r="A80" s="209"/>
      <c r="B80" s="163"/>
      <c r="C80" s="301"/>
      <c r="D80" s="138" t="s">
        <v>48</v>
      </c>
      <c r="E80" s="146" t="s">
        <v>49</v>
      </c>
      <c r="F80" s="179">
        <v>2224</v>
      </c>
      <c r="G80" s="179">
        <v>445</v>
      </c>
      <c r="H80" s="179">
        <f>F80+G80</f>
        <v>2669</v>
      </c>
      <c r="I80" s="179">
        <v>2224</v>
      </c>
      <c r="J80" s="179">
        <v>445</v>
      </c>
      <c r="K80" s="179">
        <f>I80+J80</f>
        <v>2669</v>
      </c>
      <c r="L80" s="178"/>
      <c r="M80" s="178"/>
      <c r="N80" s="178"/>
      <c r="O80" s="305"/>
      <c r="P80" s="178"/>
      <c r="Q80" s="182"/>
      <c r="R80" s="182"/>
      <c r="S80" s="182"/>
      <c r="T80" s="183"/>
    </row>
    <row r="81" spans="1:20" s="174" customFormat="1" ht="12.75">
      <c r="A81" s="209"/>
      <c r="B81" s="163"/>
      <c r="C81" s="185">
        <v>80113</v>
      </c>
      <c r="D81" s="258"/>
      <c r="E81" s="122" t="s">
        <v>137</v>
      </c>
      <c r="F81" s="216">
        <f aca="true" t="shared" si="11" ref="F81:K81">F82</f>
        <v>0</v>
      </c>
      <c r="G81" s="216">
        <f t="shared" si="11"/>
        <v>5876</v>
      </c>
      <c r="H81" s="216">
        <f t="shared" si="11"/>
        <v>5876</v>
      </c>
      <c r="I81" s="216">
        <f t="shared" si="11"/>
        <v>0</v>
      </c>
      <c r="J81" s="216">
        <f t="shared" si="11"/>
        <v>5876</v>
      </c>
      <c r="K81" s="216">
        <f t="shared" si="11"/>
        <v>5876</v>
      </c>
      <c r="L81" s="307"/>
      <c r="M81" s="294"/>
      <c r="N81" s="263"/>
      <c r="O81" s="423"/>
      <c r="P81" s="263"/>
      <c r="Q81" s="265"/>
      <c r="R81" s="265"/>
      <c r="S81" s="264"/>
      <c r="T81" s="266"/>
    </row>
    <row r="82" spans="1:20" s="174" customFormat="1" ht="12.75">
      <c r="A82" s="209"/>
      <c r="B82" s="163"/>
      <c r="C82" s="301"/>
      <c r="D82" s="424" t="s">
        <v>139</v>
      </c>
      <c r="E82" s="139" t="s">
        <v>135</v>
      </c>
      <c r="F82" s="261">
        <v>0</v>
      </c>
      <c r="G82" s="261">
        <v>5876</v>
      </c>
      <c r="H82" s="179">
        <f>F82+G82</f>
        <v>5876</v>
      </c>
      <c r="I82" s="262">
        <v>0</v>
      </c>
      <c r="J82" s="260">
        <v>5876</v>
      </c>
      <c r="K82" s="261">
        <f>I82+J82</f>
        <v>5876</v>
      </c>
      <c r="L82" s="218"/>
      <c r="M82" s="263"/>
      <c r="N82" s="263"/>
      <c r="O82" s="423"/>
      <c r="P82" s="263"/>
      <c r="Q82" s="265"/>
      <c r="R82" s="265"/>
      <c r="S82" s="264"/>
      <c r="T82" s="266"/>
    </row>
    <row r="83" spans="1:20" s="174" customFormat="1" ht="12.75">
      <c r="A83" s="209"/>
      <c r="B83" s="163"/>
      <c r="C83" s="185">
        <v>80114</v>
      </c>
      <c r="D83" s="424"/>
      <c r="E83" s="122" t="s">
        <v>138</v>
      </c>
      <c r="F83" s="216">
        <f aca="true" t="shared" si="12" ref="F83:K83">F84</f>
        <v>0</v>
      </c>
      <c r="G83" s="216">
        <f t="shared" si="12"/>
        <v>3786</v>
      </c>
      <c r="H83" s="216">
        <f t="shared" si="12"/>
        <v>3786</v>
      </c>
      <c r="I83" s="216">
        <f t="shared" si="12"/>
        <v>0</v>
      </c>
      <c r="J83" s="216">
        <f t="shared" si="12"/>
        <v>3786</v>
      </c>
      <c r="K83" s="216">
        <f t="shared" si="12"/>
        <v>3786</v>
      </c>
      <c r="L83" s="307"/>
      <c r="M83" s="294"/>
      <c r="N83" s="294"/>
      <c r="O83" s="423"/>
      <c r="P83" s="263"/>
      <c r="Q83" s="265"/>
      <c r="R83" s="265"/>
      <c r="S83" s="264"/>
      <c r="T83" s="266"/>
    </row>
    <row r="84" spans="1:20" s="174" customFormat="1" ht="12.75">
      <c r="A84" s="209"/>
      <c r="B84" s="163"/>
      <c r="C84" s="301"/>
      <c r="D84" s="424" t="s">
        <v>140</v>
      </c>
      <c r="E84" s="139" t="s">
        <v>136</v>
      </c>
      <c r="F84" s="261">
        <v>0</v>
      </c>
      <c r="G84" s="261">
        <v>3786</v>
      </c>
      <c r="H84" s="179">
        <f>F84+G84</f>
        <v>3786</v>
      </c>
      <c r="I84" s="262">
        <v>0</v>
      </c>
      <c r="J84" s="260">
        <v>3786</v>
      </c>
      <c r="K84" s="261">
        <f>I84+J84</f>
        <v>3786</v>
      </c>
      <c r="L84" s="218"/>
      <c r="M84" s="263"/>
      <c r="N84" s="263"/>
      <c r="O84" s="423"/>
      <c r="P84" s="263"/>
      <c r="Q84" s="265"/>
      <c r="R84" s="265"/>
      <c r="S84" s="264"/>
      <c r="T84" s="266"/>
    </row>
    <row r="85" spans="1:20" s="174" customFormat="1" ht="12.75">
      <c r="A85" s="209"/>
      <c r="B85" s="210"/>
      <c r="C85" s="185">
        <v>80195</v>
      </c>
      <c r="D85" s="132"/>
      <c r="E85" s="275" t="s">
        <v>32</v>
      </c>
      <c r="F85" s="216">
        <f>F86</f>
        <v>13173</v>
      </c>
      <c r="G85" s="216">
        <f>G86</f>
        <v>106591</v>
      </c>
      <c r="H85" s="216">
        <f>H86</f>
        <v>119764</v>
      </c>
      <c r="I85" s="306"/>
      <c r="J85" s="307"/>
      <c r="K85" s="294"/>
      <c r="L85" s="307"/>
      <c r="M85" s="294"/>
      <c r="N85" s="294"/>
      <c r="O85" s="216">
        <f>O86</f>
        <v>13173</v>
      </c>
      <c r="P85" s="216">
        <f>P86</f>
        <v>106591</v>
      </c>
      <c r="Q85" s="216">
        <f>Q86</f>
        <v>119764</v>
      </c>
      <c r="R85" s="265"/>
      <c r="S85" s="264"/>
      <c r="T85" s="266"/>
    </row>
    <row r="86" spans="1:20" s="174" customFormat="1" ht="13.5" thickBot="1">
      <c r="A86" s="209"/>
      <c r="B86" s="163"/>
      <c r="C86" s="162"/>
      <c r="D86" s="163">
        <v>2030</v>
      </c>
      <c r="E86" s="277" t="s">
        <v>111</v>
      </c>
      <c r="F86" s="168">
        <v>13173</v>
      </c>
      <c r="G86" s="308">
        <v>106591</v>
      </c>
      <c r="H86" s="179">
        <f>F86+G86</f>
        <v>119764</v>
      </c>
      <c r="I86" s="309"/>
      <c r="J86" s="310"/>
      <c r="K86" s="311"/>
      <c r="L86" s="310"/>
      <c r="M86" s="311"/>
      <c r="N86" s="312"/>
      <c r="O86" s="313">
        <v>13173</v>
      </c>
      <c r="P86" s="314">
        <v>106591</v>
      </c>
      <c r="Q86" s="297">
        <f>O86+P86</f>
        <v>119764</v>
      </c>
      <c r="R86" s="172"/>
      <c r="S86" s="171"/>
      <c r="T86" s="173"/>
    </row>
    <row r="87" spans="1:20" s="174" customFormat="1" ht="13.5" thickBot="1">
      <c r="A87" s="198" t="s">
        <v>116</v>
      </c>
      <c r="B87" s="131">
        <v>852</v>
      </c>
      <c r="C87" s="199"/>
      <c r="D87" s="131"/>
      <c r="E87" s="215" t="s">
        <v>117</v>
      </c>
      <c r="F87" s="202">
        <f>SUM(F88,F91,F93,F96,F98)</f>
        <v>2776293</v>
      </c>
      <c r="G87" s="315">
        <f>G88+G91+G93+G96+G98</f>
        <v>-390994</v>
      </c>
      <c r="H87" s="202">
        <f>SUM(H88,H91,H93,H96,H98)</f>
        <v>2385299</v>
      </c>
      <c r="I87" s="201"/>
      <c r="J87" s="203"/>
      <c r="K87" s="202"/>
      <c r="L87" s="316">
        <f>SUM(L88,L91,L93,L96,L98)</f>
        <v>2595715</v>
      </c>
      <c r="M87" s="317">
        <f>SUM(M88,M91,M93)</f>
        <v>-384000</v>
      </c>
      <c r="N87" s="316">
        <f>SUM(N88,N91,N93,N96,N98)</f>
        <v>2211715</v>
      </c>
      <c r="O87" s="316">
        <f>SUM(O88,O91,O93,O96,O98)</f>
        <v>180578</v>
      </c>
      <c r="P87" s="318">
        <f>P95+P97+P99</f>
        <v>-6994</v>
      </c>
      <c r="Q87" s="316">
        <f>SUM(Q88,Q91,Q93,Q96,Q98)</f>
        <v>173584</v>
      </c>
      <c r="R87" s="207"/>
      <c r="S87" s="206"/>
      <c r="T87" s="208"/>
    </row>
    <row r="88" spans="1:20" s="174" customFormat="1" ht="19.5">
      <c r="A88" s="319"/>
      <c r="B88" s="320"/>
      <c r="C88" s="321">
        <v>85212</v>
      </c>
      <c r="D88" s="322"/>
      <c r="E88" s="323" t="s">
        <v>118</v>
      </c>
      <c r="F88" s="292">
        <f>F89+F90</f>
        <v>2515100</v>
      </c>
      <c r="G88" s="327">
        <f>G89+G90</f>
        <v>-384000</v>
      </c>
      <c r="H88" s="292">
        <f>H89+H90</f>
        <v>2131100</v>
      </c>
      <c r="I88" s="324"/>
      <c r="J88" s="325"/>
      <c r="K88" s="326"/>
      <c r="L88" s="327">
        <f>L89+L90</f>
        <v>2515100</v>
      </c>
      <c r="M88" s="327">
        <f>M89+M90</f>
        <v>-384000</v>
      </c>
      <c r="N88" s="327">
        <f>N89+N90</f>
        <v>2131100</v>
      </c>
      <c r="O88" s="328"/>
      <c r="P88" s="329"/>
      <c r="Q88" s="328"/>
      <c r="R88" s="330"/>
      <c r="S88" s="331"/>
      <c r="T88" s="332"/>
    </row>
    <row r="89" spans="1:20" s="174" customFormat="1" ht="12.75">
      <c r="A89" s="224"/>
      <c r="B89" s="238"/>
      <c r="C89" s="333"/>
      <c r="D89" s="334">
        <v>2010</v>
      </c>
      <c r="E89" s="76" t="s">
        <v>33</v>
      </c>
      <c r="F89" s="179">
        <v>2515100</v>
      </c>
      <c r="G89" s="335">
        <v>-390000</v>
      </c>
      <c r="H89" s="179">
        <f>F89+G89</f>
        <v>2125100</v>
      </c>
      <c r="I89" s="336"/>
      <c r="J89" s="337"/>
      <c r="K89" s="338"/>
      <c r="L89" s="339">
        <v>2515100</v>
      </c>
      <c r="M89" s="340">
        <v>-390000</v>
      </c>
      <c r="N89" s="339">
        <f>L89+M89</f>
        <v>2125100</v>
      </c>
      <c r="O89" s="341"/>
      <c r="P89" s="342"/>
      <c r="Q89" s="341"/>
      <c r="R89" s="244"/>
      <c r="S89" s="243"/>
      <c r="T89" s="245"/>
    </row>
    <row r="90" spans="1:20" s="174" customFormat="1" ht="19.5">
      <c r="A90" s="224"/>
      <c r="B90" s="238"/>
      <c r="C90" s="333"/>
      <c r="D90" s="425">
        <v>6310</v>
      </c>
      <c r="E90" s="426" t="s">
        <v>119</v>
      </c>
      <c r="F90" s="352">
        <v>0</v>
      </c>
      <c r="G90" s="353">
        <v>6000</v>
      </c>
      <c r="H90" s="352">
        <f>F90+G90</f>
        <v>6000</v>
      </c>
      <c r="I90" s="427"/>
      <c r="J90" s="428"/>
      <c r="K90" s="429"/>
      <c r="L90" s="352">
        <v>0</v>
      </c>
      <c r="M90" s="353">
        <v>6000</v>
      </c>
      <c r="N90" s="430">
        <f>L90+M90</f>
        <v>6000</v>
      </c>
      <c r="O90" s="341"/>
      <c r="P90" s="342"/>
      <c r="Q90" s="341"/>
      <c r="R90" s="244"/>
      <c r="S90" s="243"/>
      <c r="T90" s="245"/>
    </row>
    <row r="91" spans="1:20" s="174" customFormat="1" ht="19.5">
      <c r="A91" s="209"/>
      <c r="B91" s="184"/>
      <c r="C91" s="185">
        <v>85213</v>
      </c>
      <c r="D91" s="343"/>
      <c r="E91" s="251" t="s">
        <v>120</v>
      </c>
      <c r="F91" s="189">
        <v>11400</v>
      </c>
      <c r="G91" s="344"/>
      <c r="H91" s="189">
        <v>11400</v>
      </c>
      <c r="I91" s="345"/>
      <c r="J91" s="212"/>
      <c r="K91" s="189"/>
      <c r="L91" s="189">
        <v>11400</v>
      </c>
      <c r="M91" s="344"/>
      <c r="N91" s="189">
        <v>11400</v>
      </c>
      <c r="O91" s="346"/>
      <c r="P91" s="347"/>
      <c r="Q91" s="346"/>
      <c r="R91" s="182"/>
      <c r="S91" s="264"/>
      <c r="T91" s="266"/>
    </row>
    <row r="92" spans="1:20" s="174" customFormat="1" ht="12.75">
      <c r="A92" s="348"/>
      <c r="B92" s="349"/>
      <c r="C92" s="350"/>
      <c r="D92" s="351">
        <v>2010</v>
      </c>
      <c r="E92" s="76" t="s">
        <v>33</v>
      </c>
      <c r="F92" s="352">
        <v>11400</v>
      </c>
      <c r="G92" s="353"/>
      <c r="H92" s="352">
        <v>11400</v>
      </c>
      <c r="I92" s="354"/>
      <c r="J92" s="355"/>
      <c r="K92" s="352"/>
      <c r="L92" s="352">
        <v>11400</v>
      </c>
      <c r="M92" s="353"/>
      <c r="N92" s="352">
        <v>11400</v>
      </c>
      <c r="O92" s="356"/>
      <c r="P92" s="357"/>
      <c r="Q92" s="358"/>
      <c r="R92" s="359"/>
      <c r="S92" s="360"/>
      <c r="T92" s="361"/>
    </row>
    <row r="93" spans="1:20" s="174" customFormat="1" ht="19.5">
      <c r="A93" s="209"/>
      <c r="B93" s="184"/>
      <c r="C93" s="185">
        <v>85214</v>
      </c>
      <c r="D93" s="175"/>
      <c r="E93" s="257" t="s">
        <v>121</v>
      </c>
      <c r="F93" s="189">
        <f>SUM(F94:F95)</f>
        <v>130115</v>
      </c>
      <c r="G93" s="344">
        <f>G94+G95</f>
        <v>-9960</v>
      </c>
      <c r="H93" s="189">
        <f>SUM(H94:H95)</f>
        <v>120155</v>
      </c>
      <c r="I93" s="345"/>
      <c r="J93" s="212"/>
      <c r="K93" s="189"/>
      <c r="L93" s="189">
        <f>SUM(L94:L95)</f>
        <v>69215</v>
      </c>
      <c r="M93" s="344">
        <f>M94</f>
        <v>0</v>
      </c>
      <c r="N93" s="189">
        <f>SUM(N94:N95)</f>
        <v>69215</v>
      </c>
      <c r="O93" s="189">
        <f>SUM(O94:O95)</f>
        <v>60900</v>
      </c>
      <c r="P93" s="189">
        <f>SUM(P94:P95)</f>
        <v>-9960</v>
      </c>
      <c r="Q93" s="189">
        <f>SUM(Q94:Q95)</f>
        <v>50940</v>
      </c>
      <c r="R93" s="182"/>
      <c r="S93" s="181"/>
      <c r="T93" s="183"/>
    </row>
    <row r="94" spans="1:20" s="174" customFormat="1" ht="12.75">
      <c r="A94" s="209"/>
      <c r="B94" s="161"/>
      <c r="C94" s="162"/>
      <c r="D94" s="175">
        <v>2010</v>
      </c>
      <c r="E94" s="362" t="s">
        <v>33</v>
      </c>
      <c r="F94" s="179">
        <v>69215</v>
      </c>
      <c r="G94" s="335"/>
      <c r="H94" s="179">
        <f>F94+G94</f>
        <v>69215</v>
      </c>
      <c r="I94" s="269"/>
      <c r="J94" s="177"/>
      <c r="K94" s="179"/>
      <c r="L94" s="179">
        <v>69215</v>
      </c>
      <c r="M94" s="335"/>
      <c r="N94" s="179">
        <f>L94+M94</f>
        <v>69215</v>
      </c>
      <c r="O94" s="346"/>
      <c r="P94" s="347"/>
      <c r="Q94" s="346"/>
      <c r="R94" s="182"/>
      <c r="S94" s="181"/>
      <c r="T94" s="183"/>
    </row>
    <row r="95" spans="1:20" s="174" customFormat="1" ht="12.75">
      <c r="A95" s="209"/>
      <c r="B95" s="161"/>
      <c r="C95" s="363"/>
      <c r="D95" s="163">
        <v>2030</v>
      </c>
      <c r="E95" s="277" t="s">
        <v>111</v>
      </c>
      <c r="F95" s="261">
        <v>60900</v>
      </c>
      <c r="G95" s="179">
        <v>-9960</v>
      </c>
      <c r="H95" s="179">
        <f>F95+G95</f>
        <v>50940</v>
      </c>
      <c r="I95" s="364"/>
      <c r="J95" s="297"/>
      <c r="K95" s="164"/>
      <c r="L95" s="365"/>
      <c r="M95" s="366"/>
      <c r="N95" s="366"/>
      <c r="O95" s="282">
        <v>60900</v>
      </c>
      <c r="P95" s="282">
        <v>-9960</v>
      </c>
      <c r="Q95" s="282">
        <f>O95+P95</f>
        <v>50940</v>
      </c>
      <c r="R95" s="172"/>
      <c r="S95" s="171"/>
      <c r="T95" s="173"/>
    </row>
    <row r="96" spans="1:20" s="174" customFormat="1" ht="12.75">
      <c r="A96" s="209"/>
      <c r="B96" s="184"/>
      <c r="C96" s="185">
        <v>85219</v>
      </c>
      <c r="D96" s="175"/>
      <c r="E96" s="66" t="s">
        <v>122</v>
      </c>
      <c r="F96" s="212">
        <v>91900</v>
      </c>
      <c r="G96" s="189"/>
      <c r="H96" s="189">
        <v>91900</v>
      </c>
      <c r="I96" s="345"/>
      <c r="J96" s="212"/>
      <c r="K96" s="189"/>
      <c r="L96" s="212"/>
      <c r="M96" s="189"/>
      <c r="N96" s="189"/>
      <c r="O96" s="212">
        <v>91900</v>
      </c>
      <c r="P96" s="189"/>
      <c r="Q96" s="212">
        <v>91900</v>
      </c>
      <c r="R96" s="182"/>
      <c r="S96" s="181"/>
      <c r="T96" s="183"/>
    </row>
    <row r="97" spans="1:20" s="174" customFormat="1" ht="12.75">
      <c r="A97" s="209"/>
      <c r="B97" s="161"/>
      <c r="C97" s="162"/>
      <c r="D97" s="163">
        <v>2030</v>
      </c>
      <c r="E97" s="277" t="s">
        <v>111</v>
      </c>
      <c r="F97" s="367">
        <v>91900</v>
      </c>
      <c r="G97" s="179"/>
      <c r="H97" s="368">
        <v>91900</v>
      </c>
      <c r="I97" s="269"/>
      <c r="J97" s="297"/>
      <c r="K97" s="164"/>
      <c r="L97" s="367"/>
      <c r="M97" s="164"/>
      <c r="N97" s="368"/>
      <c r="O97" s="369">
        <v>91900</v>
      </c>
      <c r="P97" s="370"/>
      <c r="Q97" s="369">
        <v>91900</v>
      </c>
      <c r="R97" s="172"/>
      <c r="S97" s="171"/>
      <c r="T97" s="173"/>
    </row>
    <row r="98" spans="1:20" s="174" customFormat="1" ht="12.75">
      <c r="A98" s="209"/>
      <c r="B98" s="184"/>
      <c r="C98" s="185">
        <v>85295</v>
      </c>
      <c r="D98" s="175"/>
      <c r="E98" s="66" t="s">
        <v>32</v>
      </c>
      <c r="F98" s="344">
        <f>F99</f>
        <v>27778</v>
      </c>
      <c r="G98" s="344">
        <f>G99</f>
        <v>2966</v>
      </c>
      <c r="H98" s="344">
        <f>H99</f>
        <v>30744</v>
      </c>
      <c r="I98" s="189"/>
      <c r="J98" s="212"/>
      <c r="K98" s="189"/>
      <c r="L98" s="212"/>
      <c r="M98" s="344"/>
      <c r="N98" s="189"/>
      <c r="O98" s="344">
        <f>O99</f>
        <v>27778</v>
      </c>
      <c r="P98" s="344">
        <f>P99</f>
        <v>2966</v>
      </c>
      <c r="Q98" s="344">
        <f>Q99</f>
        <v>30744</v>
      </c>
      <c r="R98" s="182"/>
      <c r="S98" s="181"/>
      <c r="T98" s="183"/>
    </row>
    <row r="99" spans="1:20" s="174" customFormat="1" ht="13.5" thickBot="1">
      <c r="A99" s="371"/>
      <c r="B99" s="372"/>
      <c r="C99" s="271"/>
      <c r="D99" s="373">
        <v>2030</v>
      </c>
      <c r="E99" s="374" t="s">
        <v>111</v>
      </c>
      <c r="F99" s="375">
        <v>27778</v>
      </c>
      <c r="G99" s="375">
        <v>2966</v>
      </c>
      <c r="H99" s="376">
        <f>F99+G99</f>
        <v>30744</v>
      </c>
      <c r="I99" s="377"/>
      <c r="J99" s="378"/>
      <c r="K99" s="379"/>
      <c r="L99" s="378"/>
      <c r="M99" s="375"/>
      <c r="N99" s="376"/>
      <c r="O99" s="380">
        <v>27778</v>
      </c>
      <c r="P99" s="380">
        <v>2966</v>
      </c>
      <c r="Q99" s="380">
        <f>O99+P99</f>
        <v>30744</v>
      </c>
      <c r="R99" s="381"/>
      <c r="S99" s="382"/>
      <c r="T99" s="383"/>
    </row>
    <row r="100" spans="1:20" s="174" customFormat="1" ht="20.25" thickBot="1">
      <c r="A100" s="384"/>
      <c r="B100" s="385">
        <v>854</v>
      </c>
      <c r="C100" s="386"/>
      <c r="D100" s="387"/>
      <c r="E100" s="388" t="s">
        <v>123</v>
      </c>
      <c r="F100" s="203">
        <f aca="true" t="shared" si="13" ref="F100:H101">F101</f>
        <v>56763</v>
      </c>
      <c r="G100" s="202">
        <f t="shared" si="13"/>
        <v>75909</v>
      </c>
      <c r="H100" s="315">
        <f t="shared" si="13"/>
        <v>132672</v>
      </c>
      <c r="I100" s="205"/>
      <c r="J100" s="205"/>
      <c r="K100" s="205"/>
      <c r="L100" s="204"/>
      <c r="M100" s="202"/>
      <c r="N100" s="202"/>
      <c r="O100" s="389">
        <f aca="true" t="shared" si="14" ref="O100:Q101">O101</f>
        <v>56763</v>
      </c>
      <c r="P100" s="390">
        <f t="shared" si="14"/>
        <v>75909</v>
      </c>
      <c r="Q100" s="390">
        <f t="shared" si="14"/>
        <v>132672</v>
      </c>
      <c r="R100" s="207"/>
      <c r="S100" s="206"/>
      <c r="T100" s="208"/>
    </row>
    <row r="101" spans="1:20" s="174" customFormat="1" ht="12.75">
      <c r="A101" s="209"/>
      <c r="B101" s="161"/>
      <c r="C101" s="274">
        <v>85415</v>
      </c>
      <c r="D101" s="391"/>
      <c r="E101" s="275" t="s">
        <v>124</v>
      </c>
      <c r="F101" s="187">
        <f t="shared" si="13"/>
        <v>56763</v>
      </c>
      <c r="G101" s="216">
        <f t="shared" si="13"/>
        <v>75909</v>
      </c>
      <c r="H101" s="392">
        <f t="shared" si="13"/>
        <v>132672</v>
      </c>
      <c r="I101" s="294"/>
      <c r="J101" s="294"/>
      <c r="K101" s="294"/>
      <c r="L101" s="307"/>
      <c r="M101" s="216"/>
      <c r="N101" s="216"/>
      <c r="O101" s="187">
        <f t="shared" si="14"/>
        <v>56763</v>
      </c>
      <c r="P101" s="216">
        <f t="shared" si="14"/>
        <v>75909</v>
      </c>
      <c r="Q101" s="216">
        <f t="shared" si="14"/>
        <v>132672</v>
      </c>
      <c r="R101" s="265"/>
      <c r="S101" s="264"/>
      <c r="T101" s="266"/>
    </row>
    <row r="102" spans="1:20" s="174" customFormat="1" ht="13.5" thickBot="1">
      <c r="A102" s="209"/>
      <c r="B102" s="161"/>
      <c r="C102" s="270"/>
      <c r="D102" s="393">
        <v>2030</v>
      </c>
      <c r="E102" s="277" t="s">
        <v>111</v>
      </c>
      <c r="F102" s="297">
        <v>56763</v>
      </c>
      <c r="G102" s="394">
        <v>75909</v>
      </c>
      <c r="H102" s="394">
        <f>F102+G102</f>
        <v>132672</v>
      </c>
      <c r="I102" s="379"/>
      <c r="J102" s="379"/>
      <c r="K102" s="170"/>
      <c r="L102" s="169"/>
      <c r="M102" s="376"/>
      <c r="N102" s="164"/>
      <c r="O102" s="395">
        <v>56763</v>
      </c>
      <c r="P102" s="396">
        <v>75909</v>
      </c>
      <c r="Q102" s="396">
        <f>O102+P102</f>
        <v>132672</v>
      </c>
      <c r="R102" s="172"/>
      <c r="S102" s="171"/>
      <c r="T102" s="173"/>
    </row>
    <row r="103" spans="1:20" s="174" customFormat="1" ht="18.75" thickBot="1">
      <c r="A103" s="397" t="s">
        <v>125</v>
      </c>
      <c r="B103" s="398">
        <v>900</v>
      </c>
      <c r="C103" s="399"/>
      <c r="D103" s="398"/>
      <c r="E103" s="400" t="s">
        <v>126</v>
      </c>
      <c r="F103" s="203">
        <v>4000</v>
      </c>
      <c r="G103" s="202"/>
      <c r="H103" s="202">
        <v>4000</v>
      </c>
      <c r="I103" s="203">
        <v>4000</v>
      </c>
      <c r="J103" s="315"/>
      <c r="K103" s="202">
        <v>4000</v>
      </c>
      <c r="L103" s="202"/>
      <c r="M103" s="203"/>
      <c r="N103" s="202"/>
      <c r="O103" s="401"/>
      <c r="P103" s="402"/>
      <c r="Q103" s="401"/>
      <c r="R103" s="207"/>
      <c r="S103" s="206"/>
      <c r="T103" s="208"/>
    </row>
    <row r="104" spans="1:20" s="174" customFormat="1" ht="12.75">
      <c r="A104" s="160"/>
      <c r="B104" s="184"/>
      <c r="C104" s="403">
        <v>90020</v>
      </c>
      <c r="D104" s="404"/>
      <c r="E104" s="66" t="s">
        <v>127</v>
      </c>
      <c r="F104" s="212">
        <v>4000</v>
      </c>
      <c r="G104" s="189"/>
      <c r="H104" s="345">
        <v>4000</v>
      </c>
      <c r="I104" s="212">
        <v>4000</v>
      </c>
      <c r="J104" s="189"/>
      <c r="K104" s="189">
        <v>4000</v>
      </c>
      <c r="L104" s="177"/>
      <c r="M104" s="179"/>
      <c r="N104" s="179"/>
      <c r="O104" s="346"/>
      <c r="P104" s="347"/>
      <c r="Q104" s="346"/>
      <c r="R104" s="182"/>
      <c r="S104" s="181"/>
      <c r="T104" s="183"/>
    </row>
    <row r="105" spans="1:20" s="174" customFormat="1" ht="13.5" thickBot="1">
      <c r="A105" s="160"/>
      <c r="B105" s="161"/>
      <c r="C105" s="298"/>
      <c r="D105" s="405" t="s">
        <v>128</v>
      </c>
      <c r="E105" s="277" t="s">
        <v>129</v>
      </c>
      <c r="F105" s="297">
        <v>4000</v>
      </c>
      <c r="G105" s="376"/>
      <c r="H105" s="406">
        <v>4000</v>
      </c>
      <c r="I105" s="297">
        <v>4000</v>
      </c>
      <c r="J105" s="376"/>
      <c r="K105" s="376">
        <v>4000</v>
      </c>
      <c r="L105" s="297"/>
      <c r="M105" s="164"/>
      <c r="N105" s="164"/>
      <c r="O105" s="407"/>
      <c r="P105" s="408"/>
      <c r="Q105" s="407"/>
      <c r="R105" s="196"/>
      <c r="S105" s="409"/>
      <c r="T105" s="410"/>
    </row>
    <row r="106" spans="1:20" s="174" customFormat="1" ht="13.5" thickBot="1">
      <c r="A106" s="434" t="s">
        <v>130</v>
      </c>
      <c r="B106" s="435"/>
      <c r="C106" s="435"/>
      <c r="D106" s="435"/>
      <c r="E106" s="436"/>
      <c r="F106" s="411">
        <f aca="true" t="shared" si="15" ref="F106:Q106">F13+F16+F19+F22+F27+F35+F40+F43+F67+F72+F87+F100+F103</f>
        <v>16946605</v>
      </c>
      <c r="G106" s="411">
        <f t="shared" si="15"/>
        <v>91847</v>
      </c>
      <c r="H106" s="411">
        <f t="shared" si="15"/>
        <v>17231052</v>
      </c>
      <c r="I106" s="411">
        <f t="shared" si="15"/>
        <v>13910089</v>
      </c>
      <c r="J106" s="411">
        <f t="shared" si="15"/>
        <v>189707</v>
      </c>
      <c r="K106" s="411">
        <f t="shared" si="15"/>
        <v>14289796</v>
      </c>
      <c r="L106" s="411">
        <f t="shared" si="15"/>
        <v>2762352</v>
      </c>
      <c r="M106" s="411">
        <f t="shared" si="15"/>
        <v>-273366</v>
      </c>
      <c r="N106" s="411">
        <f t="shared" si="15"/>
        <v>2491586</v>
      </c>
      <c r="O106" s="411">
        <f t="shared" si="15"/>
        <v>274164</v>
      </c>
      <c r="P106" s="411">
        <f t="shared" si="15"/>
        <v>175506</v>
      </c>
      <c r="Q106" s="411">
        <f t="shared" si="15"/>
        <v>449670</v>
      </c>
      <c r="R106" s="412"/>
      <c r="S106" s="413"/>
      <c r="T106" s="414"/>
    </row>
    <row r="107" spans="1:20" s="174" customFormat="1" ht="12.75">
      <c r="A107" s="415"/>
      <c r="B107" s="161"/>
      <c r="C107" s="416" t="s">
        <v>2</v>
      </c>
      <c r="D107" s="415"/>
      <c r="E107" s="415"/>
      <c r="F107" s="417"/>
      <c r="G107" s="417"/>
      <c r="H107" s="418"/>
      <c r="I107" s="418"/>
      <c r="J107" s="417"/>
      <c r="K107" s="417"/>
      <c r="L107" s="417"/>
      <c r="M107" s="417"/>
      <c r="N107" s="417"/>
      <c r="O107" s="417"/>
      <c r="P107" s="417"/>
      <c r="T107" s="419"/>
    </row>
    <row r="108" spans="1:16" s="174" customFormat="1" ht="12.75">
      <c r="A108" s="415"/>
      <c r="B108" s="415"/>
      <c r="C108" s="416"/>
      <c r="D108" s="415"/>
      <c r="E108" s="415"/>
      <c r="F108" s="417"/>
      <c r="G108" s="418"/>
      <c r="H108" s="418"/>
      <c r="I108" s="418"/>
      <c r="J108" s="417"/>
      <c r="K108" s="417"/>
      <c r="L108" s="417"/>
      <c r="M108" s="417"/>
      <c r="N108" s="417"/>
      <c r="O108" s="417"/>
      <c r="P108" s="417"/>
    </row>
    <row r="109" s="174" customFormat="1" ht="12.75"/>
  </sheetData>
  <mergeCells count="6">
    <mergeCell ref="A106:E106"/>
    <mergeCell ref="I8:T8"/>
    <mergeCell ref="I10:K10"/>
    <mergeCell ref="L10:N10"/>
    <mergeCell ref="O10:Q10"/>
    <mergeCell ref="R10:T10"/>
  </mergeCells>
  <printOptions/>
  <pageMargins left="0" right="0" top="0.7874015748031497" bottom="0.3937007874015748" header="0.5118110236220472" footer="0.5118110236220472"/>
  <pageSetup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Mirka</cp:lastModifiedBy>
  <cp:lastPrinted>2008-01-16T09:45:48Z</cp:lastPrinted>
  <dcterms:created xsi:type="dcterms:W3CDTF">2008-01-12T12:04:38Z</dcterms:created>
  <dcterms:modified xsi:type="dcterms:W3CDTF">2008-01-16T09:46:05Z</dcterms:modified>
  <cp:category/>
  <cp:version/>
  <cp:contentType/>
  <cp:contentStatus/>
</cp:coreProperties>
</file>