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344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<sst xmlns="http://schemas.openxmlformats.org/spreadsheetml/2006/main" count="411" uniqueCount="169">
  <si>
    <t>Ogółem</t>
  </si>
  <si>
    <t>pl.prz.zm.</t>
  </si>
  <si>
    <t>pl.po zm.</t>
  </si>
  <si>
    <t xml:space="preserve"> pl.po zm.</t>
  </si>
  <si>
    <t xml:space="preserve">                                                                                                                               Plan na rok 2003</t>
  </si>
  <si>
    <t>LEŚNICTWO</t>
  </si>
  <si>
    <t>Pozostała działalność</t>
  </si>
  <si>
    <t>4.</t>
  </si>
  <si>
    <t>3.</t>
  </si>
  <si>
    <t>2.</t>
  </si>
  <si>
    <t>1.</t>
  </si>
  <si>
    <t>5.</t>
  </si>
  <si>
    <t>Urzędy Wojewódzkie</t>
  </si>
  <si>
    <t>6.</t>
  </si>
  <si>
    <t>7.</t>
  </si>
  <si>
    <t>8.</t>
  </si>
  <si>
    <t>9.</t>
  </si>
  <si>
    <t>RÓŻNE ROZLICZENIA</t>
  </si>
  <si>
    <t>10.</t>
  </si>
  <si>
    <t>11.</t>
  </si>
  <si>
    <t>OŚWIATA I WYCHOWANIE</t>
  </si>
  <si>
    <t>Szkoły podstawowe</t>
  </si>
  <si>
    <t>Gimnazja</t>
  </si>
  <si>
    <t>12.</t>
  </si>
  <si>
    <t>13.</t>
  </si>
  <si>
    <t>Dodatki mieszkaniowe</t>
  </si>
  <si>
    <t>14.</t>
  </si>
  <si>
    <t>Świetlice szkolne</t>
  </si>
  <si>
    <t>Przedszkola</t>
  </si>
  <si>
    <t>15.</t>
  </si>
  <si>
    <t>16.</t>
  </si>
  <si>
    <t>17.</t>
  </si>
  <si>
    <t>18.</t>
  </si>
  <si>
    <t>OGÓŁEM WYDATKI:</t>
  </si>
  <si>
    <t>Spółki wodne</t>
  </si>
  <si>
    <t>Zakup usług pozostałych</t>
  </si>
  <si>
    <t>Izby rolnicze</t>
  </si>
  <si>
    <t>TRANSPORT I ŁĄCZNOŚĆ</t>
  </si>
  <si>
    <t>Drogi publiczne powiatowe</t>
  </si>
  <si>
    <t>Drogi publiczne gminne</t>
  </si>
  <si>
    <t>Zakup usług remontowych</t>
  </si>
  <si>
    <t>Rady Gmin</t>
  </si>
  <si>
    <t>Podróże służbowe krajowe</t>
  </si>
  <si>
    <t>Zakup energii</t>
  </si>
  <si>
    <t>Różne opłaty i składki</t>
  </si>
  <si>
    <t>Rezerwy ogólne i celowe</t>
  </si>
  <si>
    <t xml:space="preserve">Rezerwy </t>
  </si>
  <si>
    <t>Zakup pomocy naukowych</t>
  </si>
  <si>
    <t>Zakup usł.remontowych</t>
  </si>
  <si>
    <t>OCHRONA ZDROWIA</t>
  </si>
  <si>
    <t>Świadczenia społeczne</t>
  </si>
  <si>
    <t>Zakup środków żywności</t>
  </si>
  <si>
    <t>Oczyszczanie miast i wsi</t>
  </si>
  <si>
    <t>Biblioteki</t>
  </si>
  <si>
    <t>Obiekty sportowe</t>
  </si>
  <si>
    <t xml:space="preserve">  </t>
  </si>
  <si>
    <t>POMOC SPOŁECZNA</t>
  </si>
  <si>
    <t>Pomoc mater.dla uczniów</t>
  </si>
  <si>
    <t>Stypendia dla uczniów</t>
  </si>
  <si>
    <t>Załącznik Nr 2 do</t>
  </si>
  <si>
    <t>dotacje zadania zlecone</t>
  </si>
  <si>
    <t>Zakup usług zdrowotnych</t>
  </si>
  <si>
    <t xml:space="preserve">Układ wykonawczy budżetu gminy Duszniki na 2007 rok. </t>
  </si>
  <si>
    <t>Plan na rok 2007</t>
  </si>
  <si>
    <t>Dostarczanie wody</t>
  </si>
  <si>
    <t>Gospodarka leśna</t>
  </si>
  <si>
    <t>Szkolenia pracowników</t>
  </si>
  <si>
    <t>Zakup mat.papier.ksero</t>
  </si>
  <si>
    <t xml:space="preserve">   </t>
  </si>
  <si>
    <t>wydatki własne</t>
  </si>
  <si>
    <t>dotacje zadania własne</t>
  </si>
  <si>
    <t>dotacje pozostałe</t>
  </si>
  <si>
    <t>Lp.</t>
  </si>
  <si>
    <t>Dział</t>
  </si>
  <si>
    <t>Rozdział</t>
  </si>
  <si>
    <t>Nazwa działu,</t>
  </si>
  <si>
    <t xml:space="preserve">rozdziału </t>
  </si>
  <si>
    <t>i paragrafu</t>
  </si>
  <si>
    <t>ROLNICTWO I ŁOWIECTWO</t>
  </si>
  <si>
    <t>010</t>
  </si>
  <si>
    <t>zm.</t>
  </si>
  <si>
    <t>01010</t>
  </si>
  <si>
    <t>Infrastruktura wodociag.i sanitarna</t>
  </si>
  <si>
    <t xml:space="preserve">Wpłaty gmin na rzecz izb rolniczych </t>
  </si>
  <si>
    <t>01030</t>
  </si>
  <si>
    <t>020</t>
  </si>
  <si>
    <t>02001</t>
  </si>
  <si>
    <t>Wydat.na zakup.inwest.jedn.budżet.</t>
  </si>
  <si>
    <t>WYTWARZ.I ZAOPATRYWANIE      W EN.ELEKTR.GAZ I WODĘ</t>
  </si>
  <si>
    <t>Drogi publiczne wojewódzkie</t>
  </si>
  <si>
    <t>Dotacja celowa na pom.fin.jst dofin. wł.zad.inwest.i zakup.inwest.</t>
  </si>
  <si>
    <t>ADMINISTRACJA PUBLICZNA</t>
  </si>
  <si>
    <t>Wynagrodzenia osobowe pracown.</t>
  </si>
  <si>
    <t>Składki na fundusz pracy</t>
  </si>
  <si>
    <t>Różne wydatki na rzecz os.fizycz.</t>
  </si>
  <si>
    <t>Urzędy Nacz.Org.Władzy Państ. Kontroli i Ochrony Prawa</t>
  </si>
  <si>
    <t>BEZPIECZ.PUBL.I OCHR.PPOŻ</t>
  </si>
  <si>
    <t>Stypendia oraz inne formy pomocy dla uczniów</t>
  </si>
  <si>
    <t>Zespoły obsługi ekonom.-admin.szkół</t>
  </si>
  <si>
    <t>Dokształcanie i doskonal.nauczyc.</t>
  </si>
  <si>
    <t>POZOST.ZADANIA W ZAKRESIE POLITYKI SPOŁECZNEJ</t>
  </si>
  <si>
    <t>EDUKACYJNA OPIEKA WYCHOW.</t>
  </si>
  <si>
    <t>GOSPODARKA KOMUNALNA I OCHRONA ŚRODOWISKA</t>
  </si>
  <si>
    <t>Utrzymanie zieleni w gminach</t>
  </si>
  <si>
    <t>Oświetlenie ulic, placów i dróg</t>
  </si>
  <si>
    <t>KULTURA I OCHRONA DZIEDZICTWA NARODOWEGO</t>
  </si>
  <si>
    <t>Pozost.zadania w zakresie kultury</t>
  </si>
  <si>
    <t>Domy,ośrodki kultury,świetlice</t>
  </si>
  <si>
    <t>KULTURA FIZYCZNA I SPORT</t>
  </si>
  <si>
    <t>Zadania w zakr.kultury fiz.i sportu</t>
  </si>
  <si>
    <t>01009</t>
  </si>
  <si>
    <t xml:space="preserve"> w tym:</t>
  </si>
  <si>
    <t>GOSPODARKA MIESZKANIOWA</t>
  </si>
  <si>
    <t>Gosp.gruntami i nieruchomościami</t>
  </si>
  <si>
    <t>Świadcz.rodzinne oraz składki na ubezp.emeryt.i rentowe</t>
  </si>
  <si>
    <t>Składki na ubezp.zdrow.opłac.     za os.pobier.świadcz.z pom.społ.</t>
  </si>
  <si>
    <t>Zasiłki i pomoc w naturze oraz składki na ubezp.emer.rentowe</t>
  </si>
  <si>
    <t>Ośrodki pomocy społecznej</t>
  </si>
  <si>
    <t>Ochrona zabytków i opieka nad nimi</t>
  </si>
  <si>
    <t>Dotacja podmiotowa z budż.dla samorządowej instytucji kultury</t>
  </si>
  <si>
    <t xml:space="preserve">Dotacja przedm.z budż.dla zakł.bud. </t>
  </si>
  <si>
    <t>Wydatki inwestycyjne jedn.budżet.</t>
  </si>
  <si>
    <t>Zakup materiałów i wyposażenia</t>
  </si>
  <si>
    <t>Lokalny transport zbiorowy</t>
  </si>
  <si>
    <t>DZIAŁALNOŚĆ USŁUGOWA</t>
  </si>
  <si>
    <t>Plany zagospodarow.przestrzennego</t>
  </si>
  <si>
    <t>Składki na ubezpieczenia społeczne</t>
  </si>
  <si>
    <t>Podróże służbowe zagraniczne</t>
  </si>
  <si>
    <t>Urzędy Gmin</t>
  </si>
  <si>
    <t>Wydatki osobowe niezal.do wynagr.</t>
  </si>
  <si>
    <t>Dodatkowe wynagrodzenie roczne</t>
  </si>
  <si>
    <t>Wynagrodzenia bezosobowe</t>
  </si>
  <si>
    <t>Zakup usług dostępu do internetu</t>
  </si>
  <si>
    <t>Opłaty telekomunik.telef.komórk.</t>
  </si>
  <si>
    <t>Opłaty telekomunik.telef.stacjon.</t>
  </si>
  <si>
    <t>Odpisy na zakł.fun.św.socj.</t>
  </si>
  <si>
    <t>Zakup akces.komp.prog.licencji</t>
  </si>
  <si>
    <t>Promocja jedn.sam.terytorialnego</t>
  </si>
  <si>
    <t xml:space="preserve">URZĘDY NACZ.ORGAN. WŁADZY PAŃST.KONTROLI I OCH.PR. </t>
  </si>
  <si>
    <t>Ochotnicze Straże Pożarne</t>
  </si>
  <si>
    <t>Obrona Cywilna</t>
  </si>
  <si>
    <t>OBSŁ.DŁUGU PUBLICZNEGO</t>
  </si>
  <si>
    <t>Obsługa kredytów i pożyczek jst</t>
  </si>
  <si>
    <t>Odsetki od pożyczek i kredytów</t>
  </si>
  <si>
    <t>Koszty postępowania sądowego</t>
  </si>
  <si>
    <t>Rezerwy</t>
  </si>
  <si>
    <t>Oddz.Przedszkolne w Szk.Podst.</t>
  </si>
  <si>
    <t>Składki na f.pracy-Szkoła Marzeń</t>
  </si>
  <si>
    <t>Składki na ub.społ.-Szkoła Marzeń</t>
  </si>
  <si>
    <t>Wynagr.bezosob.-Szoła Marzeń</t>
  </si>
  <si>
    <t>Zakup mater.i wypos.-Szkoła Marzeń</t>
  </si>
  <si>
    <t>Zakup pomocy nauk.-Szkoła Marzeń</t>
  </si>
  <si>
    <t>Zakup usług pozost.-Szkoła Marzeń</t>
  </si>
  <si>
    <t>Dowożenie uczniów do szkół</t>
  </si>
  <si>
    <t>Przeciwdziałanie alkoholizmowi</t>
  </si>
  <si>
    <t>Składki na ubezp.zdrowotne</t>
  </si>
  <si>
    <t>Zakup usług przez jst od innych jst</t>
  </si>
  <si>
    <t>Dotacja celowa z budżetu na zadania zlecone stowarzyszeniom</t>
  </si>
  <si>
    <t>19.</t>
  </si>
  <si>
    <t>§</t>
  </si>
  <si>
    <t>01008</t>
  </si>
  <si>
    <t>01095</t>
  </si>
  <si>
    <t>Melioracje wodne</t>
  </si>
  <si>
    <t>Dotacja celowa na pom.fin.jst dofin. wł.zad.bieżących</t>
  </si>
  <si>
    <t>Usługi opiek.i specjalis.usł.opiek.</t>
  </si>
  <si>
    <t>Zarządzenia Wójta Gminy Duszniki Nr 71/07</t>
  </si>
  <si>
    <t>z dnia  28 września 2007 r.</t>
  </si>
  <si>
    <t>CZĘŚĆ II - WYDATKI - wg stanu na   28 września 2007 roku.</t>
  </si>
  <si>
    <t>Inne formy pomocy dla uczniów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</si>
</sst>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7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6" fillId="0" borderId="18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7" fillId="0" borderId="33" xfId="0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4" xfId="0" applyFont="1" applyFill="1" applyBorder="1" applyAlignment="1">
      <alignment/>
    </xf>
    <xf numFmtId="0" fontId="6" fillId="0" borderId="35" xfId="0" applyFont="1" applyBorder="1" applyAlignment="1">
      <alignment horizontal="center"/>
    </xf>
    <xf numFmtId="3" fontId="2" fillId="0" borderId="36" xfId="0" applyNumberFormat="1" applyFont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7" xfId="0" applyFont="1" applyBorder="1" applyAlignment="1">
      <alignment/>
    </xf>
    <xf numFmtId="0" fontId="2" fillId="0" borderId="22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0" fontId="6" fillId="0" borderId="18" xfId="0" applyFont="1" applyBorder="1" applyAlignment="1" quotePrefix="1">
      <alignment horizontal="center"/>
    </xf>
    <xf numFmtId="0" fontId="5" fillId="0" borderId="9" xfId="0" applyFont="1" applyBorder="1" applyAlignment="1" quotePrefix="1">
      <alignment horizontal="center"/>
    </xf>
    <xf numFmtId="0" fontId="6" fillId="0" borderId="25" xfId="0" applyFont="1" applyBorder="1" applyAlignment="1" quotePrefix="1">
      <alignment horizont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3" fontId="0" fillId="0" borderId="44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7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0" fontId="7" fillId="0" borderId="51" xfId="0" applyFont="1" applyBorder="1" applyAlignment="1">
      <alignment horizontal="center"/>
    </xf>
    <xf numFmtId="3" fontId="2" fillId="0" borderId="40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40" xfId="0" applyBorder="1" applyAlignment="1">
      <alignment/>
    </xf>
    <xf numFmtId="3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2" fillId="0" borderId="36" xfId="0" applyFont="1" applyBorder="1" applyAlignment="1">
      <alignment/>
    </xf>
    <xf numFmtId="0" fontId="7" fillId="0" borderId="33" xfId="0" applyFont="1" applyBorder="1" applyAlignment="1">
      <alignment horizont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56" xfId="0" applyFont="1" applyFill="1" applyBorder="1" applyAlignment="1">
      <alignment/>
    </xf>
    <xf numFmtId="0" fontId="0" fillId="0" borderId="50" xfId="0" applyBorder="1" applyAlignment="1">
      <alignment/>
    </xf>
    <xf numFmtId="0" fontId="6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3" fontId="11" fillId="0" borderId="1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5" fillId="0" borderId="10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3" fontId="2" fillId="0" borderId="48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0" fontId="6" fillId="0" borderId="14" xfId="0" applyFont="1" applyBorder="1" applyAlignment="1" quotePrefix="1">
      <alignment horizontal="center"/>
    </xf>
    <xf numFmtId="0" fontId="6" fillId="0" borderId="57" xfId="0" applyFont="1" applyBorder="1" applyAlignment="1" quotePrefix="1">
      <alignment horizontal="center"/>
    </xf>
    <xf numFmtId="0" fontId="6" fillId="0" borderId="2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2" fillId="0" borderId="5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horizontal="right" vertical="center"/>
    </xf>
    <xf numFmtId="3" fontId="0" fillId="0" borderId="28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3" fontId="11" fillId="0" borderId="25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3" fontId="11" fillId="0" borderId="29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11" fillId="0" borderId="55" xfId="0" applyNumberFormat="1" applyFont="1" applyBorder="1" applyAlignment="1">
      <alignment horizontal="right" vertical="center"/>
    </xf>
    <xf numFmtId="3" fontId="11" fillId="0" borderId="56" xfId="0" applyNumberFormat="1" applyFont="1" applyBorder="1" applyAlignment="1">
      <alignment horizontal="right" vertical="center"/>
    </xf>
    <xf numFmtId="3" fontId="0" fillId="0" borderId="35" xfId="0" applyNumberFormat="1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3" fontId="0" fillId="0" borderId="55" xfId="0" applyNumberFormat="1" applyBorder="1" applyAlignment="1">
      <alignment horizontal="right" vertical="center"/>
    </xf>
    <xf numFmtId="3" fontId="0" fillId="0" borderId="35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3" fontId="2" fillId="0" borderId="32" xfId="0" applyNumberFormat="1" applyFont="1" applyBorder="1" applyAlignment="1">
      <alignment horizontal="right" vertical="center"/>
    </xf>
    <xf numFmtId="3" fontId="2" fillId="0" borderId="37" xfId="0" applyNumberFormat="1" applyFon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3" fontId="0" fillId="0" borderId="30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3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11" fillId="0" borderId="31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28" xfId="0" applyNumberForma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58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0" xfId="0" applyNumberForma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54" xfId="0" applyNumberFormat="1" applyFont="1" applyFill="1" applyBorder="1" applyAlignment="1">
      <alignment horizontal="right" vertical="center"/>
    </xf>
    <xf numFmtId="3" fontId="11" fillId="0" borderId="60" xfId="0" applyNumberFormat="1" applyFont="1" applyBorder="1" applyAlignment="1">
      <alignment horizontal="right" vertical="center"/>
    </xf>
    <xf numFmtId="3" fontId="0" fillId="0" borderId="29" xfId="0" applyNumberFormat="1" applyBorder="1" applyAlignment="1">
      <alignment horizontal="right" vertical="center"/>
    </xf>
    <xf numFmtId="3" fontId="6" fillId="0" borderId="29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5" fillId="0" borderId="8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 wrapText="1"/>
    </xf>
    <xf numFmtId="3" fontId="2" fillId="0" borderId="2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horizontal="right" vertical="center"/>
    </xf>
    <xf numFmtId="3" fontId="11" fillId="0" borderId="38" xfId="0" applyNumberFormat="1" applyFont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3" fontId="11" fillId="0" borderId="11" xfId="0" applyNumberFormat="1" applyFont="1" applyFill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/>
    </xf>
    <xf numFmtId="3" fontId="15" fillId="0" borderId="57" xfId="0" applyNumberFormat="1" applyFont="1" applyBorder="1" applyAlignment="1">
      <alignment horizontal="right" vertical="center"/>
    </xf>
    <xf numFmtId="0" fontId="14" fillId="0" borderId="17" xfId="0" applyFont="1" applyFill="1" applyBorder="1" applyAlignment="1">
      <alignment/>
    </xf>
    <xf numFmtId="3" fontId="15" fillId="0" borderId="15" xfId="0" applyNumberFormat="1" applyFont="1" applyBorder="1" applyAlignment="1">
      <alignment horizontal="right" vertical="center"/>
    </xf>
    <xf numFmtId="0" fontId="14" fillId="0" borderId="18" xfId="0" applyFont="1" applyFill="1" applyBorder="1" applyAlignment="1">
      <alignment/>
    </xf>
    <xf numFmtId="3" fontId="15" fillId="0" borderId="54" xfId="0" applyNumberFormat="1" applyFont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3" fontId="15" fillId="0" borderId="18" xfId="0" applyNumberFormat="1" applyFont="1" applyBorder="1" applyAlignment="1">
      <alignment horizontal="right" vertical="center"/>
    </xf>
    <xf numFmtId="0" fontId="14" fillId="0" borderId="1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3" fontId="15" fillId="0" borderId="28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3" fontId="15" fillId="0" borderId="13" xfId="0" applyNumberFormat="1" applyFont="1" applyBorder="1" applyAlignment="1">
      <alignment horizontal="right" vertical="center"/>
    </xf>
    <xf numFmtId="3" fontId="15" fillId="0" borderId="34" xfId="0" applyNumberFormat="1" applyFont="1" applyBorder="1" applyAlignment="1">
      <alignment horizontal="right" vertical="center"/>
    </xf>
    <xf numFmtId="0" fontId="14" fillId="0" borderId="15" xfId="0" applyFont="1" applyFill="1" applyBorder="1" applyAlignment="1">
      <alignment vertical="center"/>
    </xf>
    <xf numFmtId="3" fontId="15" fillId="0" borderId="17" xfId="0" applyNumberFormat="1" applyFont="1" applyBorder="1" applyAlignment="1">
      <alignment horizontal="right" vertical="center"/>
    </xf>
    <xf numFmtId="0" fontId="14" fillId="0" borderId="14" xfId="0" applyFont="1" applyFill="1" applyBorder="1" applyAlignment="1">
      <alignment horizontal="left" vertical="center" wrapText="1"/>
    </xf>
    <xf numFmtId="3" fontId="15" fillId="0" borderId="9" xfId="0" applyNumberFormat="1" applyFont="1" applyBorder="1" applyAlignment="1">
      <alignment horizontal="right" vertical="center"/>
    </xf>
    <xf numFmtId="0" fontId="14" fillId="0" borderId="3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5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3" fontId="15" fillId="0" borderId="30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/>
    </xf>
    <xf numFmtId="3" fontId="16" fillId="0" borderId="14" xfId="0" applyNumberFormat="1" applyFont="1" applyBorder="1" applyAlignment="1">
      <alignment horizontal="right" vertical="center"/>
    </xf>
    <xf numFmtId="0" fontId="14" fillId="0" borderId="30" xfId="0" applyFont="1" applyBorder="1" applyAlignment="1">
      <alignment/>
    </xf>
    <xf numFmtId="0" fontId="14" fillId="0" borderId="5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 horizontal="right" vertical="center"/>
    </xf>
    <xf numFmtId="0" fontId="0" fillId="0" borderId="0" xfId="0" applyFill="1" applyAlignment="1">
      <alignment/>
    </xf>
    <xf numFmtId="3" fontId="15" fillId="0" borderId="15" xfId="0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/>
    </xf>
    <xf numFmtId="0" fontId="14" fillId="0" borderId="11" xfId="0" applyFont="1" applyBorder="1" applyAlignment="1">
      <alignment/>
    </xf>
    <xf numFmtId="3" fontId="15" fillId="0" borderId="31" xfId="0" applyNumberFormat="1" applyFon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6" fillId="0" borderId="32" xfId="0" applyFont="1" applyFill="1" applyBorder="1" applyAlignment="1">
      <alignment/>
    </xf>
    <xf numFmtId="3" fontId="11" fillId="0" borderId="4" xfId="0" applyNumberFormat="1" applyFont="1" applyFill="1" applyBorder="1" applyAlignment="1">
      <alignment horizontal="right" vertical="center"/>
    </xf>
    <xf numFmtId="3" fontId="11" fillId="0" borderId="55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38" xfId="0" applyNumberFormat="1" applyFont="1" applyFill="1" applyBorder="1" applyAlignment="1">
      <alignment horizontal="right" vertical="center"/>
    </xf>
    <xf numFmtId="3" fontId="0" fillId="0" borderId="37" xfId="0" applyNumberFormat="1" applyFill="1" applyBorder="1" applyAlignment="1">
      <alignment horizontal="right" vertical="center"/>
    </xf>
    <xf numFmtId="3" fontId="0" fillId="0" borderId="32" xfId="0" applyNumberFormat="1" applyFill="1" applyBorder="1" applyAlignment="1">
      <alignment horizontal="right" vertical="center"/>
    </xf>
    <xf numFmtId="3" fontId="11" fillId="0" borderId="32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T359"/>
  <sheetViews>
    <sheetView tabSelected="1" zoomScale="110" zoomScaleNormal="110" workbookViewId="0" topLeftCell="A328">
      <selection activeCell="Q358" activeCellId="2" sqref="K358 N358 Q358"/>
    </sheetView>
  </sheetViews>
  <sheetFormatPr defaultColWidth="9.140625" defaultRowHeight="12.75"/>
  <cols>
    <col min="1" max="1" width="2.7109375" style="0" customWidth="1"/>
    <col min="2" max="2" width="4.57421875" style="0" customWidth="1"/>
    <col min="3" max="3" width="5.57421875" style="0" customWidth="1"/>
    <col min="4" max="4" width="4.140625" style="0" customWidth="1"/>
    <col min="5" max="5" width="21.7109375" style="0" customWidth="1"/>
    <col min="6" max="6" width="9.7109375" style="0" customWidth="1"/>
    <col min="7" max="7" width="8.28125" style="0" customWidth="1"/>
    <col min="8" max="8" width="9.7109375" style="0" customWidth="1"/>
    <col min="9" max="9" width="8.8515625" style="0" customWidth="1"/>
    <col min="10" max="10" width="8.28125" style="0" customWidth="1"/>
    <col min="11" max="11" width="8.8515625" style="0" customWidth="1"/>
    <col min="12" max="12" width="8.57421875" style="0" customWidth="1"/>
    <col min="13" max="13" width="7.140625" style="0" customWidth="1"/>
    <col min="14" max="14" width="8.57421875" style="0" customWidth="1"/>
    <col min="15" max="15" width="7.421875" style="0" customWidth="1"/>
    <col min="16" max="16" width="6.140625" style="0" customWidth="1"/>
    <col min="17" max="17" width="7.421875" style="0" customWidth="1"/>
    <col min="18" max="18" width="7.00390625" style="0" customWidth="1"/>
    <col min="19" max="19" width="5.8515625" style="0" customWidth="1"/>
    <col min="20" max="20" width="6.8515625" style="0" customWidth="1"/>
    <col min="21" max="21" width="0.2890625" style="0" customWidth="1"/>
  </cols>
  <sheetData>
    <row r="1" spans="1:20" ht="12.75">
      <c r="A1" s="44"/>
      <c r="B1" s="6"/>
      <c r="C1" s="55"/>
      <c r="D1" s="44"/>
      <c r="E1" s="18"/>
      <c r="F1" s="5"/>
      <c r="G1" s="5"/>
      <c r="H1" s="5"/>
      <c r="I1" s="5"/>
      <c r="J1" s="5"/>
      <c r="K1" s="5"/>
      <c r="L1" s="5"/>
      <c r="N1" s="5"/>
      <c r="O1" s="5" t="s">
        <v>59</v>
      </c>
      <c r="P1" s="5"/>
      <c r="R1" s="75"/>
      <c r="S1" s="5"/>
      <c r="T1" s="5"/>
    </row>
    <row r="2" spans="1:20" ht="12.75">
      <c r="A2" s="44"/>
      <c r="B2" s="6"/>
      <c r="C2" s="55"/>
      <c r="D2" s="44"/>
      <c r="E2" s="18"/>
      <c r="F2" s="5"/>
      <c r="G2" s="5"/>
      <c r="H2" s="5"/>
      <c r="I2" s="5"/>
      <c r="J2" s="5"/>
      <c r="K2" s="5"/>
      <c r="L2" s="5" t="s">
        <v>55</v>
      </c>
      <c r="N2" s="5"/>
      <c r="O2" s="5" t="s">
        <v>165</v>
      </c>
      <c r="P2" s="5"/>
      <c r="R2" s="75"/>
      <c r="S2" s="5"/>
      <c r="T2" s="5"/>
    </row>
    <row r="3" spans="1:20" ht="12.75">
      <c r="A3" s="44"/>
      <c r="B3" s="6"/>
      <c r="C3" s="55"/>
      <c r="D3" s="44"/>
      <c r="E3" s="18"/>
      <c r="F3" s="5"/>
      <c r="G3" s="5"/>
      <c r="H3" s="5"/>
      <c r="I3" s="5"/>
      <c r="J3" s="5"/>
      <c r="K3" s="5"/>
      <c r="L3" s="5"/>
      <c r="N3" s="5"/>
      <c r="O3" s="5" t="s">
        <v>166</v>
      </c>
      <c r="P3" s="5"/>
      <c r="R3" s="75"/>
      <c r="S3" s="5"/>
      <c r="T3" s="5"/>
    </row>
    <row r="4" spans="1:20" ht="18">
      <c r="A4" s="44"/>
      <c r="B4" s="27"/>
      <c r="C4" s="44"/>
      <c r="D4" s="44"/>
      <c r="E4" s="17" t="s">
        <v>68</v>
      </c>
      <c r="F4" s="31" t="s">
        <v>62</v>
      </c>
      <c r="G4" s="32"/>
      <c r="H4" s="32"/>
      <c r="I4" s="32"/>
      <c r="J4" s="32"/>
      <c r="K4" s="32"/>
      <c r="L4" s="33"/>
      <c r="M4" s="28"/>
      <c r="N4" s="28"/>
      <c r="O4" s="28"/>
      <c r="P4" s="28"/>
      <c r="Q4" s="28"/>
      <c r="R4" s="74"/>
      <c r="S4" s="28"/>
      <c r="T4" s="28"/>
    </row>
    <row r="5" spans="1:20" ht="18">
      <c r="A5" s="44"/>
      <c r="B5" s="27"/>
      <c r="C5" s="44"/>
      <c r="D5" s="44"/>
      <c r="E5" s="17"/>
      <c r="F5" s="31" t="s">
        <v>167</v>
      </c>
      <c r="G5" s="29"/>
      <c r="H5" s="32"/>
      <c r="I5" s="29"/>
      <c r="J5" s="32"/>
      <c r="K5" s="29"/>
      <c r="L5" s="33"/>
      <c r="M5" s="30"/>
      <c r="N5" s="28"/>
      <c r="O5" s="28"/>
      <c r="P5" s="28"/>
      <c r="Q5" s="28"/>
      <c r="R5" s="74"/>
      <c r="S5" s="28"/>
      <c r="T5" s="28"/>
    </row>
    <row r="6" spans="1:20" ht="13.5" thickBot="1">
      <c r="A6" s="44"/>
      <c r="B6" s="6"/>
      <c r="C6" s="44"/>
      <c r="D6" s="44"/>
      <c r="E6" s="17"/>
      <c r="F6" s="5"/>
      <c r="G6" s="5"/>
      <c r="H6" s="5"/>
      <c r="I6" s="5"/>
      <c r="J6" s="5"/>
      <c r="K6" s="5"/>
      <c r="L6" s="5"/>
      <c r="N6" s="5"/>
      <c r="O6" s="5"/>
      <c r="P6" s="5"/>
      <c r="Q6" s="5"/>
      <c r="R6" s="74"/>
      <c r="S6" s="5"/>
      <c r="T6" s="5"/>
    </row>
    <row r="7" spans="1:20" ht="13.5" thickBot="1">
      <c r="A7" s="52"/>
      <c r="B7" s="45"/>
      <c r="C7" s="52"/>
      <c r="D7" s="52"/>
      <c r="E7" s="103" t="s">
        <v>75</v>
      </c>
      <c r="F7" s="8"/>
      <c r="G7" s="7" t="s">
        <v>4</v>
      </c>
      <c r="H7" s="86"/>
      <c r="I7" s="411" t="s">
        <v>63</v>
      </c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2"/>
    </row>
    <row r="8" spans="1:20" ht="13.5" thickBot="1">
      <c r="A8" s="53" t="s">
        <v>72</v>
      </c>
      <c r="B8" s="46" t="s">
        <v>73</v>
      </c>
      <c r="C8" s="53" t="s">
        <v>74</v>
      </c>
      <c r="D8" s="188" t="s">
        <v>159</v>
      </c>
      <c r="E8" s="104" t="s">
        <v>76</v>
      </c>
      <c r="F8" s="1"/>
      <c r="G8" s="2" t="s">
        <v>0</v>
      </c>
      <c r="H8" s="3"/>
      <c r="I8" s="413" t="s">
        <v>111</v>
      </c>
      <c r="J8" s="411"/>
      <c r="K8" s="411"/>
      <c r="L8" s="411"/>
      <c r="M8" s="411"/>
      <c r="N8" s="411"/>
      <c r="O8" s="411"/>
      <c r="P8" s="411"/>
      <c r="Q8" s="411"/>
      <c r="R8" s="411"/>
      <c r="S8" s="411"/>
      <c r="T8" s="412"/>
    </row>
    <row r="9" spans="1:20" ht="13.5" thickBot="1">
      <c r="A9" s="53"/>
      <c r="B9" s="46"/>
      <c r="C9" s="53"/>
      <c r="D9" s="53"/>
      <c r="E9" s="104" t="s">
        <v>77</v>
      </c>
      <c r="F9" s="50"/>
      <c r="G9" s="4"/>
      <c r="H9" s="51"/>
      <c r="I9" s="413" t="s">
        <v>69</v>
      </c>
      <c r="J9" s="411"/>
      <c r="K9" s="412"/>
      <c r="L9" s="413" t="s">
        <v>60</v>
      </c>
      <c r="M9" s="411"/>
      <c r="N9" s="412"/>
      <c r="O9" s="414" t="s">
        <v>70</v>
      </c>
      <c r="P9" s="415"/>
      <c r="Q9" s="416"/>
      <c r="R9" s="417" t="s">
        <v>71</v>
      </c>
      <c r="S9" s="418"/>
      <c r="T9" s="419"/>
    </row>
    <row r="10" spans="1:20" ht="13.5" thickBot="1">
      <c r="A10" s="64"/>
      <c r="B10" s="47"/>
      <c r="C10" s="64"/>
      <c r="D10" s="64"/>
      <c r="E10" s="62"/>
      <c r="F10" s="143" t="s">
        <v>1</v>
      </c>
      <c r="G10" s="10" t="s">
        <v>80</v>
      </c>
      <c r="H10" s="144" t="s">
        <v>2</v>
      </c>
      <c r="I10" s="10" t="s">
        <v>1</v>
      </c>
      <c r="J10" s="144" t="s">
        <v>80</v>
      </c>
      <c r="K10" s="10" t="s">
        <v>2</v>
      </c>
      <c r="L10" s="144" t="s">
        <v>1</v>
      </c>
      <c r="M10" s="10" t="s">
        <v>80</v>
      </c>
      <c r="N10" s="144" t="s">
        <v>2</v>
      </c>
      <c r="O10" s="10" t="s">
        <v>1</v>
      </c>
      <c r="P10" s="144" t="s">
        <v>80</v>
      </c>
      <c r="Q10" s="10" t="s">
        <v>2</v>
      </c>
      <c r="R10" s="144" t="s">
        <v>1</v>
      </c>
      <c r="S10" s="144" t="s">
        <v>80</v>
      </c>
      <c r="T10" s="145" t="s">
        <v>3</v>
      </c>
    </row>
    <row r="11" spans="1:20" ht="13.5" thickBot="1">
      <c r="A11" s="146">
        <v>1</v>
      </c>
      <c r="B11" s="48">
        <v>2</v>
      </c>
      <c r="C11" s="44">
        <v>3</v>
      </c>
      <c r="D11" s="19">
        <v>4</v>
      </c>
      <c r="E11" s="44">
        <v>5</v>
      </c>
      <c r="F11" s="48">
        <v>6</v>
      </c>
      <c r="G11" s="142">
        <v>7</v>
      </c>
      <c r="H11" s="48">
        <v>8</v>
      </c>
      <c r="I11" s="142">
        <v>9</v>
      </c>
      <c r="J11" s="48">
        <v>10</v>
      </c>
      <c r="K11" s="142">
        <v>11</v>
      </c>
      <c r="L11" s="48">
        <v>12</v>
      </c>
      <c r="M11" s="142">
        <v>13</v>
      </c>
      <c r="N11" s="48">
        <v>14</v>
      </c>
      <c r="O11" s="142">
        <v>15</v>
      </c>
      <c r="P11" s="48">
        <v>16</v>
      </c>
      <c r="Q11" s="142">
        <v>17</v>
      </c>
      <c r="R11" s="48">
        <v>18</v>
      </c>
      <c r="S11" s="48">
        <v>19</v>
      </c>
      <c r="T11" s="147">
        <v>20</v>
      </c>
    </row>
    <row r="12" spans="1:20" ht="12" customHeight="1" thickBot="1">
      <c r="A12" s="61" t="s">
        <v>10</v>
      </c>
      <c r="B12" s="105" t="s">
        <v>79</v>
      </c>
      <c r="C12" s="63"/>
      <c r="D12" s="71"/>
      <c r="E12" s="43" t="s">
        <v>78</v>
      </c>
      <c r="F12" s="190">
        <f aca="true" t="shared" si="0" ref="F12:N12">SUM(F13,F15,F17,F19,F21)</f>
        <v>5482104</v>
      </c>
      <c r="G12" s="190">
        <f t="shared" si="0"/>
        <v>0</v>
      </c>
      <c r="H12" s="190">
        <f t="shared" si="0"/>
        <v>5482104</v>
      </c>
      <c r="I12" s="190">
        <f t="shared" si="0"/>
        <v>5380439</v>
      </c>
      <c r="J12" s="190">
        <f t="shared" si="0"/>
        <v>0</v>
      </c>
      <c r="K12" s="190">
        <f t="shared" si="0"/>
        <v>5380439</v>
      </c>
      <c r="L12" s="190">
        <f t="shared" si="0"/>
        <v>101665</v>
      </c>
      <c r="M12" s="190">
        <f t="shared" si="0"/>
        <v>0</v>
      </c>
      <c r="N12" s="190">
        <f t="shared" si="0"/>
        <v>101665</v>
      </c>
      <c r="O12" s="201"/>
      <c r="P12" s="202"/>
      <c r="Q12" s="202"/>
      <c r="R12" s="203"/>
      <c r="S12" s="204"/>
      <c r="T12" s="80"/>
    </row>
    <row r="13" spans="1:20" ht="12" customHeight="1">
      <c r="A13" s="168"/>
      <c r="B13" s="191"/>
      <c r="C13" s="196" t="s">
        <v>160</v>
      </c>
      <c r="D13" s="197"/>
      <c r="E13" s="370" t="s">
        <v>162</v>
      </c>
      <c r="F13" s="371">
        <f aca="true" t="shared" si="1" ref="F13:K13">F14</f>
        <v>5000</v>
      </c>
      <c r="G13" s="371">
        <f t="shared" si="1"/>
        <v>0</v>
      </c>
      <c r="H13" s="371">
        <f t="shared" si="1"/>
        <v>5000</v>
      </c>
      <c r="I13" s="371">
        <f t="shared" si="1"/>
        <v>5000</v>
      </c>
      <c r="J13" s="371">
        <f t="shared" si="1"/>
        <v>0</v>
      </c>
      <c r="K13" s="371">
        <f t="shared" si="1"/>
        <v>5000</v>
      </c>
      <c r="L13" s="205"/>
      <c r="M13" s="206"/>
      <c r="N13" s="207"/>
      <c r="O13" s="206"/>
      <c r="P13" s="208"/>
      <c r="Q13" s="207"/>
      <c r="R13" s="209"/>
      <c r="S13" s="210"/>
      <c r="T13" s="193"/>
    </row>
    <row r="14" spans="1:20" ht="12" customHeight="1">
      <c r="A14" s="168"/>
      <c r="B14" s="192"/>
      <c r="C14" s="198"/>
      <c r="D14" s="199">
        <v>4300</v>
      </c>
      <c r="E14" s="88" t="s">
        <v>35</v>
      </c>
      <c r="F14" s="211">
        <v>5000</v>
      </c>
      <c r="G14" s="212"/>
      <c r="H14" s="212">
        <f>F14+G14</f>
        <v>5000</v>
      </c>
      <c r="I14" s="212">
        <v>5000</v>
      </c>
      <c r="J14" s="212"/>
      <c r="K14" s="211">
        <v>5000</v>
      </c>
      <c r="L14" s="213"/>
      <c r="M14" s="214"/>
      <c r="N14" s="215"/>
      <c r="O14" s="216"/>
      <c r="P14" s="217"/>
      <c r="Q14" s="215"/>
      <c r="R14" s="218"/>
      <c r="S14" s="219"/>
      <c r="T14" s="194"/>
    </row>
    <row r="15" spans="1:20" ht="12.75">
      <c r="A15" s="148"/>
      <c r="B15" s="9"/>
      <c r="C15" s="195" t="s">
        <v>110</v>
      </c>
      <c r="D15" s="69"/>
      <c r="E15" s="372" t="s">
        <v>34</v>
      </c>
      <c r="F15" s="373">
        <f aca="true" t="shared" si="2" ref="F15:K15">F16</f>
        <v>12000</v>
      </c>
      <c r="G15" s="373">
        <f t="shared" si="2"/>
        <v>0</v>
      </c>
      <c r="H15" s="373">
        <f t="shared" si="2"/>
        <v>12000</v>
      </c>
      <c r="I15" s="373">
        <f t="shared" si="2"/>
        <v>12000</v>
      </c>
      <c r="J15" s="373">
        <f t="shared" si="2"/>
        <v>0</v>
      </c>
      <c r="K15" s="373">
        <f t="shared" si="2"/>
        <v>12000</v>
      </c>
      <c r="L15" s="220"/>
      <c r="M15" s="221"/>
      <c r="N15" s="222"/>
      <c r="O15" s="221"/>
      <c r="P15" s="222"/>
      <c r="Q15" s="221"/>
      <c r="R15" s="223"/>
      <c r="S15" s="220"/>
      <c r="T15" s="149"/>
    </row>
    <row r="16" spans="1:20" ht="12.75">
      <c r="A16" s="148"/>
      <c r="B16" s="6"/>
      <c r="C16" s="44"/>
      <c r="D16" s="19">
        <v>4300</v>
      </c>
      <c r="E16" s="37" t="s">
        <v>35</v>
      </c>
      <c r="F16" s="224">
        <v>12000</v>
      </c>
      <c r="G16" s="224"/>
      <c r="H16" s="224">
        <f>F16+G16</f>
        <v>12000</v>
      </c>
      <c r="I16" s="224">
        <v>12000</v>
      </c>
      <c r="J16" s="224"/>
      <c r="K16" s="224">
        <f>I16+J16</f>
        <v>12000</v>
      </c>
      <c r="L16" s="225"/>
      <c r="M16" s="226"/>
      <c r="N16" s="227"/>
      <c r="O16" s="226"/>
      <c r="P16" s="227"/>
      <c r="Q16" s="226"/>
      <c r="R16" s="218"/>
      <c r="S16" s="228"/>
      <c r="T16" s="150"/>
    </row>
    <row r="17" spans="1:20" ht="12.75">
      <c r="A17" s="148"/>
      <c r="B17" s="9"/>
      <c r="C17" s="106" t="s">
        <v>81</v>
      </c>
      <c r="D17" s="67"/>
      <c r="E17" s="374" t="s">
        <v>82</v>
      </c>
      <c r="F17" s="375">
        <f aca="true" t="shared" si="3" ref="F17:K17">F18</f>
        <v>5350839</v>
      </c>
      <c r="G17" s="375">
        <f t="shared" si="3"/>
        <v>0</v>
      </c>
      <c r="H17" s="375">
        <f t="shared" si="3"/>
        <v>5350839</v>
      </c>
      <c r="I17" s="375">
        <f t="shared" si="3"/>
        <v>5350839</v>
      </c>
      <c r="J17" s="375">
        <f t="shared" si="3"/>
        <v>0</v>
      </c>
      <c r="K17" s="375">
        <f t="shared" si="3"/>
        <v>5350839</v>
      </c>
      <c r="L17" s="228"/>
      <c r="M17" s="229"/>
      <c r="N17" s="230"/>
      <c r="O17" s="229"/>
      <c r="P17" s="230"/>
      <c r="Q17" s="229"/>
      <c r="R17" s="218"/>
      <c r="S17" s="231"/>
      <c r="T17" s="151"/>
    </row>
    <row r="18" spans="1:20" ht="12.75">
      <c r="A18" s="148"/>
      <c r="B18" s="6"/>
      <c r="C18" s="60"/>
      <c r="D18" s="19">
        <v>6050</v>
      </c>
      <c r="E18" s="22" t="s">
        <v>121</v>
      </c>
      <c r="F18" s="232">
        <v>5350839</v>
      </c>
      <c r="G18" s="233"/>
      <c r="H18" s="232">
        <f>F18+G18</f>
        <v>5350839</v>
      </c>
      <c r="I18" s="232">
        <v>5350839</v>
      </c>
      <c r="J18" s="233"/>
      <c r="K18" s="232">
        <f>I18+J18</f>
        <v>5350839</v>
      </c>
      <c r="L18" s="225"/>
      <c r="M18" s="226"/>
      <c r="N18" s="227"/>
      <c r="O18" s="226"/>
      <c r="P18" s="227"/>
      <c r="Q18" s="226"/>
      <c r="R18" s="234"/>
      <c r="S18" s="225"/>
      <c r="T18" s="150"/>
    </row>
    <row r="19" spans="1:20" ht="12.75">
      <c r="A19" s="148"/>
      <c r="B19" s="9"/>
      <c r="C19" s="106" t="s">
        <v>84</v>
      </c>
      <c r="D19" s="67"/>
      <c r="E19" s="374" t="s">
        <v>36</v>
      </c>
      <c r="F19" s="376">
        <v>12600</v>
      </c>
      <c r="G19" s="377"/>
      <c r="H19" s="376">
        <v>12600</v>
      </c>
      <c r="I19" s="376">
        <v>12600</v>
      </c>
      <c r="J19" s="377"/>
      <c r="K19" s="376">
        <v>12600</v>
      </c>
      <c r="L19" s="228"/>
      <c r="M19" s="229"/>
      <c r="N19" s="230"/>
      <c r="O19" s="229"/>
      <c r="P19" s="230"/>
      <c r="Q19" s="229"/>
      <c r="R19" s="236"/>
      <c r="S19" s="230"/>
      <c r="T19" s="152"/>
    </row>
    <row r="20" spans="1:20" ht="12.75">
      <c r="A20" s="148"/>
      <c r="B20" s="6"/>
      <c r="C20" s="60"/>
      <c r="D20" s="19">
        <v>2850</v>
      </c>
      <c r="E20" s="37" t="s">
        <v>83</v>
      </c>
      <c r="F20" s="233">
        <v>12600</v>
      </c>
      <c r="G20" s="237"/>
      <c r="H20" s="233">
        <v>12600</v>
      </c>
      <c r="I20" s="233">
        <v>12600</v>
      </c>
      <c r="J20" s="237"/>
      <c r="K20" s="233">
        <v>12600</v>
      </c>
      <c r="L20" s="225"/>
      <c r="M20" s="226"/>
      <c r="N20" s="227"/>
      <c r="O20" s="226"/>
      <c r="P20" s="227"/>
      <c r="Q20" s="226"/>
      <c r="R20" s="238"/>
      <c r="S20" s="227"/>
      <c r="T20" s="153"/>
    </row>
    <row r="21" spans="1:20" ht="12.75">
      <c r="A21" s="148"/>
      <c r="B21" s="6"/>
      <c r="C21" s="195" t="s">
        <v>161</v>
      </c>
      <c r="D21" s="67"/>
      <c r="E21" s="378" t="s">
        <v>6</v>
      </c>
      <c r="F21" s="376">
        <f>F22+F23</f>
        <v>101665</v>
      </c>
      <c r="G21" s="376">
        <f>G22+G23</f>
        <v>0</v>
      </c>
      <c r="H21" s="376">
        <f>H22+H23</f>
        <v>101665</v>
      </c>
      <c r="I21" s="376"/>
      <c r="J21" s="376"/>
      <c r="K21" s="376"/>
      <c r="L21" s="376">
        <f>L22+L23</f>
        <v>101665</v>
      </c>
      <c r="M21" s="376">
        <f>M22+M23</f>
        <v>0</v>
      </c>
      <c r="N21" s="376">
        <f>N22+N23</f>
        <v>101665</v>
      </c>
      <c r="O21" s="230"/>
      <c r="P21" s="230"/>
      <c r="Q21" s="230"/>
      <c r="R21" s="236"/>
      <c r="S21" s="230"/>
      <c r="T21" s="152"/>
    </row>
    <row r="22" spans="1:20" ht="12.75">
      <c r="A22" s="148"/>
      <c r="B22" s="6"/>
      <c r="C22" s="200"/>
      <c r="D22" s="199">
        <v>4300</v>
      </c>
      <c r="E22" s="88" t="s">
        <v>35</v>
      </c>
      <c r="F22" s="224">
        <v>1994</v>
      </c>
      <c r="G22" s="235"/>
      <c r="H22" s="224">
        <f>F22+G22</f>
        <v>1994</v>
      </c>
      <c r="I22" s="224"/>
      <c r="J22" s="235"/>
      <c r="K22" s="224"/>
      <c r="L22" s="228">
        <v>1994</v>
      </c>
      <c r="M22" s="239"/>
      <c r="N22" s="231">
        <f>L22+M22</f>
        <v>1994</v>
      </c>
      <c r="O22" s="229"/>
      <c r="P22" s="230"/>
      <c r="Q22" s="229"/>
      <c r="R22" s="236"/>
      <c r="S22" s="230"/>
      <c r="T22" s="152"/>
    </row>
    <row r="23" spans="1:20" ht="13.5" thickBot="1">
      <c r="A23" s="148"/>
      <c r="B23" s="6"/>
      <c r="C23" s="44"/>
      <c r="D23" s="19">
        <v>4430</v>
      </c>
      <c r="E23" s="37" t="s">
        <v>44</v>
      </c>
      <c r="F23" s="189">
        <v>99671</v>
      </c>
      <c r="G23" s="237"/>
      <c r="H23" s="189">
        <f>F23+G23</f>
        <v>99671</v>
      </c>
      <c r="I23" s="189"/>
      <c r="J23" s="237"/>
      <c r="K23" s="189"/>
      <c r="L23" s="225">
        <v>99671</v>
      </c>
      <c r="M23" s="240"/>
      <c r="N23" s="241">
        <f>L23+M23</f>
        <v>99671</v>
      </c>
      <c r="O23" s="226"/>
      <c r="P23" s="227"/>
      <c r="Q23" s="226"/>
      <c r="R23" s="238"/>
      <c r="S23" s="227"/>
      <c r="T23" s="159"/>
    </row>
    <row r="24" spans="1:20" ht="12" customHeight="1" thickBot="1">
      <c r="A24" s="154" t="s">
        <v>9</v>
      </c>
      <c r="B24" s="107" t="s">
        <v>85</v>
      </c>
      <c r="C24" s="98"/>
      <c r="D24" s="99"/>
      <c r="E24" s="100" t="s">
        <v>5</v>
      </c>
      <c r="F24" s="242">
        <f>SUM(F25:F25)</f>
        <v>5000</v>
      </c>
      <c r="G24" s="243"/>
      <c r="H24" s="242">
        <f>SUM(H25:H25)</f>
        <v>5000</v>
      </c>
      <c r="I24" s="242">
        <f>SUM(I25:I25)</f>
        <v>5000</v>
      </c>
      <c r="J24" s="243"/>
      <c r="K24" s="242">
        <f>SUM(K25:K25)</f>
        <v>5000</v>
      </c>
      <c r="L24" s="244"/>
      <c r="M24" s="245"/>
      <c r="N24" s="244"/>
      <c r="O24" s="245"/>
      <c r="P24" s="244"/>
      <c r="Q24" s="245"/>
      <c r="R24" s="244"/>
      <c r="S24" s="244"/>
      <c r="T24" s="155"/>
    </row>
    <row r="25" spans="1:20" ht="12.75">
      <c r="A25" s="156"/>
      <c r="B25" s="14"/>
      <c r="C25" s="108" t="s">
        <v>86</v>
      </c>
      <c r="D25" s="66"/>
      <c r="E25" s="379" t="s">
        <v>65</v>
      </c>
      <c r="F25" s="380">
        <f>SUM(F26:F27)</f>
        <v>5000</v>
      </c>
      <c r="G25" s="381"/>
      <c r="H25" s="380">
        <f>SUM(H26:H27)</f>
        <v>5000</v>
      </c>
      <c r="I25" s="380">
        <f>SUM(I26:I27)</f>
        <v>5000</v>
      </c>
      <c r="J25" s="381"/>
      <c r="K25" s="380">
        <f>SUM(K26:K27)</f>
        <v>5000</v>
      </c>
      <c r="L25" s="246"/>
      <c r="M25" s="247"/>
      <c r="N25" s="246"/>
      <c r="O25" s="247"/>
      <c r="P25" s="246"/>
      <c r="Q25" s="247"/>
      <c r="R25" s="248"/>
      <c r="S25" s="246"/>
      <c r="T25" s="157"/>
    </row>
    <row r="26" spans="1:20" ht="12.75">
      <c r="A26" s="148"/>
      <c r="B26" s="6"/>
      <c r="C26" s="72"/>
      <c r="D26" s="69">
        <v>4210</v>
      </c>
      <c r="E26" s="38" t="s">
        <v>122</v>
      </c>
      <c r="F26" s="189">
        <v>4000</v>
      </c>
      <c r="G26" s="224"/>
      <c r="H26" s="249">
        <v>4000</v>
      </c>
      <c r="I26" s="189">
        <v>4000</v>
      </c>
      <c r="J26" s="250"/>
      <c r="K26" s="189">
        <v>4000</v>
      </c>
      <c r="L26" s="222"/>
      <c r="M26" s="221"/>
      <c r="N26" s="222"/>
      <c r="O26" s="221"/>
      <c r="P26" s="222"/>
      <c r="Q26" s="221"/>
      <c r="R26" s="251"/>
      <c r="S26" s="222"/>
      <c r="T26" s="153"/>
    </row>
    <row r="27" spans="1:20" ht="13.5" thickBot="1">
      <c r="A27" s="148"/>
      <c r="B27" s="6"/>
      <c r="C27" s="44"/>
      <c r="D27" s="19">
        <v>4300</v>
      </c>
      <c r="E27" s="37" t="s">
        <v>35</v>
      </c>
      <c r="F27" s="233">
        <v>1000</v>
      </c>
      <c r="G27" s="233"/>
      <c r="H27" s="252">
        <v>1000</v>
      </c>
      <c r="I27" s="233">
        <v>1000</v>
      </c>
      <c r="J27" s="253"/>
      <c r="K27" s="252">
        <v>1000</v>
      </c>
      <c r="L27" s="227"/>
      <c r="M27" s="226"/>
      <c r="N27" s="227"/>
      <c r="O27" s="226"/>
      <c r="P27" s="227"/>
      <c r="Q27" s="226"/>
      <c r="R27" s="254"/>
      <c r="S27" s="255"/>
      <c r="T27" s="158"/>
    </row>
    <row r="28" spans="1:20" ht="18.75" thickBot="1">
      <c r="A28" s="126" t="s">
        <v>8</v>
      </c>
      <c r="B28" s="122">
        <v>400</v>
      </c>
      <c r="C28" s="127"/>
      <c r="D28" s="128"/>
      <c r="E28" s="109" t="s">
        <v>88</v>
      </c>
      <c r="F28" s="190">
        <v>240000</v>
      </c>
      <c r="G28" s="190"/>
      <c r="H28" s="256">
        <v>240000</v>
      </c>
      <c r="I28" s="190">
        <v>240000</v>
      </c>
      <c r="J28" s="257"/>
      <c r="K28" s="190">
        <v>240000</v>
      </c>
      <c r="L28" s="258"/>
      <c r="M28" s="259"/>
      <c r="N28" s="259"/>
      <c r="O28" s="201"/>
      <c r="P28" s="259"/>
      <c r="Q28" s="201"/>
      <c r="R28" s="259"/>
      <c r="S28" s="201"/>
      <c r="T28" s="102"/>
    </row>
    <row r="29" spans="1:20" ht="12.75">
      <c r="A29" s="148"/>
      <c r="B29" s="6"/>
      <c r="C29" s="67">
        <v>40002</v>
      </c>
      <c r="D29" s="67"/>
      <c r="E29" s="378" t="s">
        <v>64</v>
      </c>
      <c r="F29" s="376">
        <v>240000</v>
      </c>
      <c r="G29" s="373"/>
      <c r="H29" s="382">
        <v>240000</v>
      </c>
      <c r="I29" s="373">
        <v>240000</v>
      </c>
      <c r="J29" s="376"/>
      <c r="K29" s="382">
        <v>240000</v>
      </c>
      <c r="L29" s="222"/>
      <c r="M29" s="230"/>
      <c r="N29" s="230"/>
      <c r="O29" s="230"/>
      <c r="P29" s="230"/>
      <c r="Q29" s="230"/>
      <c r="R29" s="236"/>
      <c r="S29" s="230"/>
      <c r="T29" s="152"/>
    </row>
    <row r="30" spans="1:20" ht="13.5" thickBot="1">
      <c r="A30" s="148"/>
      <c r="B30" s="6"/>
      <c r="C30" s="44"/>
      <c r="D30" s="15">
        <v>6060</v>
      </c>
      <c r="E30" s="21" t="s">
        <v>87</v>
      </c>
      <c r="F30" s="253">
        <v>240000</v>
      </c>
      <c r="G30" s="253"/>
      <c r="H30" s="224">
        <v>240000</v>
      </c>
      <c r="I30" s="253">
        <v>240000</v>
      </c>
      <c r="J30" s="253"/>
      <c r="K30" s="224">
        <v>240000</v>
      </c>
      <c r="L30" s="255"/>
      <c r="M30" s="255"/>
      <c r="N30" s="255"/>
      <c r="O30" s="255"/>
      <c r="P30" s="255"/>
      <c r="Q30" s="255"/>
      <c r="R30" s="254"/>
      <c r="S30" s="255"/>
      <c r="T30" s="158"/>
    </row>
    <row r="31" spans="1:20" ht="12.75" customHeight="1" thickBot="1">
      <c r="A31" s="61" t="s">
        <v>7</v>
      </c>
      <c r="B31" s="11">
        <v>600</v>
      </c>
      <c r="C31" s="63"/>
      <c r="D31" s="71"/>
      <c r="E31" s="41" t="s">
        <v>37</v>
      </c>
      <c r="F31" s="190">
        <f aca="true" t="shared" si="4" ref="F31:K31">F32+F34+F36+F39</f>
        <v>1896000</v>
      </c>
      <c r="G31" s="190">
        <f t="shared" si="4"/>
        <v>0</v>
      </c>
      <c r="H31" s="190">
        <f t="shared" si="4"/>
        <v>1896000</v>
      </c>
      <c r="I31" s="190">
        <f t="shared" si="4"/>
        <v>1896000</v>
      </c>
      <c r="J31" s="190">
        <f t="shared" si="4"/>
        <v>0</v>
      </c>
      <c r="K31" s="190">
        <f t="shared" si="4"/>
        <v>1896000</v>
      </c>
      <c r="L31" s="259"/>
      <c r="M31" s="201"/>
      <c r="N31" s="259"/>
      <c r="O31" s="201"/>
      <c r="P31" s="259"/>
      <c r="Q31" s="201"/>
      <c r="R31" s="260"/>
      <c r="S31" s="261"/>
      <c r="T31" s="80"/>
    </row>
    <row r="32" spans="1:20" ht="12.75">
      <c r="A32" s="156"/>
      <c r="B32" s="14"/>
      <c r="C32" s="44">
        <v>60004</v>
      </c>
      <c r="D32" s="19"/>
      <c r="E32" s="383" t="s">
        <v>123</v>
      </c>
      <c r="F32" s="384">
        <f aca="true" t="shared" si="5" ref="F32:K32">F33</f>
        <v>200000</v>
      </c>
      <c r="G32" s="384">
        <f t="shared" si="5"/>
        <v>0</v>
      </c>
      <c r="H32" s="384">
        <f t="shared" si="5"/>
        <v>200000</v>
      </c>
      <c r="I32" s="384">
        <f t="shared" si="5"/>
        <v>200000</v>
      </c>
      <c r="J32" s="384">
        <f t="shared" si="5"/>
        <v>0</v>
      </c>
      <c r="K32" s="384">
        <f t="shared" si="5"/>
        <v>200000</v>
      </c>
      <c r="L32" s="227"/>
      <c r="M32" s="226"/>
      <c r="N32" s="227"/>
      <c r="O32" s="226"/>
      <c r="P32" s="227"/>
      <c r="Q32" s="226"/>
      <c r="R32" s="238"/>
      <c r="S32" s="227"/>
      <c r="T32" s="159"/>
    </row>
    <row r="33" spans="1:20" ht="12.75">
      <c r="A33" s="148"/>
      <c r="B33" s="6"/>
      <c r="C33" s="16"/>
      <c r="D33" s="15">
        <v>4300</v>
      </c>
      <c r="E33" s="40" t="s">
        <v>35</v>
      </c>
      <c r="F33" s="253">
        <v>200000</v>
      </c>
      <c r="G33" s="262"/>
      <c r="H33" s="253">
        <f>F33+G33</f>
        <v>200000</v>
      </c>
      <c r="I33" s="253">
        <v>200000</v>
      </c>
      <c r="J33" s="262"/>
      <c r="K33" s="253">
        <f>I33+J33</f>
        <v>200000</v>
      </c>
      <c r="L33" s="255"/>
      <c r="M33" s="263"/>
      <c r="N33" s="255"/>
      <c r="O33" s="263"/>
      <c r="P33" s="255"/>
      <c r="Q33" s="263"/>
      <c r="R33" s="254"/>
      <c r="S33" s="255"/>
      <c r="T33" s="158"/>
    </row>
    <row r="34" spans="1:20" ht="12.75">
      <c r="A34" s="148"/>
      <c r="B34" s="9"/>
      <c r="C34" s="58">
        <v>60013</v>
      </c>
      <c r="D34" s="67"/>
      <c r="E34" s="374" t="s">
        <v>89</v>
      </c>
      <c r="F34" s="376">
        <v>150000</v>
      </c>
      <c r="G34" s="377"/>
      <c r="H34" s="376">
        <v>150000</v>
      </c>
      <c r="I34" s="376">
        <v>150000</v>
      </c>
      <c r="J34" s="377"/>
      <c r="K34" s="376">
        <v>150000</v>
      </c>
      <c r="L34" s="230"/>
      <c r="M34" s="229"/>
      <c r="N34" s="230"/>
      <c r="O34" s="229"/>
      <c r="P34" s="230"/>
      <c r="Q34" s="229"/>
      <c r="R34" s="236"/>
      <c r="S34" s="230"/>
      <c r="T34" s="152"/>
    </row>
    <row r="35" spans="1:20" ht="23.25" customHeight="1">
      <c r="A35" s="160"/>
      <c r="B35" s="129"/>
      <c r="C35" s="130"/>
      <c r="D35" s="131">
        <v>6300</v>
      </c>
      <c r="E35" s="132" t="s">
        <v>90</v>
      </c>
      <c r="F35" s="224">
        <v>150000</v>
      </c>
      <c r="G35" s="235"/>
      <c r="H35" s="224">
        <v>150000</v>
      </c>
      <c r="I35" s="224">
        <v>150000</v>
      </c>
      <c r="J35" s="235"/>
      <c r="K35" s="224">
        <v>150000</v>
      </c>
      <c r="L35" s="230"/>
      <c r="M35" s="229"/>
      <c r="N35" s="230"/>
      <c r="O35" s="229"/>
      <c r="P35" s="230"/>
      <c r="Q35" s="229"/>
      <c r="R35" s="236"/>
      <c r="S35" s="230"/>
      <c r="T35" s="152"/>
    </row>
    <row r="36" spans="1:20" ht="12.75">
      <c r="A36" s="148"/>
      <c r="B36" s="9"/>
      <c r="C36" s="58">
        <v>60014</v>
      </c>
      <c r="D36" s="67"/>
      <c r="E36" s="374" t="s">
        <v>38</v>
      </c>
      <c r="F36" s="376">
        <f aca="true" t="shared" si="6" ref="F36:K36">F37+F38</f>
        <v>150000</v>
      </c>
      <c r="G36" s="376">
        <f t="shared" si="6"/>
        <v>0</v>
      </c>
      <c r="H36" s="376">
        <f t="shared" si="6"/>
        <v>150000</v>
      </c>
      <c r="I36" s="376">
        <f t="shared" si="6"/>
        <v>150000</v>
      </c>
      <c r="J36" s="376">
        <f t="shared" si="6"/>
        <v>0</v>
      </c>
      <c r="K36" s="376">
        <f t="shared" si="6"/>
        <v>150000</v>
      </c>
      <c r="L36" s="230"/>
      <c r="M36" s="229"/>
      <c r="N36" s="230"/>
      <c r="O36" s="229"/>
      <c r="P36" s="230"/>
      <c r="Q36" s="229"/>
      <c r="R36" s="236"/>
      <c r="S36" s="230"/>
      <c r="T36" s="152"/>
    </row>
    <row r="37" spans="1:20" ht="19.5">
      <c r="A37" s="148"/>
      <c r="B37" s="6"/>
      <c r="C37" s="44"/>
      <c r="D37" s="133">
        <v>2710</v>
      </c>
      <c r="E37" s="132" t="s">
        <v>163</v>
      </c>
      <c r="F37" s="224">
        <v>56000</v>
      </c>
      <c r="G37" s="235"/>
      <c r="H37" s="224">
        <f>F37+G37</f>
        <v>56000</v>
      </c>
      <c r="I37" s="224">
        <v>56000</v>
      </c>
      <c r="J37" s="235"/>
      <c r="K37" s="224">
        <f>I37+J37</f>
        <v>56000</v>
      </c>
      <c r="L37" s="222"/>
      <c r="M37" s="221"/>
      <c r="N37" s="222"/>
      <c r="O37" s="221"/>
      <c r="P37" s="222"/>
      <c r="Q37" s="221"/>
      <c r="R37" s="251"/>
      <c r="S37" s="222"/>
      <c r="T37" s="153"/>
    </row>
    <row r="38" spans="1:20" ht="18.75" customHeight="1">
      <c r="A38" s="148"/>
      <c r="B38" s="6"/>
      <c r="C38" s="60"/>
      <c r="D38" s="133">
        <v>6300</v>
      </c>
      <c r="E38" s="132" t="s">
        <v>90</v>
      </c>
      <c r="F38" s="224">
        <v>94000</v>
      </c>
      <c r="G38" s="235"/>
      <c r="H38" s="224">
        <f>F38+G38</f>
        <v>94000</v>
      </c>
      <c r="I38" s="224">
        <v>94000</v>
      </c>
      <c r="J38" s="235"/>
      <c r="K38" s="224">
        <f>I38+J38</f>
        <v>94000</v>
      </c>
      <c r="L38" s="222"/>
      <c r="M38" s="221"/>
      <c r="N38" s="222"/>
      <c r="O38" s="221"/>
      <c r="P38" s="222"/>
      <c r="Q38" s="221"/>
      <c r="R38" s="251"/>
      <c r="S38" s="222"/>
      <c r="T38" s="153"/>
    </row>
    <row r="39" spans="1:20" ht="12.75">
      <c r="A39" s="148"/>
      <c r="B39" s="9"/>
      <c r="C39" s="58">
        <v>60016</v>
      </c>
      <c r="D39" s="67"/>
      <c r="E39" s="374" t="s">
        <v>39</v>
      </c>
      <c r="F39" s="373">
        <f>SUM(F40:F43)</f>
        <v>1396000</v>
      </c>
      <c r="G39" s="385"/>
      <c r="H39" s="376">
        <f>SUM(H40:H43)</f>
        <v>1396000</v>
      </c>
      <c r="I39" s="373">
        <f>SUM(I40:I43)</f>
        <v>1396000</v>
      </c>
      <c r="J39" s="385"/>
      <c r="K39" s="376">
        <f>SUM(K40:K43)</f>
        <v>1396000</v>
      </c>
      <c r="L39" s="222"/>
      <c r="M39" s="229"/>
      <c r="N39" s="230"/>
      <c r="O39" s="229"/>
      <c r="P39" s="230"/>
      <c r="Q39" s="229"/>
      <c r="R39" s="228"/>
      <c r="S39" s="265"/>
      <c r="T39" s="151"/>
    </row>
    <row r="40" spans="1:20" ht="12.75">
      <c r="A40" s="148"/>
      <c r="B40" s="6"/>
      <c r="C40" s="60"/>
      <c r="D40" s="69">
        <v>4210</v>
      </c>
      <c r="E40" s="38" t="s">
        <v>122</v>
      </c>
      <c r="F40" s="189">
        <v>50000</v>
      </c>
      <c r="G40" s="250"/>
      <c r="H40" s="224">
        <f>F40+G40</f>
        <v>50000</v>
      </c>
      <c r="I40" s="189">
        <v>50000</v>
      </c>
      <c r="J40" s="250"/>
      <c r="K40" s="224">
        <f>I40+J40</f>
        <v>50000</v>
      </c>
      <c r="L40" s="220"/>
      <c r="M40" s="221"/>
      <c r="N40" s="222"/>
      <c r="O40" s="221"/>
      <c r="P40" s="222"/>
      <c r="Q40" s="221"/>
      <c r="R40" s="251"/>
      <c r="S40" s="222"/>
      <c r="T40" s="153"/>
    </row>
    <row r="41" spans="1:20" ht="12.75">
      <c r="A41" s="148"/>
      <c r="B41" s="6"/>
      <c r="C41" s="60"/>
      <c r="D41" s="67">
        <v>4300</v>
      </c>
      <c r="E41" s="88" t="s">
        <v>35</v>
      </c>
      <c r="F41" s="224">
        <v>110000</v>
      </c>
      <c r="G41" s="235"/>
      <c r="H41" s="224">
        <f>F41+G41</f>
        <v>110000</v>
      </c>
      <c r="I41" s="224">
        <v>110000</v>
      </c>
      <c r="J41" s="235"/>
      <c r="K41" s="224">
        <f>I41+J41</f>
        <v>110000</v>
      </c>
      <c r="L41" s="228"/>
      <c r="M41" s="229"/>
      <c r="N41" s="230"/>
      <c r="O41" s="229"/>
      <c r="P41" s="230"/>
      <c r="Q41" s="229"/>
      <c r="R41" s="236"/>
      <c r="S41" s="230"/>
      <c r="T41" s="152"/>
    </row>
    <row r="42" spans="1:20" ht="12.75">
      <c r="A42" s="148"/>
      <c r="B42" s="6"/>
      <c r="C42" s="60"/>
      <c r="D42" s="69">
        <v>4430</v>
      </c>
      <c r="E42" s="38" t="s">
        <v>44</v>
      </c>
      <c r="F42" s="189">
        <v>6000</v>
      </c>
      <c r="G42" s="250"/>
      <c r="H42" s="189">
        <v>6000</v>
      </c>
      <c r="I42" s="189">
        <v>6000</v>
      </c>
      <c r="J42" s="250"/>
      <c r="K42" s="189">
        <v>6000</v>
      </c>
      <c r="L42" s="220"/>
      <c r="M42" s="221"/>
      <c r="N42" s="222"/>
      <c r="O42" s="221"/>
      <c r="P42" s="222"/>
      <c r="Q42" s="221"/>
      <c r="R42" s="251"/>
      <c r="S42" s="222"/>
      <c r="T42" s="153"/>
    </row>
    <row r="43" spans="1:20" ht="13.5" thickBot="1">
      <c r="A43" s="161"/>
      <c r="B43" s="10"/>
      <c r="C43" s="73"/>
      <c r="D43" s="60">
        <v>6050</v>
      </c>
      <c r="E43" s="22" t="s">
        <v>121</v>
      </c>
      <c r="F43" s="233">
        <v>1230000</v>
      </c>
      <c r="G43" s="237"/>
      <c r="H43" s="233">
        <v>1230000</v>
      </c>
      <c r="I43" s="233">
        <v>1230000</v>
      </c>
      <c r="J43" s="237"/>
      <c r="K43" s="233">
        <v>1230000</v>
      </c>
      <c r="L43" s="225"/>
      <c r="M43" s="226"/>
      <c r="N43" s="227"/>
      <c r="O43" s="226"/>
      <c r="P43" s="227"/>
      <c r="Q43" s="226"/>
      <c r="R43" s="225"/>
      <c r="S43" s="266"/>
      <c r="T43" s="150"/>
    </row>
    <row r="44" spans="1:20" ht="12.75" customHeight="1" thickBot="1">
      <c r="A44" s="162" t="s">
        <v>11</v>
      </c>
      <c r="B44" s="11">
        <v>700</v>
      </c>
      <c r="C44" s="98"/>
      <c r="D44" s="96"/>
      <c r="E44" s="97" t="s">
        <v>112</v>
      </c>
      <c r="F44" s="242">
        <f>SUM(F45:F45)</f>
        <v>111000</v>
      </c>
      <c r="G44" s="256"/>
      <c r="H44" s="242">
        <f>SUM(H45:H45)</f>
        <v>91000</v>
      </c>
      <c r="I44" s="242">
        <f>SUM(I45:I45)</f>
        <v>111000</v>
      </c>
      <c r="J44" s="256"/>
      <c r="K44" s="242">
        <f>SUM(K45:K45)</f>
        <v>91000</v>
      </c>
      <c r="L44" s="267"/>
      <c r="M44" s="201"/>
      <c r="N44" s="259"/>
      <c r="O44" s="201"/>
      <c r="P44" s="259"/>
      <c r="Q44" s="201"/>
      <c r="R44" s="259"/>
      <c r="S44" s="259"/>
      <c r="T44" s="102"/>
    </row>
    <row r="45" spans="1:20" ht="12.75">
      <c r="A45" s="156"/>
      <c r="B45" s="14"/>
      <c r="C45" s="57">
        <v>70005</v>
      </c>
      <c r="D45" s="69"/>
      <c r="E45" s="386" t="s">
        <v>113</v>
      </c>
      <c r="F45" s="380">
        <f>SUM(F46:F47)</f>
        <v>111000</v>
      </c>
      <c r="G45" s="387"/>
      <c r="H45" s="380">
        <f>SUM(H46:H47)</f>
        <v>91000</v>
      </c>
      <c r="I45" s="380">
        <f>SUM(I46:I47)</f>
        <v>111000</v>
      </c>
      <c r="J45" s="387"/>
      <c r="K45" s="380">
        <f>SUM(K46:K47)</f>
        <v>91000</v>
      </c>
      <c r="L45" s="220"/>
      <c r="M45" s="221"/>
      <c r="N45" s="222"/>
      <c r="O45" s="221"/>
      <c r="P45" s="222"/>
      <c r="Q45" s="221"/>
      <c r="R45" s="251"/>
      <c r="S45" s="222"/>
      <c r="T45" s="153"/>
    </row>
    <row r="46" spans="1:20" ht="12.75">
      <c r="A46" s="148"/>
      <c r="B46" s="6"/>
      <c r="C46" s="44"/>
      <c r="D46" s="67">
        <v>3030</v>
      </c>
      <c r="E46" s="39" t="s">
        <v>94</v>
      </c>
      <c r="F46" s="224">
        <v>35000</v>
      </c>
      <c r="G46" s="235">
        <v>-10000</v>
      </c>
      <c r="H46" s="224">
        <f>F46+G46</f>
        <v>25000</v>
      </c>
      <c r="I46" s="224">
        <v>35000</v>
      </c>
      <c r="J46" s="235">
        <v>-10000</v>
      </c>
      <c r="K46" s="224">
        <f>I46+J46</f>
        <v>25000</v>
      </c>
      <c r="L46" s="228"/>
      <c r="M46" s="229"/>
      <c r="N46" s="230"/>
      <c r="O46" s="229"/>
      <c r="P46" s="230"/>
      <c r="Q46" s="229"/>
      <c r="R46" s="236"/>
      <c r="S46" s="230"/>
      <c r="T46" s="152"/>
    </row>
    <row r="47" spans="1:20" ht="13.5" thickBot="1">
      <c r="A47" s="148"/>
      <c r="B47" s="6"/>
      <c r="C47" s="44"/>
      <c r="D47" s="184">
        <v>4300</v>
      </c>
      <c r="E47" s="185" t="s">
        <v>35</v>
      </c>
      <c r="F47" s="268">
        <v>76000</v>
      </c>
      <c r="G47" s="269">
        <v>-10000</v>
      </c>
      <c r="H47" s="224">
        <f>F47+G47</f>
        <v>66000</v>
      </c>
      <c r="I47" s="268">
        <v>76000</v>
      </c>
      <c r="J47" s="269">
        <v>-10000</v>
      </c>
      <c r="K47" s="224">
        <f>I47+J47</f>
        <v>66000</v>
      </c>
      <c r="L47" s="270"/>
      <c r="M47" s="271"/>
      <c r="N47" s="272"/>
      <c r="O47" s="271"/>
      <c r="P47" s="272"/>
      <c r="Q47" s="271"/>
      <c r="R47" s="273"/>
      <c r="S47" s="272"/>
      <c r="T47" s="186"/>
    </row>
    <row r="48" spans="1:20" ht="12.75" customHeight="1" thickBot="1">
      <c r="A48" s="61" t="s">
        <v>13</v>
      </c>
      <c r="B48" s="11">
        <v>710</v>
      </c>
      <c r="C48" s="63"/>
      <c r="D48" s="71"/>
      <c r="E48" s="41" t="s">
        <v>124</v>
      </c>
      <c r="F48" s="257">
        <v>84000</v>
      </c>
      <c r="G48" s="190"/>
      <c r="H48" s="257">
        <v>84000</v>
      </c>
      <c r="I48" s="257">
        <v>84000</v>
      </c>
      <c r="J48" s="190"/>
      <c r="K48" s="190">
        <v>84000</v>
      </c>
      <c r="L48" s="267"/>
      <c r="M48" s="201"/>
      <c r="N48" s="259"/>
      <c r="O48" s="201"/>
      <c r="P48" s="259"/>
      <c r="Q48" s="201"/>
      <c r="R48" s="274"/>
      <c r="S48" s="259"/>
      <c r="T48" s="102"/>
    </row>
    <row r="49" spans="1:20" ht="12.75">
      <c r="A49" s="148"/>
      <c r="B49" s="9"/>
      <c r="C49" s="66">
        <v>71004</v>
      </c>
      <c r="D49" s="19"/>
      <c r="E49" s="383" t="s">
        <v>125</v>
      </c>
      <c r="F49" s="371">
        <v>84000</v>
      </c>
      <c r="G49" s="380"/>
      <c r="H49" s="371">
        <v>84000</v>
      </c>
      <c r="I49" s="371">
        <v>84000</v>
      </c>
      <c r="J49" s="380"/>
      <c r="K49" s="380">
        <v>84000</v>
      </c>
      <c r="L49" s="275"/>
      <c r="M49" s="226"/>
      <c r="N49" s="227"/>
      <c r="O49" s="226"/>
      <c r="P49" s="227"/>
      <c r="Q49" s="226"/>
      <c r="R49" s="238"/>
      <c r="S49" s="227"/>
      <c r="T49" s="159"/>
    </row>
    <row r="50" spans="1:20" ht="13.5" thickBot="1">
      <c r="A50" s="161"/>
      <c r="B50" s="10"/>
      <c r="C50" s="73"/>
      <c r="D50" s="89">
        <v>4300</v>
      </c>
      <c r="E50" s="95" t="s">
        <v>35</v>
      </c>
      <c r="F50" s="276">
        <v>84000</v>
      </c>
      <c r="G50" s="268"/>
      <c r="H50" s="276">
        <v>84000</v>
      </c>
      <c r="I50" s="276">
        <v>84000</v>
      </c>
      <c r="J50" s="268"/>
      <c r="K50" s="276">
        <v>84000</v>
      </c>
      <c r="L50" s="277"/>
      <c r="M50" s="271"/>
      <c r="N50" s="272"/>
      <c r="O50" s="271"/>
      <c r="P50" s="272"/>
      <c r="Q50" s="272"/>
      <c r="R50" s="278"/>
      <c r="S50" s="277"/>
      <c r="T50" s="163"/>
    </row>
    <row r="51" spans="1:20" ht="12" customHeight="1" thickBot="1">
      <c r="A51" s="164" t="s">
        <v>14</v>
      </c>
      <c r="B51" s="91">
        <v>750</v>
      </c>
      <c r="C51" s="92"/>
      <c r="D51" s="93"/>
      <c r="E51" s="94" t="s">
        <v>91</v>
      </c>
      <c r="F51" s="190">
        <f aca="true" t="shared" si="7" ref="F51:K51">SUM(F52,F56,F63,F85,F88)</f>
        <v>1754000</v>
      </c>
      <c r="G51" s="190">
        <f t="shared" si="7"/>
        <v>43500</v>
      </c>
      <c r="H51" s="190">
        <f t="shared" si="7"/>
        <v>1797500</v>
      </c>
      <c r="I51" s="190">
        <f t="shared" si="7"/>
        <v>1692800</v>
      </c>
      <c r="J51" s="190">
        <f t="shared" si="7"/>
        <v>43500</v>
      </c>
      <c r="K51" s="257">
        <f t="shared" si="7"/>
        <v>1736300</v>
      </c>
      <c r="L51" s="279">
        <f>SUM(L52:L52)</f>
        <v>61200</v>
      </c>
      <c r="M51" s="190">
        <f>SUM(M52,M56,M63,M85,M88)</f>
        <v>0</v>
      </c>
      <c r="N51" s="280">
        <f>SUM(N52:N52)</f>
        <v>61200</v>
      </c>
      <c r="O51" s="281"/>
      <c r="P51" s="282"/>
      <c r="Q51" s="283"/>
      <c r="R51" s="284"/>
      <c r="S51" s="285"/>
      <c r="T51" s="165"/>
    </row>
    <row r="52" spans="1:20" ht="12.75">
      <c r="A52" s="148"/>
      <c r="B52" s="9"/>
      <c r="C52" s="57">
        <v>75011</v>
      </c>
      <c r="D52" s="69"/>
      <c r="E52" s="372" t="s">
        <v>12</v>
      </c>
      <c r="F52" s="373">
        <f>SUM(F53:F55)</f>
        <v>61200</v>
      </c>
      <c r="G52" s="387"/>
      <c r="H52" s="373">
        <f>SUM(H53:H55)</f>
        <v>61200</v>
      </c>
      <c r="I52" s="387"/>
      <c r="J52" s="373"/>
      <c r="K52" s="387"/>
      <c r="L52" s="373">
        <f>SUM(L53:L55)</f>
        <v>61200</v>
      </c>
      <c r="M52" s="387"/>
      <c r="N52" s="373">
        <f>SUM(N53:N55)</f>
        <v>61200</v>
      </c>
      <c r="O52" s="286"/>
      <c r="P52" s="220"/>
      <c r="Q52" s="286"/>
      <c r="R52" s="287"/>
      <c r="S52" s="220"/>
      <c r="T52" s="149"/>
    </row>
    <row r="53" spans="1:20" ht="12.75">
      <c r="A53" s="148"/>
      <c r="B53" s="6"/>
      <c r="C53" s="60"/>
      <c r="D53" s="19">
        <v>4010</v>
      </c>
      <c r="E53" s="37" t="s">
        <v>92</v>
      </c>
      <c r="F53" s="233">
        <v>46500</v>
      </c>
      <c r="G53" s="237"/>
      <c r="H53" s="233">
        <v>46500</v>
      </c>
      <c r="I53" s="237"/>
      <c r="J53" s="233"/>
      <c r="K53" s="237"/>
      <c r="L53" s="233">
        <v>46500</v>
      </c>
      <c r="M53" s="237"/>
      <c r="N53" s="231">
        <f>L53+M53</f>
        <v>46500</v>
      </c>
      <c r="O53" s="266"/>
      <c r="P53" s="225"/>
      <c r="Q53" s="266"/>
      <c r="R53" s="238"/>
      <c r="S53" s="227"/>
      <c r="T53" s="159"/>
    </row>
    <row r="54" spans="1:20" ht="12.75">
      <c r="A54" s="148"/>
      <c r="B54" s="6"/>
      <c r="C54" s="60"/>
      <c r="D54" s="67">
        <v>4110</v>
      </c>
      <c r="E54" s="39" t="s">
        <v>126</v>
      </c>
      <c r="F54" s="224">
        <v>13200</v>
      </c>
      <c r="G54" s="235"/>
      <c r="H54" s="224">
        <v>13200</v>
      </c>
      <c r="I54" s="235"/>
      <c r="J54" s="224"/>
      <c r="K54" s="235"/>
      <c r="L54" s="224">
        <v>13200</v>
      </c>
      <c r="M54" s="235"/>
      <c r="N54" s="231">
        <f>L54+M54</f>
        <v>13200</v>
      </c>
      <c r="O54" s="288"/>
      <c r="P54" s="228"/>
      <c r="Q54" s="288"/>
      <c r="R54" s="236"/>
      <c r="S54" s="230"/>
      <c r="T54" s="152"/>
    </row>
    <row r="55" spans="1:20" ht="12.75">
      <c r="A55" s="148"/>
      <c r="B55" s="6"/>
      <c r="C55" s="44"/>
      <c r="D55" s="19">
        <v>4120</v>
      </c>
      <c r="E55" s="37" t="s">
        <v>93</v>
      </c>
      <c r="F55" s="224">
        <v>1500</v>
      </c>
      <c r="G55" s="224"/>
      <c r="H55" s="224">
        <v>1500</v>
      </c>
      <c r="I55" s="235"/>
      <c r="J55" s="224"/>
      <c r="K55" s="235"/>
      <c r="L55" s="224">
        <v>1500</v>
      </c>
      <c r="M55" s="237"/>
      <c r="N55" s="231">
        <f>L55+M55</f>
        <v>1500</v>
      </c>
      <c r="O55" s="266"/>
      <c r="P55" s="225"/>
      <c r="Q55" s="266"/>
      <c r="R55" s="238"/>
      <c r="S55" s="227"/>
      <c r="T55" s="159"/>
    </row>
    <row r="56" spans="1:20" ht="12.75">
      <c r="A56" s="148"/>
      <c r="B56" s="9"/>
      <c r="C56" s="58">
        <v>75022</v>
      </c>
      <c r="D56" s="67"/>
      <c r="E56" s="374" t="s">
        <v>41</v>
      </c>
      <c r="F56" s="373">
        <f aca="true" t="shared" si="8" ref="F56:K56">SUM(F57:F62)</f>
        <v>135000</v>
      </c>
      <c r="G56" s="373">
        <f t="shared" si="8"/>
        <v>0</v>
      </c>
      <c r="H56" s="373">
        <f t="shared" si="8"/>
        <v>135000</v>
      </c>
      <c r="I56" s="373">
        <f t="shared" si="8"/>
        <v>135000</v>
      </c>
      <c r="J56" s="373">
        <f t="shared" si="8"/>
        <v>0</v>
      </c>
      <c r="K56" s="373">
        <f t="shared" si="8"/>
        <v>135000</v>
      </c>
      <c r="L56" s="189"/>
      <c r="M56" s="235"/>
      <c r="N56" s="224"/>
      <c r="O56" s="288"/>
      <c r="P56" s="228"/>
      <c r="Q56" s="288"/>
      <c r="R56" s="236"/>
      <c r="S56" s="230"/>
      <c r="T56" s="152"/>
    </row>
    <row r="57" spans="1:20" ht="12.75">
      <c r="A57" s="148"/>
      <c r="B57" s="6"/>
      <c r="C57" s="60"/>
      <c r="D57" s="67">
        <v>3030</v>
      </c>
      <c r="E57" s="39" t="s">
        <v>94</v>
      </c>
      <c r="F57" s="224">
        <v>115000</v>
      </c>
      <c r="G57" s="235">
        <v>-2000</v>
      </c>
      <c r="H57" s="224">
        <f aca="true" t="shared" si="9" ref="H57:H62">F57+G57</f>
        <v>113000</v>
      </c>
      <c r="I57" s="224">
        <v>115000</v>
      </c>
      <c r="J57" s="235">
        <v>-2000</v>
      </c>
      <c r="K57" s="224">
        <f aca="true" t="shared" si="10" ref="K57:K62">I57+J57</f>
        <v>113000</v>
      </c>
      <c r="L57" s="224"/>
      <c r="M57" s="235"/>
      <c r="N57" s="224"/>
      <c r="O57" s="288"/>
      <c r="P57" s="228"/>
      <c r="Q57" s="288"/>
      <c r="R57" s="236"/>
      <c r="S57" s="230"/>
      <c r="T57" s="152"/>
    </row>
    <row r="58" spans="1:20" ht="12.75">
      <c r="A58" s="148"/>
      <c r="B58" s="6"/>
      <c r="C58" s="60"/>
      <c r="D58" s="19">
        <v>4210</v>
      </c>
      <c r="E58" s="38" t="s">
        <v>122</v>
      </c>
      <c r="F58" s="233">
        <v>10000</v>
      </c>
      <c r="G58" s="237">
        <v>-1000</v>
      </c>
      <c r="H58" s="224">
        <f t="shared" si="9"/>
        <v>9000</v>
      </c>
      <c r="I58" s="233">
        <v>10000</v>
      </c>
      <c r="J58" s="237">
        <v>-1000</v>
      </c>
      <c r="K58" s="224">
        <f t="shared" si="10"/>
        <v>9000</v>
      </c>
      <c r="L58" s="233"/>
      <c r="M58" s="237"/>
      <c r="N58" s="233"/>
      <c r="O58" s="266"/>
      <c r="P58" s="225"/>
      <c r="Q58" s="266"/>
      <c r="R58" s="238"/>
      <c r="S58" s="227"/>
      <c r="T58" s="159"/>
    </row>
    <row r="59" spans="1:20" ht="12.75">
      <c r="A59" s="148"/>
      <c r="B59" s="6"/>
      <c r="C59" s="60"/>
      <c r="D59" s="67">
        <v>4300</v>
      </c>
      <c r="E59" s="39" t="s">
        <v>35</v>
      </c>
      <c r="F59" s="224">
        <v>7000</v>
      </c>
      <c r="G59" s="235">
        <v>4000</v>
      </c>
      <c r="H59" s="224">
        <f t="shared" si="9"/>
        <v>11000</v>
      </c>
      <c r="I59" s="224">
        <v>7000</v>
      </c>
      <c r="J59" s="235">
        <v>4000</v>
      </c>
      <c r="K59" s="224">
        <f t="shared" si="10"/>
        <v>11000</v>
      </c>
      <c r="L59" s="228"/>
      <c r="M59" s="288"/>
      <c r="N59" s="228"/>
      <c r="O59" s="288"/>
      <c r="P59" s="228"/>
      <c r="Q59" s="288"/>
      <c r="R59" s="236"/>
      <c r="S59" s="230"/>
      <c r="T59" s="152"/>
    </row>
    <row r="60" spans="1:20" ht="12.75">
      <c r="A60" s="148"/>
      <c r="B60" s="6"/>
      <c r="C60" s="44"/>
      <c r="D60" s="15">
        <v>4410</v>
      </c>
      <c r="E60" s="40" t="s">
        <v>42</v>
      </c>
      <c r="F60" s="253">
        <v>1000</v>
      </c>
      <c r="G60" s="262">
        <v>-100</v>
      </c>
      <c r="H60" s="224">
        <f t="shared" si="9"/>
        <v>900</v>
      </c>
      <c r="I60" s="253">
        <v>1000</v>
      </c>
      <c r="J60" s="262">
        <v>-100</v>
      </c>
      <c r="K60" s="224">
        <f t="shared" si="10"/>
        <v>900</v>
      </c>
      <c r="L60" s="289"/>
      <c r="M60" s="290"/>
      <c r="N60" s="289"/>
      <c r="O60" s="290"/>
      <c r="P60" s="289"/>
      <c r="Q60" s="290"/>
      <c r="R60" s="254"/>
      <c r="S60" s="255"/>
      <c r="T60" s="158"/>
    </row>
    <row r="61" spans="1:20" ht="12.75">
      <c r="A61" s="148"/>
      <c r="B61" s="6"/>
      <c r="C61" s="44"/>
      <c r="D61" s="15">
        <v>4420</v>
      </c>
      <c r="E61" s="40" t="s">
        <v>127</v>
      </c>
      <c r="F61" s="253">
        <v>2000</v>
      </c>
      <c r="G61" s="262">
        <v>-2000</v>
      </c>
      <c r="H61" s="224">
        <f t="shared" si="9"/>
        <v>0</v>
      </c>
      <c r="I61" s="253">
        <v>2000</v>
      </c>
      <c r="J61" s="262">
        <v>-2000</v>
      </c>
      <c r="K61" s="224">
        <f t="shared" si="10"/>
        <v>0</v>
      </c>
      <c r="L61" s="289"/>
      <c r="M61" s="290"/>
      <c r="N61" s="289"/>
      <c r="O61" s="290"/>
      <c r="P61" s="289"/>
      <c r="Q61" s="290"/>
      <c r="R61" s="254"/>
      <c r="S61" s="255"/>
      <c r="T61" s="158"/>
    </row>
    <row r="62" spans="1:20" ht="12.75">
      <c r="A62" s="148"/>
      <c r="B62" s="6"/>
      <c r="C62" s="44"/>
      <c r="D62" s="15">
        <v>4700</v>
      </c>
      <c r="E62" s="40" t="s">
        <v>66</v>
      </c>
      <c r="F62" s="253">
        <v>0</v>
      </c>
      <c r="G62" s="262">
        <v>1100</v>
      </c>
      <c r="H62" s="224">
        <f t="shared" si="9"/>
        <v>1100</v>
      </c>
      <c r="I62" s="253">
        <v>0</v>
      </c>
      <c r="J62" s="262">
        <v>1100</v>
      </c>
      <c r="K62" s="224">
        <f t="shared" si="10"/>
        <v>1100</v>
      </c>
      <c r="L62" s="289"/>
      <c r="M62" s="290"/>
      <c r="N62" s="289"/>
      <c r="O62" s="290"/>
      <c r="P62" s="289"/>
      <c r="Q62" s="290"/>
      <c r="R62" s="254"/>
      <c r="S62" s="255"/>
      <c r="T62" s="158"/>
    </row>
    <row r="63" spans="1:20" ht="12.75">
      <c r="A63" s="148"/>
      <c r="B63" s="9"/>
      <c r="C63" s="58">
        <v>75023</v>
      </c>
      <c r="D63" s="67"/>
      <c r="E63" s="374" t="s">
        <v>128</v>
      </c>
      <c r="F63" s="376">
        <f aca="true" t="shared" si="11" ref="F63:K63">SUM(F64:F84)</f>
        <v>1398000</v>
      </c>
      <c r="G63" s="376">
        <f t="shared" si="11"/>
        <v>48500</v>
      </c>
      <c r="H63" s="376">
        <f t="shared" si="11"/>
        <v>1446500</v>
      </c>
      <c r="I63" s="376">
        <f t="shared" si="11"/>
        <v>1398000</v>
      </c>
      <c r="J63" s="376">
        <f t="shared" si="11"/>
        <v>48500</v>
      </c>
      <c r="K63" s="376">
        <f t="shared" si="11"/>
        <v>1446500</v>
      </c>
      <c r="L63" s="228"/>
      <c r="M63" s="288"/>
      <c r="N63" s="228"/>
      <c r="O63" s="211"/>
      <c r="P63" s="213"/>
      <c r="Q63" s="213"/>
      <c r="R63" s="236"/>
      <c r="S63" s="230"/>
      <c r="T63" s="152"/>
    </row>
    <row r="64" spans="1:20" ht="12.75">
      <c r="A64" s="148"/>
      <c r="B64" s="6"/>
      <c r="C64" s="60"/>
      <c r="D64" s="133">
        <v>3020</v>
      </c>
      <c r="E64" s="179" t="s">
        <v>129</v>
      </c>
      <c r="F64" s="189">
        <v>16250</v>
      </c>
      <c r="G64" s="250">
        <v>750</v>
      </c>
      <c r="H64" s="224">
        <f aca="true" t="shared" si="12" ref="H64:H100">F64+G64</f>
        <v>17000</v>
      </c>
      <c r="I64" s="189">
        <v>16250</v>
      </c>
      <c r="J64" s="250">
        <v>750</v>
      </c>
      <c r="K64" s="224">
        <f aca="true" t="shared" si="13" ref="K64:K100">I64+J64</f>
        <v>17000</v>
      </c>
      <c r="L64" s="220"/>
      <c r="M64" s="286"/>
      <c r="N64" s="220"/>
      <c r="O64" s="286"/>
      <c r="P64" s="220"/>
      <c r="Q64" s="286"/>
      <c r="R64" s="251"/>
      <c r="S64" s="222"/>
      <c r="T64" s="153"/>
    </row>
    <row r="65" spans="1:20" ht="12.75">
      <c r="A65" s="148"/>
      <c r="B65" s="6"/>
      <c r="C65" s="60"/>
      <c r="D65" s="67">
        <v>4010</v>
      </c>
      <c r="E65" s="20" t="s">
        <v>92</v>
      </c>
      <c r="F65" s="224">
        <v>790000</v>
      </c>
      <c r="G65" s="235"/>
      <c r="H65" s="224">
        <f t="shared" si="12"/>
        <v>790000</v>
      </c>
      <c r="I65" s="224">
        <v>790000</v>
      </c>
      <c r="J65" s="235"/>
      <c r="K65" s="224">
        <f t="shared" si="13"/>
        <v>790000</v>
      </c>
      <c r="L65" s="228"/>
      <c r="M65" s="288"/>
      <c r="N65" s="228"/>
      <c r="O65" s="288"/>
      <c r="P65" s="228"/>
      <c r="Q65" s="288"/>
      <c r="R65" s="236"/>
      <c r="S65" s="230"/>
      <c r="T65" s="152"/>
    </row>
    <row r="66" spans="1:20" ht="12.75">
      <c r="A66" s="148"/>
      <c r="B66" s="6"/>
      <c r="C66" s="60"/>
      <c r="D66" s="19">
        <v>4040</v>
      </c>
      <c r="E66" s="37" t="s">
        <v>130</v>
      </c>
      <c r="F66" s="233">
        <v>56932</v>
      </c>
      <c r="G66" s="237"/>
      <c r="H66" s="224">
        <f t="shared" si="12"/>
        <v>56932</v>
      </c>
      <c r="I66" s="233">
        <v>56932</v>
      </c>
      <c r="J66" s="237"/>
      <c r="K66" s="224">
        <f t="shared" si="13"/>
        <v>56932</v>
      </c>
      <c r="L66" s="225"/>
      <c r="M66" s="266"/>
      <c r="N66" s="225"/>
      <c r="O66" s="266"/>
      <c r="P66" s="225"/>
      <c r="Q66" s="266"/>
      <c r="R66" s="238"/>
      <c r="S66" s="227"/>
      <c r="T66" s="159"/>
    </row>
    <row r="67" spans="1:20" ht="12.75">
      <c r="A67" s="148"/>
      <c r="B67" s="6"/>
      <c r="C67" s="60"/>
      <c r="D67" s="67">
        <v>4110</v>
      </c>
      <c r="E67" s="39" t="s">
        <v>126</v>
      </c>
      <c r="F67" s="224">
        <v>150000</v>
      </c>
      <c r="G67" s="235"/>
      <c r="H67" s="224">
        <f t="shared" si="12"/>
        <v>150000</v>
      </c>
      <c r="I67" s="224">
        <v>150000</v>
      </c>
      <c r="J67" s="235"/>
      <c r="K67" s="224">
        <f t="shared" si="13"/>
        <v>150000</v>
      </c>
      <c r="L67" s="228"/>
      <c r="M67" s="288"/>
      <c r="N67" s="228"/>
      <c r="O67" s="288"/>
      <c r="P67" s="228"/>
      <c r="Q67" s="288"/>
      <c r="R67" s="236"/>
      <c r="S67" s="230"/>
      <c r="T67" s="152"/>
    </row>
    <row r="68" spans="1:20" ht="12.75">
      <c r="A68" s="148"/>
      <c r="B68" s="6"/>
      <c r="C68" s="60"/>
      <c r="D68" s="69">
        <v>4120</v>
      </c>
      <c r="E68" s="37" t="s">
        <v>93</v>
      </c>
      <c r="F68" s="189">
        <v>20000</v>
      </c>
      <c r="G68" s="250"/>
      <c r="H68" s="224">
        <f t="shared" si="12"/>
        <v>20000</v>
      </c>
      <c r="I68" s="189">
        <v>20000</v>
      </c>
      <c r="J68" s="250"/>
      <c r="K68" s="224">
        <f t="shared" si="13"/>
        <v>20000</v>
      </c>
      <c r="L68" s="220"/>
      <c r="M68" s="286"/>
      <c r="N68" s="220"/>
      <c r="O68" s="286"/>
      <c r="P68" s="220"/>
      <c r="Q68" s="286"/>
      <c r="R68" s="251"/>
      <c r="S68" s="222"/>
      <c r="T68" s="153"/>
    </row>
    <row r="69" spans="1:20" ht="12.75">
      <c r="A69" s="148"/>
      <c r="B69" s="6"/>
      <c r="C69" s="60"/>
      <c r="D69" s="19">
        <v>4170</v>
      </c>
      <c r="E69" s="20" t="s">
        <v>131</v>
      </c>
      <c r="F69" s="291">
        <v>6000</v>
      </c>
      <c r="G69" s="224"/>
      <c r="H69" s="224">
        <f t="shared" si="12"/>
        <v>6000</v>
      </c>
      <c r="I69" s="291">
        <v>6000</v>
      </c>
      <c r="J69" s="224"/>
      <c r="K69" s="224">
        <f t="shared" si="13"/>
        <v>6000</v>
      </c>
      <c r="L69" s="225"/>
      <c r="M69" s="266"/>
      <c r="N69" s="225"/>
      <c r="O69" s="266"/>
      <c r="P69" s="225"/>
      <c r="Q69" s="266"/>
      <c r="R69" s="238"/>
      <c r="S69" s="227"/>
      <c r="T69" s="159"/>
    </row>
    <row r="70" spans="1:20" ht="12.75">
      <c r="A70" s="148"/>
      <c r="B70" s="6"/>
      <c r="C70" s="60"/>
      <c r="D70" s="67">
        <v>4210</v>
      </c>
      <c r="E70" s="38" t="s">
        <v>122</v>
      </c>
      <c r="F70" s="224">
        <v>85100</v>
      </c>
      <c r="G70" s="264">
        <v>5900</v>
      </c>
      <c r="H70" s="224">
        <f t="shared" si="12"/>
        <v>91000</v>
      </c>
      <c r="I70" s="224">
        <v>85100</v>
      </c>
      <c r="J70" s="264">
        <v>5900</v>
      </c>
      <c r="K70" s="224">
        <f t="shared" si="13"/>
        <v>91000</v>
      </c>
      <c r="L70" s="228"/>
      <c r="M70" s="288"/>
      <c r="N70" s="228"/>
      <c r="O70" s="288"/>
      <c r="P70" s="228"/>
      <c r="Q70" s="288"/>
      <c r="R70" s="236"/>
      <c r="S70" s="230"/>
      <c r="T70" s="152"/>
    </row>
    <row r="71" spans="1:20" ht="12.75">
      <c r="A71" s="148"/>
      <c r="B71" s="6"/>
      <c r="C71" s="60"/>
      <c r="D71" s="19">
        <v>4260</v>
      </c>
      <c r="E71" s="37" t="s">
        <v>43</v>
      </c>
      <c r="F71" s="233">
        <v>26000</v>
      </c>
      <c r="G71" s="237"/>
      <c r="H71" s="224">
        <f t="shared" si="12"/>
        <v>26000</v>
      </c>
      <c r="I71" s="233">
        <v>26000</v>
      </c>
      <c r="J71" s="237"/>
      <c r="K71" s="224">
        <f t="shared" si="13"/>
        <v>26000</v>
      </c>
      <c r="L71" s="225"/>
      <c r="M71" s="266"/>
      <c r="N71" s="225"/>
      <c r="O71" s="266"/>
      <c r="P71" s="225"/>
      <c r="Q71" s="266"/>
      <c r="R71" s="238"/>
      <c r="S71" s="227"/>
      <c r="T71" s="159"/>
    </row>
    <row r="72" spans="1:20" ht="12.75">
      <c r="A72" s="148"/>
      <c r="B72" s="6"/>
      <c r="C72" s="60"/>
      <c r="D72" s="15">
        <v>4270</v>
      </c>
      <c r="E72" s="40" t="s">
        <v>40</v>
      </c>
      <c r="F72" s="253">
        <v>8000</v>
      </c>
      <c r="G72" s="262">
        <v>-750</v>
      </c>
      <c r="H72" s="224">
        <f t="shared" si="12"/>
        <v>7250</v>
      </c>
      <c r="I72" s="253">
        <v>8000</v>
      </c>
      <c r="J72" s="262">
        <v>-750</v>
      </c>
      <c r="K72" s="224">
        <f t="shared" si="13"/>
        <v>7250</v>
      </c>
      <c r="L72" s="289"/>
      <c r="M72" s="290"/>
      <c r="N72" s="289"/>
      <c r="O72" s="290"/>
      <c r="P72" s="289"/>
      <c r="Q72" s="290"/>
      <c r="R72" s="254"/>
      <c r="S72" s="255"/>
      <c r="T72" s="158"/>
    </row>
    <row r="73" spans="1:20" ht="12.75">
      <c r="A73" s="148"/>
      <c r="B73" s="6"/>
      <c r="C73" s="60"/>
      <c r="D73" s="67">
        <v>4300</v>
      </c>
      <c r="E73" s="39" t="s">
        <v>35</v>
      </c>
      <c r="F73" s="224">
        <v>89400</v>
      </c>
      <c r="G73" s="235">
        <v>35718</v>
      </c>
      <c r="H73" s="224">
        <f t="shared" si="12"/>
        <v>125118</v>
      </c>
      <c r="I73" s="224">
        <v>89400</v>
      </c>
      <c r="J73" s="235">
        <v>35718</v>
      </c>
      <c r="K73" s="224">
        <f t="shared" si="13"/>
        <v>125118</v>
      </c>
      <c r="L73" s="228"/>
      <c r="M73" s="288"/>
      <c r="N73" s="228"/>
      <c r="O73" s="288"/>
      <c r="P73" s="228"/>
      <c r="Q73" s="288"/>
      <c r="R73" s="236"/>
      <c r="S73" s="230"/>
      <c r="T73" s="152"/>
    </row>
    <row r="74" spans="1:20" ht="12.75">
      <c r="A74" s="148"/>
      <c r="B74" s="6"/>
      <c r="C74" s="60"/>
      <c r="D74" s="69">
        <v>4350</v>
      </c>
      <c r="E74" s="38" t="s">
        <v>132</v>
      </c>
      <c r="F74" s="189">
        <v>10000</v>
      </c>
      <c r="G74" s="250">
        <v>-1000</v>
      </c>
      <c r="H74" s="224">
        <f t="shared" si="12"/>
        <v>9000</v>
      </c>
      <c r="I74" s="189">
        <v>10000</v>
      </c>
      <c r="J74" s="250">
        <v>-1000</v>
      </c>
      <c r="K74" s="224">
        <f t="shared" si="13"/>
        <v>9000</v>
      </c>
      <c r="L74" s="220"/>
      <c r="M74" s="286"/>
      <c r="N74" s="220"/>
      <c r="O74" s="286"/>
      <c r="P74" s="220"/>
      <c r="Q74" s="286"/>
      <c r="R74" s="251"/>
      <c r="S74" s="222"/>
      <c r="T74" s="153"/>
    </row>
    <row r="75" spans="1:20" ht="12.75">
      <c r="A75" s="148"/>
      <c r="B75" s="6"/>
      <c r="C75" s="60"/>
      <c r="D75" s="69">
        <v>4360</v>
      </c>
      <c r="E75" s="38" t="s">
        <v>133</v>
      </c>
      <c r="F75" s="189">
        <v>8000</v>
      </c>
      <c r="G75" s="250">
        <v>2000</v>
      </c>
      <c r="H75" s="224">
        <f t="shared" si="12"/>
        <v>10000</v>
      </c>
      <c r="I75" s="189">
        <v>8000</v>
      </c>
      <c r="J75" s="250">
        <v>2000</v>
      </c>
      <c r="K75" s="224">
        <f t="shared" si="13"/>
        <v>10000</v>
      </c>
      <c r="L75" s="220"/>
      <c r="M75" s="286"/>
      <c r="N75" s="220"/>
      <c r="O75" s="286"/>
      <c r="P75" s="220"/>
      <c r="Q75" s="286"/>
      <c r="R75" s="251"/>
      <c r="S75" s="222"/>
      <c r="T75" s="153"/>
    </row>
    <row r="76" spans="1:20" ht="12.75">
      <c r="A76" s="148"/>
      <c r="B76" s="6"/>
      <c r="C76" s="60"/>
      <c r="D76" s="69">
        <v>4370</v>
      </c>
      <c r="E76" s="38" t="s">
        <v>134</v>
      </c>
      <c r="F76" s="189">
        <v>6000</v>
      </c>
      <c r="G76" s="250">
        <v>-1000</v>
      </c>
      <c r="H76" s="224">
        <f t="shared" si="12"/>
        <v>5000</v>
      </c>
      <c r="I76" s="189">
        <v>6000</v>
      </c>
      <c r="J76" s="250">
        <v>-1000</v>
      </c>
      <c r="K76" s="224">
        <f t="shared" si="13"/>
        <v>5000</v>
      </c>
      <c r="L76" s="220"/>
      <c r="M76" s="286"/>
      <c r="N76" s="220"/>
      <c r="O76" s="286"/>
      <c r="P76" s="220"/>
      <c r="Q76" s="286"/>
      <c r="R76" s="251"/>
      <c r="S76" s="222"/>
      <c r="T76" s="153"/>
    </row>
    <row r="77" spans="1:20" ht="12.75">
      <c r="A77" s="148"/>
      <c r="B77" s="6"/>
      <c r="C77" s="60"/>
      <c r="D77" s="69">
        <v>4410</v>
      </c>
      <c r="E77" s="38" t="s">
        <v>42</v>
      </c>
      <c r="F77" s="189">
        <v>13000</v>
      </c>
      <c r="G77" s="250"/>
      <c r="H77" s="224">
        <f t="shared" si="12"/>
        <v>13000</v>
      </c>
      <c r="I77" s="189">
        <v>13000</v>
      </c>
      <c r="J77" s="250"/>
      <c r="K77" s="224">
        <f t="shared" si="13"/>
        <v>13000</v>
      </c>
      <c r="L77" s="220"/>
      <c r="M77" s="286"/>
      <c r="N77" s="220"/>
      <c r="O77" s="286"/>
      <c r="P77" s="220"/>
      <c r="Q77" s="286"/>
      <c r="R77" s="251"/>
      <c r="S77" s="222"/>
      <c r="T77" s="153"/>
    </row>
    <row r="78" spans="1:20" ht="12.75">
      <c r="A78" s="148"/>
      <c r="B78" s="6"/>
      <c r="C78" s="60"/>
      <c r="D78" s="67">
        <v>4420</v>
      </c>
      <c r="E78" s="38" t="s">
        <v>127</v>
      </c>
      <c r="F78" s="224">
        <v>2000</v>
      </c>
      <c r="G78" s="235">
        <v>-2000</v>
      </c>
      <c r="H78" s="224">
        <f t="shared" si="12"/>
        <v>0</v>
      </c>
      <c r="I78" s="224">
        <v>2000</v>
      </c>
      <c r="J78" s="235">
        <v>-2000</v>
      </c>
      <c r="K78" s="224">
        <f t="shared" si="13"/>
        <v>0</v>
      </c>
      <c r="L78" s="228"/>
      <c r="M78" s="288"/>
      <c r="N78" s="228"/>
      <c r="O78" s="288"/>
      <c r="P78" s="228"/>
      <c r="Q78" s="288"/>
      <c r="R78" s="236"/>
      <c r="S78" s="230"/>
      <c r="T78" s="152"/>
    </row>
    <row r="79" spans="1:20" ht="12.75">
      <c r="A79" s="148"/>
      <c r="B79" s="6"/>
      <c r="C79" s="60"/>
      <c r="D79" s="19">
        <v>4430</v>
      </c>
      <c r="E79" s="37" t="s">
        <v>44</v>
      </c>
      <c r="F79" s="233">
        <v>30000</v>
      </c>
      <c r="G79" s="237">
        <v>3000</v>
      </c>
      <c r="H79" s="224">
        <f t="shared" si="12"/>
        <v>33000</v>
      </c>
      <c r="I79" s="233">
        <v>30000</v>
      </c>
      <c r="J79" s="237">
        <v>3000</v>
      </c>
      <c r="K79" s="224">
        <f t="shared" si="13"/>
        <v>33000</v>
      </c>
      <c r="L79" s="225"/>
      <c r="M79" s="266"/>
      <c r="N79" s="225"/>
      <c r="O79" s="266"/>
      <c r="P79" s="225"/>
      <c r="Q79" s="266"/>
      <c r="R79" s="238"/>
      <c r="S79" s="227"/>
      <c r="T79" s="159"/>
    </row>
    <row r="80" spans="1:20" ht="12.75">
      <c r="A80" s="148"/>
      <c r="B80" s="6"/>
      <c r="C80" s="60"/>
      <c r="D80" s="15">
        <v>4440</v>
      </c>
      <c r="E80" s="40" t="s">
        <v>135</v>
      </c>
      <c r="F80" s="253">
        <v>17000</v>
      </c>
      <c r="G80" s="262"/>
      <c r="H80" s="224">
        <f t="shared" si="12"/>
        <v>17000</v>
      </c>
      <c r="I80" s="253">
        <v>17000</v>
      </c>
      <c r="J80" s="262"/>
      <c r="K80" s="224">
        <f t="shared" si="13"/>
        <v>17000</v>
      </c>
      <c r="L80" s="289"/>
      <c r="M80" s="290"/>
      <c r="N80" s="289"/>
      <c r="O80" s="290"/>
      <c r="P80" s="289"/>
      <c r="Q80" s="290"/>
      <c r="R80" s="254"/>
      <c r="S80" s="255"/>
      <c r="T80" s="158"/>
    </row>
    <row r="81" spans="1:20" ht="12.75">
      <c r="A81" s="148"/>
      <c r="B81" s="6"/>
      <c r="C81" s="44"/>
      <c r="D81" s="15">
        <v>4610</v>
      </c>
      <c r="E81" s="40" t="s">
        <v>144</v>
      </c>
      <c r="F81" s="253">
        <v>1000</v>
      </c>
      <c r="G81" s="262">
        <v>-500</v>
      </c>
      <c r="H81" s="224">
        <f t="shared" si="12"/>
        <v>500</v>
      </c>
      <c r="I81" s="253">
        <v>1000</v>
      </c>
      <c r="J81" s="262">
        <v>-500</v>
      </c>
      <c r="K81" s="224">
        <f t="shared" si="13"/>
        <v>500</v>
      </c>
      <c r="L81" s="289"/>
      <c r="M81" s="290"/>
      <c r="N81" s="289"/>
      <c r="O81" s="290"/>
      <c r="P81" s="289"/>
      <c r="Q81" s="290"/>
      <c r="R81" s="254"/>
      <c r="S81" s="255"/>
      <c r="T81" s="158"/>
    </row>
    <row r="82" spans="1:20" ht="12.75">
      <c r="A82" s="148"/>
      <c r="B82" s="6"/>
      <c r="C82" s="44"/>
      <c r="D82" s="15">
        <v>4700</v>
      </c>
      <c r="E82" s="40" t="s">
        <v>66</v>
      </c>
      <c r="F82" s="253">
        <v>8318</v>
      </c>
      <c r="G82" s="262">
        <v>1682</v>
      </c>
      <c r="H82" s="224">
        <f t="shared" si="12"/>
        <v>10000</v>
      </c>
      <c r="I82" s="253">
        <v>8318</v>
      </c>
      <c r="J82" s="262">
        <v>1682</v>
      </c>
      <c r="K82" s="224">
        <f t="shared" si="13"/>
        <v>10000</v>
      </c>
      <c r="L82" s="289"/>
      <c r="M82" s="290"/>
      <c r="N82" s="289"/>
      <c r="O82" s="290"/>
      <c r="P82" s="289"/>
      <c r="Q82" s="290"/>
      <c r="R82" s="254"/>
      <c r="S82" s="255"/>
      <c r="T82" s="158"/>
    </row>
    <row r="83" spans="1:20" ht="12.75">
      <c r="A83" s="148"/>
      <c r="B83" s="6"/>
      <c r="C83" s="44"/>
      <c r="D83" s="15">
        <v>4750</v>
      </c>
      <c r="E83" s="40" t="s">
        <v>136</v>
      </c>
      <c r="F83" s="253">
        <v>25000</v>
      </c>
      <c r="G83" s="262">
        <v>3700</v>
      </c>
      <c r="H83" s="224">
        <f t="shared" si="12"/>
        <v>28700</v>
      </c>
      <c r="I83" s="253">
        <v>25000</v>
      </c>
      <c r="J83" s="262">
        <v>3700</v>
      </c>
      <c r="K83" s="224">
        <f t="shared" si="13"/>
        <v>28700</v>
      </c>
      <c r="L83" s="289"/>
      <c r="M83" s="290"/>
      <c r="N83" s="289"/>
      <c r="O83" s="290"/>
      <c r="P83" s="289"/>
      <c r="Q83" s="290"/>
      <c r="R83" s="254"/>
      <c r="S83" s="255"/>
      <c r="T83" s="158"/>
    </row>
    <row r="84" spans="1:20" ht="12.75">
      <c r="A84" s="148"/>
      <c r="B84" s="6"/>
      <c r="C84" s="44"/>
      <c r="D84" s="15">
        <v>6060</v>
      </c>
      <c r="E84" s="21" t="s">
        <v>87</v>
      </c>
      <c r="F84" s="224">
        <v>30000</v>
      </c>
      <c r="G84" s="224">
        <v>1000</v>
      </c>
      <c r="H84" s="224">
        <f t="shared" si="12"/>
        <v>31000</v>
      </c>
      <c r="I84" s="224">
        <v>30000</v>
      </c>
      <c r="J84" s="224">
        <v>1000</v>
      </c>
      <c r="K84" s="224">
        <f t="shared" si="13"/>
        <v>31000</v>
      </c>
      <c r="L84" s="228"/>
      <c r="M84" s="290"/>
      <c r="N84" s="289"/>
      <c r="O84" s="211"/>
      <c r="P84" s="213"/>
      <c r="Q84" s="213"/>
      <c r="R84" s="236"/>
      <c r="S84" s="230"/>
      <c r="T84" s="152"/>
    </row>
    <row r="85" spans="1:20" ht="12.75">
      <c r="A85" s="148"/>
      <c r="B85" s="6"/>
      <c r="C85" s="67">
        <v>75075</v>
      </c>
      <c r="D85" s="67"/>
      <c r="E85" s="378" t="s">
        <v>137</v>
      </c>
      <c r="F85" s="376">
        <f>SUM(F86:F87)</f>
        <v>98000</v>
      </c>
      <c r="G85" s="376">
        <f>SUM(G86:G87)</f>
        <v>-5000</v>
      </c>
      <c r="H85" s="376">
        <f>SUM(H86:H87)</f>
        <v>93000</v>
      </c>
      <c r="I85" s="376">
        <f>SUM(I86:I87)</f>
        <v>98000</v>
      </c>
      <c r="J85" s="376">
        <f>SUM(J86:J87)</f>
        <v>-5000</v>
      </c>
      <c r="K85" s="376">
        <f>SUM(K86:K87)</f>
        <v>93000</v>
      </c>
      <c r="L85" s="228"/>
      <c r="M85" s="288"/>
      <c r="N85" s="292"/>
      <c r="O85" s="292"/>
      <c r="P85" s="292"/>
      <c r="Q85" s="292"/>
      <c r="R85" s="293"/>
      <c r="S85" s="230"/>
      <c r="T85" s="152"/>
    </row>
    <row r="86" spans="1:20" ht="12.75">
      <c r="A86" s="148"/>
      <c r="B86" s="6"/>
      <c r="C86" s="44"/>
      <c r="D86" s="67">
        <v>4210</v>
      </c>
      <c r="E86" s="39" t="s">
        <v>122</v>
      </c>
      <c r="F86" s="224">
        <v>41000</v>
      </c>
      <c r="G86" s="224">
        <v>-5000</v>
      </c>
      <c r="H86" s="224">
        <f t="shared" si="12"/>
        <v>36000</v>
      </c>
      <c r="I86" s="224">
        <v>41000</v>
      </c>
      <c r="J86" s="224">
        <v>-5000</v>
      </c>
      <c r="K86" s="224">
        <f t="shared" si="13"/>
        <v>36000</v>
      </c>
      <c r="L86" s="228"/>
      <c r="M86" s="288"/>
      <c r="N86" s="228"/>
      <c r="O86" s="211"/>
      <c r="P86" s="213"/>
      <c r="Q86" s="294"/>
      <c r="R86" s="236"/>
      <c r="S86" s="230"/>
      <c r="T86" s="152"/>
    </row>
    <row r="87" spans="1:20" ht="12.75">
      <c r="A87" s="148"/>
      <c r="B87" s="6"/>
      <c r="C87" s="44"/>
      <c r="D87" s="67">
        <v>4300</v>
      </c>
      <c r="E87" s="39" t="s">
        <v>35</v>
      </c>
      <c r="F87" s="224">
        <v>57000</v>
      </c>
      <c r="G87" s="224"/>
      <c r="H87" s="224">
        <f t="shared" si="12"/>
        <v>57000</v>
      </c>
      <c r="I87" s="224">
        <v>57000</v>
      </c>
      <c r="J87" s="224"/>
      <c r="K87" s="224">
        <f t="shared" si="13"/>
        <v>57000</v>
      </c>
      <c r="L87" s="228"/>
      <c r="M87" s="290"/>
      <c r="N87" s="289"/>
      <c r="O87" s="295"/>
      <c r="P87" s="295"/>
      <c r="Q87" s="296"/>
      <c r="R87" s="236"/>
      <c r="S87" s="222"/>
      <c r="T87" s="153"/>
    </row>
    <row r="88" spans="1:20" ht="12.75">
      <c r="A88" s="148"/>
      <c r="B88" s="9"/>
      <c r="C88" s="58">
        <v>75095</v>
      </c>
      <c r="D88" s="69"/>
      <c r="E88" s="372" t="s">
        <v>6</v>
      </c>
      <c r="F88" s="373">
        <f aca="true" t="shared" si="14" ref="F88:K88">SUM(F89:F100)</f>
        <v>61800</v>
      </c>
      <c r="G88" s="373">
        <f t="shared" si="14"/>
        <v>0</v>
      </c>
      <c r="H88" s="373">
        <f t="shared" si="14"/>
        <v>61800</v>
      </c>
      <c r="I88" s="373">
        <f t="shared" si="14"/>
        <v>61800</v>
      </c>
      <c r="J88" s="373">
        <f t="shared" si="14"/>
        <v>0</v>
      </c>
      <c r="K88" s="373">
        <f t="shared" si="14"/>
        <v>61800</v>
      </c>
      <c r="L88" s="220"/>
      <c r="M88" s="288"/>
      <c r="N88" s="228"/>
      <c r="O88" s="231"/>
      <c r="P88" s="228"/>
      <c r="Q88" s="296"/>
      <c r="R88" s="297"/>
      <c r="S88" s="220"/>
      <c r="T88" s="149"/>
    </row>
    <row r="89" spans="1:20" ht="12.75">
      <c r="A89" s="148"/>
      <c r="B89" s="6"/>
      <c r="C89" s="60"/>
      <c r="D89" s="69">
        <v>3030</v>
      </c>
      <c r="E89" s="39" t="s">
        <v>94</v>
      </c>
      <c r="F89" s="189">
        <v>1123</v>
      </c>
      <c r="G89" s="189"/>
      <c r="H89" s="224">
        <f t="shared" si="12"/>
        <v>1123</v>
      </c>
      <c r="I89" s="189">
        <v>1123</v>
      </c>
      <c r="J89" s="189"/>
      <c r="K89" s="224">
        <f t="shared" si="13"/>
        <v>1123</v>
      </c>
      <c r="L89" s="220"/>
      <c r="M89" s="286"/>
      <c r="N89" s="220"/>
      <c r="O89" s="298"/>
      <c r="P89" s="220"/>
      <c r="Q89" s="286"/>
      <c r="R89" s="287"/>
      <c r="S89" s="220"/>
      <c r="T89" s="149"/>
    </row>
    <row r="90" spans="1:20" ht="12.75">
      <c r="A90" s="148"/>
      <c r="B90" s="6"/>
      <c r="C90" s="60"/>
      <c r="D90" s="70">
        <v>4010</v>
      </c>
      <c r="E90" s="20" t="s">
        <v>92</v>
      </c>
      <c r="F90" s="224">
        <v>24859</v>
      </c>
      <c r="G90" s="235"/>
      <c r="H90" s="224">
        <f t="shared" si="12"/>
        <v>24859</v>
      </c>
      <c r="I90" s="224">
        <v>24859</v>
      </c>
      <c r="J90" s="235"/>
      <c r="K90" s="224">
        <f t="shared" si="13"/>
        <v>24859</v>
      </c>
      <c r="L90" s="228"/>
      <c r="M90" s="288"/>
      <c r="N90" s="228"/>
      <c r="O90" s="288"/>
      <c r="P90" s="228"/>
      <c r="Q90" s="288"/>
      <c r="R90" s="297"/>
      <c r="S90" s="228"/>
      <c r="T90" s="151"/>
    </row>
    <row r="91" spans="1:20" ht="12.75">
      <c r="A91" s="148"/>
      <c r="B91" s="6"/>
      <c r="C91" s="60"/>
      <c r="D91" s="70">
        <v>4040</v>
      </c>
      <c r="E91" s="37" t="s">
        <v>130</v>
      </c>
      <c r="F91" s="224">
        <v>1834</v>
      </c>
      <c r="G91" s="235"/>
      <c r="H91" s="224">
        <f t="shared" si="12"/>
        <v>1834</v>
      </c>
      <c r="I91" s="224">
        <v>1834</v>
      </c>
      <c r="J91" s="235"/>
      <c r="K91" s="224">
        <f t="shared" si="13"/>
        <v>1834</v>
      </c>
      <c r="L91" s="228"/>
      <c r="M91" s="288"/>
      <c r="N91" s="228"/>
      <c r="O91" s="288"/>
      <c r="P91" s="228"/>
      <c r="Q91" s="288"/>
      <c r="R91" s="297"/>
      <c r="S91" s="228"/>
      <c r="T91" s="151"/>
    </row>
    <row r="92" spans="1:20" ht="12.75">
      <c r="A92" s="148"/>
      <c r="B92" s="6"/>
      <c r="C92" s="60"/>
      <c r="D92" s="67">
        <v>4110</v>
      </c>
      <c r="E92" s="20" t="s">
        <v>126</v>
      </c>
      <c r="F92" s="224">
        <v>4600</v>
      </c>
      <c r="G92" s="235"/>
      <c r="H92" s="224">
        <f t="shared" si="12"/>
        <v>4600</v>
      </c>
      <c r="I92" s="224">
        <v>4600</v>
      </c>
      <c r="J92" s="235"/>
      <c r="K92" s="224">
        <f t="shared" si="13"/>
        <v>4600</v>
      </c>
      <c r="L92" s="228"/>
      <c r="M92" s="288"/>
      <c r="N92" s="228"/>
      <c r="O92" s="288"/>
      <c r="P92" s="228"/>
      <c r="Q92" s="288"/>
      <c r="R92" s="297"/>
      <c r="S92" s="228"/>
      <c r="T92" s="151"/>
    </row>
    <row r="93" spans="1:20" ht="12.75">
      <c r="A93" s="148"/>
      <c r="B93" s="6"/>
      <c r="C93" s="60"/>
      <c r="D93" s="70">
        <v>4120</v>
      </c>
      <c r="E93" s="20" t="s">
        <v>93</v>
      </c>
      <c r="F93" s="224">
        <v>700</v>
      </c>
      <c r="G93" s="235"/>
      <c r="H93" s="224">
        <f t="shared" si="12"/>
        <v>700</v>
      </c>
      <c r="I93" s="224">
        <v>700</v>
      </c>
      <c r="J93" s="235"/>
      <c r="K93" s="224">
        <f t="shared" si="13"/>
        <v>700</v>
      </c>
      <c r="L93" s="228"/>
      <c r="M93" s="288"/>
      <c r="N93" s="228"/>
      <c r="O93" s="288"/>
      <c r="P93" s="228"/>
      <c r="Q93" s="288"/>
      <c r="R93" s="297"/>
      <c r="S93" s="228"/>
      <c r="T93" s="151"/>
    </row>
    <row r="94" spans="1:20" ht="12.75">
      <c r="A94" s="148"/>
      <c r="B94" s="6"/>
      <c r="C94" s="60"/>
      <c r="D94" s="19">
        <v>4210</v>
      </c>
      <c r="E94" s="20" t="s">
        <v>122</v>
      </c>
      <c r="F94" s="224">
        <v>8884</v>
      </c>
      <c r="G94" s="237"/>
      <c r="H94" s="224">
        <f t="shared" si="12"/>
        <v>8884</v>
      </c>
      <c r="I94" s="233">
        <v>8884</v>
      </c>
      <c r="J94" s="237"/>
      <c r="K94" s="224">
        <f t="shared" si="13"/>
        <v>8884</v>
      </c>
      <c r="L94" s="225"/>
      <c r="M94" s="266"/>
      <c r="N94" s="225"/>
      <c r="O94" s="241"/>
      <c r="P94" s="289"/>
      <c r="Q94" s="240"/>
      <c r="R94" s="299"/>
      <c r="S94" s="225"/>
      <c r="T94" s="150"/>
    </row>
    <row r="95" spans="1:20" ht="12.75">
      <c r="A95" s="148"/>
      <c r="B95" s="6"/>
      <c r="C95" s="60"/>
      <c r="D95" s="67">
        <v>4300</v>
      </c>
      <c r="E95" s="20" t="s">
        <v>35</v>
      </c>
      <c r="F95" s="224">
        <v>10600</v>
      </c>
      <c r="G95" s="235">
        <v>-800</v>
      </c>
      <c r="H95" s="224">
        <f t="shared" si="12"/>
        <v>9800</v>
      </c>
      <c r="I95" s="224">
        <v>10600</v>
      </c>
      <c r="J95" s="235">
        <v>-800</v>
      </c>
      <c r="K95" s="224">
        <f t="shared" si="13"/>
        <v>9800</v>
      </c>
      <c r="L95" s="228"/>
      <c r="M95" s="288"/>
      <c r="N95" s="228"/>
      <c r="O95" s="295"/>
      <c r="P95" s="228"/>
      <c r="Q95" s="300"/>
      <c r="R95" s="297"/>
      <c r="S95" s="228"/>
      <c r="T95" s="151"/>
    </row>
    <row r="96" spans="1:20" ht="12.75">
      <c r="A96" s="148"/>
      <c r="B96" s="6"/>
      <c r="C96" s="60"/>
      <c r="D96" s="70">
        <v>4350</v>
      </c>
      <c r="E96" s="20" t="s">
        <v>132</v>
      </c>
      <c r="F96" s="224">
        <v>4000</v>
      </c>
      <c r="G96" s="224"/>
      <c r="H96" s="224">
        <f t="shared" si="12"/>
        <v>4000</v>
      </c>
      <c r="I96" s="291">
        <v>4000</v>
      </c>
      <c r="J96" s="224"/>
      <c r="K96" s="224">
        <f t="shared" si="13"/>
        <v>4000</v>
      </c>
      <c r="L96" s="228"/>
      <c r="M96" s="288"/>
      <c r="N96" s="228"/>
      <c r="O96" s="288"/>
      <c r="P96" s="228"/>
      <c r="Q96" s="288"/>
      <c r="R96" s="297"/>
      <c r="S96" s="228"/>
      <c r="T96" s="151"/>
    </row>
    <row r="97" spans="1:20" ht="12.75">
      <c r="A97" s="148"/>
      <c r="B97" s="6"/>
      <c r="C97" s="60"/>
      <c r="D97" s="67">
        <v>4370</v>
      </c>
      <c r="E97" s="20" t="s">
        <v>134</v>
      </c>
      <c r="F97" s="224">
        <v>1200</v>
      </c>
      <c r="G97" s="224">
        <v>800</v>
      </c>
      <c r="H97" s="224">
        <f t="shared" si="12"/>
        <v>2000</v>
      </c>
      <c r="I97" s="224">
        <v>1200</v>
      </c>
      <c r="J97" s="224">
        <v>800</v>
      </c>
      <c r="K97" s="224">
        <f t="shared" si="13"/>
        <v>2000</v>
      </c>
      <c r="L97" s="228"/>
      <c r="M97" s="288"/>
      <c r="N97" s="228"/>
      <c r="O97" s="288"/>
      <c r="P97" s="228"/>
      <c r="Q97" s="288"/>
      <c r="R97" s="297"/>
      <c r="S97" s="228"/>
      <c r="T97" s="151"/>
    </row>
    <row r="98" spans="1:20" ht="12.75">
      <c r="A98" s="148"/>
      <c r="B98" s="6"/>
      <c r="C98" s="60"/>
      <c r="D98" s="19">
        <v>4410</v>
      </c>
      <c r="E98" s="37" t="s">
        <v>42</v>
      </c>
      <c r="F98" s="233">
        <v>1500</v>
      </c>
      <c r="G98" s="237"/>
      <c r="H98" s="224">
        <f t="shared" si="12"/>
        <v>1500</v>
      </c>
      <c r="I98" s="233">
        <v>1500</v>
      </c>
      <c r="J98" s="237"/>
      <c r="K98" s="224">
        <f t="shared" si="13"/>
        <v>1500</v>
      </c>
      <c r="L98" s="225"/>
      <c r="M98" s="266"/>
      <c r="N98" s="225"/>
      <c r="O98" s="266"/>
      <c r="P98" s="225"/>
      <c r="Q98" s="266"/>
      <c r="R98" s="299"/>
      <c r="S98" s="225"/>
      <c r="T98" s="150"/>
    </row>
    <row r="99" spans="1:20" ht="12.75">
      <c r="A99" s="148"/>
      <c r="B99" s="6"/>
      <c r="C99" s="60"/>
      <c r="D99" s="72">
        <v>4430</v>
      </c>
      <c r="E99" s="40" t="s">
        <v>44</v>
      </c>
      <c r="F99" s="253">
        <v>500</v>
      </c>
      <c r="G99" s="262"/>
      <c r="H99" s="224">
        <f t="shared" si="12"/>
        <v>500</v>
      </c>
      <c r="I99" s="253">
        <v>500</v>
      </c>
      <c r="J99" s="262"/>
      <c r="K99" s="224">
        <f t="shared" si="13"/>
        <v>500</v>
      </c>
      <c r="L99" s="289"/>
      <c r="M99" s="290"/>
      <c r="N99" s="289"/>
      <c r="O99" s="290"/>
      <c r="P99" s="289"/>
      <c r="Q99" s="290"/>
      <c r="R99" s="301"/>
      <c r="S99" s="289"/>
      <c r="T99" s="166"/>
    </row>
    <row r="100" spans="1:20" ht="13.5" thickBot="1">
      <c r="A100" s="148"/>
      <c r="B100" s="6"/>
      <c r="C100" s="60"/>
      <c r="D100" s="72">
        <v>4440</v>
      </c>
      <c r="E100" s="40" t="s">
        <v>135</v>
      </c>
      <c r="F100" s="268">
        <v>2000</v>
      </c>
      <c r="G100" s="224"/>
      <c r="H100" s="224">
        <f t="shared" si="12"/>
        <v>2000</v>
      </c>
      <c r="I100" s="302">
        <v>2000</v>
      </c>
      <c r="J100" s="224"/>
      <c r="K100" s="224">
        <f t="shared" si="13"/>
        <v>2000</v>
      </c>
      <c r="L100" s="289"/>
      <c r="M100" s="290"/>
      <c r="N100" s="289"/>
      <c r="O100" s="290"/>
      <c r="P100" s="289"/>
      <c r="Q100" s="290"/>
      <c r="R100" s="297"/>
      <c r="S100" s="228"/>
      <c r="T100" s="151"/>
    </row>
    <row r="101" spans="1:20" ht="19.5" customHeight="1" thickBot="1">
      <c r="A101" s="134" t="s">
        <v>15</v>
      </c>
      <c r="B101" s="122">
        <v>751</v>
      </c>
      <c r="C101" s="135"/>
      <c r="D101" s="136"/>
      <c r="E101" s="110" t="s">
        <v>138</v>
      </c>
      <c r="F101" s="190">
        <v>1272</v>
      </c>
      <c r="G101" s="256"/>
      <c r="H101" s="190">
        <v>1272</v>
      </c>
      <c r="I101" s="256"/>
      <c r="J101" s="190"/>
      <c r="K101" s="256"/>
      <c r="L101" s="190">
        <v>1272</v>
      </c>
      <c r="M101" s="256"/>
      <c r="N101" s="190">
        <v>1272</v>
      </c>
      <c r="O101" s="261"/>
      <c r="P101" s="260"/>
      <c r="Q101" s="261"/>
      <c r="R101" s="303"/>
      <c r="S101" s="260"/>
      <c r="T101" s="80"/>
    </row>
    <row r="102" spans="1:20" ht="19.5">
      <c r="A102" s="148"/>
      <c r="B102" s="9"/>
      <c r="C102" s="58">
        <v>75101</v>
      </c>
      <c r="D102" s="67"/>
      <c r="E102" s="388" t="s">
        <v>95</v>
      </c>
      <c r="F102" s="376">
        <v>1272</v>
      </c>
      <c r="G102" s="377"/>
      <c r="H102" s="376">
        <v>1272</v>
      </c>
      <c r="I102" s="377"/>
      <c r="J102" s="376"/>
      <c r="K102" s="377"/>
      <c r="L102" s="376">
        <v>1272</v>
      </c>
      <c r="M102" s="377"/>
      <c r="N102" s="376">
        <v>1272</v>
      </c>
      <c r="O102" s="288"/>
      <c r="P102" s="228"/>
      <c r="Q102" s="288"/>
      <c r="R102" s="236"/>
      <c r="S102" s="230"/>
      <c r="T102" s="152"/>
    </row>
    <row r="103" spans="1:20" ht="13.5" thickBot="1">
      <c r="A103" s="148"/>
      <c r="B103" s="6"/>
      <c r="C103" s="44"/>
      <c r="D103" s="19">
        <v>4300</v>
      </c>
      <c r="E103" s="88" t="s">
        <v>35</v>
      </c>
      <c r="F103" s="224">
        <v>1272</v>
      </c>
      <c r="G103" s="235"/>
      <c r="H103" s="224">
        <v>1272</v>
      </c>
      <c r="I103" s="235"/>
      <c r="J103" s="224"/>
      <c r="K103" s="302"/>
      <c r="L103" s="224">
        <v>1272</v>
      </c>
      <c r="M103" s="235"/>
      <c r="N103" s="231">
        <f>L103+M103</f>
        <v>1272</v>
      </c>
      <c r="O103" s="266"/>
      <c r="P103" s="225"/>
      <c r="Q103" s="266"/>
      <c r="R103" s="238"/>
      <c r="S103" s="227"/>
      <c r="T103" s="159"/>
    </row>
    <row r="104" spans="1:20" ht="12.75" customHeight="1" thickBot="1">
      <c r="A104" s="61" t="s">
        <v>16</v>
      </c>
      <c r="B104" s="11">
        <v>754</v>
      </c>
      <c r="C104" s="63"/>
      <c r="D104" s="56"/>
      <c r="E104" s="111" t="s">
        <v>96</v>
      </c>
      <c r="F104" s="190">
        <f aca="true" t="shared" si="15" ref="F104:N104">SUM(F105,F111)</f>
        <v>77500</v>
      </c>
      <c r="G104" s="190">
        <f t="shared" si="15"/>
        <v>-3000</v>
      </c>
      <c r="H104" s="190">
        <f t="shared" si="15"/>
        <v>74500</v>
      </c>
      <c r="I104" s="190">
        <f t="shared" si="15"/>
        <v>75000</v>
      </c>
      <c r="J104" s="190">
        <f t="shared" si="15"/>
        <v>-3000</v>
      </c>
      <c r="K104" s="190">
        <f t="shared" si="15"/>
        <v>72000</v>
      </c>
      <c r="L104" s="190">
        <f t="shared" si="15"/>
        <v>2500</v>
      </c>
      <c r="M104" s="190">
        <f t="shared" si="15"/>
        <v>0</v>
      </c>
      <c r="N104" s="190">
        <f t="shared" si="15"/>
        <v>2500</v>
      </c>
      <c r="O104" s="261"/>
      <c r="P104" s="260"/>
      <c r="Q104" s="261"/>
      <c r="R104" s="274"/>
      <c r="S104" s="259"/>
      <c r="T104" s="102"/>
    </row>
    <row r="105" spans="1:20" ht="12.75">
      <c r="A105" s="148"/>
      <c r="B105" s="9"/>
      <c r="C105" s="58">
        <v>75412</v>
      </c>
      <c r="D105" s="67"/>
      <c r="E105" s="374" t="s">
        <v>139</v>
      </c>
      <c r="F105" s="376">
        <f aca="true" t="shared" si="16" ref="F105:K105">SUM(F106:F110)</f>
        <v>75000</v>
      </c>
      <c r="G105" s="376">
        <f t="shared" si="16"/>
        <v>-3000</v>
      </c>
      <c r="H105" s="376">
        <f t="shared" si="16"/>
        <v>72000</v>
      </c>
      <c r="I105" s="376">
        <f t="shared" si="16"/>
        <v>75000</v>
      </c>
      <c r="J105" s="376">
        <f t="shared" si="16"/>
        <v>-3000</v>
      </c>
      <c r="K105" s="376">
        <f t="shared" si="16"/>
        <v>72000</v>
      </c>
      <c r="L105" s="224"/>
      <c r="M105" s="235"/>
      <c r="N105" s="224"/>
      <c r="O105" s="288"/>
      <c r="P105" s="228"/>
      <c r="Q105" s="288"/>
      <c r="R105" s="236"/>
      <c r="S105" s="230"/>
      <c r="T105" s="152"/>
    </row>
    <row r="106" spans="1:20" ht="12.75">
      <c r="A106" s="148"/>
      <c r="B106" s="6"/>
      <c r="C106" s="60"/>
      <c r="D106" s="19">
        <v>4210</v>
      </c>
      <c r="E106" s="38" t="s">
        <v>122</v>
      </c>
      <c r="F106" s="233">
        <v>20000</v>
      </c>
      <c r="G106" s="237"/>
      <c r="H106" s="224">
        <f>F106+G106</f>
        <v>20000</v>
      </c>
      <c r="I106" s="233">
        <v>20000</v>
      </c>
      <c r="J106" s="237"/>
      <c r="K106" s="224">
        <f>I106+J106</f>
        <v>20000</v>
      </c>
      <c r="L106" s="220"/>
      <c r="M106" s="266"/>
      <c r="N106" s="225"/>
      <c r="O106" s="266"/>
      <c r="P106" s="225"/>
      <c r="Q106" s="266"/>
      <c r="R106" s="238"/>
      <c r="S106" s="227"/>
      <c r="T106" s="159"/>
    </row>
    <row r="107" spans="1:20" ht="12.75">
      <c r="A107" s="148"/>
      <c r="B107" s="6"/>
      <c r="C107" s="60"/>
      <c r="D107" s="67">
        <v>4260</v>
      </c>
      <c r="E107" s="39" t="s">
        <v>43</v>
      </c>
      <c r="F107" s="224">
        <v>33475</v>
      </c>
      <c r="G107" s="235"/>
      <c r="H107" s="224">
        <f>F107+G107</f>
        <v>33475</v>
      </c>
      <c r="I107" s="224">
        <v>33475</v>
      </c>
      <c r="J107" s="235"/>
      <c r="K107" s="224">
        <f>I107+J107</f>
        <v>33475</v>
      </c>
      <c r="L107" s="228"/>
      <c r="M107" s="288"/>
      <c r="N107" s="228"/>
      <c r="O107" s="288"/>
      <c r="P107" s="228"/>
      <c r="Q107" s="288"/>
      <c r="R107" s="236"/>
      <c r="S107" s="230"/>
      <c r="T107" s="152"/>
    </row>
    <row r="108" spans="1:20" ht="12.75">
      <c r="A108" s="148"/>
      <c r="B108" s="6"/>
      <c r="C108" s="60"/>
      <c r="D108" s="15">
        <v>4270</v>
      </c>
      <c r="E108" s="40" t="s">
        <v>40</v>
      </c>
      <c r="F108" s="224">
        <v>1525</v>
      </c>
      <c r="G108" s="235"/>
      <c r="H108" s="224">
        <f>F108+G108</f>
        <v>1525</v>
      </c>
      <c r="I108" s="224">
        <v>1525</v>
      </c>
      <c r="J108" s="235"/>
      <c r="K108" s="224">
        <f>I108+J108</f>
        <v>1525</v>
      </c>
      <c r="L108" s="228"/>
      <c r="M108" s="288"/>
      <c r="N108" s="228"/>
      <c r="O108" s="288"/>
      <c r="P108" s="228"/>
      <c r="Q108" s="288"/>
      <c r="R108" s="236"/>
      <c r="S108" s="230"/>
      <c r="T108" s="152"/>
    </row>
    <row r="109" spans="1:20" ht="12.75">
      <c r="A109" s="148"/>
      <c r="B109" s="6"/>
      <c r="C109" s="60"/>
      <c r="D109" s="67">
        <v>4300</v>
      </c>
      <c r="E109" s="39" t="s">
        <v>35</v>
      </c>
      <c r="F109" s="224">
        <v>10000</v>
      </c>
      <c r="G109" s="235"/>
      <c r="H109" s="224">
        <f>F109+G109</f>
        <v>10000</v>
      </c>
      <c r="I109" s="224">
        <v>10000</v>
      </c>
      <c r="J109" s="235"/>
      <c r="K109" s="224">
        <f>I109+J109</f>
        <v>10000</v>
      </c>
      <c r="L109" s="228"/>
      <c r="M109" s="288"/>
      <c r="N109" s="228"/>
      <c r="O109" s="288"/>
      <c r="P109" s="228"/>
      <c r="Q109" s="288"/>
      <c r="R109" s="236"/>
      <c r="S109" s="230"/>
      <c r="T109" s="152"/>
    </row>
    <row r="110" spans="1:20" ht="12.75">
      <c r="A110" s="148"/>
      <c r="B110" s="6"/>
      <c r="C110" s="44"/>
      <c r="D110" s="15">
        <v>4430</v>
      </c>
      <c r="E110" s="40" t="s">
        <v>44</v>
      </c>
      <c r="F110" s="253">
        <v>10000</v>
      </c>
      <c r="G110" s="237">
        <v>-3000</v>
      </c>
      <c r="H110" s="224">
        <f>F110+G110</f>
        <v>7000</v>
      </c>
      <c r="I110" s="253">
        <v>10000</v>
      </c>
      <c r="J110" s="237">
        <v>-3000</v>
      </c>
      <c r="K110" s="224">
        <f>I110+J110</f>
        <v>7000</v>
      </c>
      <c r="L110" s="289"/>
      <c r="M110" s="290"/>
      <c r="N110" s="289"/>
      <c r="O110" s="290"/>
      <c r="P110" s="289"/>
      <c r="Q110" s="290"/>
      <c r="R110" s="254"/>
      <c r="S110" s="255"/>
      <c r="T110" s="158"/>
    </row>
    <row r="111" spans="1:20" ht="12.75">
      <c r="A111" s="148"/>
      <c r="B111" s="9"/>
      <c r="C111" s="58">
        <v>75414</v>
      </c>
      <c r="D111" s="67"/>
      <c r="E111" s="374" t="s">
        <v>140</v>
      </c>
      <c r="F111" s="376">
        <f>F112+F113</f>
        <v>2500</v>
      </c>
      <c r="G111" s="376">
        <f>G112+G113</f>
        <v>0</v>
      </c>
      <c r="H111" s="376">
        <f>H112+H113</f>
        <v>2500</v>
      </c>
      <c r="I111" s="377"/>
      <c r="J111" s="376"/>
      <c r="K111" s="377"/>
      <c r="L111" s="376">
        <f>L112+L113</f>
        <v>2500</v>
      </c>
      <c r="M111" s="376">
        <f>M112+M113</f>
        <v>0</v>
      </c>
      <c r="N111" s="376">
        <f>N112+N113</f>
        <v>2500</v>
      </c>
      <c r="O111" s="288"/>
      <c r="P111" s="228"/>
      <c r="Q111" s="288"/>
      <c r="R111" s="236"/>
      <c r="S111" s="230"/>
      <c r="T111" s="152"/>
    </row>
    <row r="112" spans="1:20" ht="12.75">
      <c r="A112" s="148"/>
      <c r="B112" s="6"/>
      <c r="C112" s="60"/>
      <c r="D112" s="69">
        <v>4210</v>
      </c>
      <c r="E112" s="38" t="s">
        <v>122</v>
      </c>
      <c r="F112" s="189">
        <v>2500</v>
      </c>
      <c r="G112" s="250"/>
      <c r="H112" s="224">
        <f>F112+G112</f>
        <v>2500</v>
      </c>
      <c r="I112" s="250"/>
      <c r="J112" s="189"/>
      <c r="K112" s="224"/>
      <c r="L112" s="189">
        <v>2500</v>
      </c>
      <c r="M112" s="250"/>
      <c r="N112" s="231">
        <f>L112+M112</f>
        <v>2500</v>
      </c>
      <c r="O112" s="286"/>
      <c r="P112" s="220"/>
      <c r="Q112" s="286"/>
      <c r="R112" s="251"/>
      <c r="S112" s="222"/>
      <c r="T112" s="153"/>
    </row>
    <row r="113" spans="1:20" ht="13.5" thickBot="1">
      <c r="A113" s="148"/>
      <c r="B113" s="6"/>
      <c r="C113" s="44"/>
      <c r="D113" s="19">
        <v>4300</v>
      </c>
      <c r="E113" s="37" t="s">
        <v>35</v>
      </c>
      <c r="F113" s="233">
        <v>0</v>
      </c>
      <c r="G113" s="237"/>
      <c r="H113" s="224">
        <f>F113+G113</f>
        <v>0</v>
      </c>
      <c r="I113" s="237"/>
      <c r="J113" s="233"/>
      <c r="K113" s="224"/>
      <c r="L113" s="233">
        <v>0</v>
      </c>
      <c r="M113" s="237"/>
      <c r="N113" s="231">
        <f>L113+M113</f>
        <v>0</v>
      </c>
      <c r="O113" s="266"/>
      <c r="P113" s="225"/>
      <c r="Q113" s="266"/>
      <c r="R113" s="238"/>
      <c r="S113" s="227"/>
      <c r="T113" s="159"/>
    </row>
    <row r="114" spans="1:20" ht="12.75" customHeight="1" thickBot="1">
      <c r="A114" s="61" t="s">
        <v>18</v>
      </c>
      <c r="B114" s="11">
        <v>757</v>
      </c>
      <c r="C114" s="63"/>
      <c r="D114" s="71"/>
      <c r="E114" s="41" t="s">
        <v>141</v>
      </c>
      <c r="F114" s="190">
        <f aca="true" t="shared" si="17" ref="F114:K115">F115</f>
        <v>97500</v>
      </c>
      <c r="G114" s="190">
        <f t="shared" si="17"/>
        <v>-25500</v>
      </c>
      <c r="H114" s="190">
        <f t="shared" si="17"/>
        <v>72000</v>
      </c>
      <c r="I114" s="190">
        <f t="shared" si="17"/>
        <v>97500</v>
      </c>
      <c r="J114" s="190">
        <f t="shared" si="17"/>
        <v>-25500</v>
      </c>
      <c r="K114" s="190">
        <f t="shared" si="17"/>
        <v>72000</v>
      </c>
      <c r="L114" s="260"/>
      <c r="M114" s="261"/>
      <c r="N114" s="260"/>
      <c r="O114" s="261"/>
      <c r="P114" s="260"/>
      <c r="Q114" s="261"/>
      <c r="R114" s="274"/>
      <c r="S114" s="259"/>
      <c r="T114" s="102"/>
    </row>
    <row r="115" spans="1:20" ht="12.75">
      <c r="A115" s="156"/>
      <c r="B115" s="14"/>
      <c r="C115" s="59">
        <v>75702</v>
      </c>
      <c r="D115" s="66"/>
      <c r="E115" s="379" t="s">
        <v>142</v>
      </c>
      <c r="F115" s="389">
        <f t="shared" si="17"/>
        <v>97500</v>
      </c>
      <c r="G115" s="389">
        <f t="shared" si="17"/>
        <v>-25500</v>
      </c>
      <c r="H115" s="389">
        <f t="shared" si="17"/>
        <v>72000</v>
      </c>
      <c r="I115" s="389">
        <f t="shared" si="17"/>
        <v>97500</v>
      </c>
      <c r="J115" s="389">
        <f t="shared" si="17"/>
        <v>-25500</v>
      </c>
      <c r="K115" s="389">
        <f t="shared" si="17"/>
        <v>72000</v>
      </c>
      <c r="L115" s="304"/>
      <c r="M115" s="305"/>
      <c r="N115" s="306"/>
      <c r="O115" s="305"/>
      <c r="P115" s="306"/>
      <c r="Q115" s="305"/>
      <c r="R115" s="248"/>
      <c r="S115" s="246"/>
      <c r="T115" s="157"/>
    </row>
    <row r="116" spans="1:20" ht="13.5" thickBot="1">
      <c r="A116" s="148"/>
      <c r="B116" s="6"/>
      <c r="C116" s="44"/>
      <c r="D116" s="67">
        <v>8070</v>
      </c>
      <c r="E116" s="39" t="s">
        <v>143</v>
      </c>
      <c r="F116" s="224">
        <v>97500</v>
      </c>
      <c r="G116" s="235">
        <v>-25500</v>
      </c>
      <c r="H116" s="224">
        <f>F116+G116</f>
        <v>72000</v>
      </c>
      <c r="I116" s="224">
        <v>97500</v>
      </c>
      <c r="J116" s="235">
        <v>-25500</v>
      </c>
      <c r="K116" s="224">
        <f>I116+J116</f>
        <v>72000</v>
      </c>
      <c r="L116" s="228"/>
      <c r="M116" s="288"/>
      <c r="N116" s="228"/>
      <c r="O116" s="288"/>
      <c r="P116" s="228"/>
      <c r="Q116" s="288"/>
      <c r="R116" s="236"/>
      <c r="S116" s="230"/>
      <c r="T116" s="152"/>
    </row>
    <row r="117" spans="1:20" ht="12.75" customHeight="1" thickBot="1">
      <c r="A117" s="61" t="s">
        <v>19</v>
      </c>
      <c r="B117" s="11">
        <v>758</v>
      </c>
      <c r="C117" s="63"/>
      <c r="D117" s="56"/>
      <c r="E117" s="79" t="s">
        <v>17</v>
      </c>
      <c r="F117" s="279">
        <v>137000</v>
      </c>
      <c r="G117" s="279"/>
      <c r="H117" s="279">
        <v>137000</v>
      </c>
      <c r="I117" s="279">
        <v>137000</v>
      </c>
      <c r="J117" s="279"/>
      <c r="K117" s="279">
        <v>137000</v>
      </c>
      <c r="L117" s="260"/>
      <c r="M117" s="261"/>
      <c r="N117" s="260"/>
      <c r="O117" s="261"/>
      <c r="P117" s="260"/>
      <c r="Q117" s="261"/>
      <c r="R117" s="274"/>
      <c r="S117" s="259"/>
      <c r="T117" s="102"/>
    </row>
    <row r="118" spans="1:20" ht="12.75">
      <c r="A118" s="156"/>
      <c r="B118" s="14"/>
      <c r="C118" s="59">
        <v>75818</v>
      </c>
      <c r="D118" s="66"/>
      <c r="E118" s="379" t="s">
        <v>45</v>
      </c>
      <c r="F118" s="380">
        <v>137000</v>
      </c>
      <c r="G118" s="380"/>
      <c r="H118" s="380">
        <v>137000</v>
      </c>
      <c r="I118" s="380">
        <v>137000</v>
      </c>
      <c r="J118" s="380"/>
      <c r="K118" s="380">
        <v>137000</v>
      </c>
      <c r="L118" s="306"/>
      <c r="M118" s="305"/>
      <c r="N118" s="306"/>
      <c r="O118" s="305"/>
      <c r="P118" s="306"/>
      <c r="Q118" s="305"/>
      <c r="R118" s="248"/>
      <c r="S118" s="246"/>
      <c r="T118" s="157"/>
    </row>
    <row r="119" spans="1:20" ht="13.5" thickBot="1">
      <c r="A119" s="161"/>
      <c r="B119" s="10"/>
      <c r="C119" s="44"/>
      <c r="D119" s="19">
        <v>4810</v>
      </c>
      <c r="E119" s="37" t="s">
        <v>46</v>
      </c>
      <c r="F119" s="307">
        <v>137000</v>
      </c>
      <c r="G119" s="307"/>
      <c r="H119" s="307">
        <v>137000</v>
      </c>
      <c r="I119" s="307">
        <v>137000</v>
      </c>
      <c r="J119" s="307"/>
      <c r="K119" s="224">
        <f>I119+J119</f>
        <v>137000</v>
      </c>
      <c r="L119" s="225"/>
      <c r="M119" s="266"/>
      <c r="N119" s="225"/>
      <c r="O119" s="266"/>
      <c r="P119" s="225"/>
      <c r="Q119" s="266"/>
      <c r="R119" s="238"/>
      <c r="S119" s="227"/>
      <c r="T119" s="159"/>
    </row>
    <row r="120" spans="1:20" ht="12.75" customHeight="1" thickBot="1">
      <c r="A120" s="167" t="s">
        <v>23</v>
      </c>
      <c r="B120" s="13">
        <v>801</v>
      </c>
      <c r="C120" s="63"/>
      <c r="D120" s="65"/>
      <c r="E120" s="36" t="s">
        <v>20</v>
      </c>
      <c r="F120" s="257">
        <f aca="true" t="shared" si="18" ref="F120:K120">SUM(F121,F142,F158,F176,F202,F215,F232,F234)</f>
        <v>5913278</v>
      </c>
      <c r="G120" s="257">
        <f t="shared" si="18"/>
        <v>43023</v>
      </c>
      <c r="H120" s="257">
        <f t="shared" si="18"/>
        <v>5956301</v>
      </c>
      <c r="I120" s="257">
        <f t="shared" si="18"/>
        <v>5904248</v>
      </c>
      <c r="J120" s="257">
        <f t="shared" si="18"/>
        <v>29850</v>
      </c>
      <c r="K120" s="257">
        <f t="shared" si="18"/>
        <v>5934098</v>
      </c>
      <c r="L120" s="260"/>
      <c r="M120" s="309"/>
      <c r="N120" s="310"/>
      <c r="O120" s="257">
        <f>SUM(O121,O142,O158,O176,O202,O215,O232,O234)</f>
        <v>9030</v>
      </c>
      <c r="P120" s="257">
        <f>SUM(P121,P142,P158,P176,P202,P215,P232,P234)</f>
        <v>13173</v>
      </c>
      <c r="Q120" s="257">
        <f>SUM(Q121,Q142,Q158,Q176,Q202,Q215,Q232,Q234)</f>
        <v>22203</v>
      </c>
      <c r="R120" s="402"/>
      <c r="S120" s="244"/>
      <c r="T120" s="155"/>
    </row>
    <row r="121" spans="1:20" ht="12.75">
      <c r="A121" s="156"/>
      <c r="B121" s="14"/>
      <c r="C121" s="59">
        <v>80101</v>
      </c>
      <c r="D121" s="66"/>
      <c r="E121" s="370" t="s">
        <v>21</v>
      </c>
      <c r="F121" s="380">
        <f aca="true" t="shared" si="19" ref="F121:K121">SUM(F122:F141)</f>
        <v>2811404</v>
      </c>
      <c r="G121" s="380">
        <f t="shared" si="19"/>
        <v>27423</v>
      </c>
      <c r="H121" s="380">
        <f t="shared" si="19"/>
        <v>2838827</v>
      </c>
      <c r="I121" s="380">
        <f t="shared" si="19"/>
        <v>2802374</v>
      </c>
      <c r="J121" s="380">
        <f t="shared" si="19"/>
        <v>27423</v>
      </c>
      <c r="K121" s="380">
        <f t="shared" si="19"/>
        <v>2829797</v>
      </c>
      <c r="L121" s="306"/>
      <c r="M121" s="305"/>
      <c r="N121" s="306"/>
      <c r="O121" s="380">
        <f>SUM(O122:O141)</f>
        <v>9030</v>
      </c>
      <c r="P121" s="380">
        <f>SUM(P122:P141)</f>
        <v>0</v>
      </c>
      <c r="Q121" s="380">
        <f>SUM(Q122:Q141)</f>
        <v>9030</v>
      </c>
      <c r="R121" s="311"/>
      <c r="S121" s="246"/>
      <c r="T121" s="157"/>
    </row>
    <row r="122" spans="1:20" ht="12.75">
      <c r="A122" s="148"/>
      <c r="B122" s="6"/>
      <c r="C122" s="60"/>
      <c r="D122" s="133">
        <v>3020</v>
      </c>
      <c r="E122" s="179" t="s">
        <v>129</v>
      </c>
      <c r="F122" s="189">
        <v>133000</v>
      </c>
      <c r="G122" s="250"/>
      <c r="H122" s="224">
        <f aca="true" t="shared" si="20" ref="H122:H141">F122+G122</f>
        <v>133000</v>
      </c>
      <c r="I122" s="189">
        <v>133000</v>
      </c>
      <c r="J122" s="250"/>
      <c r="K122" s="224">
        <f aca="true" t="shared" si="21" ref="K122:K141">I122+J122</f>
        <v>133000</v>
      </c>
      <c r="L122" s="220"/>
      <c r="M122" s="286"/>
      <c r="N122" s="220"/>
      <c r="O122" s="220"/>
      <c r="P122" s="228"/>
      <c r="Q122" s="286"/>
      <c r="R122" s="251"/>
      <c r="S122" s="222"/>
      <c r="T122" s="153"/>
    </row>
    <row r="123" spans="1:20" ht="19.5">
      <c r="A123" s="148"/>
      <c r="B123" s="6"/>
      <c r="C123" s="60"/>
      <c r="D123" s="131">
        <v>3240</v>
      </c>
      <c r="E123" s="125" t="s">
        <v>97</v>
      </c>
      <c r="F123" s="224">
        <v>0</v>
      </c>
      <c r="G123" s="235"/>
      <c r="H123" s="224">
        <f t="shared" si="20"/>
        <v>0</v>
      </c>
      <c r="I123" s="224">
        <v>0</v>
      </c>
      <c r="J123" s="235"/>
      <c r="K123" s="224">
        <f t="shared" si="21"/>
        <v>0</v>
      </c>
      <c r="L123" s="228"/>
      <c r="M123" s="288"/>
      <c r="N123" s="228"/>
      <c r="O123" s="231"/>
      <c r="P123" s="228"/>
      <c r="Q123" s="294"/>
      <c r="R123" s="312"/>
      <c r="S123" s="230"/>
      <c r="T123" s="152"/>
    </row>
    <row r="124" spans="1:20" ht="12.75">
      <c r="A124" s="148"/>
      <c r="B124" s="6"/>
      <c r="C124" s="60"/>
      <c r="D124" s="67">
        <v>4010</v>
      </c>
      <c r="E124" s="20" t="s">
        <v>92</v>
      </c>
      <c r="F124" s="224">
        <v>1675000</v>
      </c>
      <c r="G124" s="224">
        <v>5205</v>
      </c>
      <c r="H124" s="224">
        <f t="shared" si="20"/>
        <v>1680205</v>
      </c>
      <c r="I124" s="224">
        <v>1667500</v>
      </c>
      <c r="J124" s="224">
        <v>5205</v>
      </c>
      <c r="K124" s="224">
        <f t="shared" si="21"/>
        <v>1672705</v>
      </c>
      <c r="L124" s="228"/>
      <c r="M124" s="288"/>
      <c r="N124" s="228"/>
      <c r="O124" s="235">
        <v>7500</v>
      </c>
      <c r="P124" s="224"/>
      <c r="Q124" s="235">
        <f>O124+P124</f>
        <v>7500</v>
      </c>
      <c r="R124" s="236"/>
      <c r="S124" s="230"/>
      <c r="T124" s="152"/>
    </row>
    <row r="125" spans="1:20" ht="12.75">
      <c r="A125" s="148"/>
      <c r="B125" s="6"/>
      <c r="C125" s="60"/>
      <c r="D125" s="19">
        <v>4040</v>
      </c>
      <c r="E125" s="37" t="s">
        <v>130</v>
      </c>
      <c r="F125" s="233">
        <v>131312</v>
      </c>
      <c r="G125" s="237"/>
      <c r="H125" s="224">
        <f t="shared" si="20"/>
        <v>131312</v>
      </c>
      <c r="I125" s="233">
        <v>131312</v>
      </c>
      <c r="J125" s="237"/>
      <c r="K125" s="224">
        <f t="shared" si="21"/>
        <v>131312</v>
      </c>
      <c r="L125" s="225"/>
      <c r="M125" s="266"/>
      <c r="N125" s="225"/>
      <c r="O125" s="237"/>
      <c r="P125" s="233"/>
      <c r="Q125" s="237"/>
      <c r="R125" s="238"/>
      <c r="S125" s="227"/>
      <c r="T125" s="159"/>
    </row>
    <row r="126" spans="1:20" ht="12.75">
      <c r="A126" s="148"/>
      <c r="B126" s="6"/>
      <c r="C126" s="60"/>
      <c r="D126" s="15">
        <v>4110</v>
      </c>
      <c r="E126" s="39" t="s">
        <v>126</v>
      </c>
      <c r="F126" s="253">
        <v>333300</v>
      </c>
      <c r="G126" s="262">
        <v>2116</v>
      </c>
      <c r="H126" s="224">
        <f t="shared" si="20"/>
        <v>335416</v>
      </c>
      <c r="I126" s="253">
        <v>332000</v>
      </c>
      <c r="J126" s="262">
        <v>2116</v>
      </c>
      <c r="K126" s="224">
        <f t="shared" si="21"/>
        <v>334116</v>
      </c>
      <c r="L126" s="289"/>
      <c r="M126" s="290"/>
      <c r="N126" s="289"/>
      <c r="O126" s="262">
        <v>1300</v>
      </c>
      <c r="P126" s="253"/>
      <c r="Q126" s="235">
        <f>O126+P126</f>
        <v>1300</v>
      </c>
      <c r="R126" s="254"/>
      <c r="S126" s="255"/>
      <c r="T126" s="158"/>
    </row>
    <row r="127" spans="1:20" ht="12.75">
      <c r="A127" s="148"/>
      <c r="B127" s="6"/>
      <c r="C127" s="60"/>
      <c r="D127" s="67">
        <v>4120</v>
      </c>
      <c r="E127" s="39" t="s">
        <v>93</v>
      </c>
      <c r="F127" s="224">
        <v>47230</v>
      </c>
      <c r="G127" s="313">
        <v>299</v>
      </c>
      <c r="H127" s="224">
        <f t="shared" si="20"/>
        <v>47529</v>
      </c>
      <c r="I127" s="224">
        <v>47000</v>
      </c>
      <c r="J127" s="313">
        <v>299</v>
      </c>
      <c r="K127" s="224">
        <f t="shared" si="21"/>
        <v>47299</v>
      </c>
      <c r="L127" s="228"/>
      <c r="M127" s="288"/>
      <c r="N127" s="228"/>
      <c r="O127" s="235">
        <v>230</v>
      </c>
      <c r="P127" s="224"/>
      <c r="Q127" s="235">
        <f>O127+P127</f>
        <v>230</v>
      </c>
      <c r="R127" s="236"/>
      <c r="S127" s="230"/>
      <c r="T127" s="152"/>
    </row>
    <row r="128" spans="1:20" ht="12.75">
      <c r="A128" s="148"/>
      <c r="B128" s="6"/>
      <c r="C128" s="60"/>
      <c r="D128" s="67">
        <v>4170</v>
      </c>
      <c r="E128" s="20" t="s">
        <v>131</v>
      </c>
      <c r="F128" s="224">
        <v>18500</v>
      </c>
      <c r="G128" s="313"/>
      <c r="H128" s="224">
        <f t="shared" si="20"/>
        <v>18500</v>
      </c>
      <c r="I128" s="224">
        <v>18500</v>
      </c>
      <c r="J128" s="313"/>
      <c r="K128" s="224">
        <f t="shared" si="21"/>
        <v>18500</v>
      </c>
      <c r="L128" s="228"/>
      <c r="M128" s="288"/>
      <c r="N128" s="228"/>
      <c r="O128" s="288"/>
      <c r="P128" s="228"/>
      <c r="Q128" s="288"/>
      <c r="R128" s="236"/>
      <c r="S128" s="230"/>
      <c r="T128" s="152"/>
    </row>
    <row r="129" spans="1:20" ht="12.75">
      <c r="A129" s="148"/>
      <c r="B129" s="6"/>
      <c r="C129" s="60"/>
      <c r="D129" s="67">
        <v>4210</v>
      </c>
      <c r="E129" s="38" t="s">
        <v>122</v>
      </c>
      <c r="F129" s="224">
        <v>60500</v>
      </c>
      <c r="G129" s="235">
        <v>13000</v>
      </c>
      <c r="H129" s="224">
        <f t="shared" si="20"/>
        <v>73500</v>
      </c>
      <c r="I129" s="224">
        <v>60500</v>
      </c>
      <c r="J129" s="235">
        <v>13000</v>
      </c>
      <c r="K129" s="224">
        <f t="shared" si="21"/>
        <v>73500</v>
      </c>
      <c r="L129" s="228"/>
      <c r="M129" s="288"/>
      <c r="N129" s="228"/>
      <c r="O129" s="288"/>
      <c r="P129" s="228"/>
      <c r="Q129" s="288"/>
      <c r="R129" s="236"/>
      <c r="S129" s="230"/>
      <c r="T129" s="152"/>
    </row>
    <row r="130" spans="1:20" ht="12.75">
      <c r="A130" s="148"/>
      <c r="B130" s="6"/>
      <c r="C130" s="60"/>
      <c r="D130" s="19">
        <v>4240</v>
      </c>
      <c r="E130" s="17" t="s">
        <v>47</v>
      </c>
      <c r="F130" s="224">
        <v>12800</v>
      </c>
      <c r="G130" s="314">
        <v>-2260</v>
      </c>
      <c r="H130" s="224">
        <f t="shared" si="20"/>
        <v>10540</v>
      </c>
      <c r="I130" s="224">
        <v>12800</v>
      </c>
      <c r="J130" s="314">
        <v>-2260</v>
      </c>
      <c r="K130" s="224">
        <f t="shared" si="21"/>
        <v>10540</v>
      </c>
      <c r="L130" s="225"/>
      <c r="M130" s="266"/>
      <c r="N130" s="225"/>
      <c r="O130" s="266"/>
      <c r="P130" s="225"/>
      <c r="Q130" s="266"/>
      <c r="R130" s="238"/>
      <c r="S130" s="227"/>
      <c r="T130" s="159"/>
    </row>
    <row r="131" spans="1:20" ht="12.75">
      <c r="A131" s="148"/>
      <c r="B131" s="6"/>
      <c r="C131" s="60"/>
      <c r="D131" s="67">
        <v>4260</v>
      </c>
      <c r="E131" s="42" t="s">
        <v>43</v>
      </c>
      <c r="F131" s="224">
        <v>97462</v>
      </c>
      <c r="G131" s="235">
        <v>6740</v>
      </c>
      <c r="H131" s="224">
        <f t="shared" si="20"/>
        <v>104202</v>
      </c>
      <c r="I131" s="224">
        <v>97462</v>
      </c>
      <c r="J131" s="235">
        <v>6740</v>
      </c>
      <c r="K131" s="224">
        <f t="shared" si="21"/>
        <v>104202</v>
      </c>
      <c r="L131" s="228"/>
      <c r="M131" s="288"/>
      <c r="N131" s="228"/>
      <c r="O131" s="288"/>
      <c r="P131" s="228"/>
      <c r="Q131" s="288"/>
      <c r="R131" s="236"/>
      <c r="S131" s="230"/>
      <c r="T131" s="152"/>
    </row>
    <row r="132" spans="1:20" ht="12.75">
      <c r="A132" s="148"/>
      <c r="B132" s="6"/>
      <c r="C132" s="60"/>
      <c r="D132" s="67">
        <v>4270</v>
      </c>
      <c r="E132" s="40" t="s">
        <v>40</v>
      </c>
      <c r="F132" s="224">
        <v>114000</v>
      </c>
      <c r="G132" s="235">
        <v>1800</v>
      </c>
      <c r="H132" s="224">
        <f t="shared" si="20"/>
        <v>115800</v>
      </c>
      <c r="I132" s="224">
        <v>114000</v>
      </c>
      <c r="J132" s="235">
        <v>1800</v>
      </c>
      <c r="K132" s="224">
        <f t="shared" si="21"/>
        <v>115800</v>
      </c>
      <c r="L132" s="228"/>
      <c r="M132" s="288"/>
      <c r="N132" s="228"/>
      <c r="O132" s="288"/>
      <c r="P132" s="295"/>
      <c r="Q132" s="231"/>
      <c r="R132" s="236"/>
      <c r="S132" s="230"/>
      <c r="T132" s="152"/>
    </row>
    <row r="133" spans="1:20" ht="12.75">
      <c r="A133" s="148"/>
      <c r="B133" s="6"/>
      <c r="C133" s="60"/>
      <c r="D133" s="69">
        <v>4300</v>
      </c>
      <c r="E133" s="39" t="s">
        <v>35</v>
      </c>
      <c r="F133" s="189">
        <v>50500</v>
      </c>
      <c r="G133" s="250">
        <v>-2060</v>
      </c>
      <c r="H133" s="224">
        <f t="shared" si="20"/>
        <v>48440</v>
      </c>
      <c r="I133" s="189">
        <v>50500</v>
      </c>
      <c r="J133" s="250">
        <v>-2060</v>
      </c>
      <c r="K133" s="224">
        <f t="shared" si="21"/>
        <v>48440</v>
      </c>
      <c r="L133" s="220"/>
      <c r="M133" s="286"/>
      <c r="N133" s="220"/>
      <c r="O133" s="286"/>
      <c r="P133" s="220"/>
      <c r="Q133" s="286"/>
      <c r="R133" s="251"/>
      <c r="S133" s="222"/>
      <c r="T133" s="153"/>
    </row>
    <row r="134" spans="1:20" ht="12.75">
      <c r="A134" s="148"/>
      <c r="B134" s="6"/>
      <c r="C134" s="60"/>
      <c r="D134" s="67">
        <v>4350</v>
      </c>
      <c r="E134" s="39" t="s">
        <v>132</v>
      </c>
      <c r="F134" s="224">
        <v>1800</v>
      </c>
      <c r="G134" s="235"/>
      <c r="H134" s="224">
        <f t="shared" si="20"/>
        <v>1800</v>
      </c>
      <c r="I134" s="224">
        <v>1800</v>
      </c>
      <c r="J134" s="235"/>
      <c r="K134" s="224">
        <f t="shared" si="21"/>
        <v>1800</v>
      </c>
      <c r="L134" s="228"/>
      <c r="M134" s="288"/>
      <c r="N134" s="228"/>
      <c r="O134" s="288"/>
      <c r="P134" s="228"/>
      <c r="Q134" s="288"/>
      <c r="R134" s="236"/>
      <c r="S134" s="230"/>
      <c r="T134" s="152"/>
    </row>
    <row r="135" spans="1:20" ht="12.75">
      <c r="A135" s="148"/>
      <c r="B135" s="6"/>
      <c r="C135" s="60"/>
      <c r="D135" s="69">
        <v>4360</v>
      </c>
      <c r="E135" s="38" t="s">
        <v>133</v>
      </c>
      <c r="F135" s="224">
        <v>1800</v>
      </c>
      <c r="G135" s="235">
        <v>780</v>
      </c>
      <c r="H135" s="224">
        <f t="shared" si="20"/>
        <v>2580</v>
      </c>
      <c r="I135" s="224">
        <v>1800</v>
      </c>
      <c r="J135" s="235">
        <v>780</v>
      </c>
      <c r="K135" s="224">
        <f t="shared" si="21"/>
        <v>2580</v>
      </c>
      <c r="L135" s="228"/>
      <c r="M135" s="288"/>
      <c r="N135" s="228"/>
      <c r="O135" s="288"/>
      <c r="P135" s="228"/>
      <c r="Q135" s="288"/>
      <c r="R135" s="236"/>
      <c r="S135" s="230"/>
      <c r="T135" s="152"/>
    </row>
    <row r="136" spans="1:20" ht="12.75">
      <c r="A136" s="148"/>
      <c r="B136" s="6"/>
      <c r="C136" s="60"/>
      <c r="D136" s="67">
        <v>4370</v>
      </c>
      <c r="E136" s="39" t="s">
        <v>134</v>
      </c>
      <c r="F136" s="224">
        <v>8300</v>
      </c>
      <c r="G136" s="235">
        <v>-500</v>
      </c>
      <c r="H136" s="224">
        <f t="shared" si="20"/>
        <v>7800</v>
      </c>
      <c r="I136" s="224">
        <v>8300</v>
      </c>
      <c r="J136" s="235">
        <v>-500</v>
      </c>
      <c r="K136" s="224">
        <f t="shared" si="21"/>
        <v>7800</v>
      </c>
      <c r="L136" s="228"/>
      <c r="M136" s="288"/>
      <c r="N136" s="228"/>
      <c r="O136" s="288"/>
      <c r="P136" s="228"/>
      <c r="Q136" s="288"/>
      <c r="R136" s="236"/>
      <c r="S136" s="230"/>
      <c r="T136" s="152"/>
    </row>
    <row r="137" spans="1:20" ht="12.75">
      <c r="A137" s="148"/>
      <c r="B137" s="6"/>
      <c r="C137" s="60"/>
      <c r="D137" s="67">
        <v>4410</v>
      </c>
      <c r="E137" s="42" t="s">
        <v>42</v>
      </c>
      <c r="F137" s="224">
        <v>5600</v>
      </c>
      <c r="G137" s="313">
        <v>-1000</v>
      </c>
      <c r="H137" s="224">
        <f t="shared" si="20"/>
        <v>4600</v>
      </c>
      <c r="I137" s="224">
        <v>5600</v>
      </c>
      <c r="J137" s="313">
        <v>-1000</v>
      </c>
      <c r="K137" s="224">
        <f t="shared" si="21"/>
        <v>4600</v>
      </c>
      <c r="L137" s="228"/>
      <c r="M137" s="288"/>
      <c r="N137" s="228"/>
      <c r="O137" s="288"/>
      <c r="P137" s="228"/>
      <c r="Q137" s="288"/>
      <c r="R137" s="236"/>
      <c r="S137" s="230"/>
      <c r="T137" s="152"/>
    </row>
    <row r="138" spans="1:20" ht="12.75">
      <c r="A138" s="148"/>
      <c r="B138" s="6"/>
      <c r="C138" s="60"/>
      <c r="D138" s="67">
        <v>4430</v>
      </c>
      <c r="E138" s="42" t="s">
        <v>44</v>
      </c>
      <c r="F138" s="224">
        <v>7000</v>
      </c>
      <c r="G138" s="235"/>
      <c r="H138" s="224">
        <f t="shared" si="20"/>
        <v>7000</v>
      </c>
      <c r="I138" s="224">
        <v>7000</v>
      </c>
      <c r="J138" s="235"/>
      <c r="K138" s="224">
        <f t="shared" si="21"/>
        <v>7000</v>
      </c>
      <c r="L138" s="228"/>
      <c r="M138" s="288"/>
      <c r="N138" s="228"/>
      <c r="O138" s="288"/>
      <c r="P138" s="228"/>
      <c r="Q138" s="288"/>
      <c r="R138" s="236"/>
      <c r="S138" s="230"/>
      <c r="T138" s="152"/>
    </row>
    <row r="139" spans="1:20" ht="12.75">
      <c r="A139" s="148"/>
      <c r="B139" s="6"/>
      <c r="C139" s="60"/>
      <c r="D139" s="67">
        <v>4440</v>
      </c>
      <c r="E139" s="40" t="s">
        <v>135</v>
      </c>
      <c r="F139" s="253">
        <v>112600</v>
      </c>
      <c r="G139" s="315">
        <v>2803</v>
      </c>
      <c r="H139" s="224">
        <f t="shared" si="20"/>
        <v>115403</v>
      </c>
      <c r="I139" s="253">
        <v>112600</v>
      </c>
      <c r="J139" s="315">
        <v>2803</v>
      </c>
      <c r="K139" s="224">
        <f t="shared" si="21"/>
        <v>115403</v>
      </c>
      <c r="L139" s="289"/>
      <c r="M139" s="316"/>
      <c r="N139" s="228"/>
      <c r="O139" s="288"/>
      <c r="P139" s="228"/>
      <c r="Q139" s="288"/>
      <c r="R139" s="236"/>
      <c r="S139" s="230"/>
      <c r="T139" s="152"/>
    </row>
    <row r="140" spans="1:20" ht="12.75">
      <c r="A140" s="148"/>
      <c r="B140" s="6"/>
      <c r="C140" s="44"/>
      <c r="D140" s="182">
        <v>4750</v>
      </c>
      <c r="E140" s="39" t="s">
        <v>136</v>
      </c>
      <c r="F140" s="253">
        <v>700</v>
      </c>
      <c r="G140" s="315">
        <v>500</v>
      </c>
      <c r="H140" s="224">
        <f t="shared" si="20"/>
        <v>1200</v>
      </c>
      <c r="I140" s="253">
        <v>700</v>
      </c>
      <c r="J140" s="320">
        <v>500</v>
      </c>
      <c r="K140" s="224">
        <f t="shared" si="21"/>
        <v>1200</v>
      </c>
      <c r="L140" s="289"/>
      <c r="M140" s="316"/>
      <c r="N140" s="225"/>
      <c r="O140" s="266"/>
      <c r="P140" s="225"/>
      <c r="Q140" s="266"/>
      <c r="R140" s="238"/>
      <c r="S140" s="227"/>
      <c r="T140" s="159"/>
    </row>
    <row r="141" spans="1:20" ht="12.75">
      <c r="A141" s="148"/>
      <c r="B141" s="6"/>
      <c r="C141" s="44"/>
      <c r="D141" s="67">
        <v>4810</v>
      </c>
      <c r="E141" s="81" t="s">
        <v>145</v>
      </c>
      <c r="F141" s="224">
        <v>0</v>
      </c>
      <c r="G141" s="235"/>
      <c r="H141" s="224">
        <f t="shared" si="20"/>
        <v>0</v>
      </c>
      <c r="I141" s="224">
        <v>0</v>
      </c>
      <c r="J141" s="224"/>
      <c r="K141" s="224">
        <f t="shared" si="21"/>
        <v>0</v>
      </c>
      <c r="L141" s="228"/>
      <c r="M141" s="317"/>
      <c r="N141" s="228"/>
      <c r="O141" s="288"/>
      <c r="P141" s="228"/>
      <c r="Q141" s="288"/>
      <c r="R141" s="236"/>
      <c r="S141" s="255"/>
      <c r="T141" s="158"/>
    </row>
    <row r="142" spans="1:20" ht="12.75">
      <c r="A142" s="148"/>
      <c r="B142" s="6"/>
      <c r="C142" s="67">
        <v>80103</v>
      </c>
      <c r="D142" s="15"/>
      <c r="E142" s="390" t="s">
        <v>146</v>
      </c>
      <c r="F142" s="373">
        <f aca="true" t="shared" si="22" ref="F142:K142">SUM(F143:F157)</f>
        <v>231202</v>
      </c>
      <c r="G142" s="373">
        <f t="shared" si="22"/>
        <v>-14388</v>
      </c>
      <c r="H142" s="373">
        <f t="shared" si="22"/>
        <v>216814</v>
      </c>
      <c r="I142" s="373">
        <f t="shared" si="22"/>
        <v>231202</v>
      </c>
      <c r="J142" s="373">
        <f t="shared" si="22"/>
        <v>-14388</v>
      </c>
      <c r="K142" s="373">
        <f t="shared" si="22"/>
        <v>216814</v>
      </c>
      <c r="L142" s="220"/>
      <c r="M142" s="286"/>
      <c r="N142" s="228"/>
      <c r="O142" s="288"/>
      <c r="P142" s="228"/>
      <c r="Q142" s="290"/>
      <c r="R142" s="254"/>
      <c r="S142" s="255"/>
      <c r="T142" s="158"/>
    </row>
    <row r="143" spans="1:20" ht="12.75">
      <c r="A143" s="148"/>
      <c r="B143" s="6"/>
      <c r="C143" s="44"/>
      <c r="D143" s="137">
        <v>3020</v>
      </c>
      <c r="E143" s="179" t="s">
        <v>129</v>
      </c>
      <c r="F143" s="233">
        <v>11000</v>
      </c>
      <c r="G143" s="237"/>
      <c r="H143" s="224">
        <f aca="true" t="shared" si="23" ref="H143:H157">F143+G143</f>
        <v>11000</v>
      </c>
      <c r="I143" s="233">
        <v>11000</v>
      </c>
      <c r="J143" s="237"/>
      <c r="K143" s="224">
        <f aca="true" t="shared" si="24" ref="K143:K157">I143+J143</f>
        <v>11000</v>
      </c>
      <c r="L143" s="225"/>
      <c r="M143" s="266"/>
      <c r="N143" s="225"/>
      <c r="O143" s="266"/>
      <c r="P143" s="225"/>
      <c r="Q143" s="290"/>
      <c r="R143" s="254"/>
      <c r="S143" s="255"/>
      <c r="T143" s="158"/>
    </row>
    <row r="144" spans="1:20" ht="12.75">
      <c r="A144" s="148"/>
      <c r="B144" s="6"/>
      <c r="C144" s="44"/>
      <c r="D144" s="15">
        <v>4010</v>
      </c>
      <c r="E144" s="20" t="s">
        <v>92</v>
      </c>
      <c r="F144" s="253">
        <v>116000</v>
      </c>
      <c r="G144" s="262">
        <v>-4000</v>
      </c>
      <c r="H144" s="224">
        <f t="shared" si="23"/>
        <v>112000</v>
      </c>
      <c r="I144" s="253">
        <v>116000</v>
      </c>
      <c r="J144" s="262">
        <v>-4000</v>
      </c>
      <c r="K144" s="224">
        <f t="shared" si="24"/>
        <v>112000</v>
      </c>
      <c r="L144" s="289"/>
      <c r="M144" s="290"/>
      <c r="N144" s="289"/>
      <c r="O144" s="290"/>
      <c r="P144" s="289"/>
      <c r="Q144" s="290"/>
      <c r="R144" s="254"/>
      <c r="S144" s="255"/>
      <c r="T144" s="158"/>
    </row>
    <row r="145" spans="1:20" ht="12.75">
      <c r="A145" s="148"/>
      <c r="B145" s="6"/>
      <c r="C145" s="44"/>
      <c r="D145" s="15">
        <v>4040</v>
      </c>
      <c r="E145" s="37" t="s">
        <v>130</v>
      </c>
      <c r="F145" s="253">
        <v>9582</v>
      </c>
      <c r="G145" s="262"/>
      <c r="H145" s="224">
        <f t="shared" si="23"/>
        <v>9582</v>
      </c>
      <c r="I145" s="253">
        <v>9582</v>
      </c>
      <c r="J145" s="262"/>
      <c r="K145" s="224">
        <f t="shared" si="24"/>
        <v>9582</v>
      </c>
      <c r="L145" s="289"/>
      <c r="M145" s="290"/>
      <c r="N145" s="289"/>
      <c r="O145" s="290"/>
      <c r="P145" s="289"/>
      <c r="Q145" s="290"/>
      <c r="R145" s="254"/>
      <c r="S145" s="255"/>
      <c r="T145" s="158"/>
    </row>
    <row r="146" spans="1:20" ht="12.75">
      <c r="A146" s="148"/>
      <c r="B146" s="6"/>
      <c r="C146" s="44"/>
      <c r="D146" s="15">
        <v>4110</v>
      </c>
      <c r="E146" s="39" t="s">
        <v>126</v>
      </c>
      <c r="F146" s="253">
        <v>24000</v>
      </c>
      <c r="G146" s="262"/>
      <c r="H146" s="224">
        <f t="shared" si="23"/>
        <v>24000</v>
      </c>
      <c r="I146" s="253">
        <v>24000</v>
      </c>
      <c r="J146" s="262"/>
      <c r="K146" s="224">
        <f t="shared" si="24"/>
        <v>24000</v>
      </c>
      <c r="L146" s="289"/>
      <c r="M146" s="290"/>
      <c r="N146" s="289"/>
      <c r="O146" s="290"/>
      <c r="P146" s="289"/>
      <c r="Q146" s="290"/>
      <c r="R146" s="254"/>
      <c r="S146" s="255"/>
      <c r="T146" s="158"/>
    </row>
    <row r="147" spans="1:20" ht="12.75">
      <c r="A147" s="148"/>
      <c r="B147" s="6"/>
      <c r="C147" s="44"/>
      <c r="D147" s="15">
        <v>4120</v>
      </c>
      <c r="E147" s="37" t="s">
        <v>93</v>
      </c>
      <c r="F147" s="253">
        <v>3600</v>
      </c>
      <c r="G147" s="262"/>
      <c r="H147" s="224">
        <f t="shared" si="23"/>
        <v>3600</v>
      </c>
      <c r="I147" s="253">
        <v>3600</v>
      </c>
      <c r="J147" s="262"/>
      <c r="K147" s="224">
        <f t="shared" si="24"/>
        <v>3600</v>
      </c>
      <c r="L147" s="289"/>
      <c r="M147" s="290"/>
      <c r="N147" s="289"/>
      <c r="O147" s="290"/>
      <c r="P147" s="289"/>
      <c r="Q147" s="290"/>
      <c r="R147" s="254"/>
      <c r="S147" s="255"/>
      <c r="T147" s="158"/>
    </row>
    <row r="148" spans="1:20" ht="12.75">
      <c r="A148" s="148"/>
      <c r="B148" s="6"/>
      <c r="C148" s="44"/>
      <c r="D148" s="15">
        <v>4170</v>
      </c>
      <c r="E148" s="20" t="s">
        <v>131</v>
      </c>
      <c r="F148" s="253">
        <v>400</v>
      </c>
      <c r="G148" s="262">
        <v>4000</v>
      </c>
      <c r="H148" s="224">
        <f t="shared" si="23"/>
        <v>4400</v>
      </c>
      <c r="I148" s="253">
        <v>400</v>
      </c>
      <c r="J148" s="262">
        <v>4000</v>
      </c>
      <c r="K148" s="224">
        <f t="shared" si="24"/>
        <v>4400</v>
      </c>
      <c r="L148" s="289"/>
      <c r="M148" s="290"/>
      <c r="N148" s="289"/>
      <c r="O148" s="290"/>
      <c r="P148" s="289"/>
      <c r="Q148" s="290"/>
      <c r="R148" s="254"/>
      <c r="S148" s="255"/>
      <c r="T148" s="158"/>
    </row>
    <row r="149" spans="1:20" ht="12.75">
      <c r="A149" s="148"/>
      <c r="B149" s="6"/>
      <c r="C149" s="44"/>
      <c r="D149" s="15">
        <v>4210</v>
      </c>
      <c r="E149" s="38" t="s">
        <v>122</v>
      </c>
      <c r="F149" s="253">
        <v>8960</v>
      </c>
      <c r="G149" s="262">
        <v>-160</v>
      </c>
      <c r="H149" s="224">
        <f t="shared" si="23"/>
        <v>8800</v>
      </c>
      <c r="I149" s="253">
        <v>8960</v>
      </c>
      <c r="J149" s="262">
        <v>-160</v>
      </c>
      <c r="K149" s="224">
        <f t="shared" si="24"/>
        <v>8800</v>
      </c>
      <c r="L149" s="289"/>
      <c r="M149" s="290"/>
      <c r="N149" s="289"/>
      <c r="O149" s="290"/>
      <c r="P149" s="289"/>
      <c r="Q149" s="290"/>
      <c r="R149" s="254"/>
      <c r="S149" s="255"/>
      <c r="T149" s="158"/>
    </row>
    <row r="150" spans="1:20" ht="12.75">
      <c r="A150" s="148"/>
      <c r="B150" s="6"/>
      <c r="C150" s="44"/>
      <c r="D150" s="15">
        <v>4240</v>
      </c>
      <c r="E150" s="17" t="s">
        <v>47</v>
      </c>
      <c r="F150" s="253">
        <v>1200</v>
      </c>
      <c r="G150" s="262"/>
      <c r="H150" s="224">
        <f t="shared" si="23"/>
        <v>1200</v>
      </c>
      <c r="I150" s="253">
        <v>1200</v>
      </c>
      <c r="J150" s="262"/>
      <c r="K150" s="224">
        <f t="shared" si="24"/>
        <v>1200</v>
      </c>
      <c r="L150" s="289"/>
      <c r="M150" s="290"/>
      <c r="N150" s="289"/>
      <c r="O150" s="290"/>
      <c r="P150" s="289"/>
      <c r="Q150" s="290"/>
      <c r="R150" s="254"/>
      <c r="S150" s="255"/>
      <c r="T150" s="158"/>
    </row>
    <row r="151" spans="1:20" ht="12.75">
      <c r="A151" s="148"/>
      <c r="B151" s="6"/>
      <c r="C151" s="44"/>
      <c r="D151" s="15">
        <v>4260</v>
      </c>
      <c r="E151" s="42" t="s">
        <v>43</v>
      </c>
      <c r="F151" s="253">
        <v>10000</v>
      </c>
      <c r="G151" s="262"/>
      <c r="H151" s="224">
        <f t="shared" si="23"/>
        <v>10000</v>
      </c>
      <c r="I151" s="253">
        <v>10000</v>
      </c>
      <c r="J151" s="262"/>
      <c r="K151" s="224">
        <f t="shared" si="24"/>
        <v>10000</v>
      </c>
      <c r="L151" s="289"/>
      <c r="M151" s="290"/>
      <c r="N151" s="289"/>
      <c r="O151" s="290"/>
      <c r="P151" s="289"/>
      <c r="Q151" s="290"/>
      <c r="R151" s="254"/>
      <c r="S151" s="255"/>
      <c r="T151" s="158"/>
    </row>
    <row r="152" spans="1:20" ht="12.75">
      <c r="A152" s="148"/>
      <c r="B152" s="6"/>
      <c r="C152" s="44"/>
      <c r="D152" s="67">
        <v>4270</v>
      </c>
      <c r="E152" s="40" t="s">
        <v>40</v>
      </c>
      <c r="F152" s="224">
        <v>16000</v>
      </c>
      <c r="G152" s="262">
        <v>-8800</v>
      </c>
      <c r="H152" s="224">
        <f t="shared" si="23"/>
        <v>7200</v>
      </c>
      <c r="I152" s="224">
        <v>16000</v>
      </c>
      <c r="J152" s="262">
        <v>-8800</v>
      </c>
      <c r="K152" s="224">
        <f t="shared" si="24"/>
        <v>7200</v>
      </c>
      <c r="L152" s="289"/>
      <c r="M152" s="290"/>
      <c r="N152" s="289"/>
      <c r="O152" s="290"/>
      <c r="P152" s="289"/>
      <c r="Q152" s="290"/>
      <c r="R152" s="254"/>
      <c r="S152" s="255"/>
      <c r="T152" s="158"/>
    </row>
    <row r="153" spans="1:20" ht="12.75">
      <c r="A153" s="148"/>
      <c r="B153" s="6"/>
      <c r="C153" s="44"/>
      <c r="D153" s="19">
        <v>4300</v>
      </c>
      <c r="E153" s="39" t="s">
        <v>35</v>
      </c>
      <c r="F153" s="233">
        <v>18600</v>
      </c>
      <c r="G153" s="262">
        <v>-5540</v>
      </c>
      <c r="H153" s="224">
        <f t="shared" si="23"/>
        <v>13060</v>
      </c>
      <c r="I153" s="233">
        <v>18600</v>
      </c>
      <c r="J153" s="262">
        <v>-5540</v>
      </c>
      <c r="K153" s="224">
        <f t="shared" si="24"/>
        <v>13060</v>
      </c>
      <c r="L153" s="289"/>
      <c r="M153" s="290"/>
      <c r="N153" s="289"/>
      <c r="O153" s="290"/>
      <c r="P153" s="289"/>
      <c r="Q153" s="290"/>
      <c r="R153" s="254"/>
      <c r="S153" s="255"/>
      <c r="T153" s="158"/>
    </row>
    <row r="154" spans="1:20" ht="12.75">
      <c r="A154" s="148"/>
      <c r="B154" s="6"/>
      <c r="C154" s="44"/>
      <c r="D154" s="15">
        <v>4370</v>
      </c>
      <c r="E154" s="38" t="s">
        <v>134</v>
      </c>
      <c r="F154" s="224">
        <v>1460</v>
      </c>
      <c r="G154" s="262"/>
      <c r="H154" s="224">
        <f t="shared" si="23"/>
        <v>1460</v>
      </c>
      <c r="I154" s="224">
        <v>1460</v>
      </c>
      <c r="J154" s="262"/>
      <c r="K154" s="224">
        <f t="shared" si="24"/>
        <v>1460</v>
      </c>
      <c r="L154" s="289"/>
      <c r="M154" s="290"/>
      <c r="N154" s="289"/>
      <c r="O154" s="290"/>
      <c r="P154" s="289"/>
      <c r="Q154" s="290"/>
      <c r="R154" s="254"/>
      <c r="S154" s="255"/>
      <c r="T154" s="158"/>
    </row>
    <row r="155" spans="1:20" ht="12.75">
      <c r="A155" s="148"/>
      <c r="B155" s="6"/>
      <c r="C155" s="44"/>
      <c r="D155" s="15">
        <v>4410</v>
      </c>
      <c r="E155" s="17" t="s">
        <v>42</v>
      </c>
      <c r="F155" s="233">
        <v>400</v>
      </c>
      <c r="G155" s="262"/>
      <c r="H155" s="224">
        <f t="shared" si="23"/>
        <v>400</v>
      </c>
      <c r="I155" s="233">
        <v>400</v>
      </c>
      <c r="J155" s="262"/>
      <c r="K155" s="224">
        <f t="shared" si="24"/>
        <v>400</v>
      </c>
      <c r="L155" s="289"/>
      <c r="M155" s="290"/>
      <c r="N155" s="289"/>
      <c r="O155" s="290"/>
      <c r="P155" s="289"/>
      <c r="Q155" s="290"/>
      <c r="R155" s="254"/>
      <c r="S155" s="255"/>
      <c r="T155" s="158"/>
    </row>
    <row r="156" spans="1:20" ht="12.75">
      <c r="A156" s="148"/>
      <c r="B156" s="6"/>
      <c r="C156" s="44"/>
      <c r="D156" s="15">
        <v>4430</v>
      </c>
      <c r="E156" s="42" t="s">
        <v>44</v>
      </c>
      <c r="F156" s="253">
        <v>400</v>
      </c>
      <c r="G156" s="262"/>
      <c r="H156" s="224">
        <f t="shared" si="23"/>
        <v>400</v>
      </c>
      <c r="I156" s="253">
        <v>400</v>
      </c>
      <c r="J156" s="262"/>
      <c r="K156" s="224">
        <f t="shared" si="24"/>
        <v>400</v>
      </c>
      <c r="L156" s="289"/>
      <c r="M156" s="316"/>
      <c r="N156" s="289"/>
      <c r="O156" s="290"/>
      <c r="P156" s="289"/>
      <c r="Q156" s="290"/>
      <c r="R156" s="254"/>
      <c r="S156" s="255"/>
      <c r="T156" s="158"/>
    </row>
    <row r="157" spans="1:20" ht="12.75">
      <c r="A157" s="148"/>
      <c r="B157" s="6"/>
      <c r="C157" s="44"/>
      <c r="D157" s="15">
        <v>4440</v>
      </c>
      <c r="E157" s="40" t="s">
        <v>135</v>
      </c>
      <c r="F157" s="224">
        <v>9600</v>
      </c>
      <c r="G157" s="235">
        <v>112</v>
      </c>
      <c r="H157" s="224">
        <f t="shared" si="23"/>
        <v>9712</v>
      </c>
      <c r="I157" s="224">
        <v>9600</v>
      </c>
      <c r="J157" s="235">
        <v>112</v>
      </c>
      <c r="K157" s="224">
        <f t="shared" si="24"/>
        <v>9712</v>
      </c>
      <c r="L157" s="228"/>
      <c r="M157" s="317"/>
      <c r="N157" s="289"/>
      <c r="O157" s="290"/>
      <c r="P157" s="289"/>
      <c r="Q157" s="290"/>
      <c r="R157" s="254"/>
      <c r="S157" s="255"/>
      <c r="T157" s="158"/>
    </row>
    <row r="158" spans="1:20" ht="12.75">
      <c r="A158" s="148"/>
      <c r="B158" s="9"/>
      <c r="C158" s="58">
        <v>80104</v>
      </c>
      <c r="D158" s="67"/>
      <c r="E158" s="391" t="s">
        <v>28</v>
      </c>
      <c r="F158" s="373">
        <f aca="true" t="shared" si="25" ref="F158:K158">SUM(F159:F175)</f>
        <v>685894</v>
      </c>
      <c r="G158" s="373">
        <f t="shared" si="25"/>
        <v>12473</v>
      </c>
      <c r="H158" s="373">
        <f t="shared" si="25"/>
        <v>698367</v>
      </c>
      <c r="I158" s="373">
        <f t="shared" si="25"/>
        <v>685894</v>
      </c>
      <c r="J158" s="373">
        <f t="shared" si="25"/>
        <v>12473</v>
      </c>
      <c r="K158" s="373">
        <f t="shared" si="25"/>
        <v>698367</v>
      </c>
      <c r="L158" s="220"/>
      <c r="M158" s="286"/>
      <c r="N158" s="228"/>
      <c r="O158" s="288"/>
      <c r="P158" s="228"/>
      <c r="Q158" s="288"/>
      <c r="R158" s="236"/>
      <c r="S158" s="230"/>
      <c r="T158" s="152"/>
    </row>
    <row r="159" spans="1:20" ht="12.75">
      <c r="A159" s="148"/>
      <c r="B159" s="6"/>
      <c r="C159" s="72"/>
      <c r="D159" s="131">
        <v>3020</v>
      </c>
      <c r="E159" s="179" t="s">
        <v>129</v>
      </c>
      <c r="F159" s="224">
        <v>32000</v>
      </c>
      <c r="G159" s="235"/>
      <c r="H159" s="224">
        <f aca="true" t="shared" si="26" ref="H159:H175">F159+G159</f>
        <v>32000</v>
      </c>
      <c r="I159" s="224">
        <v>32000</v>
      </c>
      <c r="J159" s="235"/>
      <c r="K159" s="224">
        <f aca="true" t="shared" si="27" ref="K159:K175">I159+J159</f>
        <v>32000</v>
      </c>
      <c r="L159" s="228"/>
      <c r="M159" s="288"/>
      <c r="N159" s="228"/>
      <c r="O159" s="288"/>
      <c r="P159" s="228"/>
      <c r="Q159" s="288"/>
      <c r="R159" s="236"/>
      <c r="S159" s="230"/>
      <c r="T159" s="152"/>
    </row>
    <row r="160" spans="1:20" ht="12.75">
      <c r="A160" s="148"/>
      <c r="B160" s="6"/>
      <c r="C160" s="60"/>
      <c r="D160" s="67">
        <v>4010</v>
      </c>
      <c r="E160" s="20" t="s">
        <v>92</v>
      </c>
      <c r="F160" s="224">
        <v>339878</v>
      </c>
      <c r="G160" s="235">
        <v>-600</v>
      </c>
      <c r="H160" s="224">
        <f t="shared" si="26"/>
        <v>339278</v>
      </c>
      <c r="I160" s="224">
        <v>339878</v>
      </c>
      <c r="J160" s="235">
        <v>-600</v>
      </c>
      <c r="K160" s="224">
        <f t="shared" si="27"/>
        <v>339278</v>
      </c>
      <c r="L160" s="228"/>
      <c r="M160" s="288"/>
      <c r="N160" s="228"/>
      <c r="O160" s="288"/>
      <c r="P160" s="228"/>
      <c r="Q160" s="288"/>
      <c r="R160" s="236"/>
      <c r="S160" s="230"/>
      <c r="T160" s="152"/>
    </row>
    <row r="161" spans="1:20" ht="12.75">
      <c r="A161" s="148"/>
      <c r="B161" s="6"/>
      <c r="C161" s="60"/>
      <c r="D161" s="19">
        <v>4040</v>
      </c>
      <c r="E161" s="37" t="s">
        <v>130</v>
      </c>
      <c r="F161" s="233">
        <v>27558</v>
      </c>
      <c r="G161" s="237"/>
      <c r="H161" s="224">
        <f t="shared" si="26"/>
        <v>27558</v>
      </c>
      <c r="I161" s="233">
        <v>27558</v>
      </c>
      <c r="J161" s="237"/>
      <c r="K161" s="224">
        <f t="shared" si="27"/>
        <v>27558</v>
      </c>
      <c r="L161" s="225"/>
      <c r="M161" s="266"/>
      <c r="N161" s="225"/>
      <c r="O161" s="266"/>
      <c r="P161" s="225"/>
      <c r="Q161" s="266"/>
      <c r="R161" s="238"/>
      <c r="S161" s="227"/>
      <c r="T161" s="159"/>
    </row>
    <row r="162" spans="1:20" ht="12.75">
      <c r="A162" s="148"/>
      <c r="B162" s="6"/>
      <c r="C162" s="60"/>
      <c r="D162" s="15">
        <v>4110</v>
      </c>
      <c r="E162" s="39" t="s">
        <v>126</v>
      </c>
      <c r="F162" s="253">
        <v>72000</v>
      </c>
      <c r="G162" s="262"/>
      <c r="H162" s="224">
        <f t="shared" si="26"/>
        <v>72000</v>
      </c>
      <c r="I162" s="253">
        <v>72000</v>
      </c>
      <c r="J162" s="262"/>
      <c r="K162" s="224">
        <f t="shared" si="27"/>
        <v>72000</v>
      </c>
      <c r="L162" s="289"/>
      <c r="M162" s="290"/>
      <c r="N162" s="289"/>
      <c r="O162" s="290"/>
      <c r="P162" s="289"/>
      <c r="Q162" s="290"/>
      <c r="R162" s="254"/>
      <c r="S162" s="255"/>
      <c r="T162" s="158"/>
    </row>
    <row r="163" spans="1:20" ht="12.75">
      <c r="A163" s="148"/>
      <c r="B163" s="6"/>
      <c r="C163" s="60"/>
      <c r="D163" s="67">
        <v>4120</v>
      </c>
      <c r="E163" s="37" t="s">
        <v>93</v>
      </c>
      <c r="F163" s="224">
        <v>10500</v>
      </c>
      <c r="G163" s="235"/>
      <c r="H163" s="224">
        <f t="shared" si="26"/>
        <v>10500</v>
      </c>
      <c r="I163" s="224">
        <v>10500</v>
      </c>
      <c r="J163" s="235"/>
      <c r="K163" s="224">
        <f t="shared" si="27"/>
        <v>10500</v>
      </c>
      <c r="L163" s="228"/>
      <c r="M163" s="288"/>
      <c r="N163" s="228"/>
      <c r="O163" s="288"/>
      <c r="P163" s="228"/>
      <c r="Q163" s="288"/>
      <c r="R163" s="236"/>
      <c r="S163" s="230"/>
      <c r="T163" s="152"/>
    </row>
    <row r="164" spans="1:20" ht="12.75">
      <c r="A164" s="148"/>
      <c r="B164" s="6"/>
      <c r="C164" s="60"/>
      <c r="D164" s="19">
        <v>4170</v>
      </c>
      <c r="E164" s="20" t="s">
        <v>131</v>
      </c>
      <c r="F164" s="233">
        <v>3200</v>
      </c>
      <c r="G164" s="237">
        <v>600</v>
      </c>
      <c r="H164" s="224">
        <f t="shared" si="26"/>
        <v>3800</v>
      </c>
      <c r="I164" s="233">
        <v>3200</v>
      </c>
      <c r="J164" s="237">
        <v>600</v>
      </c>
      <c r="K164" s="224">
        <f t="shared" si="27"/>
        <v>3800</v>
      </c>
      <c r="L164" s="225"/>
      <c r="M164" s="266"/>
      <c r="N164" s="225"/>
      <c r="O164" s="266"/>
      <c r="P164" s="225"/>
      <c r="Q164" s="266"/>
      <c r="R164" s="238"/>
      <c r="S164" s="227"/>
      <c r="T164" s="159"/>
    </row>
    <row r="165" spans="1:20" ht="12.75">
      <c r="A165" s="148"/>
      <c r="B165" s="6"/>
      <c r="C165" s="60"/>
      <c r="D165" s="67">
        <v>4210</v>
      </c>
      <c r="E165" s="38" t="s">
        <v>122</v>
      </c>
      <c r="F165" s="224">
        <v>12258</v>
      </c>
      <c r="G165" s="235">
        <v>-260</v>
      </c>
      <c r="H165" s="224">
        <f t="shared" si="26"/>
        <v>11998</v>
      </c>
      <c r="I165" s="224">
        <v>12258</v>
      </c>
      <c r="J165" s="235">
        <v>-260</v>
      </c>
      <c r="K165" s="224">
        <f t="shared" si="27"/>
        <v>11998</v>
      </c>
      <c r="L165" s="228"/>
      <c r="M165" s="288"/>
      <c r="N165" s="228"/>
      <c r="O165" s="288"/>
      <c r="P165" s="228"/>
      <c r="Q165" s="288"/>
      <c r="R165" s="236"/>
      <c r="S165" s="230"/>
      <c r="T165" s="152"/>
    </row>
    <row r="166" spans="1:20" ht="12.75">
      <c r="A166" s="148"/>
      <c r="B166" s="6"/>
      <c r="C166" s="60"/>
      <c r="D166" s="19">
        <v>4240</v>
      </c>
      <c r="E166" s="17" t="s">
        <v>47</v>
      </c>
      <c r="F166" s="233">
        <v>3200</v>
      </c>
      <c r="G166" s="237"/>
      <c r="H166" s="224">
        <f t="shared" si="26"/>
        <v>3200</v>
      </c>
      <c r="I166" s="233">
        <v>3200</v>
      </c>
      <c r="J166" s="237"/>
      <c r="K166" s="224">
        <f t="shared" si="27"/>
        <v>3200</v>
      </c>
      <c r="L166" s="225"/>
      <c r="M166" s="266"/>
      <c r="N166" s="225"/>
      <c r="O166" s="266"/>
      <c r="P166" s="225"/>
      <c r="Q166" s="266"/>
      <c r="R166" s="238"/>
      <c r="S166" s="227"/>
      <c r="T166" s="159"/>
    </row>
    <row r="167" spans="1:20" ht="12.75">
      <c r="A167" s="148"/>
      <c r="B167" s="6"/>
      <c r="C167" s="60"/>
      <c r="D167" s="67">
        <v>4260</v>
      </c>
      <c r="E167" s="42" t="s">
        <v>43</v>
      </c>
      <c r="F167" s="224">
        <v>32000</v>
      </c>
      <c r="G167" s="235"/>
      <c r="H167" s="224">
        <f t="shared" si="26"/>
        <v>32000</v>
      </c>
      <c r="I167" s="224">
        <v>32000</v>
      </c>
      <c r="J167" s="235"/>
      <c r="K167" s="224">
        <f t="shared" si="27"/>
        <v>32000</v>
      </c>
      <c r="L167" s="228"/>
      <c r="M167" s="288"/>
      <c r="N167" s="228"/>
      <c r="O167" s="288"/>
      <c r="P167" s="228"/>
      <c r="Q167" s="288"/>
      <c r="R167" s="236"/>
      <c r="S167" s="230"/>
      <c r="T167" s="152"/>
    </row>
    <row r="168" spans="1:20" ht="12.75">
      <c r="A168" s="148"/>
      <c r="B168" s="6"/>
      <c r="C168" s="60"/>
      <c r="D168" s="67">
        <v>4270</v>
      </c>
      <c r="E168" s="81" t="s">
        <v>40</v>
      </c>
      <c r="F168" s="224">
        <v>111600</v>
      </c>
      <c r="G168" s="235">
        <v>12500</v>
      </c>
      <c r="H168" s="224">
        <f t="shared" si="26"/>
        <v>124100</v>
      </c>
      <c r="I168" s="224">
        <v>111600</v>
      </c>
      <c r="J168" s="235">
        <v>12500</v>
      </c>
      <c r="K168" s="224">
        <f t="shared" si="27"/>
        <v>124100</v>
      </c>
      <c r="L168" s="228"/>
      <c r="M168" s="288"/>
      <c r="N168" s="228"/>
      <c r="O168" s="288"/>
      <c r="P168" s="228"/>
      <c r="Q168" s="288"/>
      <c r="R168" s="236"/>
      <c r="S168" s="230"/>
      <c r="T168" s="152"/>
    </row>
    <row r="169" spans="1:20" ht="12.75">
      <c r="A169" s="148"/>
      <c r="B169" s="6"/>
      <c r="C169" s="60"/>
      <c r="D169" s="67">
        <v>4300</v>
      </c>
      <c r="E169" s="81" t="s">
        <v>35</v>
      </c>
      <c r="F169" s="224">
        <v>8900</v>
      </c>
      <c r="G169" s="235"/>
      <c r="H169" s="224">
        <f t="shared" si="26"/>
        <v>8900</v>
      </c>
      <c r="I169" s="224">
        <v>8900</v>
      </c>
      <c r="J169" s="235"/>
      <c r="K169" s="224">
        <f t="shared" si="27"/>
        <v>8900</v>
      </c>
      <c r="L169" s="228"/>
      <c r="M169" s="288"/>
      <c r="N169" s="228"/>
      <c r="O169" s="288"/>
      <c r="P169" s="228"/>
      <c r="Q169" s="288"/>
      <c r="R169" s="236"/>
      <c r="S169" s="230"/>
      <c r="T169" s="152"/>
    </row>
    <row r="170" spans="1:20" ht="12.75">
      <c r="A170" s="148"/>
      <c r="B170" s="6"/>
      <c r="C170" s="60"/>
      <c r="D170" s="69">
        <v>4350</v>
      </c>
      <c r="E170" s="38" t="s">
        <v>132</v>
      </c>
      <c r="F170" s="189">
        <v>1000</v>
      </c>
      <c r="G170" s="250"/>
      <c r="H170" s="224">
        <f t="shared" si="26"/>
        <v>1000</v>
      </c>
      <c r="I170" s="189">
        <v>1000</v>
      </c>
      <c r="J170" s="250"/>
      <c r="K170" s="224">
        <f t="shared" si="27"/>
        <v>1000</v>
      </c>
      <c r="L170" s="220"/>
      <c r="M170" s="286"/>
      <c r="N170" s="220"/>
      <c r="O170" s="286"/>
      <c r="P170" s="220"/>
      <c r="Q170" s="286"/>
      <c r="R170" s="251"/>
      <c r="S170" s="222"/>
      <c r="T170" s="153"/>
    </row>
    <row r="171" spans="1:20" ht="12.75">
      <c r="A171" s="148"/>
      <c r="B171" s="6"/>
      <c r="C171" s="60"/>
      <c r="D171" s="67">
        <v>4360</v>
      </c>
      <c r="E171" s="39" t="s">
        <v>133</v>
      </c>
      <c r="F171" s="224">
        <v>600</v>
      </c>
      <c r="G171" s="235">
        <v>260</v>
      </c>
      <c r="H171" s="224">
        <f t="shared" si="26"/>
        <v>860</v>
      </c>
      <c r="I171" s="224">
        <v>600</v>
      </c>
      <c r="J171" s="235">
        <v>260</v>
      </c>
      <c r="K171" s="224">
        <f t="shared" si="27"/>
        <v>860</v>
      </c>
      <c r="L171" s="228"/>
      <c r="M171" s="288"/>
      <c r="N171" s="228"/>
      <c r="O171" s="288"/>
      <c r="P171" s="228"/>
      <c r="Q171" s="288"/>
      <c r="R171" s="236"/>
      <c r="S171" s="230"/>
      <c r="T171" s="152"/>
    </row>
    <row r="172" spans="1:20" ht="12.75">
      <c r="A172" s="148"/>
      <c r="B172" s="6"/>
      <c r="C172" s="60"/>
      <c r="D172" s="67">
        <v>4370</v>
      </c>
      <c r="E172" s="39" t="s">
        <v>134</v>
      </c>
      <c r="F172" s="224">
        <v>3500</v>
      </c>
      <c r="G172" s="235"/>
      <c r="H172" s="224">
        <f t="shared" si="26"/>
        <v>3500</v>
      </c>
      <c r="I172" s="224">
        <v>3500</v>
      </c>
      <c r="J172" s="235"/>
      <c r="K172" s="224">
        <f t="shared" si="27"/>
        <v>3500</v>
      </c>
      <c r="L172" s="228"/>
      <c r="M172" s="288"/>
      <c r="N172" s="228"/>
      <c r="O172" s="288"/>
      <c r="P172" s="228"/>
      <c r="Q172" s="288"/>
      <c r="R172" s="236"/>
      <c r="S172" s="230"/>
      <c r="T172" s="152"/>
    </row>
    <row r="173" spans="1:20" ht="12.75">
      <c r="A173" s="148"/>
      <c r="B173" s="6"/>
      <c r="C173" s="60"/>
      <c r="D173" s="67">
        <v>4410</v>
      </c>
      <c r="E173" s="42" t="s">
        <v>42</v>
      </c>
      <c r="F173" s="224">
        <v>2400</v>
      </c>
      <c r="G173" s="235"/>
      <c r="H173" s="224">
        <f t="shared" si="26"/>
        <v>2400</v>
      </c>
      <c r="I173" s="224">
        <v>2400</v>
      </c>
      <c r="J173" s="235"/>
      <c r="K173" s="224">
        <f t="shared" si="27"/>
        <v>2400</v>
      </c>
      <c r="L173" s="228"/>
      <c r="M173" s="288"/>
      <c r="N173" s="228"/>
      <c r="O173" s="288"/>
      <c r="P173" s="228"/>
      <c r="Q173" s="288"/>
      <c r="R173" s="236"/>
      <c r="S173" s="230"/>
      <c r="T173" s="152"/>
    </row>
    <row r="174" spans="1:20" ht="12.75">
      <c r="A174" s="148"/>
      <c r="B174" s="6"/>
      <c r="C174" s="60"/>
      <c r="D174" s="19">
        <v>4430</v>
      </c>
      <c r="E174" s="17" t="s">
        <v>44</v>
      </c>
      <c r="F174" s="233">
        <v>1000</v>
      </c>
      <c r="G174" s="237"/>
      <c r="H174" s="224">
        <f t="shared" si="26"/>
        <v>1000</v>
      </c>
      <c r="I174" s="233">
        <v>1000</v>
      </c>
      <c r="J174" s="237"/>
      <c r="K174" s="224">
        <f t="shared" si="27"/>
        <v>1000</v>
      </c>
      <c r="L174" s="225"/>
      <c r="M174" s="266"/>
      <c r="N174" s="225"/>
      <c r="O174" s="266"/>
      <c r="P174" s="225"/>
      <c r="Q174" s="266"/>
      <c r="R174" s="238"/>
      <c r="S174" s="227"/>
      <c r="T174" s="159"/>
    </row>
    <row r="175" spans="1:20" ht="12.75">
      <c r="A175" s="148"/>
      <c r="B175" s="6"/>
      <c r="C175" s="44"/>
      <c r="D175" s="15">
        <v>4440</v>
      </c>
      <c r="E175" s="40" t="s">
        <v>135</v>
      </c>
      <c r="F175" s="253">
        <v>24300</v>
      </c>
      <c r="G175" s="262">
        <v>-27</v>
      </c>
      <c r="H175" s="224">
        <f t="shared" si="26"/>
        <v>24273</v>
      </c>
      <c r="I175" s="253">
        <v>24300</v>
      </c>
      <c r="J175" s="262">
        <v>-27</v>
      </c>
      <c r="K175" s="224">
        <f t="shared" si="27"/>
        <v>24273</v>
      </c>
      <c r="L175" s="289"/>
      <c r="M175" s="290"/>
      <c r="N175" s="289"/>
      <c r="O175" s="290"/>
      <c r="P175" s="289"/>
      <c r="Q175" s="290"/>
      <c r="R175" s="254"/>
      <c r="S175" s="255"/>
      <c r="T175" s="158"/>
    </row>
    <row r="176" spans="1:20" ht="12.75">
      <c r="A176" s="148"/>
      <c r="B176" s="9"/>
      <c r="C176" s="58">
        <v>80110</v>
      </c>
      <c r="D176" s="67"/>
      <c r="E176" s="391" t="s">
        <v>22</v>
      </c>
      <c r="F176" s="376">
        <f aca="true" t="shared" si="28" ref="F176:K176">SUM(F177:F201)</f>
        <v>1514878</v>
      </c>
      <c r="G176" s="376">
        <f t="shared" si="28"/>
        <v>10340</v>
      </c>
      <c r="H176" s="376">
        <f t="shared" si="28"/>
        <v>1525218</v>
      </c>
      <c r="I176" s="376">
        <f t="shared" si="28"/>
        <v>1514878</v>
      </c>
      <c r="J176" s="376">
        <f t="shared" si="28"/>
        <v>10340</v>
      </c>
      <c r="K176" s="376">
        <f t="shared" si="28"/>
        <v>1525218</v>
      </c>
      <c r="L176" s="211"/>
      <c r="M176" s="288"/>
      <c r="N176" s="211"/>
      <c r="O176" s="218"/>
      <c r="P176" s="318"/>
      <c r="Q176" s="218"/>
      <c r="R176" s="319"/>
      <c r="S176" s="230"/>
      <c r="T176" s="152"/>
    </row>
    <row r="177" spans="1:20" ht="12.75">
      <c r="A177" s="148"/>
      <c r="B177" s="6"/>
      <c r="C177" s="44"/>
      <c r="D177" s="131">
        <v>3020</v>
      </c>
      <c r="E177" s="179" t="s">
        <v>129</v>
      </c>
      <c r="F177" s="224">
        <v>76000</v>
      </c>
      <c r="G177" s="224"/>
      <c r="H177" s="224">
        <f aca="true" t="shared" si="29" ref="H177:H201">F177+G177</f>
        <v>76000</v>
      </c>
      <c r="I177" s="224">
        <v>76000</v>
      </c>
      <c r="J177" s="224"/>
      <c r="K177" s="224">
        <f aca="true" t="shared" si="30" ref="K177:K201">I177+J177</f>
        <v>76000</v>
      </c>
      <c r="L177" s="228"/>
      <c r="M177" s="228"/>
      <c r="N177" s="228"/>
      <c r="O177" s="228"/>
      <c r="P177" s="228"/>
      <c r="Q177" s="228"/>
      <c r="R177" s="236"/>
      <c r="S177" s="230"/>
      <c r="T177" s="152"/>
    </row>
    <row r="178" spans="1:20" ht="12.75">
      <c r="A178" s="148"/>
      <c r="B178" s="6"/>
      <c r="C178" s="44"/>
      <c r="D178" s="67">
        <v>4010</v>
      </c>
      <c r="E178" s="20" t="s">
        <v>92</v>
      </c>
      <c r="F178" s="224">
        <v>919699</v>
      </c>
      <c r="G178" s="224"/>
      <c r="H178" s="224">
        <f t="shared" si="29"/>
        <v>919699</v>
      </c>
      <c r="I178" s="224">
        <v>919699</v>
      </c>
      <c r="J178" s="224"/>
      <c r="K178" s="224">
        <f t="shared" si="30"/>
        <v>919699</v>
      </c>
      <c r="L178" s="228"/>
      <c r="M178" s="228"/>
      <c r="N178" s="228"/>
      <c r="O178" s="228"/>
      <c r="P178" s="228"/>
      <c r="Q178" s="228"/>
      <c r="R178" s="236"/>
      <c r="S178" s="230"/>
      <c r="T178" s="152"/>
    </row>
    <row r="179" spans="1:20" ht="12.75">
      <c r="A179" s="148"/>
      <c r="B179" s="6"/>
      <c r="C179" s="44"/>
      <c r="D179" s="67">
        <v>4040</v>
      </c>
      <c r="E179" s="37" t="s">
        <v>130</v>
      </c>
      <c r="F179" s="224">
        <v>70797</v>
      </c>
      <c r="G179" s="224"/>
      <c r="H179" s="224">
        <f t="shared" si="29"/>
        <v>70797</v>
      </c>
      <c r="I179" s="224">
        <v>70797</v>
      </c>
      <c r="J179" s="224"/>
      <c r="K179" s="224">
        <f t="shared" si="30"/>
        <v>70797</v>
      </c>
      <c r="L179" s="228"/>
      <c r="M179" s="228"/>
      <c r="N179" s="228"/>
      <c r="O179" s="228"/>
      <c r="P179" s="228"/>
      <c r="Q179" s="228"/>
      <c r="R179" s="236"/>
      <c r="S179" s="230"/>
      <c r="T179" s="152"/>
    </row>
    <row r="180" spans="1:20" ht="12.75">
      <c r="A180" s="148"/>
      <c r="B180" s="6"/>
      <c r="C180" s="60"/>
      <c r="D180" s="69">
        <v>4110</v>
      </c>
      <c r="E180" s="39" t="s">
        <v>126</v>
      </c>
      <c r="F180" s="189">
        <v>177000</v>
      </c>
      <c r="G180" s="189"/>
      <c r="H180" s="224">
        <f t="shared" si="29"/>
        <v>177000</v>
      </c>
      <c r="I180" s="189">
        <v>177000</v>
      </c>
      <c r="J180" s="189"/>
      <c r="K180" s="224">
        <f t="shared" si="30"/>
        <v>177000</v>
      </c>
      <c r="L180" s="220"/>
      <c r="M180" s="220"/>
      <c r="N180" s="220"/>
      <c r="O180" s="220"/>
      <c r="P180" s="220"/>
      <c r="Q180" s="220"/>
      <c r="R180" s="251"/>
      <c r="S180" s="222"/>
      <c r="T180" s="153"/>
    </row>
    <row r="181" spans="1:20" ht="12.75">
      <c r="A181" s="148"/>
      <c r="B181" s="6"/>
      <c r="C181" s="44"/>
      <c r="D181" s="69">
        <v>4119</v>
      </c>
      <c r="E181" s="24" t="s">
        <v>148</v>
      </c>
      <c r="F181" s="189">
        <v>934</v>
      </c>
      <c r="G181" s="189"/>
      <c r="H181" s="224">
        <f t="shared" si="29"/>
        <v>934</v>
      </c>
      <c r="I181" s="189">
        <v>934</v>
      </c>
      <c r="J181" s="189"/>
      <c r="K181" s="224">
        <f t="shared" si="30"/>
        <v>934</v>
      </c>
      <c r="L181" s="220"/>
      <c r="M181" s="220"/>
      <c r="N181" s="220"/>
      <c r="O181" s="220"/>
      <c r="P181" s="220"/>
      <c r="Q181" s="220"/>
      <c r="R181" s="251"/>
      <c r="S181" s="222"/>
      <c r="T181" s="153"/>
    </row>
    <row r="182" spans="1:20" ht="12.75">
      <c r="A182" s="148"/>
      <c r="B182" s="6"/>
      <c r="C182" s="44"/>
      <c r="D182" s="67">
        <v>4120</v>
      </c>
      <c r="E182" s="23" t="s">
        <v>93</v>
      </c>
      <c r="F182" s="224">
        <v>26000</v>
      </c>
      <c r="G182" s="320"/>
      <c r="H182" s="224">
        <f t="shared" si="29"/>
        <v>26000</v>
      </c>
      <c r="I182" s="224">
        <v>26000</v>
      </c>
      <c r="J182" s="320"/>
      <c r="K182" s="224">
        <f t="shared" si="30"/>
        <v>26000</v>
      </c>
      <c r="L182" s="228"/>
      <c r="M182" s="228"/>
      <c r="N182" s="228"/>
      <c r="O182" s="228"/>
      <c r="P182" s="228"/>
      <c r="Q182" s="228"/>
      <c r="R182" s="236"/>
      <c r="S182" s="230"/>
      <c r="T182" s="152"/>
    </row>
    <row r="183" spans="1:20" ht="12.75">
      <c r="A183" s="148"/>
      <c r="B183" s="6"/>
      <c r="C183" s="60"/>
      <c r="D183" s="67">
        <v>4129</v>
      </c>
      <c r="E183" s="23" t="s">
        <v>147</v>
      </c>
      <c r="F183" s="224">
        <v>116</v>
      </c>
      <c r="G183" s="320"/>
      <c r="H183" s="224">
        <f t="shared" si="29"/>
        <v>116</v>
      </c>
      <c r="I183" s="224">
        <v>116</v>
      </c>
      <c r="J183" s="320"/>
      <c r="K183" s="224">
        <f t="shared" si="30"/>
        <v>116</v>
      </c>
      <c r="L183" s="228"/>
      <c r="M183" s="228"/>
      <c r="N183" s="228"/>
      <c r="O183" s="228"/>
      <c r="P183" s="228"/>
      <c r="Q183" s="228"/>
      <c r="R183" s="236"/>
      <c r="S183" s="230"/>
      <c r="T183" s="152"/>
    </row>
    <row r="184" spans="1:20" ht="12.75">
      <c r="A184" s="148"/>
      <c r="B184" s="6"/>
      <c r="C184" s="60"/>
      <c r="D184" s="67">
        <v>4170</v>
      </c>
      <c r="E184" s="20" t="s">
        <v>131</v>
      </c>
      <c r="F184" s="224">
        <v>2500</v>
      </c>
      <c r="G184" s="320">
        <v>2237</v>
      </c>
      <c r="H184" s="224">
        <f t="shared" si="29"/>
        <v>4737</v>
      </c>
      <c r="I184" s="224">
        <v>2500</v>
      </c>
      <c r="J184" s="320">
        <v>2237</v>
      </c>
      <c r="K184" s="224">
        <f t="shared" si="30"/>
        <v>4737</v>
      </c>
      <c r="L184" s="228"/>
      <c r="M184" s="228"/>
      <c r="N184" s="228"/>
      <c r="O184" s="228"/>
      <c r="P184" s="228"/>
      <c r="Q184" s="228"/>
      <c r="R184" s="236"/>
      <c r="S184" s="230"/>
      <c r="T184" s="152"/>
    </row>
    <row r="185" spans="1:20" ht="12.75">
      <c r="A185" s="148"/>
      <c r="B185" s="6"/>
      <c r="C185" s="60"/>
      <c r="D185" s="67">
        <v>4179</v>
      </c>
      <c r="E185" s="23" t="s">
        <v>149</v>
      </c>
      <c r="F185" s="224">
        <v>4750</v>
      </c>
      <c r="G185" s="320"/>
      <c r="H185" s="224">
        <f t="shared" si="29"/>
        <v>4750</v>
      </c>
      <c r="I185" s="224">
        <v>4750</v>
      </c>
      <c r="J185" s="320"/>
      <c r="K185" s="224">
        <f t="shared" si="30"/>
        <v>4750</v>
      </c>
      <c r="L185" s="228"/>
      <c r="M185" s="228"/>
      <c r="N185" s="228"/>
      <c r="O185" s="228"/>
      <c r="P185" s="228"/>
      <c r="Q185" s="228"/>
      <c r="R185" s="236"/>
      <c r="S185" s="230"/>
      <c r="T185" s="152"/>
    </row>
    <row r="186" spans="1:20" ht="12.75">
      <c r="A186" s="148"/>
      <c r="B186" s="6"/>
      <c r="C186" s="60"/>
      <c r="D186" s="67">
        <v>4210</v>
      </c>
      <c r="E186" s="38" t="s">
        <v>122</v>
      </c>
      <c r="F186" s="224">
        <v>41500</v>
      </c>
      <c r="G186" s="224">
        <v>4424</v>
      </c>
      <c r="H186" s="224">
        <f t="shared" si="29"/>
        <v>45924</v>
      </c>
      <c r="I186" s="224">
        <v>41500</v>
      </c>
      <c r="J186" s="224">
        <v>4424</v>
      </c>
      <c r="K186" s="224">
        <f t="shared" si="30"/>
        <v>45924</v>
      </c>
      <c r="L186" s="228"/>
      <c r="M186" s="228"/>
      <c r="N186" s="228"/>
      <c r="O186" s="228"/>
      <c r="P186" s="228"/>
      <c r="Q186" s="228"/>
      <c r="R186" s="236"/>
      <c r="S186" s="230"/>
      <c r="T186" s="152"/>
    </row>
    <row r="187" spans="1:20" ht="12.75">
      <c r="A187" s="148"/>
      <c r="B187" s="6"/>
      <c r="C187" s="60"/>
      <c r="D187" s="67">
        <v>4219</v>
      </c>
      <c r="E187" s="38" t="s">
        <v>150</v>
      </c>
      <c r="F187" s="224">
        <v>421</v>
      </c>
      <c r="G187" s="224">
        <v>707</v>
      </c>
      <c r="H187" s="224">
        <f t="shared" si="29"/>
        <v>1128</v>
      </c>
      <c r="I187" s="224">
        <v>421</v>
      </c>
      <c r="J187" s="224">
        <v>707</v>
      </c>
      <c r="K187" s="224">
        <f t="shared" si="30"/>
        <v>1128</v>
      </c>
      <c r="L187" s="228"/>
      <c r="M187" s="228"/>
      <c r="N187" s="228"/>
      <c r="O187" s="228"/>
      <c r="P187" s="228"/>
      <c r="Q187" s="228"/>
      <c r="R187" s="236"/>
      <c r="S187" s="230"/>
      <c r="T187" s="152"/>
    </row>
    <row r="188" spans="1:20" ht="12.75">
      <c r="A188" s="148"/>
      <c r="B188" s="6"/>
      <c r="C188" s="60"/>
      <c r="D188" s="67">
        <v>4240</v>
      </c>
      <c r="E188" s="23" t="s">
        <v>47</v>
      </c>
      <c r="F188" s="224">
        <v>8000</v>
      </c>
      <c r="G188" s="320">
        <v>-600</v>
      </c>
      <c r="H188" s="224">
        <f t="shared" si="29"/>
        <v>7400</v>
      </c>
      <c r="I188" s="224">
        <v>8000</v>
      </c>
      <c r="J188" s="320">
        <v>-600</v>
      </c>
      <c r="K188" s="224">
        <f t="shared" si="30"/>
        <v>7400</v>
      </c>
      <c r="L188" s="228"/>
      <c r="M188" s="228"/>
      <c r="N188" s="228"/>
      <c r="O188" s="228"/>
      <c r="P188" s="228"/>
      <c r="Q188" s="228"/>
      <c r="R188" s="236"/>
      <c r="S188" s="230"/>
      <c r="T188" s="152"/>
    </row>
    <row r="189" spans="1:20" ht="12.75">
      <c r="A189" s="148"/>
      <c r="B189" s="6"/>
      <c r="C189" s="60"/>
      <c r="D189" s="67">
        <v>4249</v>
      </c>
      <c r="E189" s="23" t="s">
        <v>151</v>
      </c>
      <c r="F189" s="224">
        <v>1000</v>
      </c>
      <c r="G189" s="320"/>
      <c r="H189" s="224">
        <f t="shared" si="29"/>
        <v>1000</v>
      </c>
      <c r="I189" s="224">
        <v>1000</v>
      </c>
      <c r="J189" s="320"/>
      <c r="K189" s="224">
        <f t="shared" si="30"/>
        <v>1000</v>
      </c>
      <c r="L189" s="228"/>
      <c r="M189" s="321"/>
      <c r="N189" s="228"/>
      <c r="O189" s="228"/>
      <c r="P189" s="321"/>
      <c r="Q189" s="228"/>
      <c r="R189" s="236"/>
      <c r="S189" s="230"/>
      <c r="T189" s="152"/>
    </row>
    <row r="190" spans="1:20" ht="12.75">
      <c r="A190" s="148"/>
      <c r="B190" s="6"/>
      <c r="C190" s="60"/>
      <c r="D190" s="67">
        <v>4260</v>
      </c>
      <c r="E190" s="23" t="s">
        <v>43</v>
      </c>
      <c r="F190" s="224">
        <v>63561</v>
      </c>
      <c r="G190" s="224"/>
      <c r="H190" s="224">
        <f t="shared" si="29"/>
        <v>63561</v>
      </c>
      <c r="I190" s="224">
        <v>63561</v>
      </c>
      <c r="J190" s="224"/>
      <c r="K190" s="224">
        <f t="shared" si="30"/>
        <v>63561</v>
      </c>
      <c r="L190" s="228"/>
      <c r="M190" s="228"/>
      <c r="N190" s="228"/>
      <c r="O190" s="228"/>
      <c r="P190" s="228"/>
      <c r="Q190" s="228"/>
      <c r="R190" s="236"/>
      <c r="S190" s="230"/>
      <c r="T190" s="152"/>
    </row>
    <row r="191" spans="1:20" ht="12.75">
      <c r="A191" s="148"/>
      <c r="B191" s="6"/>
      <c r="C191" s="60"/>
      <c r="D191" s="67">
        <v>4270</v>
      </c>
      <c r="E191" s="23" t="s">
        <v>40</v>
      </c>
      <c r="F191" s="224">
        <v>13500</v>
      </c>
      <c r="G191" s="224"/>
      <c r="H191" s="224">
        <f t="shared" si="29"/>
        <v>13500</v>
      </c>
      <c r="I191" s="224">
        <v>13500</v>
      </c>
      <c r="J191" s="224"/>
      <c r="K191" s="224">
        <f t="shared" si="30"/>
        <v>13500</v>
      </c>
      <c r="L191" s="228"/>
      <c r="M191" s="228"/>
      <c r="N191" s="228"/>
      <c r="O191" s="228"/>
      <c r="P191" s="228"/>
      <c r="Q191" s="228"/>
      <c r="R191" s="236"/>
      <c r="S191" s="230"/>
      <c r="T191" s="152"/>
    </row>
    <row r="192" spans="1:20" ht="12.75">
      <c r="A192" s="148"/>
      <c r="B192" s="6"/>
      <c r="C192" s="60"/>
      <c r="D192" s="67">
        <v>4300</v>
      </c>
      <c r="E192" s="23" t="s">
        <v>35</v>
      </c>
      <c r="F192" s="224">
        <v>20200</v>
      </c>
      <c r="G192" s="224">
        <v>2320</v>
      </c>
      <c r="H192" s="224">
        <f t="shared" si="29"/>
        <v>22520</v>
      </c>
      <c r="I192" s="224">
        <v>20200</v>
      </c>
      <c r="J192" s="224">
        <v>2320</v>
      </c>
      <c r="K192" s="224">
        <f t="shared" si="30"/>
        <v>22520</v>
      </c>
      <c r="L192" s="228"/>
      <c r="M192" s="228"/>
      <c r="N192" s="228"/>
      <c r="O192" s="228"/>
      <c r="P192" s="228"/>
      <c r="Q192" s="228"/>
      <c r="R192" s="236"/>
      <c r="S192" s="230"/>
      <c r="T192" s="152"/>
    </row>
    <row r="193" spans="1:20" ht="12.75">
      <c r="A193" s="148"/>
      <c r="B193" s="6"/>
      <c r="C193" s="60"/>
      <c r="D193" s="67">
        <v>4309</v>
      </c>
      <c r="E193" s="23" t="s">
        <v>152</v>
      </c>
      <c r="F193" s="224">
        <v>6000</v>
      </c>
      <c r="G193" s="224">
        <v>-707</v>
      </c>
      <c r="H193" s="224">
        <f t="shared" si="29"/>
        <v>5293</v>
      </c>
      <c r="I193" s="224">
        <v>6000</v>
      </c>
      <c r="J193" s="224">
        <v>-707</v>
      </c>
      <c r="K193" s="224">
        <f t="shared" si="30"/>
        <v>5293</v>
      </c>
      <c r="L193" s="228"/>
      <c r="M193" s="228"/>
      <c r="N193" s="228"/>
      <c r="O193" s="228"/>
      <c r="P193" s="228"/>
      <c r="Q193" s="228"/>
      <c r="R193" s="236"/>
      <c r="S193" s="230"/>
      <c r="T193" s="152"/>
    </row>
    <row r="194" spans="1:20" ht="12.75">
      <c r="A194" s="148"/>
      <c r="B194" s="6"/>
      <c r="C194" s="60"/>
      <c r="D194" s="67">
        <v>4350</v>
      </c>
      <c r="E194" s="38" t="s">
        <v>132</v>
      </c>
      <c r="F194" s="224">
        <v>2000</v>
      </c>
      <c r="G194" s="224"/>
      <c r="H194" s="224">
        <f t="shared" si="29"/>
        <v>2000</v>
      </c>
      <c r="I194" s="224">
        <v>2000</v>
      </c>
      <c r="J194" s="224"/>
      <c r="K194" s="224">
        <f t="shared" si="30"/>
        <v>2000</v>
      </c>
      <c r="L194" s="228"/>
      <c r="M194" s="228"/>
      <c r="N194" s="228"/>
      <c r="O194" s="228"/>
      <c r="P194" s="228"/>
      <c r="Q194" s="228"/>
      <c r="R194" s="236"/>
      <c r="S194" s="230"/>
      <c r="T194" s="152"/>
    </row>
    <row r="195" spans="1:20" ht="12.75">
      <c r="A195" s="148"/>
      <c r="B195" s="6"/>
      <c r="C195" s="60"/>
      <c r="D195" s="69">
        <v>4360</v>
      </c>
      <c r="E195" s="38" t="s">
        <v>133</v>
      </c>
      <c r="F195" s="224">
        <v>1200</v>
      </c>
      <c r="G195" s="224">
        <v>520</v>
      </c>
      <c r="H195" s="224">
        <f t="shared" si="29"/>
        <v>1720</v>
      </c>
      <c r="I195" s="224">
        <v>1200</v>
      </c>
      <c r="J195" s="224">
        <v>520</v>
      </c>
      <c r="K195" s="224">
        <f t="shared" si="30"/>
        <v>1720</v>
      </c>
      <c r="L195" s="228"/>
      <c r="M195" s="228"/>
      <c r="N195" s="228"/>
      <c r="O195" s="228"/>
      <c r="P195" s="228"/>
      <c r="Q195" s="228"/>
      <c r="R195" s="236"/>
      <c r="S195" s="230"/>
      <c r="T195" s="152"/>
    </row>
    <row r="196" spans="1:20" ht="12.75">
      <c r="A196" s="148"/>
      <c r="B196" s="6"/>
      <c r="C196" s="60"/>
      <c r="D196" s="67">
        <v>4370</v>
      </c>
      <c r="E196" s="38" t="s">
        <v>134</v>
      </c>
      <c r="F196" s="224">
        <v>6000</v>
      </c>
      <c r="G196" s="224">
        <v>-260</v>
      </c>
      <c r="H196" s="224">
        <f t="shared" si="29"/>
        <v>5740</v>
      </c>
      <c r="I196" s="224">
        <v>6000</v>
      </c>
      <c r="J196" s="224">
        <v>-260</v>
      </c>
      <c r="K196" s="224">
        <f t="shared" si="30"/>
        <v>5740</v>
      </c>
      <c r="L196" s="228"/>
      <c r="M196" s="228"/>
      <c r="N196" s="228"/>
      <c r="O196" s="228"/>
      <c r="P196" s="228"/>
      <c r="Q196" s="228"/>
      <c r="R196" s="236"/>
      <c r="S196" s="230"/>
      <c r="T196" s="152"/>
    </row>
    <row r="197" spans="1:20" ht="12.75">
      <c r="A197" s="148"/>
      <c r="B197" s="6"/>
      <c r="C197" s="60"/>
      <c r="D197" s="67">
        <v>4410</v>
      </c>
      <c r="E197" s="23" t="s">
        <v>42</v>
      </c>
      <c r="F197" s="224">
        <v>3500</v>
      </c>
      <c r="G197" s="320"/>
      <c r="H197" s="224">
        <f t="shared" si="29"/>
        <v>3500</v>
      </c>
      <c r="I197" s="224">
        <v>3500</v>
      </c>
      <c r="J197" s="320"/>
      <c r="K197" s="224">
        <f t="shared" si="30"/>
        <v>3500</v>
      </c>
      <c r="L197" s="228"/>
      <c r="M197" s="228"/>
      <c r="N197" s="228"/>
      <c r="O197" s="228"/>
      <c r="P197" s="228"/>
      <c r="Q197" s="228"/>
      <c r="R197" s="236"/>
      <c r="S197" s="230"/>
      <c r="T197" s="152"/>
    </row>
    <row r="198" spans="1:20" ht="12.75">
      <c r="A198" s="148"/>
      <c r="B198" s="6"/>
      <c r="C198" s="60"/>
      <c r="D198" s="67">
        <v>4430</v>
      </c>
      <c r="E198" s="42" t="s">
        <v>44</v>
      </c>
      <c r="F198" s="224">
        <v>4000</v>
      </c>
      <c r="G198" s="235"/>
      <c r="H198" s="224">
        <f t="shared" si="29"/>
        <v>4000</v>
      </c>
      <c r="I198" s="224">
        <v>4000</v>
      </c>
      <c r="J198" s="235"/>
      <c r="K198" s="224">
        <f t="shared" si="30"/>
        <v>4000</v>
      </c>
      <c r="L198" s="228"/>
      <c r="M198" s="288"/>
      <c r="N198" s="228"/>
      <c r="O198" s="288"/>
      <c r="P198" s="228"/>
      <c r="Q198" s="288"/>
      <c r="R198" s="236"/>
      <c r="S198" s="230"/>
      <c r="T198" s="152"/>
    </row>
    <row r="199" spans="1:20" ht="12.75">
      <c r="A199" s="148"/>
      <c r="B199" s="6"/>
      <c r="C199" s="60"/>
      <c r="D199" s="67">
        <v>4440</v>
      </c>
      <c r="E199" s="39" t="s">
        <v>135</v>
      </c>
      <c r="F199" s="224">
        <v>64600</v>
      </c>
      <c r="G199" s="313">
        <v>799</v>
      </c>
      <c r="H199" s="224">
        <f t="shared" si="29"/>
        <v>65399</v>
      </c>
      <c r="I199" s="224">
        <v>64600</v>
      </c>
      <c r="J199" s="313">
        <v>799</v>
      </c>
      <c r="K199" s="224">
        <f t="shared" si="30"/>
        <v>65399</v>
      </c>
      <c r="L199" s="228"/>
      <c r="M199" s="288"/>
      <c r="N199" s="228"/>
      <c r="O199" s="288"/>
      <c r="P199" s="228"/>
      <c r="Q199" s="265"/>
      <c r="R199" s="236"/>
      <c r="S199" s="230"/>
      <c r="T199" s="152"/>
    </row>
    <row r="200" spans="1:20" ht="12.75">
      <c r="A200" s="148"/>
      <c r="B200" s="6"/>
      <c r="C200" s="44"/>
      <c r="D200" s="182">
        <v>4740</v>
      </c>
      <c r="E200" s="84" t="s">
        <v>67</v>
      </c>
      <c r="F200" s="189">
        <v>0</v>
      </c>
      <c r="G200" s="322">
        <v>900</v>
      </c>
      <c r="H200" s="224">
        <f t="shared" si="29"/>
        <v>900</v>
      </c>
      <c r="I200" s="189">
        <v>0</v>
      </c>
      <c r="J200" s="322">
        <v>900</v>
      </c>
      <c r="K200" s="224">
        <f t="shared" si="30"/>
        <v>900</v>
      </c>
      <c r="L200" s="220"/>
      <c r="M200" s="286"/>
      <c r="N200" s="220"/>
      <c r="O200" s="286"/>
      <c r="P200" s="220"/>
      <c r="Q200" s="439"/>
      <c r="R200" s="251"/>
      <c r="S200" s="222"/>
      <c r="T200" s="153"/>
    </row>
    <row r="201" spans="1:20" ht="12.75">
      <c r="A201" s="148"/>
      <c r="B201" s="6"/>
      <c r="C201" s="44"/>
      <c r="D201" s="182">
        <v>4750</v>
      </c>
      <c r="E201" s="39" t="s">
        <v>136</v>
      </c>
      <c r="F201" s="189">
        <v>1600</v>
      </c>
      <c r="G201" s="322"/>
      <c r="H201" s="224">
        <f t="shared" si="29"/>
        <v>1600</v>
      </c>
      <c r="I201" s="189">
        <v>1600</v>
      </c>
      <c r="J201" s="322"/>
      <c r="K201" s="224">
        <f t="shared" si="30"/>
        <v>1600</v>
      </c>
      <c r="L201" s="220"/>
      <c r="M201" s="286"/>
      <c r="N201" s="220"/>
      <c r="O201" s="286"/>
      <c r="P201" s="220"/>
      <c r="Q201" s="266"/>
      <c r="R201" s="238"/>
      <c r="S201" s="227"/>
      <c r="T201" s="159"/>
    </row>
    <row r="202" spans="1:20" ht="12.75">
      <c r="A202" s="148"/>
      <c r="B202" s="9"/>
      <c r="C202" s="58">
        <v>80113</v>
      </c>
      <c r="D202" s="69"/>
      <c r="E202" s="392" t="s">
        <v>153</v>
      </c>
      <c r="F202" s="373">
        <f aca="true" t="shared" si="31" ref="F202:K202">SUM(F203:F214)</f>
        <v>356000</v>
      </c>
      <c r="G202" s="373">
        <f t="shared" si="31"/>
        <v>-2323</v>
      </c>
      <c r="H202" s="373">
        <f t="shared" si="31"/>
        <v>353677</v>
      </c>
      <c r="I202" s="373">
        <f t="shared" si="31"/>
        <v>356000</v>
      </c>
      <c r="J202" s="373">
        <f t="shared" si="31"/>
        <v>-2323</v>
      </c>
      <c r="K202" s="373">
        <f t="shared" si="31"/>
        <v>353677</v>
      </c>
      <c r="L202" s="220"/>
      <c r="M202" s="286"/>
      <c r="N202" s="220"/>
      <c r="O202" s="286"/>
      <c r="P202" s="220"/>
      <c r="Q202" s="228"/>
      <c r="R202" s="236"/>
      <c r="S202" s="230"/>
      <c r="T202" s="152"/>
    </row>
    <row r="203" spans="1:20" ht="12.75">
      <c r="A203" s="148"/>
      <c r="B203" s="6"/>
      <c r="C203" s="60"/>
      <c r="D203" s="133">
        <v>3020</v>
      </c>
      <c r="E203" s="179" t="s">
        <v>129</v>
      </c>
      <c r="F203" s="189">
        <v>2000</v>
      </c>
      <c r="G203" s="250"/>
      <c r="H203" s="224">
        <f aca="true" t="shared" si="32" ref="H203:H214">F203+G203</f>
        <v>2000</v>
      </c>
      <c r="I203" s="189">
        <v>2000</v>
      </c>
      <c r="J203" s="250"/>
      <c r="K203" s="224">
        <f aca="true" t="shared" si="33" ref="K203:K214">I203+J203</f>
        <v>2000</v>
      </c>
      <c r="L203" s="220"/>
      <c r="M203" s="286"/>
      <c r="N203" s="220"/>
      <c r="O203" s="286"/>
      <c r="P203" s="220"/>
      <c r="Q203" s="286"/>
      <c r="R203" s="251"/>
      <c r="S203" s="222"/>
      <c r="T203" s="153"/>
    </row>
    <row r="204" spans="1:20" ht="12.75">
      <c r="A204" s="148"/>
      <c r="B204" s="6"/>
      <c r="C204" s="60"/>
      <c r="D204" s="19">
        <v>4010</v>
      </c>
      <c r="E204" s="20" t="s">
        <v>92</v>
      </c>
      <c r="F204" s="233">
        <v>65000</v>
      </c>
      <c r="G204" s="314"/>
      <c r="H204" s="224">
        <f t="shared" si="32"/>
        <v>65000</v>
      </c>
      <c r="I204" s="233">
        <v>65000</v>
      </c>
      <c r="J204" s="314"/>
      <c r="K204" s="224">
        <f t="shared" si="33"/>
        <v>65000</v>
      </c>
      <c r="L204" s="228"/>
      <c r="M204" s="266"/>
      <c r="N204" s="225"/>
      <c r="O204" s="266"/>
      <c r="P204" s="225"/>
      <c r="Q204" s="266"/>
      <c r="R204" s="238"/>
      <c r="S204" s="227"/>
      <c r="T204" s="159"/>
    </row>
    <row r="205" spans="1:20" ht="12.75">
      <c r="A205" s="148"/>
      <c r="B205" s="6"/>
      <c r="C205" s="60"/>
      <c r="D205" s="67">
        <v>4040</v>
      </c>
      <c r="E205" s="37" t="s">
        <v>130</v>
      </c>
      <c r="F205" s="224">
        <v>5123</v>
      </c>
      <c r="G205" s="235"/>
      <c r="H205" s="224">
        <f t="shared" si="32"/>
        <v>5123</v>
      </c>
      <c r="I205" s="224">
        <v>5123</v>
      </c>
      <c r="J205" s="235"/>
      <c r="K205" s="224">
        <f t="shared" si="33"/>
        <v>5123</v>
      </c>
      <c r="L205" s="228"/>
      <c r="M205" s="288"/>
      <c r="N205" s="228"/>
      <c r="O205" s="288"/>
      <c r="P205" s="228"/>
      <c r="Q205" s="288"/>
      <c r="R205" s="236"/>
      <c r="S205" s="230"/>
      <c r="T205" s="152"/>
    </row>
    <row r="206" spans="1:20" ht="12.75">
      <c r="A206" s="148"/>
      <c r="B206" s="6"/>
      <c r="C206" s="60"/>
      <c r="D206" s="19">
        <v>4110</v>
      </c>
      <c r="E206" s="39" t="s">
        <v>126</v>
      </c>
      <c r="F206" s="233">
        <v>13000</v>
      </c>
      <c r="G206" s="324"/>
      <c r="H206" s="224">
        <f t="shared" si="32"/>
        <v>13000</v>
      </c>
      <c r="I206" s="233">
        <v>13000</v>
      </c>
      <c r="J206" s="324"/>
      <c r="K206" s="224">
        <f t="shared" si="33"/>
        <v>13000</v>
      </c>
      <c r="L206" s="225"/>
      <c r="M206" s="266"/>
      <c r="N206" s="225"/>
      <c r="O206" s="266"/>
      <c r="P206" s="225"/>
      <c r="Q206" s="266"/>
      <c r="R206" s="238"/>
      <c r="S206" s="227"/>
      <c r="T206" s="159"/>
    </row>
    <row r="207" spans="1:20" ht="12.75">
      <c r="A207" s="148"/>
      <c r="B207" s="6"/>
      <c r="C207" s="60"/>
      <c r="D207" s="67">
        <v>4120</v>
      </c>
      <c r="E207" s="37" t="s">
        <v>93</v>
      </c>
      <c r="F207" s="224">
        <v>2000</v>
      </c>
      <c r="G207" s="264"/>
      <c r="H207" s="224">
        <f t="shared" si="32"/>
        <v>2000</v>
      </c>
      <c r="I207" s="224">
        <v>2000</v>
      </c>
      <c r="J207" s="264"/>
      <c r="K207" s="224">
        <f t="shared" si="33"/>
        <v>2000</v>
      </c>
      <c r="L207" s="228"/>
      <c r="M207" s="288"/>
      <c r="N207" s="228"/>
      <c r="O207" s="288"/>
      <c r="P207" s="228"/>
      <c r="Q207" s="288"/>
      <c r="R207" s="236"/>
      <c r="S207" s="230"/>
      <c r="T207" s="152"/>
    </row>
    <row r="208" spans="1:20" ht="12.75">
      <c r="A208" s="148"/>
      <c r="B208" s="6"/>
      <c r="C208" s="60"/>
      <c r="D208" s="67">
        <v>4170</v>
      </c>
      <c r="E208" s="20" t="s">
        <v>131</v>
      </c>
      <c r="F208" s="224">
        <v>3000</v>
      </c>
      <c r="G208" s="264">
        <v>-1000</v>
      </c>
      <c r="H208" s="224">
        <f t="shared" si="32"/>
        <v>2000</v>
      </c>
      <c r="I208" s="224">
        <v>3000</v>
      </c>
      <c r="J208" s="264">
        <v>-1000</v>
      </c>
      <c r="K208" s="224">
        <f t="shared" si="33"/>
        <v>2000</v>
      </c>
      <c r="L208" s="228"/>
      <c r="M208" s="288"/>
      <c r="N208" s="228"/>
      <c r="O208" s="288"/>
      <c r="P208" s="228"/>
      <c r="Q208" s="288"/>
      <c r="R208" s="236"/>
      <c r="S208" s="230"/>
      <c r="T208" s="152"/>
    </row>
    <row r="209" spans="1:20" ht="12.75">
      <c r="A209" s="148"/>
      <c r="B209" s="6"/>
      <c r="C209" s="60"/>
      <c r="D209" s="19">
        <v>4210</v>
      </c>
      <c r="E209" s="38" t="s">
        <v>122</v>
      </c>
      <c r="F209" s="233">
        <v>60000</v>
      </c>
      <c r="G209" s="323">
        <v>-3037</v>
      </c>
      <c r="H209" s="224">
        <f t="shared" si="32"/>
        <v>56963</v>
      </c>
      <c r="I209" s="233">
        <v>60000</v>
      </c>
      <c r="J209" s="323">
        <v>-3037</v>
      </c>
      <c r="K209" s="224">
        <f t="shared" si="33"/>
        <v>56963</v>
      </c>
      <c r="L209" s="220"/>
      <c r="M209" s="266"/>
      <c r="N209" s="225"/>
      <c r="O209" s="266"/>
      <c r="P209" s="225"/>
      <c r="Q209" s="266"/>
      <c r="R209" s="238"/>
      <c r="S209" s="227"/>
      <c r="T209" s="159"/>
    </row>
    <row r="210" spans="1:20" ht="12.75">
      <c r="A210" s="148"/>
      <c r="B210" s="6"/>
      <c r="C210" s="60"/>
      <c r="D210" s="67">
        <v>4270</v>
      </c>
      <c r="E210" s="42" t="s">
        <v>40</v>
      </c>
      <c r="F210" s="224">
        <v>8000</v>
      </c>
      <c r="G210" s="250"/>
      <c r="H210" s="224">
        <f t="shared" si="32"/>
        <v>8000</v>
      </c>
      <c r="I210" s="224">
        <v>8000</v>
      </c>
      <c r="J210" s="250"/>
      <c r="K210" s="224">
        <f t="shared" si="33"/>
        <v>8000</v>
      </c>
      <c r="L210" s="225"/>
      <c r="M210" s="288"/>
      <c r="N210" s="228"/>
      <c r="O210" s="288"/>
      <c r="P210" s="228"/>
      <c r="Q210" s="288"/>
      <c r="R210" s="236"/>
      <c r="S210" s="230"/>
      <c r="T210" s="152"/>
    </row>
    <row r="211" spans="1:20" ht="12.75">
      <c r="A211" s="148"/>
      <c r="B211" s="6"/>
      <c r="C211" s="60"/>
      <c r="D211" s="19">
        <v>4300</v>
      </c>
      <c r="E211" s="17" t="s">
        <v>35</v>
      </c>
      <c r="F211" s="233">
        <v>190000</v>
      </c>
      <c r="G211" s="314"/>
      <c r="H211" s="224">
        <f t="shared" si="32"/>
        <v>190000</v>
      </c>
      <c r="I211" s="233">
        <v>190000</v>
      </c>
      <c r="J211" s="314"/>
      <c r="K211" s="224">
        <f t="shared" si="33"/>
        <v>190000</v>
      </c>
      <c r="L211" s="228"/>
      <c r="M211" s="266"/>
      <c r="N211" s="225"/>
      <c r="O211" s="266"/>
      <c r="P211" s="225"/>
      <c r="Q211" s="266"/>
      <c r="R211" s="238"/>
      <c r="S211" s="227"/>
      <c r="T211" s="159"/>
    </row>
    <row r="212" spans="1:20" ht="12.75">
      <c r="A212" s="148"/>
      <c r="B212" s="6"/>
      <c r="C212" s="60"/>
      <c r="D212" s="67">
        <v>4410</v>
      </c>
      <c r="E212" s="42" t="s">
        <v>42</v>
      </c>
      <c r="F212" s="224">
        <v>377</v>
      </c>
      <c r="G212" s="235"/>
      <c r="H212" s="224">
        <f t="shared" si="32"/>
        <v>377</v>
      </c>
      <c r="I212" s="224">
        <v>377</v>
      </c>
      <c r="J212" s="235"/>
      <c r="K212" s="224">
        <f t="shared" si="33"/>
        <v>377</v>
      </c>
      <c r="L212" s="220"/>
      <c r="M212" s="288"/>
      <c r="N212" s="228"/>
      <c r="O212" s="288"/>
      <c r="P212" s="228"/>
      <c r="Q212" s="288"/>
      <c r="R212" s="236"/>
      <c r="S212" s="230"/>
      <c r="T212" s="152"/>
    </row>
    <row r="213" spans="1:20" ht="12.75">
      <c r="A213" s="148"/>
      <c r="B213" s="6"/>
      <c r="C213" s="60"/>
      <c r="D213" s="19">
        <v>4430</v>
      </c>
      <c r="E213" s="17" t="s">
        <v>44</v>
      </c>
      <c r="F213" s="233">
        <v>5000</v>
      </c>
      <c r="G213" s="314">
        <v>1800</v>
      </c>
      <c r="H213" s="224">
        <f t="shared" si="32"/>
        <v>6800</v>
      </c>
      <c r="I213" s="233">
        <v>5000</v>
      </c>
      <c r="J213" s="314">
        <v>1800</v>
      </c>
      <c r="K213" s="224">
        <f t="shared" si="33"/>
        <v>6800</v>
      </c>
      <c r="L213" s="225"/>
      <c r="M213" s="266"/>
      <c r="N213" s="225"/>
      <c r="O213" s="266"/>
      <c r="P213" s="225"/>
      <c r="Q213" s="266"/>
      <c r="R213" s="238"/>
      <c r="S213" s="227"/>
      <c r="T213" s="159"/>
    </row>
    <row r="214" spans="1:20" ht="12.75">
      <c r="A214" s="148"/>
      <c r="B214" s="6"/>
      <c r="C214" s="44"/>
      <c r="D214" s="15">
        <v>4440</v>
      </c>
      <c r="E214" s="40" t="s">
        <v>135</v>
      </c>
      <c r="F214" s="253">
        <v>2500</v>
      </c>
      <c r="G214" s="262">
        <v>-86</v>
      </c>
      <c r="H214" s="224">
        <f t="shared" si="32"/>
        <v>2414</v>
      </c>
      <c r="I214" s="253">
        <v>2500</v>
      </c>
      <c r="J214" s="262">
        <v>-86</v>
      </c>
      <c r="K214" s="224">
        <f t="shared" si="33"/>
        <v>2414</v>
      </c>
      <c r="L214" s="228"/>
      <c r="M214" s="290"/>
      <c r="N214" s="289"/>
      <c r="O214" s="290"/>
      <c r="P214" s="289"/>
      <c r="Q214" s="290"/>
      <c r="R214" s="254"/>
      <c r="S214" s="255"/>
      <c r="T214" s="158"/>
    </row>
    <row r="215" spans="1:20" ht="12.75">
      <c r="A215" s="148"/>
      <c r="B215" s="9"/>
      <c r="C215" s="58">
        <v>80114</v>
      </c>
      <c r="D215" s="67"/>
      <c r="E215" s="391" t="s">
        <v>98</v>
      </c>
      <c r="F215" s="376">
        <f aca="true" t="shared" si="34" ref="F215:K215">SUM(F216:F231)</f>
        <v>228300</v>
      </c>
      <c r="G215" s="376">
        <f t="shared" si="34"/>
        <v>118</v>
      </c>
      <c r="H215" s="376">
        <f t="shared" si="34"/>
        <v>228418</v>
      </c>
      <c r="I215" s="376">
        <f t="shared" si="34"/>
        <v>228300</v>
      </c>
      <c r="J215" s="376">
        <f t="shared" si="34"/>
        <v>118</v>
      </c>
      <c r="K215" s="376">
        <f t="shared" si="34"/>
        <v>228418</v>
      </c>
      <c r="L215" s="220"/>
      <c r="M215" s="288"/>
      <c r="N215" s="228"/>
      <c r="O215" s="288"/>
      <c r="P215" s="228"/>
      <c r="Q215" s="288"/>
      <c r="R215" s="236"/>
      <c r="S215" s="230"/>
      <c r="T215" s="152"/>
    </row>
    <row r="216" spans="1:20" ht="12.75">
      <c r="A216" s="148"/>
      <c r="B216" s="6"/>
      <c r="C216" s="60"/>
      <c r="D216" s="131">
        <v>3020</v>
      </c>
      <c r="E216" s="366" t="s">
        <v>129</v>
      </c>
      <c r="F216" s="224">
        <v>6700</v>
      </c>
      <c r="G216" s="313"/>
      <c r="H216" s="224">
        <f aca="true" t="shared" si="35" ref="H216:H231">F216+G216</f>
        <v>6700</v>
      </c>
      <c r="I216" s="224">
        <v>6700</v>
      </c>
      <c r="J216" s="313"/>
      <c r="K216" s="224">
        <f aca="true" t="shared" si="36" ref="K216:K231">I216+J216</f>
        <v>6700</v>
      </c>
      <c r="L216" s="228"/>
      <c r="M216" s="288"/>
      <c r="N216" s="228"/>
      <c r="O216" s="265"/>
      <c r="P216" s="228"/>
      <c r="Q216" s="288"/>
      <c r="R216" s="236"/>
      <c r="S216" s="230"/>
      <c r="T216" s="152"/>
    </row>
    <row r="217" spans="1:20" ht="12.75">
      <c r="A217" s="148"/>
      <c r="B217" s="6"/>
      <c r="C217" s="60"/>
      <c r="D217" s="67">
        <v>4010</v>
      </c>
      <c r="E217" s="20" t="s">
        <v>92</v>
      </c>
      <c r="F217" s="224">
        <v>128000</v>
      </c>
      <c r="G217" s="235"/>
      <c r="H217" s="224">
        <f t="shared" si="35"/>
        <v>128000</v>
      </c>
      <c r="I217" s="224">
        <v>128000</v>
      </c>
      <c r="J217" s="235"/>
      <c r="K217" s="224">
        <f t="shared" si="36"/>
        <v>128000</v>
      </c>
      <c r="L217" s="228"/>
      <c r="M217" s="288"/>
      <c r="N217" s="228"/>
      <c r="O217" s="288"/>
      <c r="P217" s="228"/>
      <c r="Q217" s="288"/>
      <c r="R217" s="236"/>
      <c r="S217" s="230"/>
      <c r="T217" s="152"/>
    </row>
    <row r="218" spans="1:20" ht="12.75">
      <c r="A218" s="148"/>
      <c r="B218" s="6"/>
      <c r="C218" s="60"/>
      <c r="D218" s="67">
        <v>4040</v>
      </c>
      <c r="E218" s="37" t="s">
        <v>130</v>
      </c>
      <c r="F218" s="224">
        <v>12050</v>
      </c>
      <c r="G218" s="235"/>
      <c r="H218" s="224">
        <f t="shared" si="35"/>
        <v>12050</v>
      </c>
      <c r="I218" s="224">
        <v>12050</v>
      </c>
      <c r="J218" s="235"/>
      <c r="K218" s="224">
        <f t="shared" si="36"/>
        <v>12050</v>
      </c>
      <c r="L218" s="228"/>
      <c r="M218" s="288"/>
      <c r="N218" s="228"/>
      <c r="O218" s="288"/>
      <c r="P218" s="228"/>
      <c r="Q218" s="288"/>
      <c r="R218" s="236"/>
      <c r="S218" s="230"/>
      <c r="T218" s="152"/>
    </row>
    <row r="219" spans="1:20" ht="12.75">
      <c r="A219" s="148"/>
      <c r="B219" s="6"/>
      <c r="C219" s="60"/>
      <c r="D219" s="19">
        <v>4110</v>
      </c>
      <c r="E219" s="39" t="s">
        <v>126</v>
      </c>
      <c r="F219" s="233">
        <v>22950</v>
      </c>
      <c r="G219" s="314"/>
      <c r="H219" s="224">
        <f t="shared" si="35"/>
        <v>22950</v>
      </c>
      <c r="I219" s="233">
        <v>22950</v>
      </c>
      <c r="J219" s="314"/>
      <c r="K219" s="224">
        <f t="shared" si="36"/>
        <v>22950</v>
      </c>
      <c r="L219" s="228"/>
      <c r="M219" s="266"/>
      <c r="N219" s="225"/>
      <c r="O219" s="266"/>
      <c r="P219" s="225"/>
      <c r="Q219" s="266"/>
      <c r="R219" s="238"/>
      <c r="S219" s="227"/>
      <c r="T219" s="159"/>
    </row>
    <row r="220" spans="1:20" ht="12.75">
      <c r="A220" s="148"/>
      <c r="B220" s="6"/>
      <c r="C220" s="60"/>
      <c r="D220" s="67">
        <v>4120</v>
      </c>
      <c r="E220" s="37" t="s">
        <v>93</v>
      </c>
      <c r="F220" s="224">
        <v>4000</v>
      </c>
      <c r="G220" s="235"/>
      <c r="H220" s="224">
        <f t="shared" si="35"/>
        <v>4000</v>
      </c>
      <c r="I220" s="224">
        <v>4000</v>
      </c>
      <c r="J220" s="235"/>
      <c r="K220" s="224">
        <f t="shared" si="36"/>
        <v>4000</v>
      </c>
      <c r="L220" s="228"/>
      <c r="M220" s="288"/>
      <c r="N220" s="228"/>
      <c r="O220" s="288"/>
      <c r="P220" s="228"/>
      <c r="Q220" s="288"/>
      <c r="R220" s="236"/>
      <c r="S220" s="230"/>
      <c r="T220" s="152"/>
    </row>
    <row r="221" spans="1:20" ht="12.75">
      <c r="A221" s="148"/>
      <c r="B221" s="6"/>
      <c r="C221" s="60"/>
      <c r="D221" s="19">
        <v>4170</v>
      </c>
      <c r="E221" s="20" t="s">
        <v>131</v>
      </c>
      <c r="F221" s="233">
        <v>6000</v>
      </c>
      <c r="G221" s="237"/>
      <c r="H221" s="224">
        <f t="shared" si="35"/>
        <v>6000</v>
      </c>
      <c r="I221" s="233">
        <v>6000</v>
      </c>
      <c r="J221" s="237"/>
      <c r="K221" s="224">
        <f t="shared" si="36"/>
        <v>6000</v>
      </c>
      <c r="L221" s="225"/>
      <c r="M221" s="266"/>
      <c r="N221" s="225"/>
      <c r="O221" s="266"/>
      <c r="P221" s="225"/>
      <c r="Q221" s="266"/>
      <c r="R221" s="238"/>
      <c r="S221" s="227"/>
      <c r="T221" s="159"/>
    </row>
    <row r="222" spans="1:20" ht="12.75">
      <c r="A222" s="148"/>
      <c r="B222" s="6"/>
      <c r="C222" s="60"/>
      <c r="D222" s="67">
        <v>4210</v>
      </c>
      <c r="E222" s="38" t="s">
        <v>122</v>
      </c>
      <c r="F222" s="224">
        <v>17800</v>
      </c>
      <c r="G222" s="235">
        <v>700</v>
      </c>
      <c r="H222" s="224">
        <f t="shared" si="35"/>
        <v>18500</v>
      </c>
      <c r="I222" s="224">
        <v>17800</v>
      </c>
      <c r="J222" s="235">
        <v>700</v>
      </c>
      <c r="K222" s="224">
        <f t="shared" si="36"/>
        <v>18500</v>
      </c>
      <c r="L222" s="228"/>
      <c r="M222" s="288"/>
      <c r="N222" s="228"/>
      <c r="O222" s="288"/>
      <c r="P222" s="228"/>
      <c r="Q222" s="288"/>
      <c r="R222" s="236"/>
      <c r="S222" s="230"/>
      <c r="T222" s="152"/>
    </row>
    <row r="223" spans="1:20" ht="12.75">
      <c r="A223" s="148"/>
      <c r="B223" s="6"/>
      <c r="C223" s="60"/>
      <c r="D223" s="69">
        <v>4300</v>
      </c>
      <c r="E223" s="34" t="s">
        <v>35</v>
      </c>
      <c r="F223" s="224">
        <v>13000</v>
      </c>
      <c r="G223" s="322">
        <v>-2400</v>
      </c>
      <c r="H223" s="224">
        <f t="shared" si="35"/>
        <v>10600</v>
      </c>
      <c r="I223" s="224">
        <v>13000</v>
      </c>
      <c r="J223" s="322">
        <v>-2400</v>
      </c>
      <c r="K223" s="224">
        <f t="shared" si="36"/>
        <v>10600</v>
      </c>
      <c r="L223" s="220"/>
      <c r="M223" s="286"/>
      <c r="N223" s="220"/>
      <c r="O223" s="286"/>
      <c r="P223" s="220"/>
      <c r="Q223" s="286"/>
      <c r="R223" s="251"/>
      <c r="S223" s="222"/>
      <c r="T223" s="153"/>
    </row>
    <row r="224" spans="1:20" ht="12.75">
      <c r="A224" s="148"/>
      <c r="B224" s="6"/>
      <c r="C224" s="60"/>
      <c r="D224" s="67">
        <v>4360</v>
      </c>
      <c r="E224" s="38" t="s">
        <v>133</v>
      </c>
      <c r="F224" s="224">
        <v>1000</v>
      </c>
      <c r="G224" s="313">
        <v>200</v>
      </c>
      <c r="H224" s="224">
        <f t="shared" si="35"/>
        <v>1200</v>
      </c>
      <c r="I224" s="224">
        <v>1000</v>
      </c>
      <c r="J224" s="313">
        <v>200</v>
      </c>
      <c r="K224" s="224">
        <f t="shared" si="36"/>
        <v>1200</v>
      </c>
      <c r="L224" s="228"/>
      <c r="M224" s="288"/>
      <c r="N224" s="228"/>
      <c r="O224" s="288"/>
      <c r="P224" s="228"/>
      <c r="Q224" s="288"/>
      <c r="R224" s="236"/>
      <c r="S224" s="230"/>
      <c r="T224" s="152"/>
    </row>
    <row r="225" spans="1:20" ht="12.75">
      <c r="A225" s="148"/>
      <c r="B225" s="6"/>
      <c r="C225" s="60"/>
      <c r="D225" s="19">
        <v>4370</v>
      </c>
      <c r="E225" s="38" t="s">
        <v>134</v>
      </c>
      <c r="F225" s="189">
        <v>1000</v>
      </c>
      <c r="G225" s="314"/>
      <c r="H225" s="224">
        <f t="shared" si="35"/>
        <v>1000</v>
      </c>
      <c r="I225" s="189">
        <v>1000</v>
      </c>
      <c r="J225" s="314"/>
      <c r="K225" s="224">
        <f t="shared" si="36"/>
        <v>1000</v>
      </c>
      <c r="L225" s="225"/>
      <c r="M225" s="266"/>
      <c r="N225" s="225"/>
      <c r="O225" s="266"/>
      <c r="P225" s="225"/>
      <c r="Q225" s="266"/>
      <c r="R225" s="238"/>
      <c r="S225" s="227"/>
      <c r="T225" s="159"/>
    </row>
    <row r="226" spans="1:20" ht="12.75">
      <c r="A226" s="148"/>
      <c r="B226" s="6"/>
      <c r="C226" s="60"/>
      <c r="D226" s="67">
        <v>4410</v>
      </c>
      <c r="E226" s="42" t="s">
        <v>42</v>
      </c>
      <c r="F226" s="224">
        <v>5000</v>
      </c>
      <c r="G226" s="264"/>
      <c r="H226" s="224">
        <f t="shared" si="35"/>
        <v>5000</v>
      </c>
      <c r="I226" s="224">
        <v>5000</v>
      </c>
      <c r="J226" s="264"/>
      <c r="K226" s="224">
        <f t="shared" si="36"/>
        <v>5000</v>
      </c>
      <c r="L226" s="228"/>
      <c r="M226" s="288"/>
      <c r="N226" s="228"/>
      <c r="O226" s="288"/>
      <c r="P226" s="228"/>
      <c r="Q226" s="288"/>
      <c r="R226" s="236"/>
      <c r="S226" s="230"/>
      <c r="T226" s="152"/>
    </row>
    <row r="227" spans="1:20" ht="12.75">
      <c r="A227" s="148"/>
      <c r="B227" s="6"/>
      <c r="C227" s="60"/>
      <c r="D227" s="19">
        <v>4430</v>
      </c>
      <c r="E227" s="17" t="s">
        <v>44</v>
      </c>
      <c r="F227" s="233">
        <v>500</v>
      </c>
      <c r="G227" s="314"/>
      <c r="H227" s="224">
        <f t="shared" si="35"/>
        <v>500</v>
      </c>
      <c r="I227" s="233">
        <v>500</v>
      </c>
      <c r="J227" s="314"/>
      <c r="K227" s="224">
        <f t="shared" si="36"/>
        <v>500</v>
      </c>
      <c r="L227" s="225"/>
      <c r="M227" s="266"/>
      <c r="N227" s="225"/>
      <c r="O227" s="266"/>
      <c r="P227" s="225"/>
      <c r="Q227" s="266"/>
      <c r="R227" s="238"/>
      <c r="S227" s="227"/>
      <c r="T227" s="159"/>
    </row>
    <row r="228" spans="1:20" ht="12.75">
      <c r="A228" s="148"/>
      <c r="B228" s="6"/>
      <c r="C228" s="44"/>
      <c r="D228" s="67">
        <v>4440</v>
      </c>
      <c r="E228" s="39" t="s">
        <v>135</v>
      </c>
      <c r="F228" s="224">
        <v>3100</v>
      </c>
      <c r="G228" s="235">
        <v>118</v>
      </c>
      <c r="H228" s="224">
        <f t="shared" si="35"/>
        <v>3218</v>
      </c>
      <c r="I228" s="224">
        <v>3100</v>
      </c>
      <c r="J228" s="235">
        <v>118</v>
      </c>
      <c r="K228" s="224">
        <f t="shared" si="36"/>
        <v>3218</v>
      </c>
      <c r="L228" s="228"/>
      <c r="M228" s="288"/>
      <c r="N228" s="228"/>
      <c r="O228" s="288"/>
      <c r="P228" s="228"/>
      <c r="Q228" s="288"/>
      <c r="R228" s="236"/>
      <c r="S228" s="230"/>
      <c r="T228" s="152"/>
    </row>
    <row r="229" spans="1:20" ht="12.75">
      <c r="A229" s="148"/>
      <c r="B229" s="6"/>
      <c r="C229" s="60"/>
      <c r="D229" s="69">
        <v>4700</v>
      </c>
      <c r="E229" s="34" t="s">
        <v>66</v>
      </c>
      <c r="F229" s="189">
        <v>5000</v>
      </c>
      <c r="G229" s="250"/>
      <c r="H229" s="224">
        <f t="shared" si="35"/>
        <v>5000</v>
      </c>
      <c r="I229" s="189">
        <v>5000</v>
      </c>
      <c r="J229" s="250"/>
      <c r="K229" s="224">
        <f t="shared" si="36"/>
        <v>5000</v>
      </c>
      <c r="L229" s="220"/>
      <c r="M229" s="286"/>
      <c r="N229" s="220"/>
      <c r="O229" s="286"/>
      <c r="P229" s="220"/>
      <c r="Q229" s="286"/>
      <c r="R229" s="251"/>
      <c r="S229" s="222"/>
      <c r="T229" s="153"/>
    </row>
    <row r="230" spans="1:20" ht="12.75">
      <c r="A230" s="148"/>
      <c r="B230" s="6"/>
      <c r="C230" s="44"/>
      <c r="D230" s="182">
        <v>4740</v>
      </c>
      <c r="E230" s="84" t="s">
        <v>67</v>
      </c>
      <c r="F230" s="189">
        <v>1200</v>
      </c>
      <c r="G230" s="250"/>
      <c r="H230" s="224">
        <f t="shared" si="35"/>
        <v>1200</v>
      </c>
      <c r="I230" s="189">
        <v>1200</v>
      </c>
      <c r="J230" s="250"/>
      <c r="K230" s="224">
        <f t="shared" si="36"/>
        <v>1200</v>
      </c>
      <c r="L230" s="220"/>
      <c r="M230" s="286"/>
      <c r="N230" s="220"/>
      <c r="O230" s="286"/>
      <c r="P230" s="220"/>
      <c r="Q230" s="286"/>
      <c r="R230" s="251"/>
      <c r="S230" s="222"/>
      <c r="T230" s="153"/>
    </row>
    <row r="231" spans="1:20" ht="12.75">
      <c r="A231" s="148"/>
      <c r="B231" s="6"/>
      <c r="C231" s="57"/>
      <c r="D231" s="182">
        <v>4750</v>
      </c>
      <c r="E231" s="39" t="s">
        <v>136</v>
      </c>
      <c r="F231" s="189">
        <v>1000</v>
      </c>
      <c r="G231" s="250">
        <v>1500</v>
      </c>
      <c r="H231" s="224">
        <f t="shared" si="35"/>
        <v>2500</v>
      </c>
      <c r="I231" s="189">
        <v>1000</v>
      </c>
      <c r="J231" s="250">
        <v>1500</v>
      </c>
      <c r="K231" s="224">
        <f t="shared" si="36"/>
        <v>2500</v>
      </c>
      <c r="L231" s="220"/>
      <c r="M231" s="286"/>
      <c r="N231" s="220"/>
      <c r="O231" s="286"/>
      <c r="P231" s="220"/>
      <c r="Q231" s="286"/>
      <c r="R231" s="251"/>
      <c r="S231" s="222"/>
      <c r="T231" s="153"/>
    </row>
    <row r="232" spans="1:20" ht="12.75">
      <c r="A232" s="148"/>
      <c r="B232" s="9"/>
      <c r="C232" s="87">
        <v>80146</v>
      </c>
      <c r="D232" s="67"/>
      <c r="E232" s="391" t="s">
        <v>99</v>
      </c>
      <c r="F232" s="376">
        <v>26600</v>
      </c>
      <c r="G232" s="377"/>
      <c r="H232" s="376">
        <v>26600</v>
      </c>
      <c r="I232" s="376">
        <v>26600</v>
      </c>
      <c r="J232" s="377"/>
      <c r="K232" s="376">
        <v>26600</v>
      </c>
      <c r="L232" s="228"/>
      <c r="M232" s="288"/>
      <c r="N232" s="228"/>
      <c r="O232" s="288"/>
      <c r="P232" s="228"/>
      <c r="Q232" s="288"/>
      <c r="R232" s="236"/>
      <c r="S232" s="230"/>
      <c r="T232" s="152"/>
    </row>
    <row r="233" spans="1:20" ht="12.75">
      <c r="A233" s="148"/>
      <c r="B233" s="6"/>
      <c r="C233" s="44"/>
      <c r="D233" s="19">
        <v>4300</v>
      </c>
      <c r="E233" s="17" t="s">
        <v>35</v>
      </c>
      <c r="F233" s="233">
        <v>26600</v>
      </c>
      <c r="G233" s="264"/>
      <c r="H233" s="224">
        <f>F233+G233</f>
        <v>26600</v>
      </c>
      <c r="I233" s="233">
        <v>26600</v>
      </c>
      <c r="J233" s="264"/>
      <c r="K233" s="224">
        <f>I233+J233</f>
        <v>26600</v>
      </c>
      <c r="L233" s="228"/>
      <c r="M233" s="288"/>
      <c r="N233" s="228"/>
      <c r="O233" s="228"/>
      <c r="P233" s="317"/>
      <c r="Q233" s="288"/>
      <c r="R233" s="236"/>
      <c r="S233" s="227"/>
      <c r="T233" s="159"/>
    </row>
    <row r="234" spans="1:20" ht="12.75">
      <c r="A234" s="148"/>
      <c r="B234" s="9"/>
      <c r="C234" s="58">
        <v>80195</v>
      </c>
      <c r="D234" s="67"/>
      <c r="E234" s="391" t="s">
        <v>6</v>
      </c>
      <c r="F234" s="376">
        <f>SUM(F235:F237)</f>
        <v>59000</v>
      </c>
      <c r="G234" s="376">
        <f>SUM(G235:G237)</f>
        <v>9380</v>
      </c>
      <c r="H234" s="376">
        <f>SUM(H235:H237)</f>
        <v>68380</v>
      </c>
      <c r="I234" s="376">
        <f>SUM(I235:I237)</f>
        <v>59000</v>
      </c>
      <c r="J234" s="376">
        <f>SUM(J235:J237)</f>
        <v>-3793</v>
      </c>
      <c r="K234" s="376">
        <f>SUM(K235:K237)</f>
        <v>55207</v>
      </c>
      <c r="L234" s="228"/>
      <c r="M234" s="228"/>
      <c r="N234" s="317"/>
      <c r="O234" s="376">
        <f>SUM(O235:O237)</f>
        <v>0</v>
      </c>
      <c r="P234" s="376">
        <f>SUM(P235:P237)</f>
        <v>13173</v>
      </c>
      <c r="Q234" s="376">
        <f>SUM(Q235:Q237)</f>
        <v>13173</v>
      </c>
      <c r="R234" s="236"/>
      <c r="S234" s="230"/>
      <c r="T234" s="152"/>
    </row>
    <row r="235" spans="1:20" ht="12.75">
      <c r="A235" s="148"/>
      <c r="B235" s="6"/>
      <c r="C235" s="60"/>
      <c r="D235" s="131">
        <v>3020</v>
      </c>
      <c r="E235" s="179" t="s">
        <v>129</v>
      </c>
      <c r="F235" s="224">
        <v>10000</v>
      </c>
      <c r="G235" s="235"/>
      <c r="H235" s="224">
        <f>F235+G235</f>
        <v>10000</v>
      </c>
      <c r="I235" s="224">
        <v>10000</v>
      </c>
      <c r="J235" s="235"/>
      <c r="K235" s="224">
        <f>I235+J235</f>
        <v>10000</v>
      </c>
      <c r="L235" s="228"/>
      <c r="M235" s="220"/>
      <c r="N235" s="325"/>
      <c r="O235" s="326"/>
      <c r="P235" s="292"/>
      <c r="Q235" s="327"/>
      <c r="R235" s="251"/>
      <c r="S235" s="222"/>
      <c r="T235" s="153"/>
    </row>
    <row r="236" spans="1:20" ht="12.75">
      <c r="A236" s="148"/>
      <c r="B236" s="6"/>
      <c r="C236" s="44"/>
      <c r="D236" s="19">
        <v>4300</v>
      </c>
      <c r="E236" s="23" t="s">
        <v>35</v>
      </c>
      <c r="F236" s="224">
        <v>0</v>
      </c>
      <c r="G236" s="253">
        <v>13173</v>
      </c>
      <c r="H236" s="224">
        <f>F236+G236</f>
        <v>13173</v>
      </c>
      <c r="I236" s="291"/>
      <c r="J236" s="253"/>
      <c r="K236" s="224"/>
      <c r="L236" s="220"/>
      <c r="M236" s="288"/>
      <c r="N236" s="228"/>
      <c r="O236" s="252">
        <v>0</v>
      </c>
      <c r="P236" s="237">
        <v>13173</v>
      </c>
      <c r="Q236" s="189">
        <f>O236+P236</f>
        <v>13173</v>
      </c>
      <c r="R236" s="238"/>
      <c r="S236" s="227"/>
      <c r="T236" s="159"/>
    </row>
    <row r="237" spans="1:20" ht="13.5" thickBot="1">
      <c r="A237" s="148"/>
      <c r="B237" s="6"/>
      <c r="C237" s="44"/>
      <c r="D237" s="15">
        <v>4440</v>
      </c>
      <c r="E237" s="40" t="s">
        <v>135</v>
      </c>
      <c r="F237" s="268">
        <v>49000</v>
      </c>
      <c r="G237" s="253">
        <v>-3793</v>
      </c>
      <c r="H237" s="224">
        <f>F237+G237</f>
        <v>45207</v>
      </c>
      <c r="I237" s="302">
        <v>49000</v>
      </c>
      <c r="J237" s="253">
        <v>-3793</v>
      </c>
      <c r="K237" s="224">
        <f>I237+J237</f>
        <v>45207</v>
      </c>
      <c r="L237" s="289"/>
      <c r="M237" s="290"/>
      <c r="N237" s="289"/>
      <c r="O237" s="289"/>
      <c r="P237" s="328"/>
      <c r="Q237" s="329"/>
      <c r="R237" s="254"/>
      <c r="S237" s="255"/>
      <c r="T237" s="158"/>
    </row>
    <row r="238" spans="1:20" ht="12.75" customHeight="1" thickBot="1">
      <c r="A238" s="61" t="s">
        <v>24</v>
      </c>
      <c r="B238" s="11">
        <v>851</v>
      </c>
      <c r="C238" s="63"/>
      <c r="D238" s="71"/>
      <c r="E238" s="54" t="s">
        <v>49</v>
      </c>
      <c r="F238" s="190">
        <f>F239</f>
        <v>150000</v>
      </c>
      <c r="G238" s="190"/>
      <c r="H238" s="190">
        <f>H239</f>
        <v>150000</v>
      </c>
      <c r="I238" s="190">
        <f>I239</f>
        <v>150000</v>
      </c>
      <c r="J238" s="190"/>
      <c r="K238" s="190">
        <f>K239</f>
        <v>150000</v>
      </c>
      <c r="L238" s="260"/>
      <c r="M238" s="261"/>
      <c r="N238" s="260"/>
      <c r="O238" s="260"/>
      <c r="P238" s="267"/>
      <c r="Q238" s="261"/>
      <c r="R238" s="274"/>
      <c r="S238" s="259"/>
      <c r="T238" s="102"/>
    </row>
    <row r="239" spans="1:20" ht="12.75">
      <c r="A239" s="148"/>
      <c r="B239" s="9"/>
      <c r="C239" s="57">
        <v>85154</v>
      </c>
      <c r="D239" s="69"/>
      <c r="E239" s="392" t="s">
        <v>154</v>
      </c>
      <c r="F239" s="376">
        <f>SUM(F240:F251)</f>
        <v>150000</v>
      </c>
      <c r="G239" s="387"/>
      <c r="H239" s="376">
        <f>SUM(H240:H251)</f>
        <v>150000</v>
      </c>
      <c r="I239" s="376">
        <f>SUM(I240:I251)</f>
        <v>150000</v>
      </c>
      <c r="J239" s="387"/>
      <c r="K239" s="376">
        <f>SUM(K240:K251)</f>
        <v>150000</v>
      </c>
      <c r="L239" s="220"/>
      <c r="M239" s="286"/>
      <c r="N239" s="220"/>
      <c r="O239" s="220"/>
      <c r="P239" s="325"/>
      <c r="Q239" s="286"/>
      <c r="R239" s="251"/>
      <c r="S239" s="222"/>
      <c r="T239" s="153"/>
    </row>
    <row r="240" spans="1:20" ht="12.75">
      <c r="A240" s="148"/>
      <c r="B240" s="6"/>
      <c r="C240" s="44"/>
      <c r="D240" s="19">
        <v>3030</v>
      </c>
      <c r="E240" s="39" t="s">
        <v>94</v>
      </c>
      <c r="F240" s="253">
        <v>10000</v>
      </c>
      <c r="G240" s="237"/>
      <c r="H240" s="224">
        <f aca="true" t="shared" si="37" ref="H240:H251">F240+G240</f>
        <v>10000</v>
      </c>
      <c r="I240" s="253">
        <v>10000</v>
      </c>
      <c r="J240" s="237"/>
      <c r="K240" s="224">
        <f aca="true" t="shared" si="38" ref="K240:K251">I240+J240</f>
        <v>10000</v>
      </c>
      <c r="L240" s="225"/>
      <c r="M240" s="266"/>
      <c r="N240" s="225"/>
      <c r="O240" s="266"/>
      <c r="P240" s="228"/>
      <c r="Q240" s="266"/>
      <c r="R240" s="238"/>
      <c r="S240" s="227"/>
      <c r="T240" s="159"/>
    </row>
    <row r="241" spans="1:20" ht="12.75">
      <c r="A241" s="148"/>
      <c r="B241" s="6"/>
      <c r="C241" s="60"/>
      <c r="D241" s="15">
        <v>4110</v>
      </c>
      <c r="E241" s="39" t="s">
        <v>126</v>
      </c>
      <c r="F241" s="253">
        <v>1500</v>
      </c>
      <c r="G241" s="253"/>
      <c r="H241" s="224">
        <f t="shared" si="37"/>
        <v>1500</v>
      </c>
      <c r="I241" s="253">
        <v>1500</v>
      </c>
      <c r="J241" s="253"/>
      <c r="K241" s="224">
        <f t="shared" si="38"/>
        <v>1500</v>
      </c>
      <c r="L241" s="289"/>
      <c r="M241" s="290"/>
      <c r="N241" s="289"/>
      <c r="O241" s="290"/>
      <c r="P241" s="289"/>
      <c r="Q241" s="290"/>
      <c r="R241" s="254"/>
      <c r="S241" s="255"/>
      <c r="T241" s="158"/>
    </row>
    <row r="242" spans="1:20" ht="12.75">
      <c r="A242" s="148"/>
      <c r="B242" s="6"/>
      <c r="C242" s="60"/>
      <c r="D242" s="67">
        <v>4120</v>
      </c>
      <c r="E242" s="37" t="s">
        <v>93</v>
      </c>
      <c r="F242" s="224">
        <v>200</v>
      </c>
      <c r="G242" s="224"/>
      <c r="H242" s="224">
        <f t="shared" si="37"/>
        <v>200</v>
      </c>
      <c r="I242" s="291">
        <v>200</v>
      </c>
      <c r="J242" s="224"/>
      <c r="K242" s="224">
        <f t="shared" si="38"/>
        <v>200</v>
      </c>
      <c r="L242" s="228"/>
      <c r="M242" s="288"/>
      <c r="N242" s="228"/>
      <c r="O242" s="288"/>
      <c r="P242" s="228"/>
      <c r="Q242" s="288"/>
      <c r="R242" s="236"/>
      <c r="S242" s="230"/>
      <c r="T242" s="152"/>
    </row>
    <row r="243" spans="1:20" ht="12.75">
      <c r="A243" s="148"/>
      <c r="B243" s="6"/>
      <c r="C243" s="60"/>
      <c r="D243" s="19">
        <v>4170</v>
      </c>
      <c r="E243" s="20" t="s">
        <v>131</v>
      </c>
      <c r="F243" s="249">
        <v>20000</v>
      </c>
      <c r="G243" s="224"/>
      <c r="H243" s="224">
        <f t="shared" si="37"/>
        <v>20000</v>
      </c>
      <c r="I243" s="249">
        <v>20000</v>
      </c>
      <c r="J243" s="224"/>
      <c r="K243" s="224">
        <f t="shared" si="38"/>
        <v>20000</v>
      </c>
      <c r="L243" s="225"/>
      <c r="M243" s="266"/>
      <c r="N243" s="225"/>
      <c r="O243" s="266"/>
      <c r="P243" s="225"/>
      <c r="Q243" s="266"/>
      <c r="R243" s="238"/>
      <c r="S243" s="227"/>
      <c r="T243" s="159"/>
    </row>
    <row r="244" spans="1:20" ht="12.75">
      <c r="A244" s="148"/>
      <c r="B244" s="6"/>
      <c r="C244" s="60"/>
      <c r="D244" s="67">
        <v>4210</v>
      </c>
      <c r="E244" s="38" t="s">
        <v>122</v>
      </c>
      <c r="F244" s="224">
        <v>50000</v>
      </c>
      <c r="G244" s="189"/>
      <c r="H244" s="224">
        <f t="shared" si="37"/>
        <v>50000</v>
      </c>
      <c r="I244" s="224">
        <v>50000</v>
      </c>
      <c r="J244" s="189"/>
      <c r="K244" s="224">
        <f t="shared" si="38"/>
        <v>50000</v>
      </c>
      <c r="L244" s="228"/>
      <c r="M244" s="288"/>
      <c r="N244" s="228"/>
      <c r="O244" s="288"/>
      <c r="P244" s="228"/>
      <c r="Q244" s="288"/>
      <c r="R244" s="236"/>
      <c r="S244" s="230"/>
      <c r="T244" s="152"/>
    </row>
    <row r="245" spans="1:20" ht="12.75">
      <c r="A245" s="148"/>
      <c r="B245" s="6"/>
      <c r="C245" s="60"/>
      <c r="D245" s="67">
        <v>4220</v>
      </c>
      <c r="E245" s="42" t="s">
        <v>51</v>
      </c>
      <c r="F245" s="224">
        <v>10000</v>
      </c>
      <c r="G245" s="224"/>
      <c r="H245" s="224">
        <f t="shared" si="37"/>
        <v>10000</v>
      </c>
      <c r="I245" s="224">
        <v>10000</v>
      </c>
      <c r="J245" s="224"/>
      <c r="K245" s="224">
        <f t="shared" si="38"/>
        <v>10000</v>
      </c>
      <c r="L245" s="228"/>
      <c r="M245" s="288"/>
      <c r="N245" s="228"/>
      <c r="O245" s="288"/>
      <c r="P245" s="228"/>
      <c r="Q245" s="288"/>
      <c r="R245" s="236"/>
      <c r="S245" s="230"/>
      <c r="T245" s="152"/>
    </row>
    <row r="246" spans="1:20" ht="12.75">
      <c r="A246" s="148"/>
      <c r="B246" s="6"/>
      <c r="C246" s="60"/>
      <c r="D246" s="19">
        <v>4270</v>
      </c>
      <c r="E246" s="40" t="s">
        <v>40</v>
      </c>
      <c r="F246" s="253">
        <v>1000</v>
      </c>
      <c r="G246" s="237"/>
      <c r="H246" s="224">
        <f t="shared" si="37"/>
        <v>1000</v>
      </c>
      <c r="I246" s="253">
        <v>1000</v>
      </c>
      <c r="J246" s="237"/>
      <c r="K246" s="224">
        <f t="shared" si="38"/>
        <v>1000</v>
      </c>
      <c r="L246" s="225"/>
      <c r="M246" s="266"/>
      <c r="N246" s="225"/>
      <c r="O246" s="266"/>
      <c r="P246" s="225"/>
      <c r="Q246" s="266"/>
      <c r="R246" s="238"/>
      <c r="S246" s="227"/>
      <c r="T246" s="159"/>
    </row>
    <row r="247" spans="1:20" ht="12.75">
      <c r="A247" s="148"/>
      <c r="B247" s="6"/>
      <c r="C247" s="60"/>
      <c r="D247" s="67">
        <v>4300</v>
      </c>
      <c r="E247" s="39" t="s">
        <v>35</v>
      </c>
      <c r="F247" s="224">
        <v>48000</v>
      </c>
      <c r="G247" s="235"/>
      <c r="H247" s="224">
        <f t="shared" si="37"/>
        <v>48000</v>
      </c>
      <c r="I247" s="224">
        <v>48000</v>
      </c>
      <c r="J247" s="235"/>
      <c r="K247" s="224">
        <f t="shared" si="38"/>
        <v>48000</v>
      </c>
      <c r="L247" s="228"/>
      <c r="M247" s="288"/>
      <c r="N247" s="228"/>
      <c r="O247" s="288"/>
      <c r="P247" s="228"/>
      <c r="Q247" s="288"/>
      <c r="R247" s="236"/>
      <c r="S247" s="230"/>
      <c r="T247" s="152"/>
    </row>
    <row r="248" spans="1:20" ht="12.75">
      <c r="A248" s="148"/>
      <c r="B248" s="6"/>
      <c r="C248" s="60"/>
      <c r="D248" s="67">
        <v>4350</v>
      </c>
      <c r="E248" s="38" t="s">
        <v>132</v>
      </c>
      <c r="F248" s="224">
        <v>1000</v>
      </c>
      <c r="G248" s="224"/>
      <c r="H248" s="224">
        <f t="shared" si="37"/>
        <v>1000</v>
      </c>
      <c r="I248" s="224">
        <v>1000</v>
      </c>
      <c r="J248" s="224"/>
      <c r="K248" s="224">
        <f t="shared" si="38"/>
        <v>1000</v>
      </c>
      <c r="L248" s="228"/>
      <c r="M248" s="228"/>
      <c r="N248" s="228"/>
      <c r="O248" s="228"/>
      <c r="P248" s="228"/>
      <c r="Q248" s="228"/>
      <c r="R248" s="236"/>
      <c r="S248" s="230"/>
      <c r="T248" s="152"/>
    </row>
    <row r="249" spans="1:20" ht="12.75">
      <c r="A249" s="148"/>
      <c r="B249" s="6"/>
      <c r="C249" s="60"/>
      <c r="D249" s="67">
        <v>4370</v>
      </c>
      <c r="E249" s="38" t="s">
        <v>134</v>
      </c>
      <c r="F249" s="224">
        <v>1300</v>
      </c>
      <c r="G249" s="224"/>
      <c r="H249" s="224">
        <f t="shared" si="37"/>
        <v>1300</v>
      </c>
      <c r="I249" s="224">
        <v>1300</v>
      </c>
      <c r="J249" s="224"/>
      <c r="K249" s="224">
        <f t="shared" si="38"/>
        <v>1300</v>
      </c>
      <c r="L249" s="228"/>
      <c r="M249" s="228"/>
      <c r="N249" s="228"/>
      <c r="O249" s="228"/>
      <c r="P249" s="228"/>
      <c r="Q249" s="228"/>
      <c r="R249" s="236"/>
      <c r="S249" s="230"/>
      <c r="T249" s="152"/>
    </row>
    <row r="250" spans="1:20" ht="12.75">
      <c r="A250" s="148"/>
      <c r="B250" s="6"/>
      <c r="C250" s="60"/>
      <c r="D250" s="67">
        <v>4410</v>
      </c>
      <c r="E250" s="23" t="s">
        <v>42</v>
      </c>
      <c r="F250" s="233">
        <v>2000</v>
      </c>
      <c r="G250" s="237"/>
      <c r="H250" s="224">
        <f t="shared" si="37"/>
        <v>2000</v>
      </c>
      <c r="I250" s="233">
        <v>2000</v>
      </c>
      <c r="J250" s="237"/>
      <c r="K250" s="224">
        <f t="shared" si="38"/>
        <v>2000</v>
      </c>
      <c r="L250" s="225"/>
      <c r="M250" s="266"/>
      <c r="N250" s="225"/>
      <c r="O250" s="266"/>
      <c r="P250" s="225"/>
      <c r="Q250" s="266"/>
      <c r="R250" s="238"/>
      <c r="S250" s="227"/>
      <c r="T250" s="159"/>
    </row>
    <row r="251" spans="1:20" ht="13.5" thickBot="1">
      <c r="A251" s="148"/>
      <c r="B251" s="6"/>
      <c r="C251" s="68"/>
      <c r="D251" s="67">
        <v>4700</v>
      </c>
      <c r="E251" s="23" t="s">
        <v>66</v>
      </c>
      <c r="F251" s="224">
        <v>5000</v>
      </c>
      <c r="G251" s="235"/>
      <c r="H251" s="224">
        <f t="shared" si="37"/>
        <v>5000</v>
      </c>
      <c r="I251" s="224">
        <v>5000</v>
      </c>
      <c r="J251" s="235"/>
      <c r="K251" s="224">
        <f t="shared" si="38"/>
        <v>5000</v>
      </c>
      <c r="L251" s="228"/>
      <c r="M251" s="288"/>
      <c r="N251" s="228"/>
      <c r="O251" s="288"/>
      <c r="P251" s="228"/>
      <c r="Q251" s="288"/>
      <c r="R251" s="236"/>
      <c r="S251" s="230"/>
      <c r="T251" s="152"/>
    </row>
    <row r="252" spans="1:20" ht="12" customHeight="1" thickBot="1">
      <c r="A252" s="61" t="s">
        <v>26</v>
      </c>
      <c r="B252" s="11">
        <v>852</v>
      </c>
      <c r="C252" s="63"/>
      <c r="D252" s="71"/>
      <c r="E252" s="85" t="s">
        <v>56</v>
      </c>
      <c r="F252" s="257">
        <f aca="true" t="shared" si="39" ref="F252:Q252">SUM(F253,F273,F275,F279,F281,F300,F303)</f>
        <v>3505817</v>
      </c>
      <c r="G252" s="257">
        <f t="shared" si="39"/>
        <v>5676</v>
      </c>
      <c r="H252" s="257">
        <f t="shared" si="39"/>
        <v>3511493</v>
      </c>
      <c r="I252" s="257">
        <f t="shared" si="39"/>
        <v>735200</v>
      </c>
      <c r="J252" s="257">
        <f t="shared" si="39"/>
        <v>0</v>
      </c>
      <c r="K252" s="257">
        <f t="shared" si="39"/>
        <v>735200</v>
      </c>
      <c r="L252" s="257">
        <f t="shared" si="39"/>
        <v>2595715</v>
      </c>
      <c r="M252" s="257">
        <f t="shared" si="39"/>
        <v>0</v>
      </c>
      <c r="N252" s="257">
        <f t="shared" si="39"/>
        <v>2595715</v>
      </c>
      <c r="O252" s="257">
        <f t="shared" si="39"/>
        <v>174902</v>
      </c>
      <c r="P252" s="257">
        <f t="shared" si="39"/>
        <v>5676</v>
      </c>
      <c r="Q252" s="257">
        <f t="shared" si="39"/>
        <v>180578</v>
      </c>
      <c r="R252" s="274"/>
      <c r="S252" s="259"/>
      <c r="T252" s="102"/>
    </row>
    <row r="253" spans="1:20" ht="18.75" customHeight="1">
      <c r="A253" s="168"/>
      <c r="B253" s="77"/>
      <c r="C253" s="182">
        <v>85212</v>
      </c>
      <c r="D253" s="113"/>
      <c r="E253" s="393" t="s">
        <v>114</v>
      </c>
      <c r="F253" s="373">
        <f aca="true" t="shared" si="40" ref="F253:N253">SUM(F254:F272)</f>
        <v>2524100</v>
      </c>
      <c r="G253" s="373">
        <f t="shared" si="40"/>
        <v>0</v>
      </c>
      <c r="H253" s="373">
        <f t="shared" si="40"/>
        <v>2524100</v>
      </c>
      <c r="I253" s="404">
        <f t="shared" si="40"/>
        <v>9000</v>
      </c>
      <c r="J253" s="404">
        <f t="shared" si="40"/>
        <v>0</v>
      </c>
      <c r="K253" s="404">
        <f t="shared" si="40"/>
        <v>9000</v>
      </c>
      <c r="L253" s="404">
        <f t="shared" si="40"/>
        <v>2515100</v>
      </c>
      <c r="M253" s="404">
        <f t="shared" si="40"/>
        <v>0</v>
      </c>
      <c r="N253" s="404">
        <f t="shared" si="40"/>
        <v>2515100</v>
      </c>
      <c r="O253" s="331"/>
      <c r="P253" s="331"/>
      <c r="Q253" s="332"/>
      <c r="R253" s="333"/>
      <c r="S253" s="334"/>
      <c r="T253" s="169"/>
    </row>
    <row r="254" spans="1:20" ht="12.75">
      <c r="A254" s="168"/>
      <c r="B254" s="26"/>
      <c r="C254" s="114"/>
      <c r="D254" s="115">
        <v>3020</v>
      </c>
      <c r="E254" s="179" t="s">
        <v>129</v>
      </c>
      <c r="F254" s="224">
        <v>790</v>
      </c>
      <c r="G254" s="224">
        <v>-41</v>
      </c>
      <c r="H254" s="224">
        <f aca="true" t="shared" si="41" ref="H254:H272">F254+G254</f>
        <v>749</v>
      </c>
      <c r="I254" s="224"/>
      <c r="J254" s="224"/>
      <c r="K254" s="224"/>
      <c r="L254" s="224">
        <v>790</v>
      </c>
      <c r="M254" s="224">
        <v>-41</v>
      </c>
      <c r="N254" s="224">
        <f>L254+M254</f>
        <v>749</v>
      </c>
      <c r="O254" s="332"/>
      <c r="P254" s="335"/>
      <c r="Q254" s="336"/>
      <c r="R254" s="337"/>
      <c r="S254" s="338"/>
      <c r="T254" s="170"/>
    </row>
    <row r="255" spans="1:20" ht="12.75">
      <c r="A255" s="168"/>
      <c r="B255" s="26"/>
      <c r="C255" s="114"/>
      <c r="D255" s="116">
        <v>3110</v>
      </c>
      <c r="E255" s="83" t="s">
        <v>50</v>
      </c>
      <c r="F255" s="253">
        <v>2408200</v>
      </c>
      <c r="G255" s="253"/>
      <c r="H255" s="224">
        <f t="shared" si="41"/>
        <v>2408200</v>
      </c>
      <c r="I255" s="253"/>
      <c r="J255" s="339"/>
      <c r="K255" s="253"/>
      <c r="L255" s="253">
        <v>2408200</v>
      </c>
      <c r="M255" s="253"/>
      <c r="N255" s="224">
        <f aca="true" t="shared" si="42" ref="N255:N271">L255+M255</f>
        <v>2408200</v>
      </c>
      <c r="O255" s="340"/>
      <c r="P255" s="341"/>
      <c r="Q255" s="340"/>
      <c r="R255" s="342"/>
      <c r="S255" s="343"/>
      <c r="T255" s="171"/>
    </row>
    <row r="256" spans="1:20" ht="12.75">
      <c r="A256" s="168"/>
      <c r="B256" s="26"/>
      <c r="C256" s="114"/>
      <c r="D256" s="115">
        <v>4010</v>
      </c>
      <c r="E256" s="20" t="s">
        <v>92</v>
      </c>
      <c r="F256" s="224">
        <v>40000</v>
      </c>
      <c r="G256" s="224"/>
      <c r="H256" s="224">
        <f t="shared" si="41"/>
        <v>40000</v>
      </c>
      <c r="I256" s="224">
        <v>4000</v>
      </c>
      <c r="J256" s="224"/>
      <c r="K256" s="224">
        <f>I256+J256</f>
        <v>4000</v>
      </c>
      <c r="L256" s="224">
        <v>36000</v>
      </c>
      <c r="M256" s="224"/>
      <c r="N256" s="224">
        <f t="shared" si="42"/>
        <v>36000</v>
      </c>
      <c r="O256" s="336"/>
      <c r="P256" s="335"/>
      <c r="Q256" s="336"/>
      <c r="R256" s="337"/>
      <c r="S256" s="338"/>
      <c r="T256" s="170"/>
    </row>
    <row r="257" spans="1:20" ht="12.75">
      <c r="A257" s="168"/>
      <c r="B257" s="26"/>
      <c r="C257" s="114"/>
      <c r="D257" s="114">
        <v>4040</v>
      </c>
      <c r="E257" s="37" t="s">
        <v>130</v>
      </c>
      <c r="F257" s="233">
        <v>3051</v>
      </c>
      <c r="G257" s="233"/>
      <c r="H257" s="224">
        <f t="shared" si="41"/>
        <v>3051</v>
      </c>
      <c r="I257" s="233">
        <v>951</v>
      </c>
      <c r="J257" s="233"/>
      <c r="K257" s="224">
        <f>I257+J257</f>
        <v>951</v>
      </c>
      <c r="L257" s="233">
        <v>2100</v>
      </c>
      <c r="M257" s="233"/>
      <c r="N257" s="224">
        <f t="shared" si="42"/>
        <v>2100</v>
      </c>
      <c r="O257" s="344"/>
      <c r="P257" s="345"/>
      <c r="Q257" s="344"/>
      <c r="R257" s="346"/>
      <c r="S257" s="347"/>
      <c r="T257" s="172"/>
    </row>
    <row r="258" spans="1:20" ht="12.75">
      <c r="A258" s="168"/>
      <c r="B258" s="26"/>
      <c r="C258" s="114"/>
      <c r="D258" s="116">
        <v>4110</v>
      </c>
      <c r="E258" s="39" t="s">
        <v>126</v>
      </c>
      <c r="F258" s="253">
        <v>38600</v>
      </c>
      <c r="G258" s="253"/>
      <c r="H258" s="224">
        <f t="shared" si="41"/>
        <v>38600</v>
      </c>
      <c r="I258" s="253">
        <v>1000</v>
      </c>
      <c r="J258" s="253"/>
      <c r="K258" s="224">
        <f>I258+J258</f>
        <v>1000</v>
      </c>
      <c r="L258" s="253">
        <v>37600</v>
      </c>
      <c r="M258" s="253"/>
      <c r="N258" s="224">
        <f t="shared" si="42"/>
        <v>37600</v>
      </c>
      <c r="O258" s="340"/>
      <c r="P258" s="341"/>
      <c r="Q258" s="340"/>
      <c r="R258" s="342"/>
      <c r="S258" s="343"/>
      <c r="T258" s="171"/>
    </row>
    <row r="259" spans="1:20" ht="12.75">
      <c r="A259" s="168"/>
      <c r="B259" s="26"/>
      <c r="C259" s="114"/>
      <c r="D259" s="115">
        <v>4120</v>
      </c>
      <c r="E259" s="20" t="s">
        <v>93</v>
      </c>
      <c r="F259" s="224">
        <v>1500</v>
      </c>
      <c r="G259" s="224"/>
      <c r="H259" s="224">
        <f t="shared" si="41"/>
        <v>1500</v>
      </c>
      <c r="I259" s="224"/>
      <c r="J259" s="224"/>
      <c r="K259" s="224"/>
      <c r="L259" s="224">
        <v>1500</v>
      </c>
      <c r="M259" s="224"/>
      <c r="N259" s="224">
        <f t="shared" si="42"/>
        <v>1500</v>
      </c>
      <c r="O259" s="336"/>
      <c r="P259" s="335"/>
      <c r="Q259" s="336"/>
      <c r="R259" s="337"/>
      <c r="S259" s="338"/>
      <c r="T259" s="170"/>
    </row>
    <row r="260" spans="1:20" ht="12.75">
      <c r="A260" s="168"/>
      <c r="B260" s="26"/>
      <c r="C260" s="114"/>
      <c r="D260" s="112">
        <v>4170</v>
      </c>
      <c r="E260" s="20" t="s">
        <v>131</v>
      </c>
      <c r="F260" s="224">
        <v>2000</v>
      </c>
      <c r="G260" s="224"/>
      <c r="H260" s="224">
        <f t="shared" si="41"/>
        <v>2000</v>
      </c>
      <c r="I260" s="224"/>
      <c r="J260" s="224"/>
      <c r="K260" s="224"/>
      <c r="L260" s="224">
        <v>2000</v>
      </c>
      <c r="M260" s="224"/>
      <c r="N260" s="224">
        <f t="shared" si="42"/>
        <v>2000</v>
      </c>
      <c r="O260" s="336"/>
      <c r="P260" s="348"/>
      <c r="Q260" s="336"/>
      <c r="R260" s="337"/>
      <c r="S260" s="338"/>
      <c r="T260" s="170"/>
    </row>
    <row r="261" spans="1:20" ht="12.75">
      <c r="A261" s="168"/>
      <c r="B261" s="26"/>
      <c r="C261" s="114"/>
      <c r="D261" s="113">
        <v>4210</v>
      </c>
      <c r="E261" s="38" t="s">
        <v>122</v>
      </c>
      <c r="F261" s="189">
        <v>5300</v>
      </c>
      <c r="G261" s="189"/>
      <c r="H261" s="224">
        <f t="shared" si="41"/>
        <v>5300</v>
      </c>
      <c r="I261" s="189">
        <v>2000</v>
      </c>
      <c r="J261" s="189"/>
      <c r="K261" s="224">
        <f>I261+J261</f>
        <v>2000</v>
      </c>
      <c r="L261" s="189">
        <v>3300</v>
      </c>
      <c r="M261" s="189"/>
      <c r="N261" s="224">
        <f t="shared" si="42"/>
        <v>3300</v>
      </c>
      <c r="O261" s="332"/>
      <c r="P261" s="331"/>
      <c r="Q261" s="332"/>
      <c r="R261" s="333"/>
      <c r="S261" s="334"/>
      <c r="T261" s="169"/>
    </row>
    <row r="262" spans="1:20" ht="12.75">
      <c r="A262" s="168"/>
      <c r="B262" s="26"/>
      <c r="C262" s="114"/>
      <c r="D262" s="112">
        <v>4260</v>
      </c>
      <c r="E262" s="78" t="s">
        <v>43</v>
      </c>
      <c r="F262" s="233">
        <v>505</v>
      </c>
      <c r="G262" s="189"/>
      <c r="H262" s="224">
        <f t="shared" si="41"/>
        <v>505</v>
      </c>
      <c r="I262" s="233"/>
      <c r="J262" s="189"/>
      <c r="K262" s="233"/>
      <c r="L262" s="233">
        <v>505</v>
      </c>
      <c r="M262" s="189"/>
      <c r="N262" s="224">
        <f t="shared" si="42"/>
        <v>505</v>
      </c>
      <c r="O262" s="336"/>
      <c r="P262" s="335"/>
      <c r="Q262" s="340"/>
      <c r="R262" s="342"/>
      <c r="S262" s="343"/>
      <c r="T262" s="172"/>
    </row>
    <row r="263" spans="1:20" ht="12.75">
      <c r="A263" s="168"/>
      <c r="B263" s="26"/>
      <c r="C263" s="114"/>
      <c r="D263" s="117">
        <v>4270</v>
      </c>
      <c r="E263" s="82" t="s">
        <v>48</v>
      </c>
      <c r="F263" s="253">
        <v>1000</v>
      </c>
      <c r="G263" s="233"/>
      <c r="H263" s="224">
        <f t="shared" si="41"/>
        <v>1000</v>
      </c>
      <c r="I263" s="253"/>
      <c r="J263" s="233"/>
      <c r="K263" s="253"/>
      <c r="L263" s="253">
        <v>1000</v>
      </c>
      <c r="M263" s="253"/>
      <c r="N263" s="224">
        <f t="shared" si="42"/>
        <v>1000</v>
      </c>
      <c r="O263" s="336"/>
      <c r="P263" s="335"/>
      <c r="Q263" s="340"/>
      <c r="R263" s="342"/>
      <c r="S263" s="343"/>
      <c r="T263" s="171"/>
    </row>
    <row r="264" spans="1:20" ht="12.75">
      <c r="A264" s="168"/>
      <c r="B264" s="26"/>
      <c r="C264" s="114"/>
      <c r="D264" s="115">
        <v>4280</v>
      </c>
      <c r="E264" s="76" t="s">
        <v>61</v>
      </c>
      <c r="F264" s="224">
        <v>300</v>
      </c>
      <c r="G264" s="224"/>
      <c r="H264" s="224">
        <f t="shared" si="41"/>
        <v>300</v>
      </c>
      <c r="I264" s="291"/>
      <c r="J264" s="349"/>
      <c r="K264" s="350"/>
      <c r="L264" s="224">
        <v>300</v>
      </c>
      <c r="M264" s="224"/>
      <c r="N264" s="224">
        <f t="shared" si="42"/>
        <v>300</v>
      </c>
      <c r="O264" s="336"/>
      <c r="P264" s="335"/>
      <c r="Q264" s="336"/>
      <c r="R264" s="337"/>
      <c r="S264" s="338"/>
      <c r="T264" s="171"/>
    </row>
    <row r="265" spans="1:20" ht="12.75">
      <c r="A265" s="168"/>
      <c r="B265" s="26"/>
      <c r="C265" s="114"/>
      <c r="D265" s="116">
        <v>4300</v>
      </c>
      <c r="E265" s="118" t="s">
        <v>35</v>
      </c>
      <c r="F265" s="368">
        <v>13049</v>
      </c>
      <c r="G265" s="368">
        <v>-3459</v>
      </c>
      <c r="H265" s="320">
        <f t="shared" si="41"/>
        <v>9590</v>
      </c>
      <c r="I265" s="368">
        <v>1049</v>
      </c>
      <c r="J265" s="368"/>
      <c r="K265" s="320">
        <f>I265+J265</f>
        <v>1049</v>
      </c>
      <c r="L265" s="320">
        <v>12000</v>
      </c>
      <c r="M265" s="320">
        <v>-3459</v>
      </c>
      <c r="N265" s="320">
        <f t="shared" si="42"/>
        <v>8541</v>
      </c>
      <c r="O265" s="428"/>
      <c r="P265" s="331"/>
      <c r="Q265" s="336"/>
      <c r="R265" s="337"/>
      <c r="S265" s="343"/>
      <c r="T265" s="171"/>
    </row>
    <row r="266" spans="1:20" ht="12.75">
      <c r="A266" s="168"/>
      <c r="B266" s="26"/>
      <c r="C266" s="114"/>
      <c r="D266" s="116">
        <v>4370</v>
      </c>
      <c r="E266" s="20" t="s">
        <v>134</v>
      </c>
      <c r="F266" s="368">
        <v>1000</v>
      </c>
      <c r="G266" s="368"/>
      <c r="H266" s="320">
        <f t="shared" si="41"/>
        <v>1000</v>
      </c>
      <c r="I266" s="368"/>
      <c r="J266" s="368"/>
      <c r="K266" s="368"/>
      <c r="L266" s="423">
        <v>1000</v>
      </c>
      <c r="M266" s="423"/>
      <c r="N266" s="320">
        <f t="shared" si="42"/>
        <v>1000</v>
      </c>
      <c r="O266" s="429"/>
      <c r="P266" s="345"/>
      <c r="Q266" s="344"/>
      <c r="R266" s="346"/>
      <c r="S266" s="343"/>
      <c r="T266" s="171"/>
    </row>
    <row r="267" spans="1:20" ht="12.75">
      <c r="A267" s="168"/>
      <c r="B267" s="26"/>
      <c r="C267" s="114"/>
      <c r="D267" s="116">
        <v>4410</v>
      </c>
      <c r="E267" s="23" t="s">
        <v>42</v>
      </c>
      <c r="F267" s="368">
        <v>500</v>
      </c>
      <c r="G267" s="368"/>
      <c r="H267" s="320">
        <f t="shared" si="41"/>
        <v>500</v>
      </c>
      <c r="I267" s="368"/>
      <c r="J267" s="368"/>
      <c r="K267" s="368"/>
      <c r="L267" s="368">
        <v>500</v>
      </c>
      <c r="M267" s="368"/>
      <c r="N267" s="320">
        <f t="shared" si="42"/>
        <v>500</v>
      </c>
      <c r="O267" s="430"/>
      <c r="P267" s="341"/>
      <c r="Q267" s="340"/>
      <c r="R267" s="342"/>
      <c r="S267" s="343"/>
      <c r="T267" s="171"/>
    </row>
    <row r="268" spans="1:20" ht="12.75">
      <c r="A268" s="168"/>
      <c r="B268" s="26"/>
      <c r="C268" s="114"/>
      <c r="D268" s="115">
        <v>4430</v>
      </c>
      <c r="E268" s="76" t="s">
        <v>44</v>
      </c>
      <c r="F268" s="320">
        <v>500</v>
      </c>
      <c r="G268" s="320"/>
      <c r="H268" s="320">
        <f t="shared" si="41"/>
        <v>500</v>
      </c>
      <c r="I268" s="320"/>
      <c r="J268" s="320"/>
      <c r="K268" s="320"/>
      <c r="L268" s="320">
        <v>500</v>
      </c>
      <c r="M268" s="320"/>
      <c r="N268" s="320">
        <f t="shared" si="42"/>
        <v>500</v>
      </c>
      <c r="O268" s="431"/>
      <c r="P268" s="335"/>
      <c r="Q268" s="336"/>
      <c r="R268" s="337"/>
      <c r="S268" s="338"/>
      <c r="T268" s="170"/>
    </row>
    <row r="269" spans="1:20" ht="12.75">
      <c r="A269" s="168"/>
      <c r="B269" s="26"/>
      <c r="C269" s="114"/>
      <c r="D269" s="112">
        <v>4440</v>
      </c>
      <c r="E269" s="20" t="s">
        <v>135</v>
      </c>
      <c r="F269" s="320">
        <v>805</v>
      </c>
      <c r="G269" s="320"/>
      <c r="H269" s="320">
        <f t="shared" si="41"/>
        <v>805</v>
      </c>
      <c r="I269" s="320"/>
      <c r="J269" s="320"/>
      <c r="K269" s="320"/>
      <c r="L269" s="320">
        <v>805</v>
      </c>
      <c r="M269" s="320"/>
      <c r="N269" s="320">
        <f t="shared" si="42"/>
        <v>805</v>
      </c>
      <c r="O269" s="428"/>
      <c r="P269" s="331"/>
      <c r="Q269" s="332"/>
      <c r="R269" s="333"/>
      <c r="S269" s="334"/>
      <c r="T269" s="169"/>
    </row>
    <row r="270" spans="1:20" ht="12.75">
      <c r="A270" s="168"/>
      <c r="B270" s="26"/>
      <c r="C270" s="114"/>
      <c r="D270" s="182">
        <v>4740</v>
      </c>
      <c r="E270" s="84" t="s">
        <v>67</v>
      </c>
      <c r="F270" s="432">
        <v>500</v>
      </c>
      <c r="G270" s="432">
        <v>2000</v>
      </c>
      <c r="H270" s="320">
        <f t="shared" si="41"/>
        <v>2500</v>
      </c>
      <c r="I270" s="322"/>
      <c r="J270" s="320"/>
      <c r="K270" s="320"/>
      <c r="L270" s="432">
        <v>500</v>
      </c>
      <c r="M270" s="433">
        <v>2000</v>
      </c>
      <c r="N270" s="432">
        <f t="shared" si="42"/>
        <v>2500</v>
      </c>
      <c r="O270" s="428"/>
      <c r="P270" s="331"/>
      <c r="Q270" s="332"/>
      <c r="R270" s="333"/>
      <c r="S270" s="334"/>
      <c r="T270" s="169"/>
    </row>
    <row r="271" spans="1:20" ht="12.75">
      <c r="A271" s="168"/>
      <c r="B271" s="26"/>
      <c r="C271" s="114"/>
      <c r="D271" s="182">
        <v>4750</v>
      </c>
      <c r="E271" s="39" t="s">
        <v>136</v>
      </c>
      <c r="F271" s="432">
        <v>500</v>
      </c>
      <c r="G271" s="432">
        <v>1500</v>
      </c>
      <c r="H271" s="320">
        <f t="shared" si="41"/>
        <v>2000</v>
      </c>
      <c r="I271" s="322"/>
      <c r="J271" s="432"/>
      <c r="K271" s="320"/>
      <c r="L271" s="432">
        <v>500</v>
      </c>
      <c r="M271" s="433">
        <v>1500</v>
      </c>
      <c r="N271" s="432">
        <f t="shared" si="42"/>
        <v>2000</v>
      </c>
      <c r="O271" s="428"/>
      <c r="P271" s="331"/>
      <c r="Q271" s="332"/>
      <c r="R271" s="333"/>
      <c r="S271" s="334"/>
      <c r="T271" s="169"/>
    </row>
    <row r="272" spans="1:20" ht="12.75">
      <c r="A272" s="168"/>
      <c r="B272" s="26"/>
      <c r="C272" s="113"/>
      <c r="D272" s="112">
        <v>6060</v>
      </c>
      <c r="E272" s="20" t="s">
        <v>87</v>
      </c>
      <c r="F272" s="320">
        <v>6000</v>
      </c>
      <c r="G272" s="320"/>
      <c r="H272" s="320">
        <f t="shared" si="41"/>
        <v>6000</v>
      </c>
      <c r="I272" s="433"/>
      <c r="J272" s="434"/>
      <c r="K272" s="435"/>
      <c r="L272" s="432">
        <v>6000</v>
      </c>
      <c r="M272" s="432"/>
      <c r="N272" s="320">
        <f>L272+M272</f>
        <v>6000</v>
      </c>
      <c r="O272" s="428"/>
      <c r="P272" s="331"/>
      <c r="Q272" s="332"/>
      <c r="R272" s="333"/>
      <c r="S272" s="334"/>
      <c r="T272" s="169"/>
    </row>
    <row r="273" spans="1:20" ht="19.5" customHeight="1">
      <c r="A273" s="148"/>
      <c r="B273" s="9"/>
      <c r="C273" s="187">
        <v>85213</v>
      </c>
      <c r="D273" s="131"/>
      <c r="E273" s="394" t="s">
        <v>115</v>
      </c>
      <c r="F273" s="436">
        <v>11400</v>
      </c>
      <c r="G273" s="437"/>
      <c r="H273" s="436">
        <v>11400</v>
      </c>
      <c r="I273" s="437"/>
      <c r="J273" s="436"/>
      <c r="K273" s="437"/>
      <c r="L273" s="436">
        <v>11400</v>
      </c>
      <c r="M273" s="437"/>
      <c r="N273" s="436">
        <v>11400</v>
      </c>
      <c r="O273" s="438"/>
      <c r="P273" s="228"/>
      <c r="Q273" s="288"/>
      <c r="R273" s="236"/>
      <c r="S273" s="230"/>
      <c r="T273" s="152"/>
    </row>
    <row r="274" spans="1:20" ht="12.75">
      <c r="A274" s="148"/>
      <c r="B274" s="6"/>
      <c r="C274" s="44"/>
      <c r="D274" s="19">
        <v>4130</v>
      </c>
      <c r="E274" s="17" t="s">
        <v>155</v>
      </c>
      <c r="F274" s="224">
        <v>11400</v>
      </c>
      <c r="G274" s="237"/>
      <c r="H274" s="224">
        <f>F274+G274</f>
        <v>11400</v>
      </c>
      <c r="I274" s="235"/>
      <c r="J274" s="224"/>
      <c r="K274" s="224"/>
      <c r="L274" s="224">
        <v>11400</v>
      </c>
      <c r="M274" s="237"/>
      <c r="N274" s="224">
        <f>L274+M274</f>
        <v>11400</v>
      </c>
      <c r="O274" s="351"/>
      <c r="P274" s="225"/>
      <c r="Q274" s="266"/>
      <c r="R274" s="238"/>
      <c r="S274" s="227"/>
      <c r="T274" s="159"/>
    </row>
    <row r="275" spans="1:20" ht="19.5">
      <c r="A275" s="148"/>
      <c r="B275" s="9"/>
      <c r="C275" s="138">
        <v>85214</v>
      </c>
      <c r="D275" s="131"/>
      <c r="E275" s="394" t="s">
        <v>116</v>
      </c>
      <c r="F275" s="376">
        <f aca="true" t="shared" si="43" ref="F275:N275">SUM(F276:F278)</f>
        <v>405115</v>
      </c>
      <c r="G275" s="376">
        <f t="shared" si="43"/>
        <v>0</v>
      </c>
      <c r="H275" s="376">
        <f t="shared" si="43"/>
        <v>405115</v>
      </c>
      <c r="I275" s="376">
        <f t="shared" si="43"/>
        <v>275000</v>
      </c>
      <c r="J275" s="376">
        <f t="shared" si="43"/>
        <v>0</v>
      </c>
      <c r="K275" s="376">
        <f t="shared" si="43"/>
        <v>275000</v>
      </c>
      <c r="L275" s="376">
        <f t="shared" si="43"/>
        <v>69215</v>
      </c>
      <c r="M275" s="376">
        <f t="shared" si="43"/>
        <v>0</v>
      </c>
      <c r="N275" s="376">
        <f t="shared" si="43"/>
        <v>69215</v>
      </c>
      <c r="O275" s="376">
        <v>60900</v>
      </c>
      <c r="P275" s="376"/>
      <c r="Q275" s="376">
        <v>60900</v>
      </c>
      <c r="R275" s="236"/>
      <c r="S275" s="230"/>
      <c r="T275" s="152"/>
    </row>
    <row r="276" spans="1:20" ht="12.75">
      <c r="A276" s="148"/>
      <c r="B276" s="6"/>
      <c r="C276" s="60"/>
      <c r="D276" s="67">
        <v>3110</v>
      </c>
      <c r="E276" s="42" t="s">
        <v>50</v>
      </c>
      <c r="F276" s="224">
        <v>372115</v>
      </c>
      <c r="G276" s="235"/>
      <c r="H276" s="224">
        <f>F276+G276</f>
        <v>372115</v>
      </c>
      <c r="I276" s="235">
        <v>242000</v>
      </c>
      <c r="J276" s="224"/>
      <c r="K276" s="224">
        <f>I276+J276</f>
        <v>242000</v>
      </c>
      <c r="L276" s="224">
        <v>69215</v>
      </c>
      <c r="M276" s="235"/>
      <c r="N276" s="224">
        <f>L276+M276</f>
        <v>69215</v>
      </c>
      <c r="O276" s="231">
        <v>60900</v>
      </c>
      <c r="P276" s="231"/>
      <c r="Q276" s="231">
        <v>60900</v>
      </c>
      <c r="R276" s="236"/>
      <c r="S276" s="230"/>
      <c r="T276" s="152"/>
    </row>
    <row r="277" spans="1:20" ht="12.75">
      <c r="A277" s="148"/>
      <c r="B277" s="6"/>
      <c r="C277" s="60"/>
      <c r="D277" s="19">
        <v>4110</v>
      </c>
      <c r="E277" s="39" t="s">
        <v>126</v>
      </c>
      <c r="F277" s="233">
        <v>3000</v>
      </c>
      <c r="G277" s="237"/>
      <c r="H277" s="224">
        <f>F277+G277</f>
        <v>3000</v>
      </c>
      <c r="I277" s="233">
        <v>3000</v>
      </c>
      <c r="J277" s="237"/>
      <c r="K277" s="224">
        <f>I277+J277</f>
        <v>3000</v>
      </c>
      <c r="L277" s="233"/>
      <c r="M277" s="237"/>
      <c r="N277" s="233"/>
      <c r="O277" s="352"/>
      <c r="P277" s="225"/>
      <c r="Q277" s="266"/>
      <c r="R277" s="238"/>
      <c r="S277" s="227"/>
      <c r="T277" s="159"/>
    </row>
    <row r="278" spans="1:20" ht="12.75">
      <c r="A278" s="148"/>
      <c r="B278" s="6"/>
      <c r="C278" s="60"/>
      <c r="D278" s="67">
        <v>4330</v>
      </c>
      <c r="E278" s="42" t="s">
        <v>156</v>
      </c>
      <c r="F278" s="224">
        <v>30000</v>
      </c>
      <c r="G278" s="235"/>
      <c r="H278" s="224">
        <f>F278+G278</f>
        <v>30000</v>
      </c>
      <c r="I278" s="224">
        <v>30000</v>
      </c>
      <c r="J278" s="235"/>
      <c r="K278" s="224">
        <f>I278+J278</f>
        <v>30000</v>
      </c>
      <c r="L278" s="224"/>
      <c r="M278" s="235"/>
      <c r="N278" s="224"/>
      <c r="O278" s="353"/>
      <c r="P278" s="228"/>
      <c r="Q278" s="288"/>
      <c r="R278" s="236"/>
      <c r="S278" s="230"/>
      <c r="T278" s="152"/>
    </row>
    <row r="279" spans="1:20" ht="12.75">
      <c r="A279" s="148"/>
      <c r="B279" s="9"/>
      <c r="C279" s="58">
        <v>85215</v>
      </c>
      <c r="D279" s="67"/>
      <c r="E279" s="42" t="s">
        <v>25</v>
      </c>
      <c r="F279" s="376">
        <v>85000</v>
      </c>
      <c r="G279" s="377"/>
      <c r="H279" s="376">
        <v>85000</v>
      </c>
      <c r="I279" s="376">
        <v>85000</v>
      </c>
      <c r="J279" s="377"/>
      <c r="K279" s="376">
        <v>85000</v>
      </c>
      <c r="L279" s="224"/>
      <c r="M279" s="235"/>
      <c r="N279" s="224"/>
      <c r="O279" s="288"/>
      <c r="P279" s="228"/>
      <c r="Q279" s="288"/>
      <c r="R279" s="236"/>
      <c r="S279" s="230"/>
      <c r="T279" s="152"/>
    </row>
    <row r="280" spans="1:20" ht="12.75">
      <c r="A280" s="148"/>
      <c r="B280" s="6"/>
      <c r="C280" s="44"/>
      <c r="D280" s="19">
        <v>3110</v>
      </c>
      <c r="E280" s="17" t="s">
        <v>50</v>
      </c>
      <c r="F280" s="224">
        <v>85000</v>
      </c>
      <c r="G280" s="237"/>
      <c r="H280" s="224">
        <f>F280+G280</f>
        <v>85000</v>
      </c>
      <c r="I280" s="224">
        <v>85000</v>
      </c>
      <c r="J280" s="237"/>
      <c r="K280" s="224">
        <f>I280+J280</f>
        <v>85000</v>
      </c>
      <c r="L280" s="233"/>
      <c r="M280" s="237"/>
      <c r="N280" s="233"/>
      <c r="O280" s="266"/>
      <c r="P280" s="225"/>
      <c r="Q280" s="266"/>
      <c r="R280" s="238"/>
      <c r="S280" s="227"/>
      <c r="T280" s="159"/>
    </row>
    <row r="281" spans="1:20" ht="12" customHeight="1">
      <c r="A281" s="148"/>
      <c r="B281" s="9"/>
      <c r="C281" s="58">
        <v>85219</v>
      </c>
      <c r="D281" s="67"/>
      <c r="E281" s="395" t="s">
        <v>117</v>
      </c>
      <c r="F281" s="376">
        <f aca="true" t="shared" si="44" ref="F281:K281">SUM(F282:F299)</f>
        <v>430100</v>
      </c>
      <c r="G281" s="376">
        <f t="shared" si="44"/>
        <v>0</v>
      </c>
      <c r="H281" s="376">
        <f t="shared" si="44"/>
        <v>430100</v>
      </c>
      <c r="I281" s="376">
        <f t="shared" si="44"/>
        <v>338200</v>
      </c>
      <c r="J281" s="376">
        <f t="shared" si="44"/>
        <v>0</v>
      </c>
      <c r="K281" s="376">
        <f t="shared" si="44"/>
        <v>338200</v>
      </c>
      <c r="L281" s="376"/>
      <c r="M281" s="377"/>
      <c r="N281" s="376"/>
      <c r="O281" s="385">
        <v>91900</v>
      </c>
      <c r="P281" s="376"/>
      <c r="Q281" s="396">
        <v>91900</v>
      </c>
      <c r="R281" s="236"/>
      <c r="S281" s="230"/>
      <c r="T281" s="152"/>
    </row>
    <row r="282" spans="1:20" ht="12" customHeight="1">
      <c r="A282" s="148"/>
      <c r="B282" s="6"/>
      <c r="C282" s="60"/>
      <c r="D282" s="131">
        <v>3020</v>
      </c>
      <c r="E282" s="179" t="s">
        <v>129</v>
      </c>
      <c r="F282" s="224">
        <v>8100</v>
      </c>
      <c r="G282" s="224">
        <v>-1372</v>
      </c>
      <c r="H282" s="224">
        <f aca="true" t="shared" si="45" ref="H282:H304">F282+G282</f>
        <v>6728</v>
      </c>
      <c r="I282" s="224">
        <v>8100</v>
      </c>
      <c r="J282" s="224">
        <v>-1372</v>
      </c>
      <c r="K282" s="224">
        <f aca="true" t="shared" si="46" ref="K282:K299">I282+J282</f>
        <v>6728</v>
      </c>
      <c r="L282" s="224"/>
      <c r="M282" s="224"/>
      <c r="N282" s="224"/>
      <c r="O282" s="351"/>
      <c r="P282" s="241"/>
      <c r="Q282" s="240"/>
      <c r="R282" s="236"/>
      <c r="S282" s="230"/>
      <c r="T282" s="152"/>
    </row>
    <row r="283" spans="1:20" ht="12" customHeight="1">
      <c r="A283" s="148"/>
      <c r="B283" s="6"/>
      <c r="C283" s="60"/>
      <c r="D283" s="67">
        <v>4010</v>
      </c>
      <c r="E283" s="20" t="s">
        <v>92</v>
      </c>
      <c r="F283" s="224">
        <v>271000</v>
      </c>
      <c r="G283" s="224"/>
      <c r="H283" s="224">
        <f t="shared" si="45"/>
        <v>271000</v>
      </c>
      <c r="I283" s="224">
        <v>179100</v>
      </c>
      <c r="J283" s="224"/>
      <c r="K283" s="224">
        <f t="shared" si="46"/>
        <v>179100</v>
      </c>
      <c r="L283" s="224"/>
      <c r="M283" s="224"/>
      <c r="N283" s="224"/>
      <c r="O283" s="354">
        <v>91900</v>
      </c>
      <c r="P283" s="231"/>
      <c r="Q283" s="327">
        <v>91900</v>
      </c>
      <c r="R283" s="251"/>
      <c r="S283" s="222"/>
      <c r="T283" s="153"/>
    </row>
    <row r="284" spans="1:20" ht="12" customHeight="1">
      <c r="A284" s="148"/>
      <c r="B284" s="6"/>
      <c r="C284" s="60"/>
      <c r="D284" s="19">
        <v>4040</v>
      </c>
      <c r="E284" s="37" t="s">
        <v>130</v>
      </c>
      <c r="F284" s="233">
        <v>19066</v>
      </c>
      <c r="G284" s="237"/>
      <c r="H284" s="224">
        <f t="shared" si="45"/>
        <v>19066</v>
      </c>
      <c r="I284" s="233">
        <v>19066</v>
      </c>
      <c r="J284" s="237"/>
      <c r="K284" s="224">
        <f t="shared" si="46"/>
        <v>19066</v>
      </c>
      <c r="L284" s="233"/>
      <c r="M284" s="237"/>
      <c r="N284" s="233"/>
      <c r="O284" s="266"/>
      <c r="P284" s="225"/>
      <c r="Q284" s="266"/>
      <c r="R284" s="238"/>
      <c r="S284" s="227"/>
      <c r="T284" s="159"/>
    </row>
    <row r="285" spans="1:20" ht="12" customHeight="1">
      <c r="A285" s="148"/>
      <c r="B285" s="6"/>
      <c r="C285" s="60"/>
      <c r="D285" s="67">
        <v>4110</v>
      </c>
      <c r="E285" s="39" t="s">
        <v>126</v>
      </c>
      <c r="F285" s="224">
        <v>54600</v>
      </c>
      <c r="G285" s="235"/>
      <c r="H285" s="224">
        <f t="shared" si="45"/>
        <v>54600</v>
      </c>
      <c r="I285" s="224">
        <v>54600</v>
      </c>
      <c r="J285" s="235"/>
      <c r="K285" s="224">
        <f t="shared" si="46"/>
        <v>54600</v>
      </c>
      <c r="L285" s="224"/>
      <c r="M285" s="235"/>
      <c r="N285" s="224"/>
      <c r="O285" s="288"/>
      <c r="P285" s="228"/>
      <c r="Q285" s="288"/>
      <c r="R285" s="236"/>
      <c r="S285" s="230"/>
      <c r="T285" s="152"/>
    </row>
    <row r="286" spans="1:20" ht="12" customHeight="1">
      <c r="A286" s="148"/>
      <c r="B286" s="6"/>
      <c r="C286" s="60"/>
      <c r="D286" s="67">
        <v>4120</v>
      </c>
      <c r="E286" s="37" t="s">
        <v>93</v>
      </c>
      <c r="F286" s="224">
        <v>7200</v>
      </c>
      <c r="G286" s="235"/>
      <c r="H286" s="224">
        <f t="shared" si="45"/>
        <v>7200</v>
      </c>
      <c r="I286" s="224">
        <v>7200</v>
      </c>
      <c r="J286" s="235"/>
      <c r="K286" s="224">
        <f t="shared" si="46"/>
        <v>7200</v>
      </c>
      <c r="L286" s="224"/>
      <c r="M286" s="235"/>
      <c r="N286" s="224"/>
      <c r="O286" s="288"/>
      <c r="P286" s="228"/>
      <c r="Q286" s="288"/>
      <c r="R286" s="236"/>
      <c r="S286" s="230"/>
      <c r="T286" s="152"/>
    </row>
    <row r="287" spans="1:20" ht="12" customHeight="1">
      <c r="A287" s="148"/>
      <c r="B287" s="6"/>
      <c r="C287" s="60"/>
      <c r="D287" s="19">
        <v>4170</v>
      </c>
      <c r="E287" s="20" t="s">
        <v>131</v>
      </c>
      <c r="F287" s="233">
        <v>3000</v>
      </c>
      <c r="G287" s="237"/>
      <c r="H287" s="224">
        <f t="shared" si="45"/>
        <v>3000</v>
      </c>
      <c r="I287" s="233">
        <v>3000</v>
      </c>
      <c r="J287" s="237"/>
      <c r="K287" s="224">
        <f t="shared" si="46"/>
        <v>3000</v>
      </c>
      <c r="L287" s="233"/>
      <c r="M287" s="237"/>
      <c r="N287" s="233"/>
      <c r="O287" s="266"/>
      <c r="P287" s="225"/>
      <c r="Q287" s="266"/>
      <c r="R287" s="238"/>
      <c r="S287" s="227"/>
      <c r="T287" s="159"/>
    </row>
    <row r="288" spans="1:20" ht="12" customHeight="1">
      <c r="A288" s="148"/>
      <c r="B288" s="6"/>
      <c r="C288" s="60"/>
      <c r="D288" s="67">
        <v>4210</v>
      </c>
      <c r="E288" s="38" t="s">
        <v>122</v>
      </c>
      <c r="F288" s="224">
        <v>14000</v>
      </c>
      <c r="G288" s="235"/>
      <c r="H288" s="224">
        <f t="shared" si="45"/>
        <v>14000</v>
      </c>
      <c r="I288" s="224">
        <v>14000</v>
      </c>
      <c r="J288" s="235"/>
      <c r="K288" s="224">
        <f t="shared" si="46"/>
        <v>14000</v>
      </c>
      <c r="L288" s="224"/>
      <c r="M288" s="235"/>
      <c r="N288" s="224"/>
      <c r="O288" s="288"/>
      <c r="P288" s="228"/>
      <c r="Q288" s="288"/>
      <c r="R288" s="236"/>
      <c r="S288" s="230"/>
      <c r="T288" s="152"/>
    </row>
    <row r="289" spans="1:20" ht="12" customHeight="1">
      <c r="A289" s="148"/>
      <c r="B289" s="6"/>
      <c r="C289" s="60"/>
      <c r="D289" s="19">
        <v>4260</v>
      </c>
      <c r="E289" s="17" t="s">
        <v>43</v>
      </c>
      <c r="F289" s="233">
        <v>3500</v>
      </c>
      <c r="G289" s="237"/>
      <c r="H289" s="224">
        <f t="shared" si="45"/>
        <v>3500</v>
      </c>
      <c r="I289" s="233">
        <v>3500</v>
      </c>
      <c r="J289" s="237"/>
      <c r="K289" s="224">
        <f t="shared" si="46"/>
        <v>3500</v>
      </c>
      <c r="L289" s="233"/>
      <c r="M289" s="237"/>
      <c r="N289" s="233"/>
      <c r="O289" s="266"/>
      <c r="P289" s="225"/>
      <c r="Q289" s="266"/>
      <c r="R289" s="238"/>
      <c r="S289" s="227"/>
      <c r="T289" s="159"/>
    </row>
    <row r="290" spans="1:20" ht="12" customHeight="1">
      <c r="A290" s="148"/>
      <c r="B290" s="6"/>
      <c r="C290" s="60"/>
      <c r="D290" s="15">
        <v>4270</v>
      </c>
      <c r="E290" s="35" t="s">
        <v>40</v>
      </c>
      <c r="F290" s="253">
        <v>11000</v>
      </c>
      <c r="G290" s="262"/>
      <c r="H290" s="224">
        <f t="shared" si="45"/>
        <v>11000</v>
      </c>
      <c r="I290" s="253">
        <v>11000</v>
      </c>
      <c r="J290" s="262"/>
      <c r="K290" s="224">
        <f t="shared" si="46"/>
        <v>11000</v>
      </c>
      <c r="L290" s="253"/>
      <c r="M290" s="262"/>
      <c r="N290" s="253"/>
      <c r="O290" s="290"/>
      <c r="P290" s="289"/>
      <c r="Q290" s="290"/>
      <c r="R290" s="254"/>
      <c r="S290" s="255"/>
      <c r="T290" s="158"/>
    </row>
    <row r="291" spans="1:20" ht="12" customHeight="1">
      <c r="A291" s="148"/>
      <c r="B291" s="6"/>
      <c r="C291" s="60"/>
      <c r="D291" s="67">
        <v>4280</v>
      </c>
      <c r="E291" s="76" t="s">
        <v>61</v>
      </c>
      <c r="F291" s="224">
        <v>900</v>
      </c>
      <c r="G291" s="235"/>
      <c r="H291" s="224">
        <f t="shared" si="45"/>
        <v>900</v>
      </c>
      <c r="I291" s="224">
        <v>900</v>
      </c>
      <c r="J291" s="235"/>
      <c r="K291" s="224">
        <f t="shared" si="46"/>
        <v>900</v>
      </c>
      <c r="L291" s="224"/>
      <c r="M291" s="235"/>
      <c r="N291" s="224"/>
      <c r="O291" s="288"/>
      <c r="P291" s="228"/>
      <c r="Q291" s="288"/>
      <c r="R291" s="236"/>
      <c r="S291" s="230"/>
      <c r="T291" s="152"/>
    </row>
    <row r="292" spans="1:20" ht="12" customHeight="1">
      <c r="A292" s="148"/>
      <c r="B292" s="6"/>
      <c r="C292" s="60"/>
      <c r="D292" s="67">
        <v>4300</v>
      </c>
      <c r="E292" s="81" t="s">
        <v>35</v>
      </c>
      <c r="F292" s="224">
        <v>13302</v>
      </c>
      <c r="G292" s="235"/>
      <c r="H292" s="224">
        <f t="shared" si="45"/>
        <v>13302</v>
      </c>
      <c r="I292" s="224">
        <v>13302</v>
      </c>
      <c r="J292" s="235"/>
      <c r="K292" s="224">
        <f t="shared" si="46"/>
        <v>13302</v>
      </c>
      <c r="L292" s="224"/>
      <c r="M292" s="235"/>
      <c r="N292" s="224"/>
      <c r="O292" s="288"/>
      <c r="P292" s="228"/>
      <c r="Q292" s="288"/>
      <c r="R292" s="236"/>
      <c r="S292" s="230"/>
      <c r="T292" s="152"/>
    </row>
    <row r="293" spans="1:20" ht="12" customHeight="1">
      <c r="A293" s="148"/>
      <c r="B293" s="6"/>
      <c r="C293" s="60"/>
      <c r="D293" s="69">
        <v>4360</v>
      </c>
      <c r="E293" s="38" t="s">
        <v>133</v>
      </c>
      <c r="F293" s="189">
        <v>1800</v>
      </c>
      <c r="G293" s="250">
        <v>372</v>
      </c>
      <c r="H293" s="224">
        <f t="shared" si="45"/>
        <v>2172</v>
      </c>
      <c r="I293" s="189">
        <v>1800</v>
      </c>
      <c r="J293" s="250">
        <v>372</v>
      </c>
      <c r="K293" s="224">
        <f t="shared" si="46"/>
        <v>2172</v>
      </c>
      <c r="L293" s="189"/>
      <c r="M293" s="250"/>
      <c r="N293" s="189"/>
      <c r="O293" s="286"/>
      <c r="P293" s="220"/>
      <c r="Q293" s="286"/>
      <c r="R293" s="251"/>
      <c r="S293" s="222"/>
      <c r="T293" s="153"/>
    </row>
    <row r="294" spans="1:20" ht="12" customHeight="1">
      <c r="A294" s="148"/>
      <c r="B294" s="6"/>
      <c r="C294" s="60"/>
      <c r="D294" s="19">
        <v>4370</v>
      </c>
      <c r="E294" s="38" t="s">
        <v>134</v>
      </c>
      <c r="F294" s="233">
        <v>7000</v>
      </c>
      <c r="G294" s="237"/>
      <c r="H294" s="224">
        <f t="shared" si="45"/>
        <v>7000</v>
      </c>
      <c r="I294" s="233">
        <v>7000</v>
      </c>
      <c r="J294" s="237"/>
      <c r="K294" s="224">
        <f t="shared" si="46"/>
        <v>7000</v>
      </c>
      <c r="L294" s="189"/>
      <c r="M294" s="237"/>
      <c r="N294" s="233"/>
      <c r="O294" s="266"/>
      <c r="P294" s="225"/>
      <c r="Q294" s="266"/>
      <c r="R294" s="238"/>
      <c r="S294" s="227"/>
      <c r="T294" s="159"/>
    </row>
    <row r="295" spans="1:20" ht="12" customHeight="1">
      <c r="A295" s="148"/>
      <c r="B295" s="6"/>
      <c r="C295" s="60"/>
      <c r="D295" s="67">
        <v>4410</v>
      </c>
      <c r="E295" s="42" t="s">
        <v>42</v>
      </c>
      <c r="F295" s="224">
        <v>4000</v>
      </c>
      <c r="G295" s="235"/>
      <c r="H295" s="224">
        <f t="shared" si="45"/>
        <v>4000</v>
      </c>
      <c r="I295" s="224">
        <v>4000</v>
      </c>
      <c r="J295" s="235"/>
      <c r="K295" s="224">
        <f t="shared" si="46"/>
        <v>4000</v>
      </c>
      <c r="L295" s="224"/>
      <c r="M295" s="235"/>
      <c r="N295" s="224"/>
      <c r="O295" s="288"/>
      <c r="P295" s="228"/>
      <c r="Q295" s="288"/>
      <c r="R295" s="236"/>
      <c r="S295" s="230"/>
      <c r="T295" s="152"/>
    </row>
    <row r="296" spans="1:20" ht="12" customHeight="1">
      <c r="A296" s="148"/>
      <c r="B296" s="6"/>
      <c r="C296" s="60"/>
      <c r="D296" s="19">
        <v>4430</v>
      </c>
      <c r="E296" s="76" t="s">
        <v>44</v>
      </c>
      <c r="F296" s="233">
        <v>4000</v>
      </c>
      <c r="G296" s="237"/>
      <c r="H296" s="224">
        <f t="shared" si="45"/>
        <v>4000</v>
      </c>
      <c r="I296" s="233">
        <v>4000</v>
      </c>
      <c r="J296" s="237"/>
      <c r="K296" s="224">
        <f t="shared" si="46"/>
        <v>4000</v>
      </c>
      <c r="L296" s="233"/>
      <c r="M296" s="237"/>
      <c r="N296" s="233"/>
      <c r="O296" s="266"/>
      <c r="P296" s="225"/>
      <c r="Q296" s="266"/>
      <c r="R296" s="238"/>
      <c r="S296" s="227"/>
      <c r="T296" s="159"/>
    </row>
    <row r="297" spans="1:20" ht="12" customHeight="1">
      <c r="A297" s="148"/>
      <c r="B297" s="6"/>
      <c r="C297" s="60"/>
      <c r="D297" s="67">
        <v>4440</v>
      </c>
      <c r="E297" s="20" t="s">
        <v>135</v>
      </c>
      <c r="F297" s="224">
        <v>5632</v>
      </c>
      <c r="G297" s="235"/>
      <c r="H297" s="224">
        <f t="shared" si="45"/>
        <v>5632</v>
      </c>
      <c r="I297" s="224">
        <v>5632</v>
      </c>
      <c r="J297" s="235"/>
      <c r="K297" s="224">
        <f t="shared" si="46"/>
        <v>5632</v>
      </c>
      <c r="L297" s="224"/>
      <c r="M297" s="235"/>
      <c r="N297" s="224"/>
      <c r="O297" s="288"/>
      <c r="P297" s="228"/>
      <c r="Q297" s="288"/>
      <c r="R297" s="236"/>
      <c r="S297" s="230"/>
      <c r="T297" s="152"/>
    </row>
    <row r="298" spans="1:20" ht="12" customHeight="1">
      <c r="A298" s="148"/>
      <c r="B298" s="6"/>
      <c r="C298" s="44"/>
      <c r="D298" s="69">
        <v>4740</v>
      </c>
      <c r="E298" s="23" t="s">
        <v>67</v>
      </c>
      <c r="F298" s="189">
        <v>1000</v>
      </c>
      <c r="G298" s="189"/>
      <c r="H298" s="224">
        <f t="shared" si="45"/>
        <v>1000</v>
      </c>
      <c r="I298" s="189">
        <v>1000</v>
      </c>
      <c r="J298" s="189"/>
      <c r="K298" s="224">
        <f t="shared" si="46"/>
        <v>1000</v>
      </c>
      <c r="L298" s="224"/>
      <c r="M298" s="235"/>
      <c r="N298" s="189"/>
      <c r="O298" s="286"/>
      <c r="P298" s="220"/>
      <c r="Q298" s="286"/>
      <c r="R298" s="251"/>
      <c r="S298" s="222"/>
      <c r="T298" s="153"/>
    </row>
    <row r="299" spans="1:20" ht="12" customHeight="1">
      <c r="A299" s="148"/>
      <c r="B299" s="6"/>
      <c r="C299" s="44"/>
      <c r="D299" s="69">
        <v>4750</v>
      </c>
      <c r="E299" s="20" t="s">
        <v>136</v>
      </c>
      <c r="F299" s="224">
        <v>1000</v>
      </c>
      <c r="G299" s="224">
        <v>1000</v>
      </c>
      <c r="H299" s="224">
        <f t="shared" si="45"/>
        <v>2000</v>
      </c>
      <c r="I299" s="189">
        <v>1000</v>
      </c>
      <c r="J299" s="189">
        <v>1000</v>
      </c>
      <c r="K299" s="224">
        <f t="shared" si="46"/>
        <v>2000</v>
      </c>
      <c r="L299" s="224"/>
      <c r="M299" s="235"/>
      <c r="N299" s="189"/>
      <c r="O299" s="286"/>
      <c r="P299" s="220"/>
      <c r="Q299" s="286"/>
      <c r="R299" s="251"/>
      <c r="S299" s="222"/>
      <c r="T299" s="153"/>
    </row>
    <row r="300" spans="1:20" ht="12" customHeight="1">
      <c r="A300" s="148"/>
      <c r="B300" s="9"/>
      <c r="C300" s="67">
        <v>85228</v>
      </c>
      <c r="D300" s="69"/>
      <c r="E300" s="397" t="s">
        <v>164</v>
      </c>
      <c r="F300" s="376">
        <f>SUM(F301:F302)</f>
        <v>8000</v>
      </c>
      <c r="G300" s="375"/>
      <c r="H300" s="376">
        <f t="shared" si="45"/>
        <v>8000</v>
      </c>
      <c r="I300" s="376">
        <f>SUM(I301:I302)</f>
        <v>8000</v>
      </c>
      <c r="J300" s="375"/>
      <c r="K300" s="376">
        <f>SUM(K301:K302)</f>
        <v>8000</v>
      </c>
      <c r="L300" s="220"/>
      <c r="M300" s="286"/>
      <c r="N300" s="220"/>
      <c r="O300" s="286"/>
      <c r="P300" s="220"/>
      <c r="Q300" s="286"/>
      <c r="R300" s="251"/>
      <c r="S300" s="222"/>
      <c r="T300" s="153"/>
    </row>
    <row r="301" spans="1:20" ht="12" customHeight="1">
      <c r="A301" s="148"/>
      <c r="B301" s="6"/>
      <c r="C301" s="60"/>
      <c r="D301" s="67">
        <v>4110</v>
      </c>
      <c r="E301" s="20" t="s">
        <v>126</v>
      </c>
      <c r="F301" s="224">
        <v>2000</v>
      </c>
      <c r="G301" s="235">
        <v>-456</v>
      </c>
      <c r="H301" s="224">
        <f t="shared" si="45"/>
        <v>1544</v>
      </c>
      <c r="I301" s="224">
        <v>2000</v>
      </c>
      <c r="J301" s="235">
        <v>-456</v>
      </c>
      <c r="K301" s="224">
        <f>I301+J301</f>
        <v>1544</v>
      </c>
      <c r="L301" s="228"/>
      <c r="M301" s="288"/>
      <c r="N301" s="228"/>
      <c r="O301" s="288"/>
      <c r="P301" s="228"/>
      <c r="Q301" s="288"/>
      <c r="R301" s="236"/>
      <c r="S301" s="230"/>
      <c r="T301" s="152"/>
    </row>
    <row r="302" spans="1:20" ht="12" customHeight="1">
      <c r="A302" s="148"/>
      <c r="B302" s="6"/>
      <c r="C302" s="44"/>
      <c r="D302" s="15">
        <v>4170</v>
      </c>
      <c r="E302" s="20" t="s">
        <v>131</v>
      </c>
      <c r="F302" s="253">
        <v>6000</v>
      </c>
      <c r="G302" s="224">
        <v>456</v>
      </c>
      <c r="H302" s="224">
        <f t="shared" si="45"/>
        <v>6456</v>
      </c>
      <c r="I302" s="224">
        <v>6000</v>
      </c>
      <c r="J302" s="224">
        <v>456</v>
      </c>
      <c r="K302" s="224">
        <f>I302+J302</f>
        <v>6456</v>
      </c>
      <c r="L302" s="228"/>
      <c r="M302" s="228"/>
      <c r="N302" s="228"/>
      <c r="O302" s="228"/>
      <c r="P302" s="228"/>
      <c r="Q302" s="228"/>
      <c r="R302" s="236"/>
      <c r="S302" s="230"/>
      <c r="T302" s="152"/>
    </row>
    <row r="303" spans="1:20" ht="12.75">
      <c r="A303" s="148"/>
      <c r="B303" s="9"/>
      <c r="C303" s="58">
        <v>85295</v>
      </c>
      <c r="D303" s="67"/>
      <c r="E303" s="397" t="s">
        <v>6</v>
      </c>
      <c r="F303" s="376">
        <f>SUM(F304:F304)</f>
        <v>42102</v>
      </c>
      <c r="G303" s="376">
        <f>SUM(G304:G304)</f>
        <v>5676</v>
      </c>
      <c r="H303" s="376">
        <f t="shared" si="45"/>
        <v>47778</v>
      </c>
      <c r="I303" s="376">
        <f>SUM(I304:I304)</f>
        <v>20000</v>
      </c>
      <c r="J303" s="376"/>
      <c r="K303" s="376">
        <f>SUM(K304:K304)</f>
        <v>20000</v>
      </c>
      <c r="L303" s="398"/>
      <c r="M303" s="398"/>
      <c r="N303" s="398"/>
      <c r="O303" s="376">
        <f>SUM(O304:O304)</f>
        <v>22102</v>
      </c>
      <c r="P303" s="376">
        <f>SUM(P304:P304)</f>
        <v>5676</v>
      </c>
      <c r="Q303" s="376">
        <f>SUM(Q304:Q304)</f>
        <v>27778</v>
      </c>
      <c r="R303" s="236"/>
      <c r="S303" s="230"/>
      <c r="T303" s="152"/>
    </row>
    <row r="304" spans="1:20" ht="13.5" thickBot="1">
      <c r="A304" s="148"/>
      <c r="B304" s="6"/>
      <c r="C304" s="60"/>
      <c r="D304" s="15">
        <v>3110</v>
      </c>
      <c r="E304" s="367" t="s">
        <v>50</v>
      </c>
      <c r="F304" s="253">
        <v>42102</v>
      </c>
      <c r="G304" s="262">
        <v>5676</v>
      </c>
      <c r="H304" s="253">
        <f t="shared" si="45"/>
        <v>47778</v>
      </c>
      <c r="I304" s="368">
        <v>20000</v>
      </c>
      <c r="J304" s="253"/>
      <c r="K304" s="253">
        <f>I304+J304</f>
        <v>20000</v>
      </c>
      <c r="L304" s="289"/>
      <c r="M304" s="290"/>
      <c r="N304" s="289"/>
      <c r="O304" s="329">
        <v>22102</v>
      </c>
      <c r="P304" s="369">
        <v>5676</v>
      </c>
      <c r="Q304" s="329">
        <f>O304+P304</f>
        <v>27778</v>
      </c>
      <c r="R304" s="254"/>
      <c r="S304" s="255"/>
      <c r="T304" s="158"/>
    </row>
    <row r="305" spans="1:20" ht="18.75" thickBot="1">
      <c r="A305" s="134" t="s">
        <v>29</v>
      </c>
      <c r="B305" s="122">
        <v>853</v>
      </c>
      <c r="C305" s="119"/>
      <c r="D305" s="120"/>
      <c r="E305" s="121" t="s">
        <v>100</v>
      </c>
      <c r="F305" s="190">
        <v>4000</v>
      </c>
      <c r="G305" s="190"/>
      <c r="H305" s="190">
        <v>4000</v>
      </c>
      <c r="I305" s="190">
        <v>4000</v>
      </c>
      <c r="J305" s="190"/>
      <c r="K305" s="190">
        <v>4000</v>
      </c>
      <c r="L305" s="355"/>
      <c r="M305" s="356"/>
      <c r="N305" s="355"/>
      <c r="O305" s="356"/>
      <c r="P305" s="355"/>
      <c r="Q305" s="356"/>
      <c r="R305" s="357"/>
      <c r="S305" s="358"/>
      <c r="T305" s="49"/>
    </row>
    <row r="306" spans="1:20" ht="12.75">
      <c r="A306" s="148"/>
      <c r="B306" s="9"/>
      <c r="C306" s="57">
        <v>85395</v>
      </c>
      <c r="D306" s="69"/>
      <c r="E306" s="392" t="s">
        <v>6</v>
      </c>
      <c r="F306" s="376">
        <v>4000</v>
      </c>
      <c r="G306" s="376"/>
      <c r="H306" s="376">
        <v>4000</v>
      </c>
      <c r="I306" s="376">
        <v>4000</v>
      </c>
      <c r="J306" s="376"/>
      <c r="K306" s="376">
        <v>4000</v>
      </c>
      <c r="L306" s="220"/>
      <c r="M306" s="286"/>
      <c r="N306" s="220"/>
      <c r="O306" s="286"/>
      <c r="P306" s="220"/>
      <c r="Q306" s="286"/>
      <c r="R306" s="251"/>
      <c r="S306" s="222"/>
      <c r="T306" s="153"/>
    </row>
    <row r="307" spans="1:20" ht="20.25" thickBot="1">
      <c r="A307" s="148"/>
      <c r="B307" s="6"/>
      <c r="C307" s="60"/>
      <c r="D307" s="181">
        <v>2820</v>
      </c>
      <c r="E307" s="180" t="s">
        <v>157</v>
      </c>
      <c r="F307" s="359">
        <v>4000</v>
      </c>
      <c r="G307" s="359"/>
      <c r="H307" s="224">
        <f>F307+G307</f>
        <v>4000</v>
      </c>
      <c r="I307" s="359">
        <v>4000</v>
      </c>
      <c r="J307" s="359"/>
      <c r="K307" s="224">
        <f>I307+J307</f>
        <v>4000</v>
      </c>
      <c r="L307" s="220"/>
      <c r="M307" s="286"/>
      <c r="N307" s="220"/>
      <c r="O307" s="286"/>
      <c r="P307" s="220"/>
      <c r="Q307" s="286"/>
      <c r="R307" s="251"/>
      <c r="S307" s="222"/>
      <c r="T307" s="153"/>
    </row>
    <row r="308" spans="1:20" ht="12" customHeight="1" thickBot="1">
      <c r="A308" s="61" t="s">
        <v>30</v>
      </c>
      <c r="B308" s="11">
        <v>854</v>
      </c>
      <c r="C308" s="63"/>
      <c r="D308" s="71"/>
      <c r="E308" s="101" t="s">
        <v>101</v>
      </c>
      <c r="F308" s="279">
        <f aca="true" t="shared" si="47" ref="F308:K308">F309+F318</f>
        <v>82651</v>
      </c>
      <c r="G308" s="279">
        <f t="shared" si="47"/>
        <v>22009</v>
      </c>
      <c r="H308" s="279">
        <f t="shared" si="47"/>
        <v>104660</v>
      </c>
      <c r="I308" s="279">
        <f t="shared" si="47"/>
        <v>47823</v>
      </c>
      <c r="J308" s="279">
        <f t="shared" si="47"/>
        <v>74</v>
      </c>
      <c r="K308" s="279">
        <f t="shared" si="47"/>
        <v>47897</v>
      </c>
      <c r="L308" s="267"/>
      <c r="M308" s="261"/>
      <c r="N308" s="360"/>
      <c r="O308" s="279">
        <f>O309+O318</f>
        <v>34828</v>
      </c>
      <c r="P308" s="279">
        <f>P309+P318</f>
        <v>21935</v>
      </c>
      <c r="Q308" s="279">
        <f>Q309+Q318</f>
        <v>56763</v>
      </c>
      <c r="R308" s="274"/>
      <c r="S308" s="259"/>
      <c r="T308" s="102"/>
    </row>
    <row r="309" spans="1:20" ht="11.25" customHeight="1">
      <c r="A309" s="148"/>
      <c r="B309" s="9"/>
      <c r="C309" s="58">
        <v>85401</v>
      </c>
      <c r="D309" s="67"/>
      <c r="E309" s="391" t="s">
        <v>27</v>
      </c>
      <c r="F309" s="376">
        <f aca="true" t="shared" si="48" ref="F309:K309">SUM(F310:F317)</f>
        <v>47823</v>
      </c>
      <c r="G309" s="376">
        <f t="shared" si="48"/>
        <v>74</v>
      </c>
      <c r="H309" s="376">
        <f t="shared" si="48"/>
        <v>47897</v>
      </c>
      <c r="I309" s="376">
        <f t="shared" si="48"/>
        <v>47823</v>
      </c>
      <c r="J309" s="376">
        <f t="shared" si="48"/>
        <v>74</v>
      </c>
      <c r="K309" s="376">
        <f t="shared" si="48"/>
        <v>47897</v>
      </c>
      <c r="L309" s="228"/>
      <c r="M309" s="288"/>
      <c r="N309" s="228"/>
      <c r="O309" s="288"/>
      <c r="P309" s="228"/>
      <c r="Q309" s="288"/>
      <c r="R309" s="236"/>
      <c r="S309" s="230"/>
      <c r="T309" s="152"/>
    </row>
    <row r="310" spans="1:20" ht="11.25" customHeight="1">
      <c r="A310" s="148"/>
      <c r="B310" s="6"/>
      <c r="C310" s="60"/>
      <c r="D310" s="131">
        <v>3020</v>
      </c>
      <c r="E310" s="179" t="s">
        <v>129</v>
      </c>
      <c r="F310" s="224">
        <v>3000</v>
      </c>
      <c r="G310" s="224"/>
      <c r="H310" s="224">
        <f aca="true" t="shared" si="49" ref="H310:H317">F310+G310</f>
        <v>3000</v>
      </c>
      <c r="I310" s="224">
        <v>3000</v>
      </c>
      <c r="J310" s="224"/>
      <c r="K310" s="224">
        <f aca="true" t="shared" si="50" ref="K310:K317">I310+J310</f>
        <v>3000</v>
      </c>
      <c r="L310" s="228"/>
      <c r="M310" s="228"/>
      <c r="N310" s="228"/>
      <c r="O310" s="228"/>
      <c r="P310" s="228"/>
      <c r="Q310" s="228"/>
      <c r="R310" s="236"/>
      <c r="S310" s="230"/>
      <c r="T310" s="152"/>
    </row>
    <row r="311" spans="1:20" ht="11.25" customHeight="1">
      <c r="A311" s="148"/>
      <c r="B311" s="6"/>
      <c r="C311" s="60"/>
      <c r="D311" s="67">
        <v>4010</v>
      </c>
      <c r="E311" s="20" t="s">
        <v>92</v>
      </c>
      <c r="F311" s="224">
        <v>32000</v>
      </c>
      <c r="G311" s="224"/>
      <c r="H311" s="224">
        <f t="shared" si="49"/>
        <v>32000</v>
      </c>
      <c r="I311" s="224">
        <v>32000</v>
      </c>
      <c r="J311" s="224"/>
      <c r="K311" s="224">
        <f t="shared" si="50"/>
        <v>32000</v>
      </c>
      <c r="L311" s="228"/>
      <c r="M311" s="228"/>
      <c r="N311" s="228"/>
      <c r="O311" s="228"/>
      <c r="P311" s="228"/>
      <c r="Q311" s="228"/>
      <c r="R311" s="236"/>
      <c r="S311" s="230"/>
      <c r="T311" s="152"/>
    </row>
    <row r="312" spans="1:20" ht="11.25" customHeight="1">
      <c r="A312" s="148"/>
      <c r="B312" s="6"/>
      <c r="C312" s="60"/>
      <c r="D312" s="15">
        <v>4040</v>
      </c>
      <c r="E312" s="37" t="s">
        <v>130</v>
      </c>
      <c r="F312" s="253">
        <v>2323</v>
      </c>
      <c r="G312" s="237"/>
      <c r="H312" s="224">
        <f t="shared" si="49"/>
        <v>2323</v>
      </c>
      <c r="I312" s="253">
        <v>2323</v>
      </c>
      <c r="J312" s="237"/>
      <c r="K312" s="224">
        <f t="shared" si="50"/>
        <v>2323</v>
      </c>
      <c r="L312" s="225"/>
      <c r="M312" s="290"/>
      <c r="N312" s="289"/>
      <c r="O312" s="290"/>
      <c r="P312" s="289"/>
      <c r="Q312" s="290"/>
      <c r="R312" s="254"/>
      <c r="S312" s="255"/>
      <c r="T312" s="158"/>
    </row>
    <row r="313" spans="1:20" ht="11.25" customHeight="1">
      <c r="A313" s="148"/>
      <c r="B313" s="6"/>
      <c r="C313" s="60"/>
      <c r="D313" s="67">
        <v>4110</v>
      </c>
      <c r="E313" s="39" t="s">
        <v>126</v>
      </c>
      <c r="F313" s="224">
        <v>7000</v>
      </c>
      <c r="G313" s="264"/>
      <c r="H313" s="224">
        <f t="shared" si="49"/>
        <v>7000</v>
      </c>
      <c r="I313" s="224">
        <v>7000</v>
      </c>
      <c r="J313" s="264"/>
      <c r="K313" s="224">
        <f t="shared" si="50"/>
        <v>7000</v>
      </c>
      <c r="L313" s="228"/>
      <c r="M313" s="288"/>
      <c r="N313" s="228"/>
      <c r="O313" s="288"/>
      <c r="P313" s="228"/>
      <c r="Q313" s="288"/>
      <c r="R313" s="236"/>
      <c r="S313" s="230"/>
      <c r="T313" s="152"/>
    </row>
    <row r="314" spans="1:20" ht="11.25" customHeight="1">
      <c r="A314" s="148"/>
      <c r="B314" s="6"/>
      <c r="C314" s="60"/>
      <c r="D314" s="67">
        <v>4120</v>
      </c>
      <c r="E314" s="37" t="s">
        <v>93</v>
      </c>
      <c r="F314" s="224">
        <v>1000</v>
      </c>
      <c r="G314" s="264"/>
      <c r="H314" s="224">
        <f t="shared" si="49"/>
        <v>1000</v>
      </c>
      <c r="I314" s="224">
        <v>1000</v>
      </c>
      <c r="J314" s="264"/>
      <c r="K314" s="224">
        <f t="shared" si="50"/>
        <v>1000</v>
      </c>
      <c r="L314" s="228"/>
      <c r="M314" s="288"/>
      <c r="N314" s="228"/>
      <c r="O314" s="288"/>
      <c r="P314" s="228"/>
      <c r="Q314" s="288"/>
      <c r="R314" s="236"/>
      <c r="S314" s="230"/>
      <c r="T314" s="152"/>
    </row>
    <row r="315" spans="1:20" ht="11.25" customHeight="1">
      <c r="A315" s="148"/>
      <c r="B315" s="6"/>
      <c r="C315" s="60"/>
      <c r="D315" s="67">
        <v>4300</v>
      </c>
      <c r="E315" s="42" t="s">
        <v>35</v>
      </c>
      <c r="F315" s="224">
        <v>0</v>
      </c>
      <c r="G315" s="235"/>
      <c r="H315" s="224">
        <f t="shared" si="49"/>
        <v>0</v>
      </c>
      <c r="I315" s="224">
        <v>0</v>
      </c>
      <c r="J315" s="235"/>
      <c r="K315" s="224">
        <f t="shared" si="50"/>
        <v>0</v>
      </c>
      <c r="L315" s="228"/>
      <c r="M315" s="288"/>
      <c r="N315" s="228"/>
      <c r="O315" s="288"/>
      <c r="P315" s="228"/>
      <c r="Q315" s="288"/>
      <c r="R315" s="236"/>
      <c r="S315" s="230"/>
      <c r="T315" s="152"/>
    </row>
    <row r="316" spans="1:20" ht="11.25" customHeight="1">
      <c r="A316" s="148"/>
      <c r="B316" s="6"/>
      <c r="C316" s="60"/>
      <c r="D316" s="67">
        <v>4410</v>
      </c>
      <c r="E316" s="42" t="s">
        <v>42</v>
      </c>
      <c r="F316" s="224">
        <v>500</v>
      </c>
      <c r="G316" s="235"/>
      <c r="H316" s="224">
        <f t="shared" si="49"/>
        <v>500</v>
      </c>
      <c r="I316" s="224">
        <v>500</v>
      </c>
      <c r="J316" s="235"/>
      <c r="K316" s="224">
        <f t="shared" si="50"/>
        <v>500</v>
      </c>
      <c r="L316" s="228"/>
      <c r="M316" s="288"/>
      <c r="N316" s="228"/>
      <c r="O316" s="288"/>
      <c r="P316" s="228"/>
      <c r="Q316" s="288"/>
      <c r="R316" s="236"/>
      <c r="S316" s="230"/>
      <c r="T316" s="152"/>
    </row>
    <row r="317" spans="1:20" ht="11.25" customHeight="1">
      <c r="A317" s="148"/>
      <c r="B317" s="6"/>
      <c r="C317" s="68"/>
      <c r="D317" s="67">
        <v>4440</v>
      </c>
      <c r="E317" s="39" t="s">
        <v>135</v>
      </c>
      <c r="F317" s="224">
        <v>2000</v>
      </c>
      <c r="G317" s="235">
        <v>74</v>
      </c>
      <c r="H317" s="224">
        <f t="shared" si="49"/>
        <v>2074</v>
      </c>
      <c r="I317" s="224">
        <v>2000</v>
      </c>
      <c r="J317" s="235">
        <v>74</v>
      </c>
      <c r="K317" s="224">
        <f t="shared" si="50"/>
        <v>2074</v>
      </c>
      <c r="L317" s="228"/>
      <c r="M317" s="288"/>
      <c r="N317" s="228"/>
      <c r="O317" s="265"/>
      <c r="P317" s="228"/>
      <c r="Q317" s="288"/>
      <c r="R317" s="236"/>
      <c r="S317" s="230"/>
      <c r="T317" s="152"/>
    </row>
    <row r="318" spans="1:20" ht="11.25" customHeight="1">
      <c r="A318" s="148"/>
      <c r="B318" s="9"/>
      <c r="C318" s="67">
        <v>85415</v>
      </c>
      <c r="D318" s="15"/>
      <c r="E318" s="406" t="s">
        <v>57</v>
      </c>
      <c r="F318" s="407">
        <f>F319+F320</f>
        <v>34828</v>
      </c>
      <c r="G318" s="407">
        <f>G319+G320</f>
        <v>21935</v>
      </c>
      <c r="H318" s="407">
        <f>H319+H320</f>
        <v>56763</v>
      </c>
      <c r="I318" s="407"/>
      <c r="J318" s="407"/>
      <c r="K318" s="407"/>
      <c r="L318" s="289"/>
      <c r="M318" s="408"/>
      <c r="N318" s="289"/>
      <c r="O318" s="409">
        <f>O319+O320</f>
        <v>34828</v>
      </c>
      <c r="P318" s="409">
        <f>P319+P320</f>
        <v>21935</v>
      </c>
      <c r="Q318" s="409">
        <f>Q319+Q320</f>
        <v>56763</v>
      </c>
      <c r="R318" s="236"/>
      <c r="S318" s="230"/>
      <c r="T318" s="152"/>
    </row>
    <row r="319" spans="1:20" ht="11.25" customHeight="1">
      <c r="A319" s="44"/>
      <c r="B319" s="6"/>
      <c r="C319" s="44"/>
      <c r="D319" s="67">
        <v>3240</v>
      </c>
      <c r="E319" s="23" t="s">
        <v>58</v>
      </c>
      <c r="F319" s="224">
        <v>34828</v>
      </c>
      <c r="G319" s="224"/>
      <c r="H319" s="224">
        <f>F319+G319</f>
        <v>34828</v>
      </c>
      <c r="I319" s="224"/>
      <c r="J319" s="224"/>
      <c r="K319" s="224"/>
      <c r="L319" s="228"/>
      <c r="M319" s="228"/>
      <c r="N319" s="228"/>
      <c r="O319" s="224">
        <v>34828</v>
      </c>
      <c r="P319" s="224"/>
      <c r="Q319" s="224">
        <f>O319+P319</f>
        <v>34828</v>
      </c>
      <c r="R319" s="236"/>
      <c r="S319" s="230"/>
      <c r="T319" s="410"/>
    </row>
    <row r="320" spans="1:20" ht="11.25" customHeight="1" thickBot="1">
      <c r="A320" s="161"/>
      <c r="B320" s="10"/>
      <c r="C320" s="405"/>
      <c r="D320" s="184">
        <v>3260</v>
      </c>
      <c r="E320" s="420" t="s">
        <v>168</v>
      </c>
      <c r="F320" s="421">
        <v>0</v>
      </c>
      <c r="G320" s="422">
        <v>21935</v>
      </c>
      <c r="H320" s="423">
        <f>F320+G320</f>
        <v>21935</v>
      </c>
      <c r="I320" s="424"/>
      <c r="J320" s="422"/>
      <c r="K320" s="423"/>
      <c r="L320" s="425"/>
      <c r="M320" s="426"/>
      <c r="N320" s="425"/>
      <c r="O320" s="427">
        <v>0</v>
      </c>
      <c r="P320" s="421">
        <v>21935</v>
      </c>
      <c r="Q320" s="320">
        <f>O320+P320</f>
        <v>21935</v>
      </c>
      <c r="R320" s="361"/>
      <c r="S320" s="362"/>
      <c r="T320" s="173"/>
    </row>
    <row r="321" spans="1:20" ht="18.75" thickBot="1">
      <c r="A321" s="134" t="s">
        <v>31</v>
      </c>
      <c r="B321" s="140">
        <v>900</v>
      </c>
      <c r="C321" s="135"/>
      <c r="D321" s="141"/>
      <c r="E321" s="123" t="s">
        <v>102</v>
      </c>
      <c r="F321" s="256">
        <f aca="true" t="shared" si="51" ref="F321:K321">SUM(F322,F325,F328,F332)</f>
        <v>324000</v>
      </c>
      <c r="G321" s="257">
        <f t="shared" si="51"/>
        <v>10000</v>
      </c>
      <c r="H321" s="190">
        <f t="shared" si="51"/>
        <v>334000</v>
      </c>
      <c r="I321" s="257">
        <f t="shared" si="51"/>
        <v>324000</v>
      </c>
      <c r="J321" s="257">
        <f t="shared" si="51"/>
        <v>10000</v>
      </c>
      <c r="K321" s="190">
        <f t="shared" si="51"/>
        <v>334000</v>
      </c>
      <c r="L321" s="260"/>
      <c r="M321" s="260"/>
      <c r="N321" s="260"/>
      <c r="O321" s="267"/>
      <c r="P321" s="267"/>
      <c r="Q321" s="261"/>
      <c r="R321" s="274"/>
      <c r="S321" s="259"/>
      <c r="T321" s="102"/>
    </row>
    <row r="322" spans="1:20" ht="12" customHeight="1">
      <c r="A322" s="148"/>
      <c r="B322" s="9"/>
      <c r="C322" s="58">
        <v>90003</v>
      </c>
      <c r="D322" s="67"/>
      <c r="E322" s="399" t="s">
        <v>52</v>
      </c>
      <c r="F322" s="396">
        <f aca="true" t="shared" si="52" ref="F322:K322">F323+F324</f>
        <v>55000</v>
      </c>
      <c r="G322" s="396">
        <f t="shared" si="52"/>
        <v>-5000</v>
      </c>
      <c r="H322" s="396">
        <f t="shared" si="52"/>
        <v>50000</v>
      </c>
      <c r="I322" s="396">
        <f t="shared" si="52"/>
        <v>55000</v>
      </c>
      <c r="J322" s="396">
        <f t="shared" si="52"/>
        <v>-5000</v>
      </c>
      <c r="K322" s="396">
        <f t="shared" si="52"/>
        <v>50000</v>
      </c>
      <c r="L322" s="228"/>
      <c r="M322" s="288"/>
      <c r="N322" s="228"/>
      <c r="O322" s="288"/>
      <c r="P322" s="228"/>
      <c r="Q322" s="288"/>
      <c r="R322" s="236"/>
      <c r="S322" s="230"/>
      <c r="T322" s="152"/>
    </row>
    <row r="323" spans="1:20" ht="12" customHeight="1">
      <c r="A323" s="148"/>
      <c r="B323" s="6"/>
      <c r="C323" s="16"/>
      <c r="D323" s="67">
        <v>4210</v>
      </c>
      <c r="E323" s="38" t="s">
        <v>122</v>
      </c>
      <c r="F323" s="224">
        <v>10000</v>
      </c>
      <c r="G323" s="224">
        <v>-5000</v>
      </c>
      <c r="H323" s="224">
        <f>F323+G323</f>
        <v>5000</v>
      </c>
      <c r="I323" s="224">
        <v>10000</v>
      </c>
      <c r="J323" s="224">
        <v>-5000</v>
      </c>
      <c r="K323" s="224">
        <f>I323+J323</f>
        <v>5000</v>
      </c>
      <c r="L323" s="228"/>
      <c r="M323" s="288"/>
      <c r="N323" s="228"/>
      <c r="O323" s="288"/>
      <c r="P323" s="228"/>
      <c r="Q323" s="288"/>
      <c r="R323" s="236"/>
      <c r="S323" s="230"/>
      <c r="T323" s="152"/>
    </row>
    <row r="324" spans="1:20" ht="12" customHeight="1">
      <c r="A324" s="148"/>
      <c r="B324" s="6"/>
      <c r="C324" s="68"/>
      <c r="D324" s="67">
        <v>2650</v>
      </c>
      <c r="E324" s="23" t="s">
        <v>120</v>
      </c>
      <c r="F324" s="291">
        <v>45000</v>
      </c>
      <c r="G324" s="224"/>
      <c r="H324" s="224">
        <f>F324+G324</f>
        <v>45000</v>
      </c>
      <c r="I324" s="291">
        <v>45000</v>
      </c>
      <c r="J324" s="224"/>
      <c r="K324" s="224">
        <f>I324+J324</f>
        <v>45000</v>
      </c>
      <c r="L324" s="228"/>
      <c r="M324" s="288"/>
      <c r="N324" s="228"/>
      <c r="O324" s="288"/>
      <c r="P324" s="228"/>
      <c r="Q324" s="288"/>
      <c r="R324" s="236"/>
      <c r="S324" s="230"/>
      <c r="T324" s="152"/>
    </row>
    <row r="325" spans="1:20" ht="12" customHeight="1">
      <c r="A325" s="148"/>
      <c r="B325" s="9"/>
      <c r="C325" s="57">
        <v>90004</v>
      </c>
      <c r="D325" s="69"/>
      <c r="E325" s="397" t="s">
        <v>103</v>
      </c>
      <c r="F325" s="396">
        <f aca="true" t="shared" si="53" ref="F325:K325">F326+F327</f>
        <v>33000</v>
      </c>
      <c r="G325" s="396">
        <f t="shared" si="53"/>
        <v>15000</v>
      </c>
      <c r="H325" s="396">
        <f t="shared" si="53"/>
        <v>48000</v>
      </c>
      <c r="I325" s="396">
        <f t="shared" si="53"/>
        <v>33000</v>
      </c>
      <c r="J325" s="396">
        <f t="shared" si="53"/>
        <v>15000</v>
      </c>
      <c r="K325" s="396">
        <f t="shared" si="53"/>
        <v>48000</v>
      </c>
      <c r="L325" s="220"/>
      <c r="M325" s="286"/>
      <c r="N325" s="220"/>
      <c r="O325" s="286"/>
      <c r="P325" s="220"/>
      <c r="Q325" s="286"/>
      <c r="R325" s="251"/>
      <c r="S325" s="222"/>
      <c r="T325" s="153"/>
    </row>
    <row r="326" spans="1:20" ht="12" customHeight="1">
      <c r="A326" s="148"/>
      <c r="B326" s="6"/>
      <c r="C326" s="60"/>
      <c r="D326" s="67">
        <v>4210</v>
      </c>
      <c r="E326" s="38" t="s">
        <v>122</v>
      </c>
      <c r="F326" s="224">
        <v>16000</v>
      </c>
      <c r="G326" s="224">
        <v>17000</v>
      </c>
      <c r="H326" s="224">
        <f>F326+G326</f>
        <v>33000</v>
      </c>
      <c r="I326" s="224">
        <v>16000</v>
      </c>
      <c r="J326" s="224">
        <v>17000</v>
      </c>
      <c r="K326" s="224">
        <f>I326+J326</f>
        <v>33000</v>
      </c>
      <c r="L326" s="228"/>
      <c r="M326" s="288"/>
      <c r="N326" s="228"/>
      <c r="O326" s="288"/>
      <c r="P326" s="228"/>
      <c r="Q326" s="288"/>
      <c r="R326" s="236"/>
      <c r="S326" s="230"/>
      <c r="T326" s="152"/>
    </row>
    <row r="327" spans="1:20" ht="12" customHeight="1">
      <c r="A327" s="148"/>
      <c r="B327" s="6"/>
      <c r="C327" s="44"/>
      <c r="D327" s="19">
        <v>4300</v>
      </c>
      <c r="E327" s="42" t="s">
        <v>35</v>
      </c>
      <c r="F327" s="189">
        <v>17000</v>
      </c>
      <c r="G327" s="233">
        <v>-2000</v>
      </c>
      <c r="H327" s="224">
        <f>F327+G327</f>
        <v>15000</v>
      </c>
      <c r="I327" s="189">
        <v>17000</v>
      </c>
      <c r="J327" s="233">
        <v>-2000</v>
      </c>
      <c r="K327" s="224">
        <f>I327+J327</f>
        <v>15000</v>
      </c>
      <c r="L327" s="225"/>
      <c r="M327" s="266"/>
      <c r="N327" s="225"/>
      <c r="O327" s="266"/>
      <c r="P327" s="225"/>
      <c r="Q327" s="266"/>
      <c r="R327" s="238"/>
      <c r="S327" s="227"/>
      <c r="T327" s="159"/>
    </row>
    <row r="328" spans="1:20" ht="12" customHeight="1">
      <c r="A328" s="148"/>
      <c r="B328" s="9"/>
      <c r="C328" s="58">
        <v>90015</v>
      </c>
      <c r="D328" s="67"/>
      <c r="E328" s="397" t="s">
        <v>104</v>
      </c>
      <c r="F328" s="396">
        <f aca="true" t="shared" si="54" ref="F328:K328">SUM(F329:F331)</f>
        <v>201000</v>
      </c>
      <c r="G328" s="396">
        <f t="shared" si="54"/>
        <v>0</v>
      </c>
      <c r="H328" s="396">
        <f t="shared" si="54"/>
        <v>201000</v>
      </c>
      <c r="I328" s="396">
        <f t="shared" si="54"/>
        <v>201000</v>
      </c>
      <c r="J328" s="396">
        <f t="shared" si="54"/>
        <v>0</v>
      </c>
      <c r="K328" s="396">
        <f t="shared" si="54"/>
        <v>201000</v>
      </c>
      <c r="L328" s="228"/>
      <c r="M328" s="288"/>
      <c r="N328" s="228"/>
      <c r="O328" s="288"/>
      <c r="P328" s="228"/>
      <c r="Q328" s="288"/>
      <c r="R328" s="236"/>
      <c r="S328" s="230"/>
      <c r="T328" s="152"/>
    </row>
    <row r="329" spans="1:20" ht="12" customHeight="1">
      <c r="A329" s="148"/>
      <c r="B329" s="6"/>
      <c r="C329" s="60"/>
      <c r="D329" s="67">
        <v>4260</v>
      </c>
      <c r="E329" s="23" t="s">
        <v>43</v>
      </c>
      <c r="F329" s="291">
        <v>125000</v>
      </c>
      <c r="G329" s="224"/>
      <c r="H329" s="224">
        <f>F329+G329</f>
        <v>125000</v>
      </c>
      <c r="I329" s="291">
        <v>125000</v>
      </c>
      <c r="J329" s="224"/>
      <c r="K329" s="224">
        <f>I329+J329</f>
        <v>125000</v>
      </c>
      <c r="L329" s="228"/>
      <c r="M329" s="288"/>
      <c r="N329" s="228"/>
      <c r="O329" s="288"/>
      <c r="P329" s="228"/>
      <c r="Q329" s="288"/>
      <c r="R329" s="236"/>
      <c r="S329" s="230"/>
      <c r="T329" s="152"/>
    </row>
    <row r="330" spans="1:20" ht="12" customHeight="1">
      <c r="A330" s="148"/>
      <c r="B330" s="6"/>
      <c r="C330" s="60"/>
      <c r="D330" s="19">
        <v>4270</v>
      </c>
      <c r="E330" s="23" t="s">
        <v>40</v>
      </c>
      <c r="F330" s="252">
        <v>40000</v>
      </c>
      <c r="G330" s="237"/>
      <c r="H330" s="224">
        <f>F330+G330</f>
        <v>40000</v>
      </c>
      <c r="I330" s="252">
        <v>40000</v>
      </c>
      <c r="J330" s="237"/>
      <c r="K330" s="224">
        <f>I330+J330</f>
        <v>40000</v>
      </c>
      <c r="L330" s="225"/>
      <c r="M330" s="266"/>
      <c r="N330" s="225"/>
      <c r="O330" s="266"/>
      <c r="P330" s="225"/>
      <c r="Q330" s="266"/>
      <c r="R330" s="238"/>
      <c r="S330" s="227"/>
      <c r="T330" s="159"/>
    </row>
    <row r="331" spans="1:20" ht="12" customHeight="1">
      <c r="A331" s="148"/>
      <c r="B331" s="6"/>
      <c r="C331" s="44"/>
      <c r="D331" s="15">
        <v>6050</v>
      </c>
      <c r="E331" s="22" t="s">
        <v>121</v>
      </c>
      <c r="F331" s="224">
        <v>36000</v>
      </c>
      <c r="G331" s="262"/>
      <c r="H331" s="224">
        <f>F331+G331</f>
        <v>36000</v>
      </c>
      <c r="I331" s="253">
        <v>36000</v>
      </c>
      <c r="J331" s="262"/>
      <c r="K331" s="224">
        <f>I331+J331</f>
        <v>36000</v>
      </c>
      <c r="L331" s="289"/>
      <c r="M331" s="290"/>
      <c r="N331" s="289"/>
      <c r="O331" s="290"/>
      <c r="P331" s="289"/>
      <c r="Q331" s="290"/>
      <c r="R331" s="254"/>
      <c r="S331" s="255"/>
      <c r="T331" s="158"/>
    </row>
    <row r="332" spans="1:20" ht="12" customHeight="1">
      <c r="A332" s="148"/>
      <c r="B332" s="9"/>
      <c r="C332" s="58">
        <v>90095</v>
      </c>
      <c r="D332" s="67"/>
      <c r="E332" s="397" t="s">
        <v>6</v>
      </c>
      <c r="F332" s="376">
        <v>35000</v>
      </c>
      <c r="G332" s="377"/>
      <c r="H332" s="376">
        <v>35000</v>
      </c>
      <c r="I332" s="376">
        <v>35000</v>
      </c>
      <c r="J332" s="377"/>
      <c r="K332" s="376">
        <v>35000</v>
      </c>
      <c r="L332" s="228"/>
      <c r="M332" s="288"/>
      <c r="N332" s="228"/>
      <c r="O332" s="288"/>
      <c r="P332" s="228"/>
      <c r="Q332" s="288"/>
      <c r="R332" s="236"/>
      <c r="S332" s="230"/>
      <c r="T332" s="152"/>
    </row>
    <row r="333" spans="1:20" ht="12" customHeight="1" thickBot="1">
      <c r="A333" s="148"/>
      <c r="B333" s="6"/>
      <c r="C333" s="60"/>
      <c r="D333" s="69">
        <v>4300</v>
      </c>
      <c r="E333" s="42" t="s">
        <v>35</v>
      </c>
      <c r="F333" s="224">
        <v>35000</v>
      </c>
      <c r="G333" s="250"/>
      <c r="H333" s="224">
        <f>F333+G333</f>
        <v>35000</v>
      </c>
      <c r="I333" s="224">
        <v>35000</v>
      </c>
      <c r="J333" s="250"/>
      <c r="K333" s="224">
        <f>I333+J333</f>
        <v>35000</v>
      </c>
      <c r="L333" s="220"/>
      <c r="M333" s="286"/>
      <c r="N333" s="220"/>
      <c r="O333" s="286"/>
      <c r="P333" s="220"/>
      <c r="Q333" s="286"/>
      <c r="R333" s="251"/>
      <c r="S333" s="222"/>
      <c r="T333" s="153"/>
    </row>
    <row r="334" spans="1:20" ht="18.75" thickBot="1">
      <c r="A334" s="134" t="s">
        <v>32</v>
      </c>
      <c r="B334" s="122">
        <v>921</v>
      </c>
      <c r="C334" s="135"/>
      <c r="D334" s="141"/>
      <c r="E334" s="124" t="s">
        <v>105</v>
      </c>
      <c r="F334" s="257">
        <f aca="true" t="shared" si="55" ref="F334:K334">SUM(F335,F337,F339,F342,F346)</f>
        <v>1764600</v>
      </c>
      <c r="G334" s="257">
        <f t="shared" si="55"/>
        <v>40000</v>
      </c>
      <c r="H334" s="257">
        <f t="shared" si="55"/>
        <v>1779600</v>
      </c>
      <c r="I334" s="257">
        <f t="shared" si="55"/>
        <v>1764600</v>
      </c>
      <c r="J334" s="257">
        <f t="shared" si="55"/>
        <v>40000</v>
      </c>
      <c r="K334" s="257">
        <f t="shared" si="55"/>
        <v>1779600</v>
      </c>
      <c r="L334" s="260"/>
      <c r="M334" s="261"/>
      <c r="N334" s="260"/>
      <c r="O334" s="260"/>
      <c r="P334" s="203"/>
      <c r="Q334" s="363"/>
      <c r="R334" s="260"/>
      <c r="S334" s="260"/>
      <c r="T334" s="90"/>
    </row>
    <row r="335" spans="1:20" ht="12.75">
      <c r="A335" s="148"/>
      <c r="B335" s="6"/>
      <c r="C335" s="67">
        <v>92105</v>
      </c>
      <c r="D335" s="70"/>
      <c r="E335" s="391" t="s">
        <v>106</v>
      </c>
      <c r="F335" s="376">
        <v>12000</v>
      </c>
      <c r="G335" s="377"/>
      <c r="H335" s="376">
        <v>12000</v>
      </c>
      <c r="I335" s="376">
        <v>12000</v>
      </c>
      <c r="J335" s="377"/>
      <c r="K335" s="376">
        <v>12000</v>
      </c>
      <c r="L335" s="228"/>
      <c r="M335" s="288"/>
      <c r="N335" s="228"/>
      <c r="O335" s="288"/>
      <c r="P335" s="228"/>
      <c r="Q335" s="219"/>
      <c r="R335" s="236"/>
      <c r="S335" s="230"/>
      <c r="T335" s="152"/>
    </row>
    <row r="336" spans="1:20" ht="18" customHeight="1">
      <c r="A336" s="148"/>
      <c r="B336" s="6"/>
      <c r="C336" s="70"/>
      <c r="D336" s="70">
        <v>2820</v>
      </c>
      <c r="E336" s="180" t="s">
        <v>157</v>
      </c>
      <c r="F336" s="224">
        <v>12000</v>
      </c>
      <c r="G336" s="235"/>
      <c r="H336" s="224">
        <f>F336+G336</f>
        <v>12000</v>
      </c>
      <c r="I336" s="224">
        <v>12000</v>
      </c>
      <c r="J336" s="235"/>
      <c r="K336" s="224">
        <f>I336+J336</f>
        <v>12000</v>
      </c>
      <c r="L336" s="228"/>
      <c r="M336" s="288"/>
      <c r="N336" s="228"/>
      <c r="O336" s="288"/>
      <c r="P336" s="228"/>
      <c r="Q336" s="219"/>
      <c r="R336" s="236"/>
      <c r="S336" s="230"/>
      <c r="T336" s="152"/>
    </row>
    <row r="337" spans="1:20" ht="12.75">
      <c r="A337" s="148"/>
      <c r="B337" s="9"/>
      <c r="C337" s="57">
        <v>92109</v>
      </c>
      <c r="D337" s="69"/>
      <c r="E337" s="392" t="s">
        <v>107</v>
      </c>
      <c r="F337" s="376">
        <v>362300</v>
      </c>
      <c r="G337" s="377"/>
      <c r="H337" s="376">
        <v>362300</v>
      </c>
      <c r="I337" s="376">
        <v>362300</v>
      </c>
      <c r="J337" s="377"/>
      <c r="K337" s="376">
        <v>362300</v>
      </c>
      <c r="L337" s="220"/>
      <c r="M337" s="286"/>
      <c r="N337" s="220"/>
      <c r="O337" s="286"/>
      <c r="P337" s="220"/>
      <c r="Q337" s="364"/>
      <c r="R337" s="251"/>
      <c r="S337" s="222"/>
      <c r="T337" s="153"/>
    </row>
    <row r="338" spans="1:20" ht="18.75" customHeight="1">
      <c r="A338" s="148"/>
      <c r="B338" s="6"/>
      <c r="C338" s="60"/>
      <c r="D338" s="131">
        <v>2480</v>
      </c>
      <c r="E338" s="125" t="s">
        <v>119</v>
      </c>
      <c r="F338" s="224">
        <v>362300</v>
      </c>
      <c r="G338" s="235"/>
      <c r="H338" s="224">
        <f>F338+G338</f>
        <v>362300</v>
      </c>
      <c r="I338" s="224">
        <v>362300</v>
      </c>
      <c r="J338" s="235"/>
      <c r="K338" s="224">
        <f>I338+J338</f>
        <v>362300</v>
      </c>
      <c r="L338" s="228"/>
      <c r="M338" s="288"/>
      <c r="N338" s="228"/>
      <c r="O338" s="288"/>
      <c r="P338" s="228"/>
      <c r="Q338" s="219"/>
      <c r="R338" s="236"/>
      <c r="S338" s="230"/>
      <c r="T338" s="152"/>
    </row>
    <row r="339" spans="1:20" ht="12.75">
      <c r="A339" s="148"/>
      <c r="B339" s="9"/>
      <c r="C339" s="58">
        <v>92116</v>
      </c>
      <c r="D339" s="67"/>
      <c r="E339" s="391" t="s">
        <v>53</v>
      </c>
      <c r="F339" s="376">
        <f aca="true" t="shared" si="56" ref="F339:K339">F340+F341</f>
        <v>356300</v>
      </c>
      <c r="G339" s="376">
        <f t="shared" si="56"/>
        <v>0</v>
      </c>
      <c r="H339" s="376">
        <f t="shared" si="56"/>
        <v>356300</v>
      </c>
      <c r="I339" s="376">
        <f t="shared" si="56"/>
        <v>356300</v>
      </c>
      <c r="J339" s="376">
        <f t="shared" si="56"/>
        <v>0</v>
      </c>
      <c r="K339" s="376">
        <f t="shared" si="56"/>
        <v>356300</v>
      </c>
      <c r="L339" s="228"/>
      <c r="M339" s="288"/>
      <c r="N339" s="228"/>
      <c r="O339" s="228"/>
      <c r="P339" s="295"/>
      <c r="Q339" s="219"/>
      <c r="R339" s="236"/>
      <c r="S339" s="230"/>
      <c r="T339" s="152"/>
    </row>
    <row r="340" spans="1:20" ht="18.75" customHeight="1">
      <c r="A340" s="148"/>
      <c r="B340" s="6"/>
      <c r="C340" s="60"/>
      <c r="D340" s="131">
        <v>2480</v>
      </c>
      <c r="E340" s="125" t="s">
        <v>119</v>
      </c>
      <c r="F340" s="224">
        <v>137300</v>
      </c>
      <c r="G340" s="224"/>
      <c r="H340" s="224">
        <f>F340+G340</f>
        <v>137300</v>
      </c>
      <c r="I340" s="224">
        <v>137300</v>
      </c>
      <c r="J340" s="224"/>
      <c r="K340" s="224">
        <f>I340+J340</f>
        <v>137300</v>
      </c>
      <c r="L340" s="228"/>
      <c r="M340" s="228"/>
      <c r="N340" s="228"/>
      <c r="O340" s="228"/>
      <c r="P340" s="295"/>
      <c r="Q340" s="211"/>
      <c r="R340" s="236"/>
      <c r="S340" s="230"/>
      <c r="T340" s="152"/>
    </row>
    <row r="341" spans="1:20" ht="12.75">
      <c r="A341" s="148"/>
      <c r="B341" s="6"/>
      <c r="C341" s="44"/>
      <c r="D341" s="19">
        <v>6050</v>
      </c>
      <c r="E341" s="22" t="s">
        <v>121</v>
      </c>
      <c r="F341" s="224">
        <v>219000</v>
      </c>
      <c r="G341" s="224"/>
      <c r="H341" s="224">
        <f>F341+G341</f>
        <v>219000</v>
      </c>
      <c r="I341" s="224">
        <v>219000</v>
      </c>
      <c r="J341" s="224"/>
      <c r="K341" s="224">
        <f>I341+J341</f>
        <v>219000</v>
      </c>
      <c r="L341" s="228"/>
      <c r="M341" s="228"/>
      <c r="N341" s="228"/>
      <c r="O341" s="228"/>
      <c r="P341" s="228"/>
      <c r="Q341" s="228"/>
      <c r="R341" s="236"/>
      <c r="S341" s="230"/>
      <c r="T341" s="152"/>
    </row>
    <row r="342" spans="1:20" ht="12" customHeight="1">
      <c r="A342" s="148"/>
      <c r="B342" s="9"/>
      <c r="C342" s="58">
        <v>92120</v>
      </c>
      <c r="D342" s="67"/>
      <c r="E342" s="390" t="s">
        <v>118</v>
      </c>
      <c r="F342" s="376">
        <f>SUM(F343:F345)</f>
        <v>28000</v>
      </c>
      <c r="G342" s="376"/>
      <c r="H342" s="396">
        <f>SUM(H343:H345)</f>
        <v>3000</v>
      </c>
      <c r="I342" s="396">
        <f>SUM(I343:I345)</f>
        <v>28000</v>
      </c>
      <c r="J342" s="376"/>
      <c r="K342" s="396">
        <f>SUM(K343:K345)</f>
        <v>3000</v>
      </c>
      <c r="L342" s="228"/>
      <c r="M342" s="288"/>
      <c r="N342" s="228"/>
      <c r="O342" s="288"/>
      <c r="P342" s="228"/>
      <c r="Q342" s="288"/>
      <c r="R342" s="236"/>
      <c r="S342" s="230"/>
      <c r="T342" s="152"/>
    </row>
    <row r="343" spans="1:20" ht="12" customHeight="1">
      <c r="A343" s="148"/>
      <c r="B343" s="6"/>
      <c r="C343" s="60"/>
      <c r="D343" s="70">
        <v>4210</v>
      </c>
      <c r="E343" s="38" t="s">
        <v>122</v>
      </c>
      <c r="F343" s="224">
        <v>5000</v>
      </c>
      <c r="G343" s="224">
        <v>-5000</v>
      </c>
      <c r="H343" s="224">
        <f>F343+G343</f>
        <v>0</v>
      </c>
      <c r="I343" s="224">
        <v>5000</v>
      </c>
      <c r="J343" s="224">
        <v>-5000</v>
      </c>
      <c r="K343" s="224">
        <f>I343+J343</f>
        <v>0</v>
      </c>
      <c r="L343" s="220"/>
      <c r="M343" s="286"/>
      <c r="N343" s="220"/>
      <c r="O343" s="286"/>
      <c r="P343" s="220"/>
      <c r="Q343" s="286"/>
      <c r="R343" s="251"/>
      <c r="S343" s="222"/>
      <c r="T343" s="153"/>
    </row>
    <row r="344" spans="1:20" ht="12" customHeight="1">
      <c r="A344" s="148"/>
      <c r="B344" s="6"/>
      <c r="C344" s="60"/>
      <c r="D344" s="68">
        <v>4260</v>
      </c>
      <c r="E344" s="183" t="s">
        <v>43</v>
      </c>
      <c r="F344" s="224">
        <v>3000</v>
      </c>
      <c r="G344" s="224"/>
      <c r="H344" s="224">
        <f>F344+G344</f>
        <v>3000</v>
      </c>
      <c r="I344" s="291">
        <v>3000</v>
      </c>
      <c r="J344" s="224"/>
      <c r="K344" s="224">
        <f>I344+J344</f>
        <v>3000</v>
      </c>
      <c r="L344" s="225"/>
      <c r="M344" s="266"/>
      <c r="N344" s="225"/>
      <c r="O344" s="266"/>
      <c r="P344" s="225"/>
      <c r="Q344" s="266"/>
      <c r="R344" s="238"/>
      <c r="S344" s="227"/>
      <c r="T344" s="159"/>
    </row>
    <row r="345" spans="1:20" ht="12" customHeight="1">
      <c r="A345" s="148"/>
      <c r="B345" s="6"/>
      <c r="C345" s="60"/>
      <c r="D345" s="69">
        <v>4300</v>
      </c>
      <c r="E345" s="42" t="s">
        <v>35</v>
      </c>
      <c r="F345" s="189">
        <v>20000</v>
      </c>
      <c r="G345" s="224">
        <v>-20000</v>
      </c>
      <c r="H345" s="224">
        <f>F345+G345</f>
        <v>0</v>
      </c>
      <c r="I345" s="189">
        <v>20000</v>
      </c>
      <c r="J345" s="224">
        <v>-20000</v>
      </c>
      <c r="K345" s="224">
        <f>I345+J345</f>
        <v>0</v>
      </c>
      <c r="L345" s="228"/>
      <c r="M345" s="288"/>
      <c r="N345" s="228"/>
      <c r="O345" s="288"/>
      <c r="P345" s="228"/>
      <c r="Q345" s="228"/>
      <c r="R345" s="312"/>
      <c r="S345" s="230"/>
      <c r="T345" s="152"/>
    </row>
    <row r="346" spans="1:20" ht="12" customHeight="1">
      <c r="A346" s="148"/>
      <c r="B346" s="9"/>
      <c r="C346" s="67">
        <v>92195</v>
      </c>
      <c r="D346" s="69"/>
      <c r="E346" s="400" t="s">
        <v>6</v>
      </c>
      <c r="F346" s="376">
        <f aca="true" t="shared" si="57" ref="F346:K346">SUM(F347:F351)</f>
        <v>1006000</v>
      </c>
      <c r="G346" s="376">
        <f t="shared" si="57"/>
        <v>40000</v>
      </c>
      <c r="H346" s="376">
        <f t="shared" si="57"/>
        <v>1046000</v>
      </c>
      <c r="I346" s="376">
        <f t="shared" si="57"/>
        <v>1006000</v>
      </c>
      <c r="J346" s="376">
        <f t="shared" si="57"/>
        <v>40000</v>
      </c>
      <c r="K346" s="376">
        <f t="shared" si="57"/>
        <v>1046000</v>
      </c>
      <c r="L346" s="220"/>
      <c r="M346" s="286"/>
      <c r="N346" s="220"/>
      <c r="O346" s="286"/>
      <c r="P346" s="220"/>
      <c r="Q346" s="220"/>
      <c r="R346" s="317"/>
      <c r="S346" s="228"/>
      <c r="T346" s="174"/>
    </row>
    <row r="347" spans="1:20" ht="12" customHeight="1">
      <c r="A347" s="148"/>
      <c r="B347" s="6"/>
      <c r="C347" s="60"/>
      <c r="D347" s="67">
        <v>4210</v>
      </c>
      <c r="E347" s="39" t="s">
        <v>122</v>
      </c>
      <c r="F347" s="224">
        <v>20000</v>
      </c>
      <c r="G347" s="224"/>
      <c r="H347" s="224">
        <f>F347+G347</f>
        <v>20000</v>
      </c>
      <c r="I347" s="291">
        <v>20000</v>
      </c>
      <c r="J347" s="224"/>
      <c r="K347" s="224">
        <f>I347+J347</f>
        <v>20000</v>
      </c>
      <c r="L347" s="228"/>
      <c r="M347" s="288"/>
      <c r="N347" s="228"/>
      <c r="O347" s="288"/>
      <c r="P347" s="228"/>
      <c r="Q347" s="228"/>
      <c r="R347" s="312"/>
      <c r="S347" s="230"/>
      <c r="T347" s="176"/>
    </row>
    <row r="348" spans="1:20" ht="12" customHeight="1">
      <c r="A348" s="148"/>
      <c r="B348" s="6"/>
      <c r="C348" s="60"/>
      <c r="D348" s="67">
        <v>4260</v>
      </c>
      <c r="E348" s="42" t="s">
        <v>43</v>
      </c>
      <c r="F348" s="224">
        <v>7000</v>
      </c>
      <c r="G348" s="224"/>
      <c r="H348" s="224">
        <f>F348+G348</f>
        <v>7000</v>
      </c>
      <c r="I348" s="224">
        <v>7000</v>
      </c>
      <c r="J348" s="224"/>
      <c r="K348" s="224">
        <f>I348+J348</f>
        <v>7000</v>
      </c>
      <c r="L348" s="228"/>
      <c r="M348" s="288"/>
      <c r="N348" s="228"/>
      <c r="O348" s="288"/>
      <c r="P348" s="228"/>
      <c r="Q348" s="228"/>
      <c r="R348" s="312"/>
      <c r="S348" s="230"/>
      <c r="T348" s="176"/>
    </row>
    <row r="349" spans="1:20" ht="12" customHeight="1">
      <c r="A349" s="148"/>
      <c r="B349" s="6"/>
      <c r="C349" s="60"/>
      <c r="D349" s="19">
        <v>4270</v>
      </c>
      <c r="E349" s="17" t="s">
        <v>40</v>
      </c>
      <c r="F349" s="233">
        <v>70000</v>
      </c>
      <c r="G349" s="233">
        <v>40000</v>
      </c>
      <c r="H349" s="224">
        <f>F349+G349</f>
        <v>110000</v>
      </c>
      <c r="I349" s="253">
        <v>70000</v>
      </c>
      <c r="J349" s="253">
        <v>40000</v>
      </c>
      <c r="K349" s="224">
        <f>I349+J349</f>
        <v>110000</v>
      </c>
      <c r="L349" s="228"/>
      <c r="M349" s="288"/>
      <c r="N349" s="228"/>
      <c r="O349" s="288"/>
      <c r="P349" s="228"/>
      <c r="Q349" s="228"/>
      <c r="R349" s="312"/>
      <c r="S349" s="230"/>
      <c r="T349" s="176"/>
    </row>
    <row r="350" spans="1:20" ht="12" customHeight="1">
      <c r="A350" s="148"/>
      <c r="B350" s="6"/>
      <c r="C350" s="60"/>
      <c r="D350" s="67">
        <v>4300</v>
      </c>
      <c r="E350" s="42" t="s">
        <v>35</v>
      </c>
      <c r="F350" s="264">
        <v>19000</v>
      </c>
      <c r="G350" s="224"/>
      <c r="H350" s="224">
        <f>F350+G350</f>
        <v>19000</v>
      </c>
      <c r="I350" s="224">
        <v>19000</v>
      </c>
      <c r="J350" s="224"/>
      <c r="K350" s="224">
        <f>I350+J350</f>
        <v>19000</v>
      </c>
      <c r="L350" s="228"/>
      <c r="M350" s="288"/>
      <c r="N350" s="228"/>
      <c r="O350" s="288"/>
      <c r="P350" s="228"/>
      <c r="Q350" s="228"/>
      <c r="R350" s="312"/>
      <c r="S350" s="230"/>
      <c r="T350" s="176"/>
    </row>
    <row r="351" spans="1:20" ht="12" customHeight="1" thickBot="1">
      <c r="A351" s="148"/>
      <c r="B351" s="6"/>
      <c r="C351" s="44"/>
      <c r="D351" s="184">
        <v>6050</v>
      </c>
      <c r="E351" s="17" t="s">
        <v>121</v>
      </c>
      <c r="F351" s="276">
        <v>890000</v>
      </c>
      <c r="G351" s="365"/>
      <c r="H351" s="224">
        <f>F351+G351</f>
        <v>890000</v>
      </c>
      <c r="I351" s="237">
        <v>890000</v>
      </c>
      <c r="J351" s="276"/>
      <c r="K351" s="224">
        <f>I351+J351</f>
        <v>890000</v>
      </c>
      <c r="L351" s="225"/>
      <c r="M351" s="266"/>
      <c r="N351" s="225"/>
      <c r="O351" s="266"/>
      <c r="P351" s="225"/>
      <c r="Q351" s="266"/>
      <c r="R351" s="361"/>
      <c r="S351" s="227"/>
      <c r="T351" s="175"/>
    </row>
    <row r="352" spans="1:20" ht="12" customHeight="1" thickBot="1">
      <c r="A352" s="61" t="s">
        <v>158</v>
      </c>
      <c r="B352" s="11">
        <v>926</v>
      </c>
      <c r="C352" s="63"/>
      <c r="D352" s="71"/>
      <c r="E352" s="25" t="s">
        <v>108</v>
      </c>
      <c r="F352" s="256">
        <f aca="true" t="shared" si="58" ref="F352:K352">SUM(F353,F356)</f>
        <v>610500</v>
      </c>
      <c r="G352" s="256">
        <f t="shared" si="58"/>
        <v>-397500</v>
      </c>
      <c r="H352" s="308">
        <f t="shared" si="58"/>
        <v>213000</v>
      </c>
      <c r="I352" s="256">
        <f t="shared" si="58"/>
        <v>610500</v>
      </c>
      <c r="J352" s="256">
        <f t="shared" si="58"/>
        <v>-397500</v>
      </c>
      <c r="K352" s="308">
        <f t="shared" si="58"/>
        <v>213000</v>
      </c>
      <c r="L352" s="260"/>
      <c r="M352" s="261"/>
      <c r="N352" s="260"/>
      <c r="O352" s="261"/>
      <c r="P352" s="260"/>
      <c r="Q352" s="261"/>
      <c r="R352" s="274"/>
      <c r="S352" s="259"/>
      <c r="T352" s="177"/>
    </row>
    <row r="353" spans="1:20" ht="12.75">
      <c r="A353" s="148"/>
      <c r="B353" s="9"/>
      <c r="C353" s="57">
        <v>92601</v>
      </c>
      <c r="D353" s="69"/>
      <c r="E353" s="392" t="s">
        <v>54</v>
      </c>
      <c r="F353" s="376">
        <f aca="true" t="shared" si="59" ref="F353:K353">F354+F355</f>
        <v>519500</v>
      </c>
      <c r="G353" s="376">
        <f t="shared" si="59"/>
        <v>-397500</v>
      </c>
      <c r="H353" s="376">
        <f t="shared" si="59"/>
        <v>122000</v>
      </c>
      <c r="I353" s="376">
        <f t="shared" si="59"/>
        <v>519500</v>
      </c>
      <c r="J353" s="376">
        <f t="shared" si="59"/>
        <v>-397500</v>
      </c>
      <c r="K353" s="376">
        <f t="shared" si="59"/>
        <v>122000</v>
      </c>
      <c r="L353" s="220"/>
      <c r="M353" s="286"/>
      <c r="N353" s="220"/>
      <c r="O353" s="286"/>
      <c r="P353" s="220"/>
      <c r="Q353" s="286"/>
      <c r="R353" s="251"/>
      <c r="S353" s="222"/>
      <c r="T353" s="153"/>
    </row>
    <row r="354" spans="1:20" ht="18.75" customHeight="1">
      <c r="A354" s="148"/>
      <c r="B354" s="6"/>
      <c r="C354" s="60"/>
      <c r="D354" s="131">
        <v>2480</v>
      </c>
      <c r="E354" s="125" t="s">
        <v>119</v>
      </c>
      <c r="F354" s="189">
        <v>119500</v>
      </c>
      <c r="G354" s="250"/>
      <c r="H354" s="224">
        <f>F354+G354</f>
        <v>119500</v>
      </c>
      <c r="I354" s="189">
        <v>119500</v>
      </c>
      <c r="J354" s="250"/>
      <c r="K354" s="224">
        <f>I354+J354</f>
        <v>119500</v>
      </c>
      <c r="L354" s="228"/>
      <c r="M354" s="288"/>
      <c r="N354" s="228"/>
      <c r="O354" s="288"/>
      <c r="P354" s="228"/>
      <c r="Q354" s="288"/>
      <c r="R354" s="236"/>
      <c r="S354" s="230"/>
      <c r="T354" s="152"/>
    </row>
    <row r="355" spans="1:20" ht="12.75">
      <c r="A355" s="148"/>
      <c r="B355" s="6"/>
      <c r="C355" s="44"/>
      <c r="D355" s="67">
        <v>6050</v>
      </c>
      <c r="E355" s="20" t="s">
        <v>121</v>
      </c>
      <c r="F355" s="224">
        <v>400000</v>
      </c>
      <c r="G355" s="235">
        <v>-397500</v>
      </c>
      <c r="H355" s="224">
        <f>F355+G355</f>
        <v>2500</v>
      </c>
      <c r="I355" s="224">
        <v>400000</v>
      </c>
      <c r="J355" s="235">
        <v>-397500</v>
      </c>
      <c r="K355" s="224">
        <f>I355+J355</f>
        <v>2500</v>
      </c>
      <c r="L355" s="228"/>
      <c r="M355" s="288"/>
      <c r="N355" s="228"/>
      <c r="O355" s="266"/>
      <c r="P355" s="225"/>
      <c r="Q355" s="266"/>
      <c r="R355" s="238"/>
      <c r="S355" s="227"/>
      <c r="T355" s="159"/>
    </row>
    <row r="356" spans="1:20" ht="12.75">
      <c r="A356" s="148"/>
      <c r="B356" s="9"/>
      <c r="C356" s="87">
        <v>92605</v>
      </c>
      <c r="D356" s="67"/>
      <c r="E356" s="397" t="s">
        <v>109</v>
      </c>
      <c r="F356" s="376">
        <v>91000</v>
      </c>
      <c r="G356" s="377"/>
      <c r="H356" s="376">
        <v>91000</v>
      </c>
      <c r="I356" s="376">
        <v>91000</v>
      </c>
      <c r="J356" s="377"/>
      <c r="K356" s="376">
        <v>91000</v>
      </c>
      <c r="L356" s="228"/>
      <c r="M356" s="288"/>
      <c r="N356" s="228"/>
      <c r="O356" s="288"/>
      <c r="P356" s="228"/>
      <c r="Q356" s="288"/>
      <c r="R356" s="236"/>
      <c r="S356" s="230"/>
      <c r="T356" s="152"/>
    </row>
    <row r="357" spans="1:20" ht="19.5" customHeight="1" thickBot="1">
      <c r="A357" s="148"/>
      <c r="B357" s="6"/>
      <c r="C357" s="60"/>
      <c r="D357" s="139">
        <v>2820</v>
      </c>
      <c r="E357" s="180" t="s">
        <v>157</v>
      </c>
      <c r="F357" s="233">
        <v>91000</v>
      </c>
      <c r="G357" s="237"/>
      <c r="H357" s="224">
        <f>F357+G357</f>
        <v>91000</v>
      </c>
      <c r="I357" s="233">
        <v>91000</v>
      </c>
      <c r="J357" s="237"/>
      <c r="K357" s="224">
        <f>I357+J357</f>
        <v>91000</v>
      </c>
      <c r="L357" s="225"/>
      <c r="M357" s="266"/>
      <c r="N357" s="225"/>
      <c r="O357" s="266"/>
      <c r="P357" s="225"/>
      <c r="Q357" s="266"/>
      <c r="R357" s="238"/>
      <c r="S357" s="227"/>
      <c r="T357" s="159"/>
    </row>
    <row r="358" spans="1:20" ht="13.5" thickBot="1">
      <c r="A358" s="178"/>
      <c r="B358" s="12"/>
      <c r="C358" s="56"/>
      <c r="D358" s="56"/>
      <c r="E358" s="401" t="s">
        <v>33</v>
      </c>
      <c r="F358" s="190">
        <f aca="true" t="shared" si="60" ref="F358:Q358">F12+F24+F28+F31+F44+F48+F51+F101+F104+F114+F117+F120+F238+F252+F305+F308+F321+F334+F352</f>
        <v>22240222</v>
      </c>
      <c r="G358" s="190">
        <f t="shared" si="60"/>
        <v>-261792</v>
      </c>
      <c r="H358" s="190">
        <f t="shared" si="60"/>
        <v>21933430</v>
      </c>
      <c r="I358" s="330">
        <f t="shared" si="60"/>
        <v>19259110</v>
      </c>
      <c r="J358" s="190">
        <f t="shared" si="60"/>
        <v>-302576</v>
      </c>
      <c r="K358" s="330">
        <f t="shared" si="60"/>
        <v>18911534</v>
      </c>
      <c r="L358" s="190">
        <f t="shared" si="60"/>
        <v>2762352</v>
      </c>
      <c r="M358" s="190">
        <f t="shared" si="60"/>
        <v>0</v>
      </c>
      <c r="N358" s="190">
        <f t="shared" si="60"/>
        <v>2762352</v>
      </c>
      <c r="O358" s="190">
        <f t="shared" si="60"/>
        <v>218760</v>
      </c>
      <c r="P358" s="190">
        <f t="shared" si="60"/>
        <v>40784</v>
      </c>
      <c r="Q358" s="190">
        <f t="shared" si="60"/>
        <v>259544</v>
      </c>
      <c r="R358" s="283"/>
      <c r="S358" s="260"/>
      <c r="T358" s="90"/>
    </row>
    <row r="359" ht="12.75">
      <c r="N359" s="403"/>
    </row>
  </sheetData>
  <mergeCells count="6">
    <mergeCell ref="I7:T7"/>
    <mergeCell ref="I9:K9"/>
    <mergeCell ref="L9:N9"/>
    <mergeCell ref="O9:Q9"/>
    <mergeCell ref="R9:T9"/>
    <mergeCell ref="I8:T8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Stencel</dc:creator>
  <cp:keywords/>
  <dc:description/>
  <cp:lastModifiedBy>Mirka</cp:lastModifiedBy>
  <cp:lastPrinted>2007-10-25T12:53:15Z</cp:lastPrinted>
  <dcterms:created xsi:type="dcterms:W3CDTF">2003-10-22T10:26:27Z</dcterms:created>
  <dcterms:modified xsi:type="dcterms:W3CDTF">2007-10-25T12:56:49Z</dcterms:modified>
  <cp:category/>
  <cp:version/>
  <cp:contentType/>
  <cp:contentStatus/>
</cp:coreProperties>
</file>