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50" windowWidth="8340" windowHeight="11340" tabRatio="937" activeTab="0"/>
  </bookViews>
  <sheets>
    <sheet name="dochody" sheetId="1" r:id="rId1"/>
    <sheet name="wydatki" sheetId="2" r:id="rId2"/>
    <sheet name="doch.wyd.adm.rząd." sheetId="3" r:id="rId3"/>
  </sheets>
  <definedNames/>
  <calcPr calcMode="manual" fullCalcOnLoad="1"/>
</workbook>
</file>

<file path=xl/sharedStrings.xml><?xml version="1.0" encoding="utf-8"?>
<sst xmlns="http://schemas.openxmlformats.org/spreadsheetml/2006/main" count="1368" uniqueCount="433">
  <si>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</si>
  <si>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</si>
  <si>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</si>
  <si>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</si>
  <si>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</si>
  <si>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</si>
  <si>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</si>
  <si>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</si>
  <si>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</si>
  <si>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</si>
  <si>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</si>
  <si>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</si>
  <si>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</si>
  <si>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</si>
  <si>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</si>
  <si>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</si>
  <si>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</si>
  <si>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</si>
  <si>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</si>
  <si>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</si>
  <si>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</si>
  <si>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</si>
  <si>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</si>
  <si>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</si>
  <si>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</si>
  <si>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</si>
  <si>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</si>
  <si>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</si>
  <si>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</si>
  <si>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</si>
  <si>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</si>
  <si>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</si>
  <si>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</si>
  <si>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</si>
  <si>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</si>
  <si>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</si>
  <si>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</si>
  <si>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</si>
  <si>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</si>
  <si>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</si>
  <si>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</si>
  <si>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</si>
  <si>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</si>
  <si>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</si>
  <si>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</si>
  <si>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</si>
  <si>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</si>
  <si>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</si>
  <si>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</si>
  <si>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</si>
  <si>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</si>
  <si>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</si>
  <si>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</si>
  <si>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</si>
  <si>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</si>
  <si>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</si>
  <si>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</si>
  <si>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</si>
  <si>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</si>
  <si>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</si>
  <si>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</si>
  <si>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</si>
  <si>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</si>
  <si>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</si>
  <si>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</si>
  <si>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</si>
  <si>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</si>
  <si>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</si>
  <si>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</si>
  <si>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</si>
  <si>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</si>
  <si>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</si>
  <si>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</si>
  <si>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</si>
  <si>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</si>
  <si>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</si>
  <si>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</si>
  <si>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</si>
  <si>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</si>
  <si>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</si>
  <si>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</si>
  <si>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</si>
  <si>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</si>
  <si>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</si>
  <si>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</si>
  <si>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</si>
  <si>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</si>
  <si>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</si>
  <si>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</si>
  <si>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</si>
  <si>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</si>
  <si>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</si>
  <si>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</si>
  <si>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</si>
  <si>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</si>
  <si>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</si>
  <si>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</si>
  <si>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</si>
  <si>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</si>
  <si>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</si>
  <si>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</si>
  <si>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</si>
  <si>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</si>
  <si>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</si>
  <si>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</si>
  <si>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</si>
  <si>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</si>
  <si>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</si>
  <si>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</si>
  <si>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</si>
  <si>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</si>
  <si>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</si>
  <si>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</si>
  <si>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</si>
  <si>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</si>
  <si>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</si>
  <si>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</si>
  <si>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</si>
  <si>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</si>
  <si>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</si>
  <si>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</si>
  <si>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</si>
  <si>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</si>
  <si>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</si>
  <si>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</si>
  <si>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</si>
  <si>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</si>
  <si>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</si>
  <si>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</si>
  <si>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</si>
  <si>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</si>
  <si>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</si>
  <si>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</si>
  <si>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</si>
  <si>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</si>
  <si>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</si>
  <si>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</si>
  <si>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</si>
  <si>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</si>
  <si>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</si>
  <si>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</si>
  <si>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</si>
  <si>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</si>
  <si>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</si>
  <si>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</si>
  <si>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</si>
  <si>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</si>
  <si>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</si>
  <si>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</si>
  <si>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</si>
  <si>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</si>
  <si>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</si>
  <si>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</si>
  <si>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</si>
  <si>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</si>
  <si>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</si>
  <si>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</si>
  <si>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</si>
  <si>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</si>
  <si>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</si>
  <si>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</si>
  <si>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</si>
  <si>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</si>
  <si>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</si>
  <si>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</si>
  <si>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</si>
  <si>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</si>
  <si>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</si>
  <si>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</si>
  <si>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</si>
  <si>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</si>
  <si>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</si>
  <si>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</si>
  <si>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</si>
  <si>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</si>
  <si>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</si>
  <si>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</si>
  <si>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</si>
  <si>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</si>
  <si>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</si>
  <si>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</si>
  <si>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</si>
  <si>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</si>
  <si>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</si>
  <si>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</si>
  <si>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</si>
  <si>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</si>
  <si>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</si>
  <si>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</si>
  <si>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</si>
  <si>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</si>
  <si>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</si>
  <si>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</si>
  <si>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</si>
  <si>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</si>
  <si>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</si>
  <si>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</si>
  <si>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</si>
  <si>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</si>
  <si>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</si>
  <si>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</si>
  <si>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</si>
  <si>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</si>
  <si>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</si>
  <si>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</si>
  <si>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</si>
  <si>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</si>
  <si>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</si>
  <si>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</si>
  <si>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</si>
  <si>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</si>
  <si>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</si>
  <si>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</si>
  <si>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</si>
  <si>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</si>
  <si>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</si>
  <si>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</si>
  <si>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</si>
  <si>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</si>
  <si>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</si>
  <si>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</si>
  <si>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</si>
  <si>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</si>
  <si>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</si>
  <si>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</si>
  <si>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</si>
  <si>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</si>
  <si>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</si>
  <si>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</si>
  <si>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</si>
  <si>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</si>
  <si>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</si>
  <si>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</si>
  <si>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</si>
  <si>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</si>
  <si>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</si>
  <si>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</si>
  <si>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</si>
  <si>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85202</t>
  </si>
  <si>
    <t>Domy pomocy społecznej</t>
  </si>
  <si>
    <t>Rehabilitacja zawodowa i społeczna osób niepełnosprawnych</t>
  </si>
  <si>
    <t>2820</t>
  </si>
  <si>
    <t>6330</t>
  </si>
  <si>
    <t>dotacje celowe otrzymane z bp na realizację inwestycji i zakupów inwestycyjnych własnych gmin</t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</si>
  <si>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</si>
  <si>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</si>
  <si>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</si>
  <si>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</si>
  <si>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</si>
  <si>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</si>
  <si>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</si>
  <si>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</si>
  <si>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</si>
  <si>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</si>
  <si>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</si>
  <si>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</si>
  <si>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</si>
  <si>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</si>
  <si>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</si>
  <si>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</si>
  <si>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</si>
  <si>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</si>
  <si>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</si>
  <si>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</si>
  <si>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</si>
  <si>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Plan 2016r.</t>
  </si>
  <si>
    <t>0660</t>
  </si>
  <si>
    <t>0670</t>
  </si>
  <si>
    <t>2510</t>
  </si>
  <si>
    <t>80148</t>
  </si>
  <si>
    <t>80149</t>
  </si>
  <si>
    <t>80150</t>
  </si>
  <si>
    <t>85201</t>
  </si>
  <si>
    <t>Placówki opiekuńczo-wychowawcze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</si>
  <si>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</si>
  <si>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</si>
  <si>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</si>
  <si>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</si>
  <si>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</si>
  <si>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</si>
  <si>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90008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</si>
  <si>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</si>
  <si>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</si>
  <si>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</si>
  <si>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Ochrona różnorodności biologicznej i krajobrazu</t>
  </si>
  <si>
    <t>85415</t>
  </si>
  <si>
    <t>Pomoc materialna dla uczniów</t>
  </si>
  <si>
    <t>stypendia dla uczniów</t>
  </si>
  <si>
    <t>85141</t>
  </si>
  <si>
    <t xml:space="preserve">zakup materiałów i wyposażenia </t>
  </si>
  <si>
    <r>
      <t xml:space="preserve">wydatki inwestycyjne jednostek budżetowych </t>
    </r>
    <r>
      <rPr>
        <b/>
        <sz val="8"/>
        <rFont val="Arial CE"/>
        <family val="0"/>
      </rPr>
      <t>(w tym fundusz sołecki 9.000,00 zł)</t>
    </r>
  </si>
  <si>
    <t>630</t>
  </si>
  <si>
    <t>TURYSTYKA</t>
  </si>
  <si>
    <t>63095</t>
  </si>
  <si>
    <r>
      <t xml:space="preserve">zakup materiałów i wyposażenia </t>
    </r>
    <r>
      <rPr>
        <b/>
        <sz val="8"/>
        <rFont val="Arial CE"/>
        <family val="0"/>
      </rPr>
      <t>(w tym fundusz sołecki 4.500,00 zł)</t>
    </r>
  </si>
  <si>
    <t>Ratownictwo medyczne</t>
  </si>
  <si>
    <t>0550</t>
  </si>
  <si>
    <t>wpływy z opłat z tytułu użytkowania wieczystego nieruchomości</t>
  </si>
  <si>
    <r>
      <t xml:space="preserve">zakup usług remontowych </t>
    </r>
    <r>
      <rPr>
        <b/>
        <sz val="8"/>
        <rFont val="Arial CE"/>
        <family val="0"/>
      </rPr>
      <t>(w tym fundusz sołecki 12.268,95 zł)</t>
    </r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</si>
  <si>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</si>
  <si>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</si>
  <si>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</si>
  <si>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</si>
  <si>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</si>
  <si>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</si>
  <si>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</si>
  <si>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</si>
  <si>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</si>
  <si>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</si>
  <si>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</si>
  <si>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</si>
  <si>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</si>
  <si>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</si>
  <si>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</si>
  <si>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</si>
  <si>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</si>
  <si>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Zmiany</t>
  </si>
  <si>
    <t>Plan po zmianach</t>
  </si>
  <si>
    <t>Uzasadnienie</t>
  </si>
  <si>
    <t>Załącznik Nr 1 do</t>
  </si>
  <si>
    <t>Załącznik Nr 2 do</t>
  </si>
  <si>
    <r>
      <t xml:space="preserve">zakup usług remontowych </t>
    </r>
    <r>
      <rPr>
        <b/>
        <sz val="8"/>
        <rFont val="Arial CE"/>
        <family val="0"/>
      </rPr>
      <t>(w tym fundusz sołecki 44.488,64 zł)</t>
    </r>
  </si>
  <si>
    <t>wydatki osobowe niezaliczone do wynagrodzeń (zad.zlec.)</t>
  </si>
  <si>
    <t>świadczenia społeczne (zad.zlec.)</t>
  </si>
  <si>
    <t>wynagrodzenia osobowe pracowników (zad.zlec.)</t>
  </si>
  <si>
    <t>dodatkowe wynagrodzenie roczne (zad.zlec.)</t>
  </si>
  <si>
    <t>składki na ubezpieczenia społeczne (zad.zlec.)</t>
  </si>
  <si>
    <t>wynagrodzenia bezosobowe (zad.zlec.)</t>
  </si>
  <si>
    <t>zakup materiałów i wyposażenia (zad.zlec.)</t>
  </si>
  <si>
    <t>zakup energii (zad.zlec.)</t>
  </si>
  <si>
    <t>zakup usług remontowych (zad.zlec.)</t>
  </si>
  <si>
    <t>zakup usług zdrowotnych (zad.zlec.)</t>
  </si>
  <si>
    <t>zakup usług pozostałych (zad.zlec.)</t>
  </si>
  <si>
    <t>opłaty za administrowanie i czynsze za budynki, lokale i pomieszczenia garażowe (zad.zlec.)</t>
  </si>
  <si>
    <t>podróże służbowe krajowe (zad.zlec.)</t>
  </si>
  <si>
    <t>różne opłaty i składki (zad.zlec.)</t>
  </si>
  <si>
    <t>odpisy na zakładowy fundusz świadczeń socjalnych (zad.zlec.)</t>
  </si>
  <si>
    <t>szkolenia pracowników (zad.zlec.)</t>
  </si>
  <si>
    <t>składki na ubezpieczenia zdrowotne (zad.zlec.)</t>
  </si>
  <si>
    <t>wydatki na zakupy inwestycyjne jednostek budżetowych (zad.zlec.)</t>
  </si>
  <si>
    <t>dotacja celowa otrzymana z tyt.pomocy finansowej udzielanej między jst na dofinansowanie własnych zadań inwestycjnych i zakupów inwestycyjnych</t>
  </si>
  <si>
    <t>Umowa nr 140/2016 z dnia 30.03.2016r. o pomocy finansowej na dofinansowanie przebudowy dróg dojazdowych do gruntów rolnych</t>
  </si>
  <si>
    <t>Dotacja celowa na prowadzenie stełego rejestru wyborców oraz zakup nowych urn wyborczych - pismo KBW Nr DPL 3101-7/16 z dnia 21.03.2016r.</t>
  </si>
  <si>
    <t>składki na fundusz pracy (zad.zlec.)</t>
  </si>
  <si>
    <t>opłaty z tyt.zakupu usług telekomunikacyjnych (zad.zlec.)</t>
  </si>
  <si>
    <t>środki wypracowane przez WTZ</t>
  </si>
  <si>
    <t>dotacja celowa na pomoc finansową udzielaną między jst na dofinansowanie własnych zadań bieżących</t>
  </si>
  <si>
    <t>Dotacja celowa na finansowanie Programu Rodzina 500 Plus - pismo Woj.Wielkop. Nr FB-I.3111.106.2016.4 z dnia 25.04.2016r.</t>
  </si>
  <si>
    <t>85211</t>
  </si>
  <si>
    <t>Dotacja celowa na realizację zadań związanych z KDR - pismo Woj.Wielkop. Nr FB-I.3111.95.2016.8 z dnia 22.04.2016r.</t>
  </si>
  <si>
    <t xml:space="preserve">zakup materiałów i wyposażenia - UG 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</si>
  <si>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</si>
  <si>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</si>
  <si>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dotacje celowe otrzymane z bp na inwestycje i zakupy inwestycyjne z zakresu administracji rządowej zlecone gminom, związane z realizacją świadczenia wychowawczego stanowiącego pomoc państwa w wychowywaniu dzieci</t>
  </si>
  <si>
    <t>Dotacja celowa na dofinansowanie zadań w zakresie wychowania przedszkolnego - pismo Woj.Wielkop. Nr FB-I.3111.111.2016.8 z dnia 29.04.2016r.</t>
  </si>
  <si>
    <t>90005</t>
  </si>
  <si>
    <t>Ochrona powietrza atmosferycznego i klimatu</t>
  </si>
  <si>
    <t>Środki z niewykorzystanych wydatków niewygasających</t>
  </si>
  <si>
    <t>6680</t>
  </si>
  <si>
    <t>środki na dofinansowanie własnych zadań bieżących gmin, powiatów, samorządów województw, pozyskane z innych źródeł</t>
  </si>
  <si>
    <t>Płatność z projektu POIS.09.03.00-00-149/13 pn. "Opracowanie Planu Gospodarki Niskoemisyjnej dla Gminy Duszniki"</t>
  </si>
  <si>
    <t>zwiększenie (dotyczy dróg gminnych)</t>
  </si>
  <si>
    <t>Dotacja celowa na podręczniki, materiały edukacyjne i ćwiczeniowe - pismo Woj.Wielkop. Nr FB-I.3111.118.2016.2 z dnia 12.07.2016r.</t>
  </si>
  <si>
    <t>zakup środków dydaktycznych i książek (zad.zlec.)</t>
  </si>
  <si>
    <t>subwencja oświatowa</t>
  </si>
  <si>
    <t>dotacja celowa otrzymana z tyt. pomocy finansowej udzielanej między jst na dofinansowanie własnych zadań bieżących</t>
  </si>
  <si>
    <t>Umowy z dnia 28.07.2016r. o pomocy finansowej na dofinansowanie zorganizowania dożynek powiatowo-gminnych</t>
  </si>
  <si>
    <t>wpłata środków finansowych z niewykorzystanych w terminie wydatków, które nie wygasają z upływem roku budżetowego</t>
  </si>
  <si>
    <t>odszkodowanie z zakł.ubezpieczeń</t>
  </si>
  <si>
    <r>
      <t xml:space="preserve">dotacja celowa z budżetu na finansowanie lub dofinansowanie zadań zleconych do realizacji stowarzyszeniom </t>
    </r>
    <r>
      <rPr>
        <b/>
        <sz val="8"/>
        <rFont val="Arial CE"/>
        <family val="0"/>
      </rPr>
      <t>(w tym fundusz sołecki 2.000,00 zł)</t>
    </r>
  </si>
  <si>
    <t>dotacje celowe otrzymane z bp na realizację zadań bieżących gmin  z zakresu edukacyjnej opieki wychowawczej finansowanych w całości przez bp w ramach programów rządowych</t>
  </si>
  <si>
    <t>3260</t>
  </si>
  <si>
    <t>inne formy pomocy dla uczniów</t>
  </si>
  <si>
    <t>Dotacja celowa na podręczniki, materiały edukacyjne i ćwiczeniowe - pismo Woj.Wielkop. Nr FB-I.3111.266.2016.8 z dnia 13.09.2016r.</t>
  </si>
  <si>
    <t>Dotacja celowa na podręczniki, materiały edukacyjne i ćwiczeniowe - pismo Woj.Wielkop. Nr FB-I.3111.118.2016.2 z dnia 13.09.2016r.</t>
  </si>
  <si>
    <t>Dotacja celowa na na zwrot części wydatków w ramach f.sołeckiego - pismo Woj.Wielkop. Nr FB-I.3111.235.2016.5 z dnia 25.08.2016r.</t>
  </si>
  <si>
    <t>Zakłady gospodarki mieszkaniowej</t>
  </si>
  <si>
    <r>
      <t xml:space="preserve">wydatki inwestycyjne jednostek budżetowych </t>
    </r>
    <r>
      <rPr>
        <b/>
        <sz val="9"/>
        <rFont val="Arial CE"/>
        <family val="0"/>
      </rPr>
      <t>(w tym fundusz sołecki 62.281,29 zł)</t>
    </r>
    <r>
      <rPr>
        <sz val="9"/>
        <rFont val="Arial CE"/>
        <family val="0"/>
      </rPr>
      <t xml:space="preserve"> </t>
    </r>
  </si>
  <si>
    <r>
      <t xml:space="preserve">zakup materiałów i wyposażenia </t>
    </r>
    <r>
      <rPr>
        <b/>
        <sz val="8"/>
        <rFont val="Arial CE"/>
        <family val="0"/>
      </rPr>
      <t>(w tym fundusz sołecki 0,00zł)</t>
    </r>
  </si>
  <si>
    <r>
      <t xml:space="preserve">zakup usług remontowych </t>
    </r>
    <r>
      <rPr>
        <b/>
        <sz val="8"/>
        <rFont val="Arial CE"/>
        <family val="0"/>
      </rPr>
      <t>(w tym fundusz sołecki 19.000,00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</si>
  <si>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</si>
  <si>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18.800,00 zł)</t>
    </r>
  </si>
  <si>
    <r>
      <t xml:space="preserve">zakup usług pozostałych </t>
    </r>
    <r>
      <rPr>
        <b/>
        <sz val="8"/>
        <rFont val="Arial CE"/>
        <family val="0"/>
      </rPr>
      <t>(w tym fundusz sołecki 32.207,20 zł)</t>
    </r>
  </si>
  <si>
    <r>
      <t xml:space="preserve">zakup usług remontowych </t>
    </r>
    <r>
      <rPr>
        <b/>
        <sz val="8"/>
        <rFont val="Arial CE"/>
        <family val="0"/>
      </rPr>
      <t>(w tym fundusz sołecki 9.763,56 zł)</t>
    </r>
  </si>
  <si>
    <r>
      <t xml:space="preserve">zakup materiałów i wyposażenia </t>
    </r>
    <r>
      <rPr>
        <b/>
        <sz val="8"/>
        <rFont val="Arial CE"/>
        <family val="0"/>
      </rPr>
      <t>(w tym fundusz sołecki 81.122,02 zł)</t>
    </r>
  </si>
  <si>
    <t>Dotacja celowa na dofinansowanie programu "Pomoc państwa w zakresie dożywiania" - pismo Woj.Wielkop. Nr FB-I.3111.256.2016.6 z dnia 19.09.2016r.</t>
  </si>
  <si>
    <t>Dotacja celowa na dofinansowanie Programu asystent rodziny i koordynator rodzinnej pieczy zastępczej na rok 2016 - pismo Woj.Wielkop. Nr FB-I.3111.239.2016.8 z dnia 21.09.2016r.</t>
  </si>
  <si>
    <t>Dotacja celowa na wypłatę zryczałtowanych dodatków energetycznych - pismo Woj.Wielkop. Nr FB-I.3111.297.2016.4 z dnia 4.10.2016r.</t>
  </si>
  <si>
    <t>wpłata OSP Podrzewie</t>
  </si>
  <si>
    <t>Dotacja celowa na opłacenie składek na ubez.zdrowotne - pismo Woj.Wielkop. Nr FB-I.3111.311.2016.8 z dnia 13.10.2016r.</t>
  </si>
  <si>
    <t>Dotacja celowa na zwrot części podatku akcyzowego za II okres płatniczy - pismo Woj.Wielkop. Nr FB-I.3111.333.2016.8 z dnia 20.10.2016r.</t>
  </si>
  <si>
    <t>Dotacja celowa na dofinansowanie zakupu podręczników i materiałów edukacyjnych dla uczniów "Wyprawka szkolna"- pismo Woj.Wielkop. Nr FB-I.3111.315.2016.8 z dnia 20.10.2016r.</t>
  </si>
  <si>
    <t>Dotacja celowa na dofinansowanie świadczeń pomocy materialnej o charakterze socjalnym - pismo Woj.Wielkop. Nr FB-I.3111.338.2016.5 z dnia 24.10.2016r.</t>
  </si>
  <si>
    <t>4560</t>
  </si>
  <si>
    <t>odsetki od dotacji oraz platności: wykorzystanych niezgodnie z przeznaczeniem lub wykorzystanych z naruszeniem procedur, o których mowa w art. 184 ustawy, pobranych nienaleznie lub w nadmiernej wysokości</t>
  </si>
  <si>
    <t>odsetki naliczone od kwoty dotacji podlegającej zwrotowi do budżetu państwa</t>
  </si>
  <si>
    <t>6660</t>
  </si>
  <si>
    <t>zwrot dotacji oraz platności, w tym wykorzystanych niezgodnie z przeznaczeniem lub wykorzystanych z naruszeniem procedur, o których mowa w art. 184 ustawy, pobranych nienaleznie lub w nadmiernej wysokości, dotyczące wydatków majątkowych</t>
  </si>
  <si>
    <t>dotacja podlegająca zwrotowi do budżetu państwa</t>
  </si>
  <si>
    <t>Załącznik Nr 3 do</t>
  </si>
  <si>
    <t>I. Dochody i wydatki związane z realizacją zadań z zakresu administracji rządowej zleconych gminie i innych zadań zleconych odrębnymi ustawami w 2016r.</t>
  </si>
  <si>
    <t>Dotacje na zadania zlecone</t>
  </si>
  <si>
    <t>Nazwa</t>
  </si>
  <si>
    <t>2010</t>
  </si>
  <si>
    <t>dotacje celowe otrzymane z budżetu państwa na realizację zadań bieżących z zakresu administracji rządowej oraz innych zadań zleconych gminom ustawami</t>
  </si>
  <si>
    <t>Urzędy wojewódzkie</t>
  </si>
  <si>
    <t>2060</t>
  </si>
  <si>
    <t>6340</t>
  </si>
  <si>
    <t>dotacje celowe otrzymane z budżetu państwa na realizację zadań bieżących z zakresu administracji rządowej oraz innych zadań zleconych gminom ustawami - KDR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</si>
  <si>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</si>
  <si>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</si>
  <si>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</si>
  <si>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</si>
  <si>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</si>
  <si>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świadczenia społeczne </t>
  </si>
  <si>
    <t>składki na ubezpieczenia zdrowotne</t>
  </si>
  <si>
    <t>zakup materiałów i wyposażenia - KDR</t>
  </si>
  <si>
    <t>II. Dochody budżetu państwa związane z realizacją zadań zleconych jednostkom samorządu terytorialnegoz w 2016r.</t>
  </si>
  <si>
    <t>0980</t>
  </si>
  <si>
    <t>wpływy z tytułu zwrotów wypłaconych świadczeń z funduszu alimentacyjnego</t>
  </si>
  <si>
    <t>Dotacja celowa na finansowanie Programu Rodzina 500 Plus - pismo Woj.Wielkop. Nr FB-I.3111.352.2016.4 z dnia 28.10.2016r.</t>
  </si>
  <si>
    <t>Dotacja celowa na wypłatę dodatków dla pracowników socjalnych realizujących pracę socjalną -pismo Wojewody Wielkopolskiego Nr FB-I.3111.322.2016.2 z dnia 2.11.2016r.</t>
  </si>
  <si>
    <t>Uzupełnienie dotacji celowej - pismo Woj.Wielkop. Nr FB-I.3111.309.2016.5 z dnia 3.11.2016r.</t>
  </si>
  <si>
    <t>Dotacja celowa na opłacenie składek na ubez.zdrowotne - pismo Woj.Wielkop. Nr FB-I.3111.363.2016.4 z dnia 14.11.2016r.</t>
  </si>
  <si>
    <t>Dotacja celowa na wypłatę zasiłków okresowych - pismo Woj.Wielkop. Nr FB-I.3111.389.2016.4 z dnia 30.11.2016r.</t>
  </si>
  <si>
    <t>Dotacja celowa na wypłatę zasiłków stałych - pismo Woj.Wielkop. Nr FB-I.3111.390.2016.2 z dnia 30.11.2016r.</t>
  </si>
  <si>
    <t>Dotacja celowa na realizację świadczeń rodzinnych - pismo Woj.Wielkop. Nr FB-I.3111.394.2016.8 z dnia 5.12.2016r.</t>
  </si>
  <si>
    <t>Uchwały Rady Gminy Duszniki Nr ………….</t>
  </si>
  <si>
    <t>z dnia 28 grudnia 2016r.</t>
  </si>
  <si>
    <t>Dochody budżetu gminy na 2016r. - XVIII zmiana</t>
  </si>
  <si>
    <t>Wydatki budżetu gminy na 2016r. - XVIII zmiana</t>
  </si>
  <si>
    <t>zwiększenie</t>
  </si>
  <si>
    <t>przesunięcie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</si>
</sst>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  <numFmt numFmtId="170" formatCode="[$-415]d\ mmmm\ yyyy"/>
    <numFmt numFmtId="171" formatCode="#,##0.0\ &quot;zł&quot;"/>
  </numFmts>
  <fonts count="100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8"/>
      <color indexed="12"/>
      <name val="Arial CE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i/>
      <sz val="11"/>
      <color indexed="17"/>
      <name val="Arial CE"/>
      <family val="0"/>
    </font>
    <font>
      <i/>
      <sz val="11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i/>
      <sz val="10"/>
      <color rgb="FF00B050"/>
      <name val="Arial CE"/>
      <family val="0"/>
    </font>
    <font>
      <b/>
      <i/>
      <sz val="9"/>
      <color rgb="FF00B050"/>
      <name val="Arial"/>
      <family val="2"/>
    </font>
    <font>
      <i/>
      <sz val="11"/>
      <color rgb="FF00B050"/>
      <name val="Arial CE"/>
      <family val="0"/>
    </font>
    <font>
      <i/>
      <sz val="11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77" fillId="27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6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7" fontId="20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8" fontId="20" fillId="0" borderId="11" xfId="0" applyNumberFormat="1" applyFont="1" applyBorder="1" applyAlignment="1">
      <alignment horizontal="center" vertical="center"/>
    </xf>
    <xf numFmtId="8" fontId="22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0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horizontal="center" vertical="center" wrapText="1"/>
    </xf>
    <xf numFmtId="8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8" fontId="11" fillId="0" borderId="2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0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0" fontId="83" fillId="0" borderId="22" xfId="0" applyFont="1" applyBorder="1" applyAlignment="1" quotePrefix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3" fillId="0" borderId="22" xfId="0" applyFont="1" applyBorder="1" applyAlignment="1">
      <alignment vertical="center"/>
    </xf>
    <xf numFmtId="0" fontId="83" fillId="0" borderId="22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3" fillId="0" borderId="22" xfId="0" applyFont="1" applyBorder="1" applyAlignment="1">
      <alignment vertical="center" wrapText="1"/>
    </xf>
    <xf numFmtId="0" fontId="83" fillId="0" borderId="11" xfId="0" applyFont="1" applyBorder="1" applyAlignment="1">
      <alignment vertical="center" wrapText="1"/>
    </xf>
    <xf numFmtId="0" fontId="85" fillId="0" borderId="11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86" fillId="0" borderId="11" xfId="0" applyFont="1" applyBorder="1" applyAlignment="1" quotePrefix="1">
      <alignment horizontal="center" vertical="center"/>
    </xf>
    <xf numFmtId="0" fontId="83" fillId="0" borderId="11" xfId="0" applyFont="1" applyBorder="1" applyAlignment="1">
      <alignment horizontal="left" vertical="center" wrapText="1"/>
    </xf>
    <xf numFmtId="0" fontId="83" fillId="0" borderId="11" xfId="0" applyFont="1" applyFill="1" applyBorder="1" applyAlignment="1">
      <alignment vertical="center" wrapText="1"/>
    </xf>
    <xf numFmtId="0" fontId="83" fillId="0" borderId="24" xfId="0" applyFont="1" applyBorder="1" applyAlignment="1">
      <alignment horizontal="left" vertical="center" wrapText="1"/>
    </xf>
    <xf numFmtId="49" fontId="83" fillId="0" borderId="22" xfId="0" applyNumberFormat="1" applyFont="1" applyBorder="1" applyAlignment="1">
      <alignment horizontal="center" vertical="center"/>
    </xf>
    <xf numFmtId="8" fontId="83" fillId="0" borderId="22" xfId="0" applyNumberFormat="1" applyFont="1" applyBorder="1" applyAlignment="1">
      <alignment horizontal="center" vertical="center"/>
    </xf>
    <xf numFmtId="0" fontId="83" fillId="0" borderId="22" xfId="0" applyFont="1" applyBorder="1" applyAlignment="1">
      <alignment horizontal="left" vertical="center" wrapText="1"/>
    </xf>
    <xf numFmtId="0" fontId="87" fillId="0" borderId="25" xfId="0" applyFont="1" applyBorder="1" applyAlignment="1" quotePrefix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14" xfId="0" applyFont="1" applyBorder="1" applyAlignment="1">
      <alignment vertical="center"/>
    </xf>
    <xf numFmtId="0" fontId="87" fillId="0" borderId="25" xfId="0" applyFont="1" applyBorder="1" applyAlignment="1">
      <alignment horizontal="center" vertical="center"/>
    </xf>
    <xf numFmtId="0" fontId="87" fillId="0" borderId="14" xfId="0" applyFont="1" applyBorder="1" applyAlignment="1">
      <alignment vertical="center" wrapText="1"/>
    </xf>
    <xf numFmtId="0" fontId="87" fillId="0" borderId="25" xfId="0" applyFont="1" applyBorder="1" applyAlignment="1">
      <alignment horizontal="center"/>
    </xf>
    <xf numFmtId="49" fontId="87" fillId="0" borderId="25" xfId="0" applyNumberFormat="1" applyFont="1" applyBorder="1" applyAlignment="1">
      <alignment horizontal="center" vertical="center" wrapText="1"/>
    </xf>
    <xf numFmtId="49" fontId="87" fillId="0" borderId="14" xfId="0" applyNumberFormat="1" applyFont="1" applyBorder="1" applyAlignment="1">
      <alignment horizontal="center" vertical="center" wrapText="1"/>
    </xf>
    <xf numFmtId="49" fontId="87" fillId="0" borderId="26" xfId="0" applyNumberFormat="1" applyFont="1" applyBorder="1" applyAlignment="1">
      <alignment horizontal="center" vertical="center" wrapText="1"/>
    </xf>
    <xf numFmtId="49" fontId="87" fillId="0" borderId="14" xfId="0" applyNumberFormat="1" applyFont="1" applyBorder="1" applyAlignment="1">
      <alignment horizontal="center" vertical="center" wrapText="1"/>
    </xf>
    <xf numFmtId="7" fontId="87" fillId="0" borderId="14" xfId="0" applyNumberFormat="1" applyFont="1" applyBorder="1" applyAlignment="1">
      <alignment vertical="center" wrapText="1"/>
    </xf>
    <xf numFmtId="0" fontId="88" fillId="0" borderId="26" xfId="0" applyFont="1" applyBorder="1" applyAlignment="1">
      <alignment vertical="center"/>
    </xf>
    <xf numFmtId="0" fontId="89" fillId="0" borderId="27" xfId="0" applyFont="1" applyBorder="1" applyAlignment="1">
      <alignment vertical="center"/>
    </xf>
    <xf numFmtId="49" fontId="87" fillId="0" borderId="25" xfId="0" applyNumberFormat="1" applyFont="1" applyBorder="1" applyAlignment="1">
      <alignment horizontal="center" vertical="center" wrapText="1"/>
    </xf>
    <xf numFmtId="49" fontId="87" fillId="0" borderId="26" xfId="0" applyNumberFormat="1" applyFont="1" applyBorder="1" applyAlignment="1">
      <alignment horizontal="center" vertical="center" wrapText="1"/>
    </xf>
    <xf numFmtId="49" fontId="87" fillId="0" borderId="25" xfId="0" applyNumberFormat="1" applyFont="1" applyBorder="1" applyAlignment="1">
      <alignment horizontal="center" vertical="center"/>
    </xf>
    <xf numFmtId="49" fontId="90" fillId="0" borderId="14" xfId="0" applyNumberFormat="1" applyFont="1" applyBorder="1" applyAlignment="1">
      <alignment horizontal="center" vertical="center"/>
    </xf>
    <xf numFmtId="0" fontId="87" fillId="0" borderId="14" xfId="0" applyFont="1" applyBorder="1" applyAlignment="1">
      <alignment horizontal="left" vertical="center" wrapText="1"/>
    </xf>
    <xf numFmtId="0" fontId="91" fillId="0" borderId="27" xfId="0" applyNumberFormat="1" applyFont="1" applyBorder="1" applyAlignment="1">
      <alignment horizontal="center" vertical="center" wrapText="1"/>
    </xf>
    <xf numFmtId="0" fontId="91" fillId="0" borderId="13" xfId="0" applyNumberFormat="1" applyFont="1" applyBorder="1" applyAlignment="1">
      <alignment horizontal="center" vertical="center" wrapText="1"/>
    </xf>
    <xf numFmtId="7" fontId="91" fillId="0" borderId="13" xfId="0" applyNumberFormat="1" applyFont="1" applyBorder="1" applyAlignment="1">
      <alignment horizontal="center" vertical="center" wrapText="1"/>
    </xf>
    <xf numFmtId="0" fontId="91" fillId="0" borderId="26" xfId="0" applyNumberFormat="1" applyFont="1" applyBorder="1" applyAlignment="1">
      <alignment horizontal="left" vertical="center" wrapText="1"/>
    </xf>
    <xf numFmtId="49" fontId="83" fillId="0" borderId="22" xfId="0" applyNumberFormat="1" applyFont="1" applyBorder="1" applyAlignment="1">
      <alignment horizontal="center" vertical="center" wrapText="1"/>
    </xf>
    <xf numFmtId="8" fontId="83" fillId="0" borderId="22" xfId="0" applyNumberFormat="1" applyFont="1" applyBorder="1" applyAlignment="1" quotePrefix="1">
      <alignment horizontal="center" vertical="center"/>
    </xf>
    <xf numFmtId="8" fontId="83" fillId="0" borderId="11" xfId="0" applyNumberFormat="1" applyFont="1" applyBorder="1" applyAlignment="1">
      <alignment horizontal="center" vertical="center"/>
    </xf>
    <xf numFmtId="49" fontId="83" fillId="0" borderId="11" xfId="0" applyNumberFormat="1" applyFont="1" applyBorder="1" applyAlignment="1">
      <alignment horizontal="center" vertical="center"/>
    </xf>
    <xf numFmtId="49" fontId="83" fillId="0" borderId="11" xfId="0" applyNumberFormat="1" applyFont="1" applyBorder="1" applyAlignment="1" quotePrefix="1">
      <alignment horizontal="center" vertical="center"/>
    </xf>
    <xf numFmtId="165" fontId="86" fillId="0" borderId="11" xfId="0" applyNumberFormat="1" applyFont="1" applyBorder="1" applyAlignment="1">
      <alignment horizontal="center" vertical="center"/>
    </xf>
    <xf numFmtId="0" fontId="83" fillId="0" borderId="22" xfId="0" applyNumberFormat="1" applyFont="1" applyBorder="1" applyAlignment="1">
      <alignment horizontal="center" vertical="center"/>
    </xf>
    <xf numFmtId="8" fontId="86" fillId="0" borderId="11" xfId="0" applyNumberFormat="1" applyFont="1" applyBorder="1" applyAlignment="1">
      <alignment horizontal="center" vertical="center"/>
    </xf>
    <xf numFmtId="49" fontId="83" fillId="0" borderId="17" xfId="0" applyNumberFormat="1" applyFont="1" applyBorder="1" applyAlignment="1">
      <alignment horizontal="center" vertical="center"/>
    </xf>
    <xf numFmtId="8" fontId="83" fillId="0" borderId="17" xfId="0" applyNumberFormat="1" applyFont="1" applyBorder="1" applyAlignment="1">
      <alignment horizontal="center" vertical="center"/>
    </xf>
    <xf numFmtId="0" fontId="83" fillId="0" borderId="17" xfId="0" applyFont="1" applyBorder="1" applyAlignment="1">
      <alignment horizontal="left" vertical="center" wrapText="1"/>
    </xf>
    <xf numFmtId="8" fontId="92" fillId="0" borderId="22" xfId="0" applyNumberFormat="1" applyFont="1" applyBorder="1" applyAlignment="1">
      <alignment horizontal="center" vertical="center"/>
    </xf>
    <xf numFmtId="8" fontId="86" fillId="0" borderId="28" xfId="0" applyNumberFormat="1" applyFont="1" applyBorder="1" applyAlignment="1">
      <alignment horizontal="center" vertical="center"/>
    </xf>
    <xf numFmtId="8" fontId="83" fillId="0" borderId="11" xfId="0" applyNumberFormat="1" applyFont="1" applyFill="1" applyBorder="1" applyAlignment="1">
      <alignment horizontal="center" vertical="center"/>
    </xf>
    <xf numFmtId="49" fontId="87" fillId="0" borderId="29" xfId="0" applyNumberFormat="1" applyFont="1" applyBorder="1" applyAlignment="1">
      <alignment horizontal="center" vertical="center" wrapText="1"/>
    </xf>
    <xf numFmtId="49" fontId="87" fillId="0" borderId="20" xfId="0" applyNumberFormat="1" applyFont="1" applyBorder="1" applyAlignment="1">
      <alignment horizontal="center" vertical="center" wrapText="1"/>
    </xf>
    <xf numFmtId="49" fontId="87" fillId="0" borderId="11" xfId="0" applyNumberFormat="1" applyFont="1" applyBorder="1" applyAlignment="1">
      <alignment horizontal="center" vertical="center" wrapText="1"/>
    </xf>
    <xf numFmtId="49" fontId="87" fillId="0" borderId="30" xfId="0" applyNumberFormat="1" applyFont="1" applyBorder="1" applyAlignment="1">
      <alignment horizontal="center" vertical="center" wrapText="1"/>
    </xf>
    <xf numFmtId="7" fontId="87" fillId="0" borderId="26" xfId="0" applyNumberFormat="1" applyFont="1" applyBorder="1" applyAlignment="1">
      <alignment vertical="center" wrapText="1"/>
    </xf>
    <xf numFmtId="49" fontId="92" fillId="0" borderId="22" xfId="0" applyNumberFormat="1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/>
    </xf>
    <xf numFmtId="8" fontId="83" fillId="0" borderId="24" xfId="0" applyNumberFormat="1" applyFont="1" applyBorder="1" applyAlignment="1">
      <alignment horizontal="center" vertical="center"/>
    </xf>
    <xf numFmtId="49" fontId="83" fillId="0" borderId="24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8" fontId="1" fillId="0" borderId="31" xfId="0" applyNumberFormat="1" applyFont="1" applyBorder="1" applyAlignment="1">
      <alignment horizontal="center" vertical="center"/>
    </xf>
    <xf numFmtId="49" fontId="87" fillId="0" borderId="29" xfId="0" applyNumberFormat="1" applyFont="1" applyBorder="1" applyAlignment="1">
      <alignment horizontal="center" vertical="center"/>
    </xf>
    <xf numFmtId="49" fontId="87" fillId="0" borderId="20" xfId="0" applyNumberFormat="1" applyFont="1" applyBorder="1" applyAlignment="1">
      <alignment horizontal="center" vertical="center"/>
    </xf>
    <xf numFmtId="49" fontId="90" fillId="0" borderId="11" xfId="0" applyNumberFormat="1" applyFont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 wrapText="1"/>
    </xf>
    <xf numFmtId="0" fontId="93" fillId="0" borderId="22" xfId="0" applyFont="1" applyFill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/>
    </xf>
    <xf numFmtId="8" fontId="86" fillId="0" borderId="2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49" fontId="87" fillId="0" borderId="18" xfId="0" applyNumberFormat="1" applyFont="1" applyBorder="1" applyAlignment="1">
      <alignment horizontal="center" vertical="center" wrapText="1"/>
    </xf>
    <xf numFmtId="49" fontId="87" fillId="0" borderId="22" xfId="0" applyNumberFormat="1" applyFont="1" applyBorder="1" applyAlignment="1">
      <alignment horizontal="center" vertical="center" wrapText="1"/>
    </xf>
    <xf numFmtId="49" fontId="87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92" fillId="0" borderId="11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8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7" fontId="87" fillId="0" borderId="14" xfId="0" applyNumberFormat="1" applyFont="1" applyFill="1" applyBorder="1" applyAlignment="1">
      <alignment vertical="center" wrapText="1"/>
    </xf>
    <xf numFmtId="8" fontId="1" fillId="0" borderId="11" xfId="0" applyNumberFormat="1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vertical="center" wrapText="1"/>
    </xf>
    <xf numFmtId="0" fontId="83" fillId="0" borderId="22" xfId="0" applyFont="1" applyFill="1" applyBorder="1" applyAlignment="1">
      <alignment horizontal="left" vertical="center" wrapText="1"/>
    </xf>
    <xf numFmtId="0" fontId="83" fillId="0" borderId="11" xfId="0" applyFont="1" applyFill="1" applyBorder="1" applyAlignment="1">
      <alignment vertical="center" wrapText="1"/>
    </xf>
    <xf numFmtId="7" fontId="87" fillId="0" borderId="14" xfId="0" applyNumberFormat="1" applyFont="1" applyFill="1" applyBorder="1" applyAlignment="1">
      <alignment vertical="center" wrapText="1"/>
    </xf>
    <xf numFmtId="0" fontId="83" fillId="0" borderId="22" xfId="0" applyFont="1" applyFill="1" applyBorder="1" applyAlignment="1">
      <alignment horizontal="left" vertical="center" wrapText="1"/>
    </xf>
    <xf numFmtId="7" fontId="83" fillId="0" borderId="22" xfId="0" applyNumberFormat="1" applyFont="1" applyFill="1" applyBorder="1" applyAlignment="1">
      <alignment vertical="center" wrapText="1"/>
    </xf>
    <xf numFmtId="0" fontId="83" fillId="0" borderId="1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87" fillId="0" borderId="14" xfId="0" applyFont="1" applyFill="1" applyBorder="1" applyAlignment="1">
      <alignment vertical="center"/>
    </xf>
    <xf numFmtId="0" fontId="83" fillId="0" borderId="2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83" fillId="0" borderId="2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87" fillId="0" borderId="30" xfId="0" applyNumberFormat="1" applyFont="1" applyBorder="1" applyAlignment="1">
      <alignment vertical="center"/>
    </xf>
    <xf numFmtId="164" fontId="83" fillId="0" borderId="33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vertical="center"/>
    </xf>
    <xf numFmtId="164" fontId="1" fillId="0" borderId="35" xfId="0" applyNumberFormat="1" applyFont="1" applyFill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164" fontId="83" fillId="0" borderId="35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164" fontId="84" fillId="0" borderId="35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vertical="center"/>
    </xf>
    <xf numFmtId="164" fontId="83" fillId="0" borderId="34" xfId="0" applyNumberFormat="1" applyFont="1" applyBorder="1" applyAlignment="1">
      <alignment vertical="center"/>
    </xf>
    <xf numFmtId="164" fontId="83" fillId="0" borderId="35" xfId="0" applyNumberFormat="1" applyFont="1" applyBorder="1" applyAlignment="1">
      <alignment vertical="center"/>
    </xf>
    <xf numFmtId="7" fontId="87" fillId="0" borderId="30" xfId="0" applyNumberFormat="1" applyFont="1" applyFill="1" applyBorder="1" applyAlignment="1">
      <alignment horizontal="right" vertical="center"/>
    </xf>
    <xf numFmtId="164" fontId="87" fillId="0" borderId="30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94" fillId="0" borderId="30" xfId="0" applyNumberFormat="1" applyFont="1" applyBorder="1" applyAlignment="1">
      <alignment vertical="center"/>
    </xf>
    <xf numFmtId="164" fontId="93" fillId="0" borderId="33" xfId="0" applyNumberFormat="1" applyFont="1" applyBorder="1" applyAlignment="1">
      <alignment vertical="center"/>
    </xf>
    <xf numFmtId="164" fontId="23" fillId="0" borderId="35" xfId="0" applyNumberFormat="1" applyFont="1" applyBorder="1" applyAlignment="1">
      <alignment vertical="center"/>
    </xf>
    <xf numFmtId="164" fontId="94" fillId="0" borderId="30" xfId="0" applyNumberFormat="1" applyFont="1" applyBorder="1" applyAlignment="1">
      <alignment vertical="center"/>
    </xf>
    <xf numFmtId="164" fontId="93" fillId="0" borderId="33" xfId="0" applyNumberFormat="1" applyFont="1" applyBorder="1" applyAlignment="1">
      <alignment vertical="center"/>
    </xf>
    <xf numFmtId="164" fontId="23" fillId="0" borderId="33" xfId="0" applyNumberFormat="1" applyFont="1" applyBorder="1" applyAlignment="1">
      <alignment vertical="center"/>
    </xf>
    <xf numFmtId="164" fontId="23" fillId="0" borderId="34" xfId="0" applyNumberFormat="1" applyFont="1" applyFill="1" applyBorder="1" applyAlignment="1">
      <alignment vertical="center"/>
    </xf>
    <xf numFmtId="164" fontId="7" fillId="0" borderId="34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 quotePrefix="1">
      <alignment horizontal="right" vertical="center"/>
    </xf>
    <xf numFmtId="164" fontId="14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0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93" fillId="0" borderId="22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164" fontId="23" fillId="0" borderId="34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7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23" xfId="0" applyFont="1" applyBorder="1" applyAlignment="1">
      <alignment wrapText="1"/>
    </xf>
    <xf numFmtId="0" fontId="1" fillId="0" borderId="38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38" xfId="0" applyFont="1" applyBorder="1" applyAlignment="1">
      <alignment/>
    </xf>
    <xf numFmtId="0" fontId="9" fillId="0" borderId="39" xfId="0" applyNumberFormat="1" applyFont="1" applyFill="1" applyBorder="1" applyAlignment="1">
      <alignment horizontal="center" vertical="center"/>
    </xf>
    <xf numFmtId="7" fontId="87" fillId="0" borderId="30" xfId="0" applyNumberFormat="1" applyFont="1" applyBorder="1" applyAlignment="1">
      <alignment vertical="center" wrapText="1"/>
    </xf>
    <xf numFmtId="7" fontId="83" fillId="0" borderId="35" xfId="0" applyNumberFormat="1" applyFont="1" applyBorder="1" applyAlignment="1">
      <alignment horizontal="right" vertical="center"/>
    </xf>
    <xf numFmtId="7" fontId="1" fillId="0" borderId="35" xfId="0" applyNumberFormat="1" applyFont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/>
    </xf>
    <xf numFmtId="7" fontId="83" fillId="0" borderId="35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6" xfId="0" applyNumberFormat="1" applyFont="1" applyFill="1" applyBorder="1" applyAlignment="1">
      <alignment horizontal="right" vertical="center"/>
    </xf>
    <xf numFmtId="7" fontId="87" fillId="0" borderId="30" xfId="0" applyNumberFormat="1" applyFont="1" applyFill="1" applyBorder="1" applyAlignment="1">
      <alignment vertical="center" wrapText="1"/>
    </xf>
    <xf numFmtId="7" fontId="83" fillId="0" borderId="33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/>
    </xf>
    <xf numFmtId="7" fontId="83" fillId="0" borderId="40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 wrapText="1"/>
    </xf>
    <xf numFmtId="7" fontId="1" fillId="0" borderId="34" xfId="0" applyNumberFormat="1" applyFont="1" applyFill="1" applyBorder="1" applyAlignment="1">
      <alignment horizontal="right" vertical="center" wrapText="1"/>
    </xf>
    <xf numFmtId="7" fontId="1" fillId="0" borderId="33" xfId="0" applyNumberFormat="1" applyFont="1" applyFill="1" applyBorder="1" applyAlignment="1">
      <alignment horizontal="right" vertical="center"/>
    </xf>
    <xf numFmtId="7" fontId="1" fillId="0" borderId="41" xfId="0" applyNumberFormat="1" applyFont="1" applyFill="1" applyBorder="1" applyAlignment="1">
      <alignment horizontal="right" vertical="center"/>
    </xf>
    <xf numFmtId="164" fontId="23" fillId="0" borderId="35" xfId="0" applyNumberFormat="1" applyFont="1" applyFill="1" applyBorder="1" applyAlignment="1">
      <alignment vertical="center"/>
    </xf>
    <xf numFmtId="7" fontId="83" fillId="0" borderId="36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83" fillId="0" borderId="40" xfId="0" applyNumberFormat="1" applyFont="1" applyFill="1" applyBorder="1" applyAlignment="1">
      <alignment vertical="center" wrapText="1"/>
    </xf>
    <xf numFmtId="7" fontId="83" fillId="0" borderId="33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91" fillId="0" borderId="3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7" fontId="3" fillId="33" borderId="30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7" fontId="23" fillId="0" borderId="11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7" fontId="83" fillId="0" borderId="33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3" fillId="0" borderId="10" xfId="0" applyNumberFormat="1" applyFont="1" applyBorder="1" applyAlignment="1">
      <alignment vertical="center"/>
    </xf>
    <xf numFmtId="0" fontId="28" fillId="0" borderId="38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1" xfId="0" applyBorder="1" applyAlignment="1">
      <alignment vertical="center"/>
    </xf>
    <xf numFmtId="7" fontId="23" fillId="0" borderId="31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8" fontId="96" fillId="0" borderId="22" xfId="0" applyNumberFormat="1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83" fillId="0" borderId="24" xfId="0" applyFont="1" applyBorder="1" applyAlignment="1">
      <alignment vertical="center" wrapText="1"/>
    </xf>
    <xf numFmtId="49" fontId="87" fillId="0" borderId="15" xfId="0" applyNumberFormat="1" applyFont="1" applyBorder="1" applyAlignment="1">
      <alignment horizontal="center" vertical="center" wrapText="1"/>
    </xf>
    <xf numFmtId="49" fontId="83" fillId="0" borderId="16" xfId="0" applyNumberFormat="1" applyFont="1" applyBorder="1" applyAlignment="1">
      <alignment horizontal="center" vertical="center"/>
    </xf>
    <xf numFmtId="49" fontId="87" fillId="0" borderId="16" xfId="0" applyNumberFormat="1" applyFont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left" vertical="center" wrapText="1"/>
    </xf>
    <xf numFmtId="7" fontId="83" fillId="0" borderId="39" xfId="0" applyNumberFormat="1" applyFont="1" applyFill="1" applyBorder="1" applyAlignment="1">
      <alignment vertical="center" wrapText="1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7" fontId="1" fillId="0" borderId="46" xfId="0" applyNumberFormat="1" applyFont="1" applyFill="1" applyBorder="1" applyAlignment="1">
      <alignment horizontal="right" vertical="center"/>
    </xf>
    <xf numFmtId="49" fontId="83" fillId="0" borderId="24" xfId="0" applyNumberFormat="1" applyFont="1" applyBorder="1" applyAlignment="1">
      <alignment horizontal="center" vertical="center" wrapText="1"/>
    </xf>
    <xf numFmtId="49" fontId="87" fillId="0" borderId="24" xfId="0" applyNumberFormat="1" applyFont="1" applyBorder="1" applyAlignment="1">
      <alignment horizontal="center" vertical="center" wrapText="1"/>
    </xf>
    <xf numFmtId="0" fontId="83" fillId="0" borderId="24" xfId="0" applyFont="1" applyBorder="1" applyAlignment="1">
      <alignment vertical="center"/>
    </xf>
    <xf numFmtId="0" fontId="93" fillId="0" borderId="24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49" fontId="92" fillId="0" borderId="24" xfId="0" applyNumberFormat="1" applyFont="1" applyBorder="1" applyAlignment="1">
      <alignment horizontal="center" vertical="center" wrapText="1"/>
    </xf>
    <xf numFmtId="7" fontId="83" fillId="0" borderId="24" xfId="0" applyNumberFormat="1" applyFont="1" applyBorder="1" applyAlignment="1">
      <alignment vertical="center" wrapText="1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7" fontId="1" fillId="0" borderId="48" xfId="0" applyNumberFormat="1" applyFont="1" applyBorder="1" applyAlignment="1">
      <alignment horizontal="right" vertical="center"/>
    </xf>
    <xf numFmtId="49" fontId="0" fillId="0" borderId="31" xfId="0" applyNumberFormat="1" applyBorder="1" applyAlignment="1">
      <alignment vertical="center"/>
    </xf>
    <xf numFmtId="49" fontId="0" fillId="0" borderId="43" xfId="0" applyNumberFormat="1" applyBorder="1" applyAlignment="1">
      <alignment vertical="center"/>
    </xf>
    <xf numFmtId="8" fontId="92" fillId="0" borderId="11" xfId="0" applyNumberFormat="1" applyFont="1" applyBorder="1" applyAlignment="1">
      <alignment horizontal="center" vertical="center"/>
    </xf>
    <xf numFmtId="7" fontId="83" fillId="0" borderId="35" xfId="0" applyNumberFormat="1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83" fillId="0" borderId="24" xfId="0" applyFont="1" applyFill="1" applyBorder="1" applyAlignment="1">
      <alignment vertical="center" wrapText="1"/>
    </xf>
    <xf numFmtId="164" fontId="83" fillId="0" borderId="40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164" fontId="23" fillId="0" borderId="11" xfId="0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0" borderId="31" xfId="0" applyNumberFormat="1" applyFont="1" applyBorder="1" applyAlignment="1">
      <alignment vertical="center"/>
    </xf>
    <xf numFmtId="7" fontId="23" fillId="0" borderId="35" xfId="0" applyNumberFormat="1" applyFont="1" applyBorder="1" applyAlignment="1">
      <alignment vertical="center"/>
    </xf>
    <xf numFmtId="164" fontId="23" fillId="0" borderId="35" xfId="0" applyNumberFormat="1" applyFont="1" applyBorder="1" applyAlignment="1">
      <alignment vertical="center"/>
    </xf>
    <xf numFmtId="164" fontId="89" fillId="0" borderId="30" xfId="0" applyNumberFormat="1" applyFont="1" applyBorder="1" applyAlignment="1">
      <alignment vertical="center"/>
    </xf>
    <xf numFmtId="0" fontId="12" fillId="0" borderId="23" xfId="0" applyFont="1" applyFill="1" applyBorder="1" applyAlignment="1">
      <alignment vertical="center" wrapText="1"/>
    </xf>
    <xf numFmtId="0" fontId="31" fillId="0" borderId="23" xfId="0" applyFont="1" applyBorder="1" applyAlignment="1">
      <alignment vertical="center"/>
    </xf>
    <xf numFmtId="0" fontId="12" fillId="0" borderId="22" xfId="0" applyFont="1" applyBorder="1" applyAlignment="1">
      <alignment horizontal="left" vertical="center" wrapText="1"/>
    </xf>
    <xf numFmtId="164" fontId="23" fillId="0" borderId="11" xfId="0" applyNumberFormat="1" applyFont="1" applyBorder="1" applyAlignment="1">
      <alignment horizontal="right" vertical="center"/>
    </xf>
    <xf numFmtId="7" fontId="1" fillId="0" borderId="11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49" fontId="20" fillId="0" borderId="2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164" fontId="1" fillId="0" borderId="46" xfId="0" applyNumberFormat="1" applyFont="1" applyBorder="1" applyAlignment="1">
      <alignment vertical="center"/>
    </xf>
    <xf numFmtId="164" fontId="83" fillId="0" borderId="24" xfId="0" applyNumberFormat="1" applyFont="1" applyBorder="1" applyAlignment="1">
      <alignment vertical="center"/>
    </xf>
    <xf numFmtId="164" fontId="87" fillId="0" borderId="14" xfId="0" applyNumberFormat="1" applyFont="1" applyBorder="1" applyAlignment="1">
      <alignment vertical="center"/>
    </xf>
    <xf numFmtId="0" fontId="13" fillId="0" borderId="32" xfId="0" applyFont="1" applyBorder="1" applyAlignment="1" quotePrefix="1">
      <alignment horizontal="center" vertical="center"/>
    </xf>
    <xf numFmtId="8" fontId="1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right" vertical="center"/>
    </xf>
    <xf numFmtId="164" fontId="83" fillId="0" borderId="24" xfId="0" applyNumberFormat="1" applyFont="1" applyBorder="1" applyAlignment="1">
      <alignment vertical="center"/>
    </xf>
    <xf numFmtId="164" fontId="87" fillId="0" borderId="14" xfId="0" applyNumberFormat="1" applyFont="1" applyBorder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87" fillId="0" borderId="14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97" fillId="0" borderId="22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164" fontId="1" fillId="0" borderId="36" xfId="0" applyNumberFormat="1" applyFont="1" applyFill="1" applyBorder="1" applyAlignment="1">
      <alignment vertical="center"/>
    </xf>
    <xf numFmtId="164" fontId="1" fillId="0" borderId="46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49" fontId="83" fillId="0" borderId="22" xfId="0" applyNumberFormat="1" applyFont="1" applyBorder="1" applyAlignment="1" quotePrefix="1">
      <alignment horizontal="center" vertical="center"/>
    </xf>
    <xf numFmtId="8" fontId="1" fillId="0" borderId="17" xfId="0" applyNumberFormat="1" applyFont="1" applyBorder="1" applyAlignment="1">
      <alignment horizontal="center" vertical="center"/>
    </xf>
    <xf numFmtId="7" fontId="1" fillId="0" borderId="22" xfId="0" applyNumberFormat="1" applyFont="1" applyFill="1" applyBorder="1" applyAlignment="1">
      <alignment horizontal="right" vertical="center"/>
    </xf>
    <xf numFmtId="0" fontId="31" fillId="0" borderId="38" xfId="0" applyFont="1" applyBorder="1" applyAlignment="1">
      <alignment vertical="center"/>
    </xf>
    <xf numFmtId="0" fontId="87" fillId="0" borderId="18" xfId="0" applyFont="1" applyBorder="1" applyAlignment="1">
      <alignment horizontal="center"/>
    </xf>
    <xf numFmtId="0" fontId="87" fillId="0" borderId="20" xfId="0" applyFont="1" applyBorder="1" applyAlignment="1">
      <alignment horizontal="center"/>
    </xf>
    <xf numFmtId="0" fontId="87" fillId="0" borderId="11" xfId="0" applyFont="1" applyBorder="1" applyAlignment="1">
      <alignment horizontal="center" vertical="center"/>
    </xf>
    <xf numFmtId="0" fontId="87" fillId="0" borderId="29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64" fontId="84" fillId="0" borderId="35" xfId="0" applyNumberFormat="1" applyFont="1" applyBorder="1" applyAlignment="1">
      <alignment vertical="center"/>
    </xf>
    <xf numFmtId="164" fontId="1" fillId="0" borderId="41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164" fontId="23" fillId="0" borderId="17" xfId="0" applyNumberFormat="1" applyFont="1" applyBorder="1" applyAlignment="1">
      <alignment vertical="center"/>
    </xf>
    <xf numFmtId="7" fontId="23" fillId="0" borderId="17" xfId="0" applyNumberFormat="1" applyFont="1" applyBorder="1" applyAlignment="1">
      <alignment vertical="center"/>
    </xf>
    <xf numFmtId="0" fontId="87" fillId="0" borderId="29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83" fillId="0" borderId="33" xfId="0" applyNumberFormat="1" applyFont="1" applyFill="1" applyBorder="1" applyAlignment="1">
      <alignment vertical="center"/>
    </xf>
    <xf numFmtId="164" fontId="83" fillId="0" borderId="22" xfId="0" applyNumberFormat="1" applyFont="1" applyFill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7" fillId="0" borderId="20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8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1" xfId="0" applyFont="1" applyFill="1" applyBorder="1" applyAlignment="1">
      <alignment vertical="center" wrapText="1"/>
    </xf>
    <xf numFmtId="164" fontId="23" fillId="0" borderId="41" xfId="0" applyNumberFormat="1" applyFont="1" applyBorder="1" applyAlignment="1">
      <alignment vertical="center"/>
    </xf>
    <xf numFmtId="0" fontId="12" fillId="0" borderId="43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3" fillId="0" borderId="37" xfId="0" applyFont="1" applyBorder="1" applyAlignment="1">
      <alignment/>
    </xf>
    <xf numFmtId="164" fontId="1" fillId="0" borderId="10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" fillId="0" borderId="35" xfId="0" applyNumberFormat="1" applyFont="1" applyFill="1" applyBorder="1" applyAlignment="1">
      <alignment vertical="center"/>
    </xf>
    <xf numFmtId="164" fontId="23" fillId="0" borderId="36" xfId="0" applyNumberFormat="1" applyFont="1" applyFill="1" applyBorder="1" applyAlignment="1">
      <alignment vertical="center"/>
    </xf>
    <xf numFmtId="49" fontId="18" fillId="0" borderId="22" xfId="0" applyNumberFormat="1" applyFont="1" applyBorder="1" applyAlignment="1">
      <alignment horizontal="center" vertical="center" wrapText="1"/>
    </xf>
    <xf numFmtId="7" fontId="1" fillId="0" borderId="33" xfId="0" applyNumberFormat="1" applyFont="1" applyFill="1" applyBorder="1" applyAlignment="1">
      <alignment vertical="center" wrapText="1"/>
    </xf>
    <xf numFmtId="0" fontId="83" fillId="0" borderId="17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87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4" fontId="23" fillId="0" borderId="34" xfId="0" applyNumberFormat="1" applyFont="1" applyBorder="1" applyAlignment="1">
      <alignment vertical="center"/>
    </xf>
    <xf numFmtId="0" fontId="12" fillId="0" borderId="38" xfId="0" applyFont="1" applyBorder="1" applyAlignment="1">
      <alignment vertical="center" wrapText="1"/>
    </xf>
    <xf numFmtId="164" fontId="1" fillId="0" borderId="35" xfId="0" applyNumberFormat="1" applyFont="1" applyBorder="1" applyAlignment="1">
      <alignment horizontal="right" vertical="center"/>
    </xf>
    <xf numFmtId="8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7" fontId="23" fillId="0" borderId="34" xfId="0" applyNumberFormat="1" applyFont="1" applyBorder="1" applyAlignment="1">
      <alignment vertical="center"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36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left" vertical="center"/>
    </xf>
    <xf numFmtId="164" fontId="23" fillId="0" borderId="46" xfId="0" applyNumberFormat="1" applyFont="1" applyBorder="1" applyAlignment="1">
      <alignment vertical="center"/>
    </xf>
    <xf numFmtId="7" fontId="23" fillId="0" borderId="46" xfId="0" applyNumberFormat="1" applyFont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31" fillId="0" borderId="23" xfId="0" applyFont="1" applyBorder="1" applyAlignment="1">
      <alignment vertical="center" wrapText="1"/>
    </xf>
    <xf numFmtId="49" fontId="1" fillId="0" borderId="4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9" fillId="0" borderId="25" xfId="0" applyFont="1" applyBorder="1" applyAlignment="1" quotePrefix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9" fillId="0" borderId="14" xfId="0" applyFont="1" applyBorder="1" applyAlignment="1">
      <alignment horizontal="left" vertical="center"/>
    </xf>
    <xf numFmtId="7" fontId="89" fillId="0" borderId="39" xfId="0" applyNumberFormat="1" applyFont="1" applyFill="1" applyBorder="1" applyAlignment="1">
      <alignment horizontal="right" vertical="center"/>
    </xf>
    <xf numFmtId="7" fontId="89" fillId="0" borderId="51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98" fillId="0" borderId="22" xfId="0" applyFont="1" applyBorder="1" applyAlignment="1" quotePrefix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99" fillId="0" borderId="22" xfId="0" applyFont="1" applyFill="1" applyBorder="1" applyAlignment="1">
      <alignment vertical="center" wrapText="1"/>
    </xf>
    <xf numFmtId="7" fontId="98" fillId="0" borderId="40" xfId="0" applyNumberFormat="1" applyFont="1" applyFill="1" applyBorder="1" applyAlignment="1">
      <alignment horizontal="right" vertical="center"/>
    </xf>
    <xf numFmtId="7" fontId="98" fillId="0" borderId="42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wrapText="1"/>
    </xf>
    <xf numFmtId="164" fontId="1" fillId="0" borderId="46" xfId="0" applyNumberFormat="1" applyFont="1" applyFill="1" applyBorder="1" applyAlignment="1">
      <alignment horizontal="right" vertical="center"/>
    </xf>
    <xf numFmtId="164" fontId="1" fillId="0" borderId="46" xfId="0" applyNumberFormat="1" applyFont="1" applyFill="1" applyBorder="1" applyAlignment="1">
      <alignment horizontal="right" vertical="center" wrapText="1"/>
    </xf>
    <xf numFmtId="7" fontId="1" fillId="0" borderId="43" xfId="0" applyNumberFormat="1" applyFont="1" applyBorder="1" applyAlignment="1">
      <alignment horizontal="right" vertical="center" wrapText="1"/>
    </xf>
    <xf numFmtId="49" fontId="91" fillId="0" borderId="44" xfId="0" applyNumberFormat="1" applyFont="1" applyBorder="1" applyAlignment="1">
      <alignment horizontal="center" vertical="center" wrapText="1"/>
    </xf>
    <xf numFmtId="49" fontId="91" fillId="0" borderId="45" xfId="0" applyNumberFormat="1" applyFont="1" applyBorder="1" applyAlignment="1">
      <alignment horizontal="center" vertical="center" wrapText="1"/>
    </xf>
    <xf numFmtId="0" fontId="89" fillId="0" borderId="45" xfId="0" applyFont="1" applyBorder="1" applyAlignment="1">
      <alignment vertical="center"/>
    </xf>
    <xf numFmtId="7" fontId="91" fillId="0" borderId="46" xfId="0" applyNumberFormat="1" applyFont="1" applyBorder="1" applyAlignment="1">
      <alignment vertical="center" wrapText="1"/>
    </xf>
    <xf numFmtId="7" fontId="91" fillId="0" borderId="49" xfId="0" applyNumberFormat="1" applyFont="1" applyBorder="1" applyAlignment="1">
      <alignment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98" fillId="0" borderId="22" xfId="0" applyNumberFormat="1" applyFont="1" applyBorder="1" applyAlignment="1">
      <alignment horizontal="center" vertical="center" wrapText="1"/>
    </xf>
    <xf numFmtId="0" fontId="98" fillId="0" borderId="22" xfId="0" applyFont="1" applyBorder="1" applyAlignment="1">
      <alignment horizontal="left" vertical="center" wrapText="1"/>
    </xf>
    <xf numFmtId="7" fontId="98" fillId="0" borderId="33" xfId="0" applyNumberFormat="1" applyFont="1" applyBorder="1" applyAlignment="1">
      <alignment horizontal="right" vertical="center" wrapText="1"/>
    </xf>
    <xf numFmtId="7" fontId="98" fillId="0" borderId="37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" fillId="0" borderId="23" xfId="0" applyNumberFormat="1" applyFont="1" applyBorder="1" applyAlignment="1">
      <alignment horizontal="right" vertical="center" wrapText="1"/>
    </xf>
    <xf numFmtId="49" fontId="91" fillId="0" borderId="25" xfId="0" applyNumberFormat="1" applyFont="1" applyBorder="1" applyAlignment="1">
      <alignment horizontal="center" vertical="center" wrapText="1"/>
    </xf>
    <xf numFmtId="49" fontId="91" fillId="0" borderId="14" xfId="0" applyNumberFormat="1" applyFont="1" applyBorder="1" applyAlignment="1">
      <alignment horizontal="center" vertical="center" wrapText="1"/>
    </xf>
    <xf numFmtId="0" fontId="89" fillId="0" borderId="14" xfId="0" applyFont="1" applyBorder="1" applyAlignment="1">
      <alignment vertical="center" wrapText="1"/>
    </xf>
    <xf numFmtId="7" fontId="91" fillId="0" borderId="30" xfId="0" applyNumberFormat="1" applyFont="1" applyBorder="1" applyAlignment="1">
      <alignment vertical="center" wrapText="1"/>
    </xf>
    <xf numFmtId="7" fontId="91" fillId="0" borderId="12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/>
    </xf>
    <xf numFmtId="7" fontId="1" fillId="0" borderId="10" xfId="0" applyNumberFormat="1" applyFont="1" applyBorder="1" applyAlignment="1">
      <alignment horizontal="right" vertical="center" wrapText="1"/>
    </xf>
    <xf numFmtId="7" fontId="1" fillId="0" borderId="38" xfId="0" applyNumberFormat="1" applyFont="1" applyBorder="1" applyAlignment="1">
      <alignment horizontal="right" vertical="center" wrapText="1"/>
    </xf>
    <xf numFmtId="49" fontId="89" fillId="0" borderId="25" xfId="0" applyNumberFormat="1" applyFont="1" applyBorder="1" applyAlignment="1">
      <alignment horizontal="center" vertical="center" wrapText="1"/>
    </xf>
    <xf numFmtId="49" fontId="89" fillId="0" borderId="14" xfId="0" applyNumberFormat="1" applyFont="1" applyBorder="1" applyAlignment="1">
      <alignment horizontal="center" vertical="center" wrapText="1"/>
    </xf>
    <xf numFmtId="49" fontId="89" fillId="0" borderId="26" xfId="0" applyNumberFormat="1" applyFont="1" applyBorder="1" applyAlignment="1">
      <alignment horizontal="center" vertical="center" wrapText="1"/>
    </xf>
    <xf numFmtId="0" fontId="89" fillId="0" borderId="14" xfId="0" applyFont="1" applyBorder="1" applyAlignment="1">
      <alignment vertical="center"/>
    </xf>
    <xf numFmtId="164" fontId="91" fillId="0" borderId="30" xfId="0" applyNumberFormat="1" applyFont="1" applyBorder="1" applyAlignment="1">
      <alignment vertical="center"/>
    </xf>
    <xf numFmtId="164" fontId="91" fillId="0" borderId="12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49" fontId="98" fillId="0" borderId="24" xfId="0" applyNumberFormat="1" applyFont="1" applyBorder="1" applyAlignment="1">
      <alignment horizontal="center" vertical="center"/>
    </xf>
    <xf numFmtId="8" fontId="98" fillId="0" borderId="24" xfId="0" applyNumberFormat="1" applyFont="1" applyBorder="1" applyAlignment="1">
      <alignment horizontal="center" vertical="center"/>
    </xf>
    <xf numFmtId="0" fontId="98" fillId="0" borderId="24" xfId="0" applyFont="1" applyBorder="1" applyAlignment="1">
      <alignment horizontal="left" vertical="center" wrapText="1"/>
    </xf>
    <xf numFmtId="164" fontId="98" fillId="0" borderId="40" xfId="0" applyNumberFormat="1" applyFont="1" applyBorder="1" applyAlignment="1">
      <alignment vertical="center"/>
    </xf>
    <xf numFmtId="164" fontId="98" fillId="0" borderId="4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49" fontId="98" fillId="0" borderId="22" xfId="0" applyNumberFormat="1" applyFont="1" applyBorder="1" applyAlignment="1">
      <alignment horizontal="center" vertical="center"/>
    </xf>
    <xf numFmtId="8" fontId="98" fillId="0" borderId="22" xfId="0" applyNumberFormat="1" applyFont="1" applyBorder="1" applyAlignment="1">
      <alignment horizontal="center" vertical="center"/>
    </xf>
    <xf numFmtId="164" fontId="98" fillId="0" borderId="35" xfId="0" applyNumberFormat="1" applyFont="1" applyBorder="1" applyAlignment="1">
      <alignment vertical="center"/>
    </xf>
    <xf numFmtId="164" fontId="98" fillId="0" borderId="23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98" fillId="0" borderId="11" xfId="0" applyNumberFormat="1" applyFont="1" applyBorder="1" applyAlignment="1">
      <alignment horizontal="center" vertical="center"/>
    </xf>
    <xf numFmtId="8" fontId="98" fillId="0" borderId="11" xfId="0" applyNumberFormat="1" applyFont="1" applyBorder="1" applyAlignment="1">
      <alignment horizontal="center" vertical="center"/>
    </xf>
    <xf numFmtId="0" fontId="98" fillId="0" borderId="11" xfId="0" applyFont="1" applyBorder="1" applyAlignment="1">
      <alignment horizontal="left" vertical="center" wrapText="1"/>
    </xf>
    <xf numFmtId="164" fontId="98" fillId="0" borderId="33" xfId="0" applyNumberFormat="1" applyFont="1" applyBorder="1" applyAlignment="1">
      <alignment vertical="center"/>
    </xf>
    <xf numFmtId="164" fontId="98" fillId="0" borderId="37" xfId="0" applyNumberFormat="1" applyFont="1" applyBorder="1" applyAlignment="1">
      <alignment vertical="center"/>
    </xf>
    <xf numFmtId="49" fontId="1" fillId="0" borderId="44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vertical="center"/>
    </xf>
    <xf numFmtId="7" fontId="89" fillId="0" borderId="30" xfId="0" applyNumberFormat="1" applyFont="1" applyBorder="1" applyAlignment="1">
      <alignment vertical="center" wrapText="1"/>
    </xf>
    <xf numFmtId="7" fontId="89" fillId="0" borderId="12" xfId="0" applyNumberFormat="1" applyFont="1" applyBorder="1" applyAlignment="1">
      <alignment vertical="center" wrapText="1"/>
    </xf>
    <xf numFmtId="49" fontId="91" fillId="0" borderId="29" xfId="0" applyNumberFormat="1" applyFont="1" applyBorder="1" applyAlignment="1">
      <alignment horizontal="center" vertical="center" wrapText="1"/>
    </xf>
    <xf numFmtId="49" fontId="98" fillId="0" borderId="24" xfId="0" applyNumberFormat="1" applyFont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left" vertical="center" wrapText="1"/>
    </xf>
    <xf numFmtId="164" fontId="98" fillId="0" borderId="24" xfId="0" applyNumberFormat="1" applyFont="1" applyBorder="1" applyAlignment="1">
      <alignment vertical="center"/>
    </xf>
    <xf numFmtId="164" fontId="96" fillId="0" borderId="24" xfId="0" applyNumberFormat="1" applyFont="1" applyBorder="1" applyAlignment="1">
      <alignment vertical="center"/>
    </xf>
    <xf numFmtId="49" fontId="91" fillId="0" borderId="20" xfId="0" applyNumberFormat="1" applyFont="1" applyBorder="1" applyAlignment="1">
      <alignment horizontal="center" vertical="center" wrapText="1"/>
    </xf>
    <xf numFmtId="7" fontId="1" fillId="0" borderId="35" xfId="0" applyNumberFormat="1" applyFont="1" applyBorder="1" applyAlignment="1">
      <alignment vertical="center" wrapText="1"/>
    </xf>
    <xf numFmtId="49" fontId="91" fillId="0" borderId="11" xfId="0" applyNumberFormat="1" applyFont="1" applyBorder="1" applyAlignment="1">
      <alignment horizontal="center" vertical="center" wrapText="1"/>
    </xf>
    <xf numFmtId="0" fontId="98" fillId="0" borderId="22" xfId="0" applyFont="1" applyBorder="1" applyAlignment="1">
      <alignment vertical="center" wrapText="1"/>
    </xf>
    <xf numFmtId="7" fontId="1" fillId="0" borderId="11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98" fillId="0" borderId="11" xfId="0" applyNumberFormat="1" applyFont="1" applyBorder="1" applyAlignment="1">
      <alignment horizontal="center" vertical="center" wrapText="1"/>
    </xf>
    <xf numFmtId="0" fontId="98" fillId="0" borderId="11" xfId="0" applyFont="1" applyBorder="1" applyAlignment="1">
      <alignment vertical="center" wrapText="1"/>
    </xf>
    <xf numFmtId="7" fontId="98" fillId="0" borderId="35" xfId="0" applyNumberFormat="1" applyFont="1" applyBorder="1" applyAlignment="1">
      <alignment horizontal="right" vertical="center" wrapText="1"/>
    </xf>
    <xf numFmtId="7" fontId="98" fillId="0" borderId="23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164" fontId="98" fillId="0" borderId="22" xfId="0" applyNumberFormat="1" applyFont="1" applyBorder="1" applyAlignment="1">
      <alignment vertical="center"/>
    </xf>
    <xf numFmtId="164" fontId="98" fillId="0" borderId="10" xfId="0" applyNumberFormat="1" applyFont="1" applyBorder="1" applyAlignment="1">
      <alignment vertical="center"/>
    </xf>
    <xf numFmtId="164" fontId="96" fillId="0" borderId="10" xfId="0" applyNumberFormat="1" applyFont="1" applyBorder="1" applyAlignment="1">
      <alignment vertical="center"/>
    </xf>
    <xf numFmtId="164" fontId="98" fillId="0" borderId="38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vertical="center"/>
    </xf>
    <xf numFmtId="7" fontId="1" fillId="0" borderId="31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  <xf numFmtId="0" fontId="91" fillId="0" borderId="27" xfId="0" applyFont="1" applyBorder="1" applyAlignment="1">
      <alignment horizontal="left" vertical="center" wrapText="1"/>
    </xf>
    <xf numFmtId="7" fontId="89" fillId="0" borderId="14" xfId="0" applyNumberFormat="1" applyFont="1" applyBorder="1" applyAlignment="1">
      <alignment horizontal="right" vertical="center" wrapText="1"/>
    </xf>
    <xf numFmtId="7" fontId="89" fillId="0" borderId="12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7" fontId="3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7" fontId="3" fillId="33" borderId="39" xfId="0" applyNumberFormat="1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 wrapText="1"/>
    </xf>
    <xf numFmtId="7" fontId="89" fillId="0" borderId="30" xfId="0" applyNumberFormat="1" applyFont="1" applyFill="1" applyBorder="1" applyAlignment="1">
      <alignment horizontal="right" vertical="center"/>
    </xf>
    <xf numFmtId="7" fontId="89" fillId="0" borderId="12" xfId="0" applyNumberFormat="1" applyFont="1" applyFill="1" applyBorder="1" applyAlignment="1">
      <alignment horizontal="right" vertical="center"/>
    </xf>
    <xf numFmtId="0" fontId="98" fillId="0" borderId="24" xfId="0" applyFont="1" applyBorder="1" applyAlignment="1" quotePrefix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99" fillId="0" borderId="24" xfId="0" applyFont="1" applyFill="1" applyBorder="1" applyAlignment="1">
      <alignment vertical="center" wrapText="1"/>
    </xf>
    <xf numFmtId="7" fontId="98" fillId="0" borderId="24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7" fontId="23" fillId="0" borderId="23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98" fillId="0" borderId="11" xfId="0" applyFont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4" fontId="23" fillId="0" borderId="45" xfId="0" applyNumberFormat="1" applyFont="1" applyBorder="1" applyAlignment="1">
      <alignment vertical="center"/>
    </xf>
    <xf numFmtId="7" fontId="23" fillId="0" borderId="43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7" fontId="1" fillId="0" borderId="35" xfId="0" applyNumberFormat="1" applyFont="1" applyBorder="1" applyAlignment="1">
      <alignment horizontal="right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7" fontId="98" fillId="0" borderId="40" xfId="0" applyNumberFormat="1" applyFont="1" applyBorder="1" applyAlignment="1">
      <alignment horizontal="right" vertical="center" wrapText="1"/>
    </xf>
    <xf numFmtId="7" fontId="98" fillId="0" borderId="42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" fillId="0" borderId="34" xfId="0" applyNumberFormat="1" applyFont="1" applyBorder="1" applyAlignment="1">
      <alignment horizontal="right" vertical="center" wrapText="1"/>
    </xf>
    <xf numFmtId="7" fontId="91" fillId="0" borderId="14" xfId="0" applyNumberFormat="1" applyFont="1" applyBorder="1" applyAlignment="1">
      <alignment horizontal="right" vertical="center" wrapText="1"/>
    </xf>
    <xf numFmtId="7" fontId="91" fillId="0" borderId="12" xfId="0" applyNumberFormat="1" applyFont="1" applyBorder="1" applyAlignment="1">
      <alignment horizontal="right" vertical="center" wrapText="1"/>
    </xf>
    <xf numFmtId="7" fontId="98" fillId="0" borderId="24" xfId="0" applyNumberFormat="1" applyFont="1" applyBorder="1" applyAlignment="1">
      <alignment horizontal="right" vertical="center" wrapText="1"/>
    </xf>
    <xf numFmtId="7" fontId="1" fillId="0" borderId="22" xfId="0" applyNumberFormat="1" applyFont="1" applyBorder="1" applyAlignment="1">
      <alignment horizontal="right" vertical="center" wrapText="1"/>
    </xf>
    <xf numFmtId="7" fontId="1" fillId="0" borderId="33" xfId="0" applyNumberFormat="1" applyFont="1" applyBorder="1" applyAlignment="1">
      <alignment horizontal="right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7" fontId="98" fillId="0" borderId="11" xfId="0" applyNumberFormat="1" applyFont="1" applyBorder="1" applyAlignment="1">
      <alignment horizontal="right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49" fontId="98" fillId="0" borderId="10" xfId="0" applyNumberFormat="1" applyFont="1" applyBorder="1" applyAlignment="1">
      <alignment horizontal="center" vertical="center"/>
    </xf>
    <xf numFmtId="7" fontId="1" fillId="0" borderId="31" xfId="0" applyNumberFormat="1" applyFont="1" applyBorder="1" applyAlignment="1">
      <alignment horizontal="right" vertical="center" wrapText="1"/>
    </xf>
    <xf numFmtId="7" fontId="89" fillId="0" borderId="46" xfId="0" applyNumberFormat="1" applyFont="1" applyBorder="1" applyAlignment="1">
      <alignment vertical="center" wrapText="1"/>
    </xf>
    <xf numFmtId="7" fontId="89" fillId="0" borderId="49" xfId="0" applyNumberFormat="1" applyFont="1" applyBorder="1" applyAlignment="1">
      <alignment vertical="center" wrapText="1"/>
    </xf>
    <xf numFmtId="49" fontId="91" fillId="0" borderId="24" xfId="0" applyNumberFormat="1" applyFont="1" applyBorder="1" applyAlignment="1">
      <alignment horizontal="center" vertical="center" wrapText="1"/>
    </xf>
    <xf numFmtId="7" fontId="98" fillId="0" borderId="40" xfId="0" applyNumberFormat="1" applyFont="1" applyBorder="1" applyAlignment="1">
      <alignment vertical="center" wrapText="1"/>
    </xf>
    <xf numFmtId="7" fontId="96" fillId="0" borderId="40" xfId="0" applyNumberFormat="1" applyFont="1" applyBorder="1" applyAlignment="1">
      <alignment vertical="center" wrapText="1"/>
    </xf>
    <xf numFmtId="7" fontId="98" fillId="0" borderId="42" xfId="0" applyNumberFormat="1" applyFont="1" applyBorder="1" applyAlignment="1">
      <alignment vertical="center" wrapText="1"/>
    </xf>
    <xf numFmtId="49" fontId="91" fillId="0" borderId="18" xfId="0" applyNumberFormat="1" applyFont="1" applyBorder="1" applyAlignment="1">
      <alignment horizontal="center" vertical="center" wrapText="1"/>
    </xf>
    <xf numFmtId="49" fontId="91" fillId="0" borderId="22" xfId="0" applyNumberFormat="1" applyFont="1" applyBorder="1" applyAlignment="1">
      <alignment horizontal="center" vertical="center" wrapText="1"/>
    </xf>
    <xf numFmtId="7" fontId="96" fillId="0" borderId="11" xfId="0" applyNumberFormat="1" applyFont="1" applyBorder="1" applyAlignment="1">
      <alignment horizontal="right" vertical="center" wrapText="1"/>
    </xf>
    <xf numFmtId="0" fontId="1" fillId="0" borderId="32" xfId="0" applyFont="1" applyBorder="1" applyAlignment="1">
      <alignment horizontal="center" vertical="center" wrapText="1"/>
    </xf>
    <xf numFmtId="49" fontId="98" fillId="0" borderId="3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7" fontId="21" fillId="0" borderId="0" xfId="0" applyNumberFormat="1" applyFont="1" applyAlignment="1">
      <alignment horizontal="center" vertical="center" wrapText="1"/>
    </xf>
    <xf numFmtId="0" fontId="91" fillId="0" borderId="25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7" fontId="91" fillId="0" borderId="0" xfId="0" applyNumberFormat="1" applyFont="1" applyBorder="1" applyAlignment="1">
      <alignment vertical="center" wrapText="1"/>
    </xf>
    <xf numFmtId="7" fontId="18" fillId="0" borderId="0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7" fontId="3" fillId="0" borderId="35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23" fillId="0" borderId="11" xfId="0" applyFont="1" applyBorder="1" applyAlignment="1" quotePrefix="1">
      <alignment horizontal="center" vertical="center"/>
    </xf>
    <xf numFmtId="164" fontId="33" fillId="0" borderId="35" xfId="0" applyNumberFormat="1" applyFont="1" applyBorder="1" applyAlignment="1">
      <alignment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23" fillId="0" borderId="31" xfId="0" applyFont="1" applyBorder="1" applyAlignment="1" quotePrefix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164" fontId="33" fillId="0" borderId="41" xfId="0" applyNumberFormat="1" applyFont="1" applyBorder="1" applyAlignment="1">
      <alignment vertical="center"/>
    </xf>
    <xf numFmtId="164" fontId="84" fillId="0" borderId="33" xfId="0" applyNumberFormat="1" applyFont="1" applyBorder="1" applyAlignment="1">
      <alignment vertical="center"/>
    </xf>
    <xf numFmtId="7" fontId="87" fillId="0" borderId="46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right" vertical="center"/>
    </xf>
    <xf numFmtId="7" fontId="87" fillId="0" borderId="14" xfId="0" applyNumberFormat="1" applyFont="1" applyBorder="1" applyAlignment="1">
      <alignment horizontal="right" vertical="center" wrapText="1"/>
    </xf>
    <xf numFmtId="49" fontId="11" fillId="0" borderId="45" xfId="0" applyNumberFormat="1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91" fillId="0" borderId="0" xfId="0" applyNumberFormat="1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8"/>
  <sheetViews>
    <sheetView tabSelected="1" zoomScalePageLayoutView="0" workbookViewId="0" topLeftCell="A139">
      <selection activeCell="H131" sqref="H131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57421875" style="0" customWidth="1"/>
    <col min="10" max="10" width="0.5625" style="0" customWidth="1"/>
  </cols>
  <sheetData>
    <row r="1" ht="12.75">
      <c r="H1" t="s">
        <v>319</v>
      </c>
    </row>
    <row r="2" spans="2:8" ht="15.75" customHeight="1">
      <c r="B2" s="99"/>
      <c r="H2" s="103" t="s">
        <v>427</v>
      </c>
    </row>
    <row r="3" ht="12.75">
      <c r="H3" s="103" t="s">
        <v>428</v>
      </c>
    </row>
    <row r="4" spans="5:8" ht="15">
      <c r="E4" s="101"/>
      <c r="H4" s="88"/>
    </row>
    <row r="5" spans="3:6" ht="18.75" customHeight="1">
      <c r="C5" s="2"/>
      <c r="D5" s="3"/>
      <c r="E5" s="660" t="s">
        <v>429</v>
      </c>
      <c r="F5" s="660"/>
    </row>
    <row r="6" spans="5:9" ht="12" customHeight="1" thickBot="1">
      <c r="E6" s="4"/>
      <c r="F6" s="69"/>
      <c r="I6" s="5"/>
    </row>
    <row r="7" spans="2:9" s="6" customFormat="1" ht="15" customHeight="1">
      <c r="B7" s="663" t="s">
        <v>0</v>
      </c>
      <c r="C7" s="665" t="s">
        <v>1</v>
      </c>
      <c r="D7" s="667" t="s">
        <v>2</v>
      </c>
      <c r="E7" s="669" t="s">
        <v>3</v>
      </c>
      <c r="F7" s="661" t="s">
        <v>265</v>
      </c>
      <c r="G7" s="671" t="s">
        <v>316</v>
      </c>
      <c r="H7" s="656" t="s">
        <v>317</v>
      </c>
      <c r="I7" s="658" t="s">
        <v>318</v>
      </c>
    </row>
    <row r="8" spans="2:9" s="6" customFormat="1" ht="15" customHeight="1" thickBot="1">
      <c r="B8" s="664"/>
      <c r="C8" s="666"/>
      <c r="D8" s="668"/>
      <c r="E8" s="670"/>
      <c r="F8" s="662"/>
      <c r="G8" s="672"/>
      <c r="H8" s="657"/>
      <c r="I8" s="659"/>
    </row>
    <row r="9" spans="2:9" s="7" customFormat="1" ht="9.75" customHeight="1" thickBot="1">
      <c r="B9" s="254">
        <v>1</v>
      </c>
      <c r="C9" s="255">
        <v>2</v>
      </c>
      <c r="D9" s="255">
        <v>3</v>
      </c>
      <c r="E9" s="255">
        <v>4</v>
      </c>
      <c r="F9" s="256">
        <v>5</v>
      </c>
      <c r="G9" s="256">
        <v>6</v>
      </c>
      <c r="H9" s="256">
        <v>7</v>
      </c>
      <c r="I9" s="257">
        <v>8</v>
      </c>
    </row>
    <row r="10" spans="2:9" s="7" customFormat="1" ht="16.5" customHeight="1" thickBot="1">
      <c r="B10" s="127" t="s">
        <v>67</v>
      </c>
      <c r="C10" s="255"/>
      <c r="D10" s="255"/>
      <c r="E10" s="390" t="s">
        <v>68</v>
      </c>
      <c r="F10" s="219">
        <f>F11+F13</f>
        <v>830852.22</v>
      </c>
      <c r="G10" s="219">
        <f>G11+G13</f>
        <v>0</v>
      </c>
      <c r="H10" s="219">
        <f>H11+H13</f>
        <v>830852.22</v>
      </c>
      <c r="I10" s="257"/>
    </row>
    <row r="11" spans="2:9" s="7" customFormat="1" ht="16.5" customHeight="1">
      <c r="B11" s="415"/>
      <c r="C11" s="151" t="s">
        <v>69</v>
      </c>
      <c r="D11" s="152"/>
      <c r="E11" s="121" t="s">
        <v>170</v>
      </c>
      <c r="F11" s="359">
        <f>F12</f>
        <v>41000</v>
      </c>
      <c r="G11" s="359">
        <f>G12</f>
        <v>0</v>
      </c>
      <c r="H11" s="359">
        <f>H12</f>
        <v>41000</v>
      </c>
      <c r="I11" s="398"/>
    </row>
    <row r="12" spans="2:9" s="7" customFormat="1" ht="23.25" customHeight="1">
      <c r="B12" s="420"/>
      <c r="C12" s="421"/>
      <c r="D12" s="174" t="s">
        <v>234</v>
      </c>
      <c r="E12" s="84" t="s">
        <v>314</v>
      </c>
      <c r="F12" s="226">
        <v>41000</v>
      </c>
      <c r="G12" s="226"/>
      <c r="H12" s="243">
        <f>F12+G12</f>
        <v>41000</v>
      </c>
      <c r="I12" s="422"/>
    </row>
    <row r="13" spans="2:9" s="7" customFormat="1" ht="15" customHeight="1">
      <c r="B13" s="416"/>
      <c r="C13" s="110" t="s">
        <v>205</v>
      </c>
      <c r="D13" s="391"/>
      <c r="E13" s="392" t="s">
        <v>42</v>
      </c>
      <c r="F13" s="417">
        <f>F14</f>
        <v>789852.22</v>
      </c>
      <c r="G13" s="418">
        <f>G14</f>
        <v>0</v>
      </c>
      <c r="H13" s="417">
        <f>H14</f>
        <v>789852.22</v>
      </c>
      <c r="I13" s="419"/>
    </row>
    <row r="14" spans="2:9" s="7" customFormat="1" ht="37.5" customHeight="1" thickBot="1">
      <c r="B14" s="393"/>
      <c r="C14" s="394"/>
      <c r="D14" s="15">
        <v>2010</v>
      </c>
      <c r="E14" s="395" t="s">
        <v>259</v>
      </c>
      <c r="F14" s="396">
        <v>789852.22</v>
      </c>
      <c r="G14" s="397"/>
      <c r="H14" s="259">
        <f>F14+G14</f>
        <v>789852.22</v>
      </c>
      <c r="I14" s="388" t="s">
        <v>390</v>
      </c>
    </row>
    <row r="15" spans="2:9" s="7" customFormat="1" ht="18.75" customHeight="1" thickBot="1">
      <c r="B15" s="127" t="s">
        <v>4</v>
      </c>
      <c r="C15" s="128"/>
      <c r="D15" s="128"/>
      <c r="E15" s="129" t="s">
        <v>5</v>
      </c>
      <c r="F15" s="219">
        <f aca="true" t="shared" si="0" ref="F15:H16">F16</f>
        <v>8000</v>
      </c>
      <c r="G15" s="219">
        <f t="shared" si="0"/>
        <v>0</v>
      </c>
      <c r="H15" s="219">
        <f t="shared" si="0"/>
        <v>8000</v>
      </c>
      <c r="I15" s="258"/>
    </row>
    <row r="16" spans="2:11" s="7" customFormat="1" ht="15" customHeight="1">
      <c r="B16" s="59"/>
      <c r="C16" s="110" t="s">
        <v>6</v>
      </c>
      <c r="D16" s="111"/>
      <c r="E16" s="112" t="s">
        <v>7</v>
      </c>
      <c r="F16" s="220">
        <f t="shared" si="0"/>
        <v>8000</v>
      </c>
      <c r="G16" s="220">
        <f t="shared" si="0"/>
        <v>0</v>
      </c>
      <c r="H16" s="220">
        <f t="shared" si="0"/>
        <v>8000</v>
      </c>
      <c r="I16" s="272"/>
      <c r="K16" s="8"/>
    </row>
    <row r="17" spans="2:11" s="7" customFormat="1" ht="24.75" customHeight="1" thickBot="1">
      <c r="B17" s="60"/>
      <c r="C17" s="10"/>
      <c r="D17" s="11" t="s">
        <v>8</v>
      </c>
      <c r="E17" s="217" t="s">
        <v>309</v>
      </c>
      <c r="F17" s="221">
        <v>8000</v>
      </c>
      <c r="G17" s="9"/>
      <c r="H17" s="259">
        <f>F17+G17</f>
        <v>8000</v>
      </c>
      <c r="I17" s="273"/>
      <c r="K17" s="12"/>
    </row>
    <row r="18" spans="2:11" s="7" customFormat="1" ht="19.5" customHeight="1" thickBot="1">
      <c r="B18" s="140" t="s">
        <v>83</v>
      </c>
      <c r="C18" s="136"/>
      <c r="D18" s="136"/>
      <c r="E18" s="137" t="s">
        <v>70</v>
      </c>
      <c r="F18" s="385">
        <f aca="true" t="shared" si="1" ref="F18:H19">F19</f>
        <v>123000</v>
      </c>
      <c r="G18" s="385">
        <f t="shared" si="1"/>
        <v>0</v>
      </c>
      <c r="H18" s="385">
        <f t="shared" si="1"/>
        <v>123000</v>
      </c>
      <c r="I18" s="258"/>
      <c r="K18" s="12"/>
    </row>
    <row r="19" spans="2:11" s="7" customFormat="1" ht="15" customHeight="1">
      <c r="B19" s="357"/>
      <c r="C19" s="170" t="s">
        <v>86</v>
      </c>
      <c r="D19" s="171"/>
      <c r="E19" s="123" t="s">
        <v>165</v>
      </c>
      <c r="F19" s="384">
        <f t="shared" si="1"/>
        <v>123000</v>
      </c>
      <c r="G19" s="384">
        <f t="shared" si="1"/>
        <v>0</v>
      </c>
      <c r="H19" s="384">
        <f t="shared" si="1"/>
        <v>123000</v>
      </c>
      <c r="I19" s="360"/>
      <c r="K19" s="12"/>
    </row>
    <row r="20" spans="2:11" s="7" customFormat="1" ht="36.75" thickBot="1">
      <c r="B20" s="380"/>
      <c r="C20" s="381"/>
      <c r="D20" s="382">
        <v>6300</v>
      </c>
      <c r="E20" s="175" t="s">
        <v>340</v>
      </c>
      <c r="F20" s="377">
        <v>123000</v>
      </c>
      <c r="G20" s="383"/>
      <c r="H20" s="259">
        <f>F20+G20</f>
        <v>123000</v>
      </c>
      <c r="I20" s="387" t="s">
        <v>341</v>
      </c>
      <c r="K20" s="12"/>
    </row>
    <row r="21" spans="2:11" s="7" customFormat="1" ht="18" customHeight="1" thickBot="1">
      <c r="B21" s="130">
        <v>700</v>
      </c>
      <c r="C21" s="128"/>
      <c r="D21" s="128"/>
      <c r="E21" s="212" t="s">
        <v>9</v>
      </c>
      <c r="F21" s="219">
        <f>F22</f>
        <v>390339</v>
      </c>
      <c r="G21" s="219">
        <f>G22</f>
        <v>0</v>
      </c>
      <c r="H21" s="219">
        <f>H22</f>
        <v>390339</v>
      </c>
      <c r="I21" s="258"/>
      <c r="K21" s="8"/>
    </row>
    <row r="22" spans="2:11" s="7" customFormat="1" ht="15" customHeight="1">
      <c r="B22" s="59"/>
      <c r="C22" s="113">
        <v>70005</v>
      </c>
      <c r="D22" s="111"/>
      <c r="E22" s="216" t="s">
        <v>10</v>
      </c>
      <c r="F22" s="220">
        <f>F23+F24+F25</f>
        <v>390339</v>
      </c>
      <c r="G22" s="220">
        <f>G23+G24+G25</f>
        <v>0</v>
      </c>
      <c r="H22" s="220">
        <f>H23+H24+H25</f>
        <v>390339</v>
      </c>
      <c r="I22" s="272"/>
      <c r="K22" s="8"/>
    </row>
    <row r="23" spans="2:11" s="7" customFormat="1" ht="24">
      <c r="B23" s="61"/>
      <c r="C23" s="13"/>
      <c r="D23" s="200" t="s">
        <v>296</v>
      </c>
      <c r="E23" s="201" t="s">
        <v>297</v>
      </c>
      <c r="F23" s="222">
        <v>12339</v>
      </c>
      <c r="G23" s="13"/>
      <c r="H23" s="259">
        <f>F23+G23</f>
        <v>12339</v>
      </c>
      <c r="I23" s="274"/>
      <c r="K23" s="8"/>
    </row>
    <row r="24" spans="2:11" s="7" customFormat="1" ht="36">
      <c r="B24" s="61"/>
      <c r="C24" s="13"/>
      <c r="D24" s="14" t="s">
        <v>8</v>
      </c>
      <c r="E24" s="218" t="s">
        <v>310</v>
      </c>
      <c r="F24" s="223">
        <v>98000</v>
      </c>
      <c r="G24" s="13"/>
      <c r="H24" s="259">
        <f>F24+G24</f>
        <v>98000</v>
      </c>
      <c r="I24" s="274"/>
      <c r="K24" s="8"/>
    </row>
    <row r="25" spans="2:11" s="7" customFormat="1" ht="27" customHeight="1" thickBot="1">
      <c r="B25" s="60"/>
      <c r="C25" s="9"/>
      <c r="D25" s="11" t="s">
        <v>231</v>
      </c>
      <c r="E25" s="217" t="s">
        <v>244</v>
      </c>
      <c r="F25" s="221">
        <v>280000</v>
      </c>
      <c r="G25" s="462"/>
      <c r="H25" s="259">
        <f>F25+G25</f>
        <v>280000</v>
      </c>
      <c r="I25" s="422"/>
      <c r="K25" s="8"/>
    </row>
    <row r="26" spans="2:11" s="7" customFormat="1" ht="19.5" customHeight="1" thickBot="1">
      <c r="B26" s="130">
        <v>750</v>
      </c>
      <c r="C26" s="128"/>
      <c r="D26" s="128"/>
      <c r="E26" s="212" t="s">
        <v>11</v>
      </c>
      <c r="F26" s="219">
        <f>F27+F29+F33</f>
        <v>117576</v>
      </c>
      <c r="G26" s="219">
        <f>G27+G29+G33</f>
        <v>0</v>
      </c>
      <c r="H26" s="219">
        <f>H27+H29+H33</f>
        <v>117576</v>
      </c>
      <c r="I26" s="258"/>
      <c r="K26" s="8"/>
    </row>
    <row r="27" spans="2:11" s="7" customFormat="1" ht="15" customHeight="1">
      <c r="B27" s="59"/>
      <c r="C27" s="113">
        <v>75011</v>
      </c>
      <c r="D27" s="111"/>
      <c r="E27" s="216" t="s">
        <v>12</v>
      </c>
      <c r="F27" s="220">
        <f>F28</f>
        <v>78576</v>
      </c>
      <c r="G27" s="220">
        <f>G28</f>
        <v>0</v>
      </c>
      <c r="H27" s="220">
        <f>H28</f>
        <v>78576</v>
      </c>
      <c r="I27" s="272"/>
      <c r="K27" s="8"/>
    </row>
    <row r="28" spans="2:11" s="7" customFormat="1" ht="39.75" customHeight="1">
      <c r="B28" s="61"/>
      <c r="C28" s="13"/>
      <c r="D28" s="15">
        <v>2010</v>
      </c>
      <c r="E28" s="429" t="s">
        <v>245</v>
      </c>
      <c r="F28" s="223">
        <v>78576</v>
      </c>
      <c r="G28" s="653"/>
      <c r="H28" s="243">
        <f>F28+G28</f>
        <v>78576</v>
      </c>
      <c r="I28" s="367" t="s">
        <v>422</v>
      </c>
      <c r="K28" s="16"/>
    </row>
    <row r="29" spans="2:9" s="7" customFormat="1" ht="15" customHeight="1">
      <c r="B29" s="61"/>
      <c r="C29" s="114">
        <v>75023</v>
      </c>
      <c r="D29" s="115"/>
      <c r="E29" s="210" t="s">
        <v>13</v>
      </c>
      <c r="F29" s="224">
        <f>F30+F31+F32</f>
        <v>24000</v>
      </c>
      <c r="G29" s="224">
        <f>G30+G31+G32</f>
        <v>0</v>
      </c>
      <c r="H29" s="224">
        <f>H30+H31+H32</f>
        <v>24000</v>
      </c>
      <c r="I29" s="274"/>
    </row>
    <row r="30" spans="2:9" s="7" customFormat="1" ht="26.25" customHeight="1">
      <c r="B30" s="61"/>
      <c r="C30" s="13"/>
      <c r="D30" s="14" t="s">
        <v>14</v>
      </c>
      <c r="E30" s="201" t="s">
        <v>308</v>
      </c>
      <c r="F30" s="223">
        <v>6000</v>
      </c>
      <c r="G30" s="13"/>
      <c r="H30" s="259">
        <f>F30+G30</f>
        <v>6000</v>
      </c>
      <c r="I30" s="274"/>
    </row>
    <row r="31" spans="2:9" s="7" customFormat="1" ht="18" customHeight="1">
      <c r="B31" s="61"/>
      <c r="C31" s="13"/>
      <c r="D31" s="14" t="s">
        <v>16</v>
      </c>
      <c r="E31" s="201" t="s">
        <v>312</v>
      </c>
      <c r="F31" s="223">
        <v>16000</v>
      </c>
      <c r="G31" s="13"/>
      <c r="H31" s="243">
        <f>F31+G31</f>
        <v>16000</v>
      </c>
      <c r="I31" s="274"/>
    </row>
    <row r="32" spans="2:9" s="7" customFormat="1" ht="18" customHeight="1">
      <c r="B32" s="61"/>
      <c r="C32" s="13"/>
      <c r="D32" s="14" t="s">
        <v>237</v>
      </c>
      <c r="E32" s="84" t="s">
        <v>262</v>
      </c>
      <c r="F32" s="223">
        <v>2000</v>
      </c>
      <c r="G32" s="13"/>
      <c r="H32" s="243">
        <f>F32+G32</f>
        <v>2000</v>
      </c>
      <c r="I32" s="274"/>
    </row>
    <row r="33" spans="2:9" s="7" customFormat="1" ht="18" customHeight="1">
      <c r="B33" s="61"/>
      <c r="C33" s="152" t="s">
        <v>111</v>
      </c>
      <c r="D33" s="151"/>
      <c r="E33" s="121" t="s">
        <v>176</v>
      </c>
      <c r="F33" s="224">
        <f>F34</f>
        <v>15000</v>
      </c>
      <c r="G33" s="224">
        <f>G34</f>
        <v>0</v>
      </c>
      <c r="H33" s="224">
        <f>H34</f>
        <v>15000</v>
      </c>
      <c r="I33" s="274"/>
    </row>
    <row r="34" spans="2:9" s="7" customFormat="1" ht="36.75" thickBot="1">
      <c r="B34" s="447"/>
      <c r="C34" s="448"/>
      <c r="D34" s="102">
        <v>2710</v>
      </c>
      <c r="E34" s="93" t="s">
        <v>365</v>
      </c>
      <c r="F34" s="377">
        <v>15000</v>
      </c>
      <c r="G34" s="383"/>
      <c r="H34" s="243">
        <f>F34+G34</f>
        <v>15000</v>
      </c>
      <c r="I34" s="387" t="s">
        <v>366</v>
      </c>
    </row>
    <row r="35" spans="2:9" s="7" customFormat="1" ht="42" customHeight="1" thickBot="1">
      <c r="B35" s="130">
        <v>751</v>
      </c>
      <c r="C35" s="128"/>
      <c r="D35" s="128"/>
      <c r="E35" s="204" t="s">
        <v>212</v>
      </c>
      <c r="F35" s="219">
        <f aca="true" t="shared" si="2" ref="F35:H36">F36</f>
        <v>6478</v>
      </c>
      <c r="G35" s="219">
        <f t="shared" si="2"/>
        <v>0</v>
      </c>
      <c r="H35" s="219">
        <f t="shared" si="2"/>
        <v>6478</v>
      </c>
      <c r="I35" s="258"/>
    </row>
    <row r="36" spans="2:11" s="7" customFormat="1" ht="25.5" customHeight="1">
      <c r="B36" s="357"/>
      <c r="C36" s="328">
        <v>75101</v>
      </c>
      <c r="D36" s="329"/>
      <c r="E36" s="358" t="s">
        <v>17</v>
      </c>
      <c r="F36" s="359">
        <f t="shared" si="2"/>
        <v>6478</v>
      </c>
      <c r="G36" s="359">
        <f t="shared" si="2"/>
        <v>0</v>
      </c>
      <c r="H36" s="359">
        <f t="shared" si="2"/>
        <v>6478</v>
      </c>
      <c r="I36" s="360"/>
      <c r="K36" s="8"/>
    </row>
    <row r="37" spans="2:11" s="7" customFormat="1" ht="38.25" customHeight="1" thickBot="1">
      <c r="B37" s="60"/>
      <c r="C37" s="9"/>
      <c r="D37" s="18">
        <v>2010</v>
      </c>
      <c r="E37" s="85" t="s">
        <v>247</v>
      </c>
      <c r="F37" s="221">
        <v>6478</v>
      </c>
      <c r="G37" s="372"/>
      <c r="H37" s="259">
        <f>F37+G37</f>
        <v>6478</v>
      </c>
      <c r="I37" s="426" t="s">
        <v>342</v>
      </c>
      <c r="K37" s="12"/>
    </row>
    <row r="38" spans="2:11" s="7" customFormat="1" ht="25.5" customHeight="1" thickBot="1">
      <c r="B38" s="140" t="s">
        <v>50</v>
      </c>
      <c r="C38" s="136"/>
      <c r="D38" s="136"/>
      <c r="E38" s="131" t="s">
        <v>18</v>
      </c>
      <c r="F38" s="219">
        <f aca="true" t="shared" si="3" ref="F38:H39">F39</f>
        <v>3048</v>
      </c>
      <c r="G38" s="219">
        <f t="shared" si="3"/>
        <v>0</v>
      </c>
      <c r="H38" s="219">
        <f t="shared" si="3"/>
        <v>3048</v>
      </c>
      <c r="I38" s="427"/>
      <c r="K38" s="12"/>
    </row>
    <row r="39" spans="2:11" s="7" customFormat="1" ht="15.75" customHeight="1">
      <c r="B39" s="59"/>
      <c r="C39" s="125" t="s">
        <v>112</v>
      </c>
      <c r="D39" s="124"/>
      <c r="E39" s="126" t="s">
        <v>178</v>
      </c>
      <c r="F39" s="220">
        <f t="shared" si="3"/>
        <v>3048</v>
      </c>
      <c r="G39" s="220">
        <f t="shared" si="3"/>
        <v>0</v>
      </c>
      <c r="H39" s="220">
        <f t="shared" si="3"/>
        <v>3048</v>
      </c>
      <c r="I39" s="425"/>
      <c r="K39" s="12"/>
    </row>
    <row r="40" spans="2:11" s="7" customFormat="1" ht="27" customHeight="1" thickBot="1">
      <c r="B40" s="423"/>
      <c r="C40" s="424"/>
      <c r="D40" s="174" t="s">
        <v>234</v>
      </c>
      <c r="E40" s="84" t="s">
        <v>314</v>
      </c>
      <c r="F40" s="225">
        <v>3048</v>
      </c>
      <c r="G40" s="463"/>
      <c r="H40" s="259">
        <f>F40+G40</f>
        <v>3048</v>
      </c>
      <c r="I40" s="464" t="s">
        <v>388</v>
      </c>
      <c r="K40" s="12"/>
    </row>
    <row r="41" spans="2:9" ht="55.5" customHeight="1" thickBot="1">
      <c r="B41" s="130">
        <v>756</v>
      </c>
      <c r="C41" s="128"/>
      <c r="D41" s="128"/>
      <c r="E41" s="204" t="s">
        <v>218</v>
      </c>
      <c r="F41" s="219">
        <f>F42+F44+F51+F59+F68</f>
        <v>12801450</v>
      </c>
      <c r="G41" s="219">
        <f>G42+G44+G51+G59+G68</f>
        <v>0</v>
      </c>
      <c r="H41" s="219">
        <f>H42+H44+H51+H59+H68</f>
        <v>12801450</v>
      </c>
      <c r="I41" s="20"/>
    </row>
    <row r="42" spans="2:9" ht="25.5">
      <c r="B42" s="172"/>
      <c r="C42" s="113">
        <v>75601</v>
      </c>
      <c r="D42" s="173"/>
      <c r="E42" s="213" t="s">
        <v>208</v>
      </c>
      <c r="F42" s="220">
        <f>F43</f>
        <v>20000</v>
      </c>
      <c r="G42" s="220">
        <f>G43</f>
        <v>0</v>
      </c>
      <c r="H42" s="220">
        <f>H43</f>
        <v>20000</v>
      </c>
      <c r="I42" s="275"/>
    </row>
    <row r="43" spans="2:9" ht="24">
      <c r="B43" s="104"/>
      <c r="C43" s="105"/>
      <c r="D43" s="14" t="s">
        <v>23</v>
      </c>
      <c r="E43" s="201" t="s">
        <v>304</v>
      </c>
      <c r="F43" s="226">
        <v>20000</v>
      </c>
      <c r="G43" s="245"/>
      <c r="H43" s="243">
        <f>F43+G43</f>
        <v>20000</v>
      </c>
      <c r="I43" s="87"/>
    </row>
    <row r="44" spans="2:9" s="21" customFormat="1" ht="51">
      <c r="B44" s="62"/>
      <c r="C44" s="113">
        <v>75615</v>
      </c>
      <c r="D44" s="111"/>
      <c r="E44" s="213" t="s">
        <v>213</v>
      </c>
      <c r="F44" s="220">
        <f>F45+F46+F47+F48+F49+F50</f>
        <v>3468285</v>
      </c>
      <c r="G44" s="220">
        <f>G45+G46+G47+G48+G49+G50</f>
        <v>0</v>
      </c>
      <c r="H44" s="220">
        <f>H45+H46+H47+H48+H49+H50</f>
        <v>3468285</v>
      </c>
      <c r="I44" s="276"/>
    </row>
    <row r="45" spans="2:9" s="21" customFormat="1" ht="15" customHeight="1">
      <c r="B45" s="63"/>
      <c r="C45" s="22"/>
      <c r="D45" s="14" t="s">
        <v>19</v>
      </c>
      <c r="E45" s="201" t="s">
        <v>300</v>
      </c>
      <c r="F45" s="223">
        <v>3197285</v>
      </c>
      <c r="G45" s="441"/>
      <c r="H45" s="259">
        <f aca="true" t="shared" si="4" ref="H45:H50">F45+G45</f>
        <v>3197285</v>
      </c>
      <c r="I45" s="440" t="s">
        <v>361</v>
      </c>
    </row>
    <row r="46" spans="2:9" ht="15" customHeight="1">
      <c r="B46" s="64"/>
      <c r="C46" s="23"/>
      <c r="D46" s="14" t="s">
        <v>20</v>
      </c>
      <c r="E46" s="214" t="s">
        <v>301</v>
      </c>
      <c r="F46" s="223">
        <v>80000</v>
      </c>
      <c r="G46" s="244"/>
      <c r="H46" s="259">
        <f t="shared" si="4"/>
        <v>80000</v>
      </c>
      <c r="I46" s="87"/>
    </row>
    <row r="47" spans="2:9" ht="15" customHeight="1">
      <c r="B47" s="64"/>
      <c r="C47" s="23"/>
      <c r="D47" s="14" t="s">
        <v>21</v>
      </c>
      <c r="E47" s="214" t="s">
        <v>302</v>
      </c>
      <c r="F47" s="223">
        <v>25000</v>
      </c>
      <c r="G47" s="244"/>
      <c r="H47" s="259">
        <f t="shared" si="4"/>
        <v>25000</v>
      </c>
      <c r="I47" s="87"/>
    </row>
    <row r="48" spans="2:9" ht="15" customHeight="1">
      <c r="B48" s="64"/>
      <c r="C48" s="23"/>
      <c r="D48" s="14" t="s">
        <v>22</v>
      </c>
      <c r="E48" s="214" t="s">
        <v>303</v>
      </c>
      <c r="F48" s="223">
        <v>100000</v>
      </c>
      <c r="G48" s="244"/>
      <c r="H48" s="259">
        <f t="shared" si="4"/>
        <v>100000</v>
      </c>
      <c r="I48" s="87"/>
    </row>
    <row r="49" spans="2:9" ht="15" customHeight="1">
      <c r="B49" s="64"/>
      <c r="C49" s="23"/>
      <c r="D49" s="14" t="s">
        <v>25</v>
      </c>
      <c r="E49" s="214" t="s">
        <v>307</v>
      </c>
      <c r="F49" s="223">
        <v>62000</v>
      </c>
      <c r="G49" s="361"/>
      <c r="H49" s="259">
        <f t="shared" si="4"/>
        <v>62000</v>
      </c>
      <c r="I49" s="422"/>
    </row>
    <row r="50" spans="2:9" ht="15" customHeight="1">
      <c r="B50" s="64"/>
      <c r="C50" s="23"/>
      <c r="D50" s="14" t="s">
        <v>203</v>
      </c>
      <c r="E50" s="214" t="s">
        <v>313</v>
      </c>
      <c r="F50" s="223">
        <v>4000</v>
      </c>
      <c r="G50" s="244"/>
      <c r="H50" s="243">
        <f t="shared" si="4"/>
        <v>4000</v>
      </c>
      <c r="I50" s="87"/>
    </row>
    <row r="51" spans="2:9" s="21" customFormat="1" ht="44.25" customHeight="1">
      <c r="B51" s="65"/>
      <c r="C51" s="114">
        <v>75616</v>
      </c>
      <c r="D51" s="115"/>
      <c r="E51" s="206" t="s">
        <v>214</v>
      </c>
      <c r="F51" s="224">
        <f>F52+F53+F54+F55+F56+F57+F58</f>
        <v>3230000</v>
      </c>
      <c r="G51" s="224">
        <f>G52+G53+G54+G55+G56+G57+G58</f>
        <v>0</v>
      </c>
      <c r="H51" s="224">
        <f>H52+H53+H54+H55+H56+H57+H58</f>
        <v>3230000</v>
      </c>
      <c r="I51" s="276"/>
    </row>
    <row r="52" spans="2:10" s="21" customFormat="1" ht="16.5" customHeight="1">
      <c r="B52" s="63"/>
      <c r="C52" s="22"/>
      <c r="D52" s="14" t="s">
        <v>19</v>
      </c>
      <c r="E52" s="201" t="s">
        <v>300</v>
      </c>
      <c r="F52" s="223">
        <v>1600000</v>
      </c>
      <c r="G52" s="246"/>
      <c r="H52" s="243">
        <f aca="true" t="shared" si="5" ref="H52:H58">F52+G52</f>
        <v>1600000</v>
      </c>
      <c r="I52" s="276"/>
      <c r="J52" s="24"/>
    </row>
    <row r="53" spans="2:9" ht="16.5" customHeight="1">
      <c r="B53" s="64"/>
      <c r="C53" s="23"/>
      <c r="D53" s="14" t="s">
        <v>20</v>
      </c>
      <c r="E53" s="214" t="s">
        <v>301</v>
      </c>
      <c r="F53" s="223">
        <v>1100000</v>
      </c>
      <c r="G53" s="244"/>
      <c r="H53" s="259">
        <f t="shared" si="5"/>
        <v>1100000</v>
      </c>
      <c r="I53" s="87"/>
    </row>
    <row r="54" spans="2:9" ht="16.5" customHeight="1">
      <c r="B54" s="64"/>
      <c r="C54" s="23"/>
      <c r="D54" s="14" t="s">
        <v>21</v>
      </c>
      <c r="E54" s="214" t="s">
        <v>302</v>
      </c>
      <c r="F54" s="223">
        <v>4000</v>
      </c>
      <c r="G54" s="244"/>
      <c r="H54" s="259">
        <f t="shared" si="5"/>
        <v>4000</v>
      </c>
      <c r="I54" s="87"/>
    </row>
    <row r="55" spans="2:9" s="21" customFormat="1" ht="16.5" customHeight="1">
      <c r="B55" s="65"/>
      <c r="C55" s="22"/>
      <c r="D55" s="14" t="s">
        <v>22</v>
      </c>
      <c r="E55" s="214" t="s">
        <v>303</v>
      </c>
      <c r="F55" s="223">
        <v>300000</v>
      </c>
      <c r="G55" s="246"/>
      <c r="H55" s="259">
        <f t="shared" si="5"/>
        <v>300000</v>
      </c>
      <c r="I55" s="276"/>
    </row>
    <row r="56" spans="2:9" ht="16.5" customHeight="1">
      <c r="B56" s="64"/>
      <c r="C56" s="23"/>
      <c r="D56" s="14" t="s">
        <v>24</v>
      </c>
      <c r="E56" s="214" t="s">
        <v>305</v>
      </c>
      <c r="F56" s="223">
        <v>16000</v>
      </c>
      <c r="G56" s="244"/>
      <c r="H56" s="259">
        <f t="shared" si="5"/>
        <v>16000</v>
      </c>
      <c r="I56" s="87"/>
    </row>
    <row r="57" spans="2:9" ht="16.5" customHeight="1">
      <c r="B57" s="64"/>
      <c r="C57" s="23"/>
      <c r="D57" s="14" t="s">
        <v>25</v>
      </c>
      <c r="E57" s="214" t="s">
        <v>307</v>
      </c>
      <c r="F57" s="223">
        <v>200000</v>
      </c>
      <c r="G57" s="386"/>
      <c r="H57" s="259">
        <f t="shared" si="5"/>
        <v>200000</v>
      </c>
      <c r="I57" s="368"/>
    </row>
    <row r="58" spans="2:9" ht="16.5" customHeight="1">
      <c r="B58" s="64"/>
      <c r="C58" s="23"/>
      <c r="D58" s="14" t="s">
        <v>203</v>
      </c>
      <c r="E58" s="214" t="s">
        <v>313</v>
      </c>
      <c r="F58" s="223">
        <v>10000</v>
      </c>
      <c r="G58" s="244"/>
      <c r="H58" s="243">
        <f t="shared" si="5"/>
        <v>10000</v>
      </c>
      <c r="I58" s="87"/>
    </row>
    <row r="59" spans="2:9" s="21" customFormat="1" ht="41.25" customHeight="1">
      <c r="B59" s="65"/>
      <c r="C59" s="114">
        <v>75618</v>
      </c>
      <c r="D59" s="115"/>
      <c r="E59" s="206" t="s">
        <v>215</v>
      </c>
      <c r="F59" s="224">
        <f>SUM(F60:F67)</f>
        <v>524535</v>
      </c>
      <c r="G59" s="224">
        <f>SUM(G60:G67)</f>
        <v>0</v>
      </c>
      <c r="H59" s="224">
        <f>SUM(H60:H67)</f>
        <v>524535</v>
      </c>
      <c r="I59" s="276"/>
    </row>
    <row r="60" spans="2:9" s="21" customFormat="1" ht="15.75" customHeight="1">
      <c r="B60" s="63"/>
      <c r="C60" s="22"/>
      <c r="D60" s="14" t="s">
        <v>26</v>
      </c>
      <c r="E60" s="214" t="s">
        <v>248</v>
      </c>
      <c r="F60" s="223">
        <v>25000</v>
      </c>
      <c r="G60" s="246"/>
      <c r="H60" s="259">
        <f aca="true" t="shared" si="6" ref="H60:H67">F60+G60</f>
        <v>25000</v>
      </c>
      <c r="I60" s="276"/>
    </row>
    <row r="61" spans="2:9" ht="15.75" customHeight="1">
      <c r="B61" s="64"/>
      <c r="C61" s="23"/>
      <c r="D61" s="14" t="s">
        <v>27</v>
      </c>
      <c r="E61" s="214" t="s">
        <v>306</v>
      </c>
      <c r="F61" s="222">
        <v>120000</v>
      </c>
      <c r="G61" s="244"/>
      <c r="H61" s="259">
        <f t="shared" si="6"/>
        <v>120000</v>
      </c>
      <c r="I61" s="87"/>
    </row>
    <row r="62" spans="2:9" s="21" customFormat="1" ht="24">
      <c r="B62" s="65"/>
      <c r="C62" s="22"/>
      <c r="D62" s="14" t="s">
        <v>28</v>
      </c>
      <c r="E62" s="201" t="s">
        <v>249</v>
      </c>
      <c r="F62" s="223">
        <v>318535</v>
      </c>
      <c r="G62" s="441"/>
      <c r="H62" s="259">
        <f t="shared" si="6"/>
        <v>318535</v>
      </c>
      <c r="I62" s="449"/>
    </row>
    <row r="63" spans="2:9" s="21" customFormat="1" ht="26.25" customHeight="1">
      <c r="B63" s="65"/>
      <c r="C63" s="22"/>
      <c r="D63" s="14" t="s">
        <v>29</v>
      </c>
      <c r="E63" s="201" t="s">
        <v>250</v>
      </c>
      <c r="F63" s="223">
        <v>7000</v>
      </c>
      <c r="G63" s="246"/>
      <c r="H63" s="243">
        <f t="shared" si="6"/>
        <v>7000</v>
      </c>
      <c r="I63" s="277"/>
    </row>
    <row r="64" spans="2:9" s="21" customFormat="1" ht="26.25" customHeight="1">
      <c r="B64" s="65"/>
      <c r="C64" s="22"/>
      <c r="D64" s="14" t="s">
        <v>29</v>
      </c>
      <c r="E64" s="201" t="s">
        <v>251</v>
      </c>
      <c r="F64" s="223">
        <v>30000</v>
      </c>
      <c r="G64" s="246"/>
      <c r="H64" s="243">
        <f t="shared" si="6"/>
        <v>30000</v>
      </c>
      <c r="I64" s="277"/>
    </row>
    <row r="65" spans="2:9" s="21" customFormat="1" ht="36.75" customHeight="1">
      <c r="B65" s="65"/>
      <c r="C65" s="22"/>
      <c r="D65" s="14" t="s">
        <v>29</v>
      </c>
      <c r="E65" s="201" t="s">
        <v>252</v>
      </c>
      <c r="F65" s="223">
        <v>17000</v>
      </c>
      <c r="G65" s="246"/>
      <c r="H65" s="259">
        <f t="shared" si="6"/>
        <v>17000</v>
      </c>
      <c r="I65" s="277"/>
    </row>
    <row r="66" spans="2:9" s="21" customFormat="1" ht="25.5" customHeight="1">
      <c r="B66" s="63"/>
      <c r="C66" s="22"/>
      <c r="D66" s="14" t="s">
        <v>15</v>
      </c>
      <c r="E66" s="201" t="s">
        <v>246</v>
      </c>
      <c r="F66" s="223">
        <v>6000</v>
      </c>
      <c r="G66" s="246"/>
      <c r="H66" s="259">
        <f t="shared" si="6"/>
        <v>6000</v>
      </c>
      <c r="I66" s="277"/>
    </row>
    <row r="67" spans="2:9" s="21" customFormat="1" ht="16.5" customHeight="1">
      <c r="B67" s="63"/>
      <c r="C67" s="22"/>
      <c r="D67" s="14" t="s">
        <v>203</v>
      </c>
      <c r="E67" s="214" t="s">
        <v>313</v>
      </c>
      <c r="F67" s="223">
        <v>1000</v>
      </c>
      <c r="G67" s="246"/>
      <c r="H67" s="259">
        <f t="shared" si="6"/>
        <v>1000</v>
      </c>
      <c r="I67" s="277"/>
    </row>
    <row r="68" spans="2:9" s="21" customFormat="1" ht="25.5" customHeight="1">
      <c r="B68" s="63"/>
      <c r="C68" s="114">
        <v>75621</v>
      </c>
      <c r="D68" s="115"/>
      <c r="E68" s="206" t="s">
        <v>30</v>
      </c>
      <c r="F68" s="224">
        <f>F69+F70</f>
        <v>5558630</v>
      </c>
      <c r="G68" s="224">
        <f>G69+G70</f>
        <v>0</v>
      </c>
      <c r="H68" s="224">
        <f>H69+H70</f>
        <v>5558630</v>
      </c>
      <c r="I68" s="277"/>
    </row>
    <row r="69" spans="2:9" ht="16.5" customHeight="1">
      <c r="B69" s="64"/>
      <c r="C69" s="23"/>
      <c r="D69" s="14" t="s">
        <v>31</v>
      </c>
      <c r="E69" s="214" t="s">
        <v>254</v>
      </c>
      <c r="F69" s="223">
        <v>4322630</v>
      </c>
      <c r="G69" s="247"/>
      <c r="H69" s="259">
        <f>F69+G69</f>
        <v>4322630</v>
      </c>
      <c r="I69" s="278"/>
    </row>
    <row r="70" spans="2:9" ht="16.5" customHeight="1" thickBot="1">
      <c r="B70" s="66"/>
      <c r="C70" s="26"/>
      <c r="D70" s="11" t="s">
        <v>32</v>
      </c>
      <c r="E70" s="215" t="s">
        <v>299</v>
      </c>
      <c r="F70" s="227">
        <v>1236000</v>
      </c>
      <c r="G70" s="438"/>
      <c r="H70" s="259">
        <f>F70+G70</f>
        <v>1236000</v>
      </c>
      <c r="I70" s="449"/>
    </row>
    <row r="71" spans="2:9" ht="16.5" customHeight="1" thickBot="1">
      <c r="B71" s="130">
        <v>758</v>
      </c>
      <c r="C71" s="128"/>
      <c r="D71" s="128"/>
      <c r="E71" s="129" t="s">
        <v>33</v>
      </c>
      <c r="F71" s="219">
        <f>F72+F74+F76</f>
        <v>9318007.05</v>
      </c>
      <c r="G71" s="219">
        <f>G72+G74+G76</f>
        <v>0</v>
      </c>
      <c r="H71" s="219">
        <f>H72+H74+H76</f>
        <v>9318007.05</v>
      </c>
      <c r="I71" s="260"/>
    </row>
    <row r="72" spans="2:9" ht="16.5" customHeight="1">
      <c r="B72" s="67"/>
      <c r="C72" s="113">
        <v>75801</v>
      </c>
      <c r="D72" s="111"/>
      <c r="E72" s="112" t="s">
        <v>34</v>
      </c>
      <c r="F72" s="220">
        <f>F73</f>
        <v>7677884</v>
      </c>
      <c r="G72" s="220">
        <f>G73</f>
        <v>0</v>
      </c>
      <c r="H72" s="220">
        <f>H73</f>
        <v>7677884</v>
      </c>
      <c r="I72" s="262"/>
    </row>
    <row r="73" spans="2:9" s="21" customFormat="1" ht="16.5" customHeight="1">
      <c r="B73" s="65"/>
      <c r="C73" s="22"/>
      <c r="D73" s="15">
        <v>2920</v>
      </c>
      <c r="E73" s="214" t="s">
        <v>255</v>
      </c>
      <c r="F73" s="223">
        <v>7677884</v>
      </c>
      <c r="G73" s="248"/>
      <c r="H73" s="259">
        <f>F73+G73</f>
        <v>7677884</v>
      </c>
      <c r="I73" s="367" t="s">
        <v>364</v>
      </c>
    </row>
    <row r="74" spans="2:9" ht="16.5" customHeight="1">
      <c r="B74" s="64"/>
      <c r="C74" s="114">
        <v>75807</v>
      </c>
      <c r="D74" s="118"/>
      <c r="E74" s="210" t="s">
        <v>35</v>
      </c>
      <c r="F74" s="224">
        <f>F75</f>
        <v>1498824</v>
      </c>
      <c r="G74" s="224">
        <f>G75</f>
        <v>0</v>
      </c>
      <c r="H74" s="224">
        <f>H75</f>
        <v>1498824</v>
      </c>
      <c r="I74" s="280"/>
    </row>
    <row r="75" spans="2:9" ht="16.5" customHeight="1">
      <c r="B75" s="66"/>
      <c r="C75" s="26"/>
      <c r="D75" s="18">
        <v>2920</v>
      </c>
      <c r="E75" s="215" t="s">
        <v>256</v>
      </c>
      <c r="F75" s="221">
        <v>1498824</v>
      </c>
      <c r="G75" s="250"/>
      <c r="H75" s="259">
        <f>F75+G75</f>
        <v>1498824</v>
      </c>
      <c r="I75" s="280"/>
    </row>
    <row r="76" spans="2:9" ht="16.5" customHeight="1">
      <c r="B76" s="64"/>
      <c r="C76" s="114">
        <v>75814</v>
      </c>
      <c r="D76" s="119"/>
      <c r="E76" s="210" t="s">
        <v>209</v>
      </c>
      <c r="F76" s="228">
        <f>SUM(F77:F80)</f>
        <v>141299.05</v>
      </c>
      <c r="G76" s="228">
        <f>SUM(G77:G80)</f>
        <v>0</v>
      </c>
      <c r="H76" s="228">
        <f>SUM(H77:H80)</f>
        <v>141299.05</v>
      </c>
      <c r="I76" s="280"/>
    </row>
    <row r="77" spans="2:9" ht="33.75">
      <c r="B77" s="64"/>
      <c r="C77" s="23"/>
      <c r="D77" s="15">
        <v>2030</v>
      </c>
      <c r="E77" s="201" t="s">
        <v>257</v>
      </c>
      <c r="F77" s="223">
        <v>98541.97</v>
      </c>
      <c r="G77" s="247"/>
      <c r="H77" s="243">
        <f>F77+G77</f>
        <v>98541.97</v>
      </c>
      <c r="I77" s="389" t="s">
        <v>375</v>
      </c>
    </row>
    <row r="78" spans="2:9" ht="36">
      <c r="B78" s="66"/>
      <c r="C78" s="26"/>
      <c r="D78" s="15">
        <v>2990</v>
      </c>
      <c r="E78" s="436" t="s">
        <v>367</v>
      </c>
      <c r="F78" s="221">
        <v>8818</v>
      </c>
      <c r="G78" s="438"/>
      <c r="H78" s="259">
        <f>F78+G78</f>
        <v>8818</v>
      </c>
      <c r="I78" s="367" t="s">
        <v>357</v>
      </c>
    </row>
    <row r="79" spans="2:9" ht="33.75">
      <c r="B79" s="64"/>
      <c r="C79" s="23"/>
      <c r="D79" s="435" t="s">
        <v>242</v>
      </c>
      <c r="E79" s="218" t="s">
        <v>243</v>
      </c>
      <c r="F79" s="223">
        <v>15113.08</v>
      </c>
      <c r="G79" s="247"/>
      <c r="H79" s="243">
        <f>F79+G79</f>
        <v>15113.08</v>
      </c>
      <c r="I79" s="389" t="s">
        <v>375</v>
      </c>
    </row>
    <row r="80" spans="2:9" ht="36.75" thickBot="1">
      <c r="B80" s="75"/>
      <c r="C80" s="76"/>
      <c r="D80" s="435" t="s">
        <v>358</v>
      </c>
      <c r="E80" s="436" t="s">
        <v>367</v>
      </c>
      <c r="F80" s="225">
        <v>18826</v>
      </c>
      <c r="G80" s="439"/>
      <c r="H80" s="259">
        <f>F80+G80</f>
        <v>18826</v>
      </c>
      <c r="I80" s="367" t="s">
        <v>357</v>
      </c>
    </row>
    <row r="81" spans="2:9" ht="18" customHeight="1" thickBot="1">
      <c r="B81" s="132">
        <v>801</v>
      </c>
      <c r="C81" s="128"/>
      <c r="D81" s="128"/>
      <c r="E81" s="212" t="s">
        <v>36</v>
      </c>
      <c r="F81" s="219">
        <f>F82+F87+F89+F95+F98+F100+F103</f>
        <v>684565.6100000001</v>
      </c>
      <c r="G81" s="219">
        <f>G82+G87+G89+G95+G98+G100+G103</f>
        <v>0</v>
      </c>
      <c r="H81" s="219">
        <f>H82+H87+H89+H95+H98+H100+H103</f>
        <v>684565.6100000001</v>
      </c>
      <c r="I81" s="260"/>
    </row>
    <row r="82" spans="2:9" ht="18.75" customHeight="1">
      <c r="B82" s="67"/>
      <c r="C82" s="113">
        <v>80101</v>
      </c>
      <c r="D82" s="111"/>
      <c r="E82" s="216" t="s">
        <v>37</v>
      </c>
      <c r="F82" s="220">
        <f>SUM(F83:F86)</f>
        <v>52986.91</v>
      </c>
      <c r="G82" s="220">
        <f>SUM(G83:G86)</f>
        <v>0</v>
      </c>
      <c r="H82" s="220">
        <f>SUM(H83:H86)</f>
        <v>52986.91</v>
      </c>
      <c r="I82" s="262"/>
    </row>
    <row r="83" spans="2:9" ht="24" customHeight="1">
      <c r="B83" s="64"/>
      <c r="C83" s="23"/>
      <c r="D83" s="14" t="s">
        <v>8</v>
      </c>
      <c r="E83" s="201" t="s">
        <v>311</v>
      </c>
      <c r="F83" s="223">
        <v>8720</v>
      </c>
      <c r="G83" s="247"/>
      <c r="H83" s="259">
        <f>F83+G83</f>
        <v>8720</v>
      </c>
      <c r="I83" s="368"/>
    </row>
    <row r="84" spans="2:9" ht="16.5" customHeight="1">
      <c r="B84" s="64"/>
      <c r="C84" s="23"/>
      <c r="D84" s="14" t="s">
        <v>16</v>
      </c>
      <c r="E84" s="201" t="s">
        <v>312</v>
      </c>
      <c r="F84" s="223">
        <v>1000</v>
      </c>
      <c r="G84" s="250"/>
      <c r="H84" s="259">
        <f>F84+G84</f>
        <v>1000</v>
      </c>
      <c r="I84" s="280"/>
    </row>
    <row r="85" spans="2:9" ht="24">
      <c r="B85" s="64"/>
      <c r="C85" s="23"/>
      <c r="D85" s="269" t="s">
        <v>234</v>
      </c>
      <c r="E85" s="85" t="s">
        <v>314</v>
      </c>
      <c r="F85" s="223">
        <v>1510</v>
      </c>
      <c r="G85" s="226"/>
      <c r="H85" s="259">
        <f>F85+G85</f>
        <v>1510</v>
      </c>
      <c r="I85" s="368"/>
    </row>
    <row r="86" spans="2:9" ht="36">
      <c r="B86" s="64"/>
      <c r="C86" s="23"/>
      <c r="D86" s="15">
        <v>2010</v>
      </c>
      <c r="E86" s="84" t="s">
        <v>259</v>
      </c>
      <c r="F86" s="223">
        <v>41756.91</v>
      </c>
      <c r="G86" s="226"/>
      <c r="H86" s="259">
        <f>F86+G86</f>
        <v>41756.91</v>
      </c>
      <c r="I86" s="389" t="s">
        <v>374</v>
      </c>
    </row>
    <row r="87" spans="2:9" ht="15.75" customHeight="1">
      <c r="B87" s="64"/>
      <c r="C87" s="152" t="s">
        <v>123</v>
      </c>
      <c r="D87" s="151"/>
      <c r="E87" s="199" t="s">
        <v>181</v>
      </c>
      <c r="F87" s="224">
        <f>F88</f>
        <v>152070</v>
      </c>
      <c r="G87" s="224">
        <f>G88</f>
        <v>0</v>
      </c>
      <c r="H87" s="224">
        <f>H88</f>
        <v>152070</v>
      </c>
      <c r="I87" s="280"/>
    </row>
    <row r="88" spans="2:9" ht="36" customHeight="1">
      <c r="B88" s="64"/>
      <c r="C88" s="23"/>
      <c r="D88" s="15">
        <v>2030</v>
      </c>
      <c r="E88" s="201" t="s">
        <v>257</v>
      </c>
      <c r="F88" s="223">
        <v>152070</v>
      </c>
      <c r="G88" s="247"/>
      <c r="H88" s="243">
        <f>F88+G88</f>
        <v>152070</v>
      </c>
      <c r="I88" s="388" t="s">
        <v>354</v>
      </c>
    </row>
    <row r="89" spans="2:9" ht="15.75" customHeight="1">
      <c r="B89" s="64"/>
      <c r="C89" s="114">
        <v>80104</v>
      </c>
      <c r="D89" s="115"/>
      <c r="E89" s="210" t="s">
        <v>38</v>
      </c>
      <c r="F89" s="224">
        <f>SUM(F90:F94)</f>
        <v>435520</v>
      </c>
      <c r="G89" s="224">
        <f>SUM(G90:G94)</f>
        <v>0</v>
      </c>
      <c r="H89" s="224">
        <f>SUM(H90:H94)</f>
        <v>435520</v>
      </c>
      <c r="I89" s="280"/>
    </row>
    <row r="90" spans="2:9" ht="16.5" customHeight="1">
      <c r="B90" s="64"/>
      <c r="C90" s="114"/>
      <c r="D90" s="174" t="s">
        <v>266</v>
      </c>
      <c r="E90" s="195" t="s">
        <v>282</v>
      </c>
      <c r="F90" s="226">
        <v>27000</v>
      </c>
      <c r="G90" s="249"/>
      <c r="H90" s="243">
        <f>F90+G90</f>
        <v>27000</v>
      </c>
      <c r="I90" s="280"/>
    </row>
    <row r="91" spans="2:9" ht="33.75" customHeight="1">
      <c r="B91" s="64"/>
      <c r="C91" s="114"/>
      <c r="D91" s="174" t="s">
        <v>267</v>
      </c>
      <c r="E91" s="196" t="s">
        <v>283</v>
      </c>
      <c r="F91" s="226">
        <v>90000</v>
      </c>
      <c r="G91" s="249"/>
      <c r="H91" s="259">
        <f>F91+G91</f>
        <v>90000</v>
      </c>
      <c r="I91" s="280"/>
    </row>
    <row r="92" spans="2:9" ht="24">
      <c r="B92" s="64"/>
      <c r="C92" s="17"/>
      <c r="D92" s="14" t="s">
        <v>8</v>
      </c>
      <c r="E92" s="201" t="s">
        <v>311</v>
      </c>
      <c r="F92" s="226">
        <v>16000</v>
      </c>
      <c r="G92" s="249"/>
      <c r="H92" s="259">
        <f>F92+G92</f>
        <v>16000</v>
      </c>
      <c r="I92" s="280"/>
    </row>
    <row r="93" spans="2:9" ht="16.5" customHeight="1">
      <c r="B93" s="64"/>
      <c r="C93" s="23"/>
      <c r="D93" s="190" t="s">
        <v>158</v>
      </c>
      <c r="E93" s="211" t="s">
        <v>258</v>
      </c>
      <c r="F93" s="223">
        <v>34000</v>
      </c>
      <c r="G93" s="250"/>
      <c r="H93" s="259">
        <f>F93+G93</f>
        <v>34000</v>
      </c>
      <c r="I93" s="280"/>
    </row>
    <row r="94" spans="2:9" ht="36" customHeight="1">
      <c r="B94" s="64"/>
      <c r="C94" s="23"/>
      <c r="D94" s="15">
        <v>2030</v>
      </c>
      <c r="E94" s="201" t="s">
        <v>257</v>
      </c>
      <c r="F94" s="223">
        <v>268520</v>
      </c>
      <c r="G94" s="247"/>
      <c r="H94" s="243">
        <f>F94+G94</f>
        <v>268520</v>
      </c>
      <c r="I94" s="388" t="s">
        <v>354</v>
      </c>
    </row>
    <row r="95" spans="2:9" ht="18" customHeight="1">
      <c r="B95" s="66"/>
      <c r="C95" s="152" t="s">
        <v>125</v>
      </c>
      <c r="D95" s="151"/>
      <c r="E95" s="199" t="s">
        <v>162</v>
      </c>
      <c r="F95" s="230">
        <f>F96+F97</f>
        <v>35548.92</v>
      </c>
      <c r="G95" s="230">
        <f>G96+G97</f>
        <v>0</v>
      </c>
      <c r="H95" s="230">
        <f>H96+H97</f>
        <v>35548.92</v>
      </c>
      <c r="I95" s="280"/>
    </row>
    <row r="96" spans="2:9" ht="24">
      <c r="B96" s="64"/>
      <c r="C96" s="23"/>
      <c r="D96" s="14" t="s">
        <v>8</v>
      </c>
      <c r="E96" s="201" t="s">
        <v>311</v>
      </c>
      <c r="F96" s="223">
        <v>1000</v>
      </c>
      <c r="G96" s="250"/>
      <c r="H96" s="243">
        <f>F96+G96</f>
        <v>1000</v>
      </c>
      <c r="I96" s="280"/>
    </row>
    <row r="97" spans="2:9" ht="36">
      <c r="B97" s="64"/>
      <c r="C97" s="23"/>
      <c r="D97" s="15">
        <v>2010</v>
      </c>
      <c r="E97" s="84" t="s">
        <v>259</v>
      </c>
      <c r="F97" s="223">
        <v>34548.92</v>
      </c>
      <c r="G97" s="226"/>
      <c r="H97" s="458">
        <f>F97+G97</f>
        <v>34548.92</v>
      </c>
      <c r="I97" s="389" t="s">
        <v>373</v>
      </c>
    </row>
    <row r="98" spans="2:9" ht="17.25" customHeight="1">
      <c r="B98" s="64"/>
      <c r="C98" s="114">
        <v>80113</v>
      </c>
      <c r="D98" s="120"/>
      <c r="E98" s="199" t="s">
        <v>183</v>
      </c>
      <c r="F98" s="231">
        <f>F99</f>
        <v>3000</v>
      </c>
      <c r="G98" s="231">
        <f>G99</f>
        <v>0</v>
      </c>
      <c r="H98" s="231">
        <f>H99</f>
        <v>3000</v>
      </c>
      <c r="I98" s="280"/>
    </row>
    <row r="99" spans="2:9" ht="18" customHeight="1">
      <c r="B99" s="64"/>
      <c r="C99" s="23"/>
      <c r="D99" s="14" t="s">
        <v>158</v>
      </c>
      <c r="E99" s="214" t="s">
        <v>258</v>
      </c>
      <c r="F99" s="223">
        <v>3000</v>
      </c>
      <c r="G99" s="250"/>
      <c r="H99" s="243">
        <f>F99+G99</f>
        <v>3000</v>
      </c>
      <c r="I99" s="280"/>
    </row>
    <row r="100" spans="2:9" ht="25.5">
      <c r="B100" s="64"/>
      <c r="C100" s="152" t="s">
        <v>127</v>
      </c>
      <c r="D100" s="151"/>
      <c r="E100" s="199" t="s">
        <v>184</v>
      </c>
      <c r="F100" s="224">
        <f>F101+F102</f>
        <v>4144.860000000001</v>
      </c>
      <c r="G100" s="224">
        <f>G101+G102</f>
        <v>0</v>
      </c>
      <c r="H100" s="224">
        <f>H101+H102</f>
        <v>4144.860000000001</v>
      </c>
      <c r="I100" s="280"/>
    </row>
    <row r="101" spans="2:9" ht="18" customHeight="1">
      <c r="B101" s="64"/>
      <c r="C101" s="23"/>
      <c r="D101" s="14" t="s">
        <v>16</v>
      </c>
      <c r="E101" s="201" t="s">
        <v>312</v>
      </c>
      <c r="F101" s="223">
        <v>1000</v>
      </c>
      <c r="G101" s="250"/>
      <c r="H101" s="243">
        <f>F101+G101</f>
        <v>1000</v>
      </c>
      <c r="I101" s="280"/>
    </row>
    <row r="102" spans="2:9" ht="18" customHeight="1">
      <c r="B102" s="64"/>
      <c r="C102" s="23"/>
      <c r="D102" s="14" t="s">
        <v>237</v>
      </c>
      <c r="E102" s="84" t="s">
        <v>262</v>
      </c>
      <c r="F102" s="223">
        <v>3144.86</v>
      </c>
      <c r="G102" s="226"/>
      <c r="H102" s="243">
        <f>F102+G102</f>
        <v>3144.86</v>
      </c>
      <c r="I102" s="440" t="s">
        <v>368</v>
      </c>
    </row>
    <row r="103" spans="2:9" ht="76.5">
      <c r="B103" s="64"/>
      <c r="C103" s="152" t="s">
        <v>271</v>
      </c>
      <c r="D103" s="109"/>
      <c r="E103" s="126" t="s">
        <v>279</v>
      </c>
      <c r="F103" s="224">
        <f>F104</f>
        <v>1294.92</v>
      </c>
      <c r="G103" s="224">
        <f>G104</f>
        <v>0</v>
      </c>
      <c r="H103" s="224">
        <f>H104</f>
        <v>1294.92</v>
      </c>
      <c r="I103" s="280"/>
    </row>
    <row r="104" spans="2:9" ht="36.75" thickBot="1">
      <c r="B104" s="75"/>
      <c r="C104" s="76"/>
      <c r="D104" s="15">
        <v>2010</v>
      </c>
      <c r="E104" s="84" t="s">
        <v>259</v>
      </c>
      <c r="F104" s="225">
        <v>1294.92</v>
      </c>
      <c r="G104" s="439"/>
      <c r="H104" s="243">
        <f>F104+G104</f>
        <v>1294.92</v>
      </c>
      <c r="I104" s="389" t="s">
        <v>362</v>
      </c>
    </row>
    <row r="105" spans="2:9" s="21" customFormat="1" ht="18" customHeight="1" thickBot="1">
      <c r="B105" s="132">
        <v>852</v>
      </c>
      <c r="C105" s="128"/>
      <c r="D105" s="128"/>
      <c r="E105" s="212" t="s">
        <v>39</v>
      </c>
      <c r="F105" s="219">
        <f>F106+F108+F111+F114+F117+F119+F121+F123+F126</f>
        <v>9088467</v>
      </c>
      <c r="G105" s="219">
        <f>G106+G108+G111+G114+G117+G119+G121+G123+G126</f>
        <v>0</v>
      </c>
      <c r="H105" s="219">
        <f>H106+H108+H111+H114+H117+H119+H121+H123+H126</f>
        <v>9088467</v>
      </c>
      <c r="I105" s="263"/>
    </row>
    <row r="106" spans="2:9" s="21" customFormat="1" ht="18" customHeight="1">
      <c r="B106" s="406"/>
      <c r="C106" s="149" t="s">
        <v>230</v>
      </c>
      <c r="D106" s="109"/>
      <c r="E106" s="126" t="s">
        <v>232</v>
      </c>
      <c r="F106" s="359">
        <f>F107</f>
        <v>9839</v>
      </c>
      <c r="G106" s="359">
        <f>G107</f>
        <v>0</v>
      </c>
      <c r="H106" s="359">
        <f>H107</f>
        <v>9839</v>
      </c>
      <c r="I106" s="407"/>
    </row>
    <row r="107" spans="2:9" s="21" customFormat="1" ht="45">
      <c r="B107" s="404"/>
      <c r="C107" s="405"/>
      <c r="D107" s="15">
        <v>2030</v>
      </c>
      <c r="E107" s="201" t="s">
        <v>257</v>
      </c>
      <c r="F107" s="226">
        <v>9839</v>
      </c>
      <c r="G107" s="442"/>
      <c r="H107" s="243">
        <f>F107+G107</f>
        <v>9839</v>
      </c>
      <c r="I107" s="388" t="s">
        <v>386</v>
      </c>
    </row>
    <row r="108" spans="2:9" s="21" customFormat="1" ht="18" customHeight="1">
      <c r="B108" s="403"/>
      <c r="C108" s="113">
        <v>85211</v>
      </c>
      <c r="D108" s="189"/>
      <c r="E108" s="205" t="s">
        <v>351</v>
      </c>
      <c r="F108" s="220">
        <f>F109+F110</f>
        <v>5405218</v>
      </c>
      <c r="G108" s="651">
        <f>G109+G110</f>
        <v>0</v>
      </c>
      <c r="H108" s="220">
        <f>H109+H110</f>
        <v>5405218</v>
      </c>
      <c r="I108" s="437"/>
    </row>
    <row r="109" spans="2:9" s="21" customFormat="1" ht="48">
      <c r="B109" s="403"/>
      <c r="C109" s="189"/>
      <c r="D109" s="15">
        <v>2060</v>
      </c>
      <c r="E109" s="84" t="s">
        <v>352</v>
      </c>
      <c r="F109" s="234">
        <v>5397751</v>
      </c>
      <c r="G109" s="234"/>
      <c r="H109" s="259">
        <f>F109+G109</f>
        <v>5397751</v>
      </c>
      <c r="I109" s="388" t="s">
        <v>420</v>
      </c>
    </row>
    <row r="110" spans="2:9" s="21" customFormat="1" ht="60">
      <c r="B110" s="404"/>
      <c r="C110" s="405"/>
      <c r="D110" s="408">
        <v>6340</v>
      </c>
      <c r="E110" s="84" t="s">
        <v>353</v>
      </c>
      <c r="F110" s="226">
        <v>7467</v>
      </c>
      <c r="G110" s="226"/>
      <c r="H110" s="243">
        <f>F110+G110</f>
        <v>7467</v>
      </c>
      <c r="I110" s="367" t="s">
        <v>347</v>
      </c>
    </row>
    <row r="111" spans="2:9" ht="42.75" customHeight="1">
      <c r="B111" s="64"/>
      <c r="C111" s="114">
        <v>85212</v>
      </c>
      <c r="D111" s="115"/>
      <c r="E111" s="206" t="s">
        <v>216</v>
      </c>
      <c r="F111" s="224">
        <f>F112+F113</f>
        <v>3355000</v>
      </c>
      <c r="G111" s="224">
        <f>G112+G113</f>
        <v>0</v>
      </c>
      <c r="H111" s="224">
        <f>H112+H113</f>
        <v>3355000</v>
      </c>
      <c r="I111" s="280"/>
    </row>
    <row r="112" spans="2:9" ht="39.75" customHeight="1">
      <c r="B112" s="64"/>
      <c r="C112" s="23"/>
      <c r="D112" s="15">
        <v>2010</v>
      </c>
      <c r="E112" s="84" t="s">
        <v>259</v>
      </c>
      <c r="F112" s="223">
        <v>3345000</v>
      </c>
      <c r="G112" s="247"/>
      <c r="H112" s="259">
        <f>F112+G112</f>
        <v>3345000</v>
      </c>
      <c r="I112" s="367" t="s">
        <v>426</v>
      </c>
    </row>
    <row r="113" spans="2:9" ht="39.75" customHeight="1">
      <c r="B113" s="64"/>
      <c r="C113" s="23"/>
      <c r="D113" s="15">
        <v>2360</v>
      </c>
      <c r="E113" s="84" t="s">
        <v>260</v>
      </c>
      <c r="F113" s="223">
        <v>10000</v>
      </c>
      <c r="G113" s="247"/>
      <c r="H113" s="243">
        <f>F113+G113</f>
        <v>10000</v>
      </c>
      <c r="I113" s="278"/>
    </row>
    <row r="114" spans="2:9" ht="67.5" customHeight="1">
      <c r="B114" s="64"/>
      <c r="C114" s="114">
        <v>85213</v>
      </c>
      <c r="D114" s="115"/>
      <c r="E114" s="206" t="s">
        <v>217</v>
      </c>
      <c r="F114" s="224">
        <f>F115+F116</f>
        <v>29000</v>
      </c>
      <c r="G114" s="224">
        <f>G115+G116</f>
        <v>0</v>
      </c>
      <c r="H114" s="224">
        <f>H115+H116</f>
        <v>29000</v>
      </c>
      <c r="I114" s="280"/>
    </row>
    <row r="115" spans="2:9" ht="39" customHeight="1">
      <c r="B115" s="64"/>
      <c r="C115" s="23"/>
      <c r="D115" s="15">
        <v>2010</v>
      </c>
      <c r="E115" s="84" t="s">
        <v>259</v>
      </c>
      <c r="F115" s="223">
        <v>16000</v>
      </c>
      <c r="G115" s="247"/>
      <c r="H115" s="243">
        <f>F115+G115</f>
        <v>16000</v>
      </c>
      <c r="I115" s="367" t="s">
        <v>423</v>
      </c>
    </row>
    <row r="116" spans="2:9" ht="33.75">
      <c r="B116" s="64"/>
      <c r="C116" s="23"/>
      <c r="D116" s="15">
        <v>2030</v>
      </c>
      <c r="E116" s="201" t="s">
        <v>257</v>
      </c>
      <c r="F116" s="223">
        <v>13000</v>
      </c>
      <c r="G116" s="247"/>
      <c r="H116" s="259">
        <f>F116+G116</f>
        <v>13000</v>
      </c>
      <c r="I116" s="367" t="s">
        <v>389</v>
      </c>
    </row>
    <row r="117" spans="2:9" ht="27" customHeight="1">
      <c r="B117" s="64"/>
      <c r="C117" s="114">
        <v>85214</v>
      </c>
      <c r="D117" s="115"/>
      <c r="E117" s="206" t="s">
        <v>40</v>
      </c>
      <c r="F117" s="224">
        <f>F118</f>
        <v>51000</v>
      </c>
      <c r="G117" s="224">
        <f>G118</f>
        <v>0</v>
      </c>
      <c r="H117" s="224">
        <f>H118</f>
        <v>51000</v>
      </c>
      <c r="I117" s="280"/>
    </row>
    <row r="118" spans="2:9" s="21" customFormat="1" ht="35.25" customHeight="1">
      <c r="B118" s="65"/>
      <c r="C118" s="22"/>
      <c r="D118" s="15">
        <v>2030</v>
      </c>
      <c r="E118" s="201" t="s">
        <v>257</v>
      </c>
      <c r="F118" s="223">
        <v>51000</v>
      </c>
      <c r="G118" s="247"/>
      <c r="H118" s="259">
        <f>F118+G118</f>
        <v>51000</v>
      </c>
      <c r="I118" s="367" t="s">
        <v>424</v>
      </c>
    </row>
    <row r="119" spans="2:9" s="21" customFormat="1" ht="18" customHeight="1">
      <c r="B119" s="65"/>
      <c r="C119" s="152" t="s">
        <v>137</v>
      </c>
      <c r="D119" s="151"/>
      <c r="E119" s="121" t="s">
        <v>188</v>
      </c>
      <c r="F119" s="224">
        <f>F120</f>
        <v>1000</v>
      </c>
      <c r="G119" s="224">
        <f>G120</f>
        <v>0</v>
      </c>
      <c r="H119" s="224">
        <f>H120</f>
        <v>1000</v>
      </c>
      <c r="I119" s="278"/>
    </row>
    <row r="120" spans="2:9" s="21" customFormat="1" ht="36">
      <c r="B120" s="65"/>
      <c r="C120" s="22"/>
      <c r="D120" s="15">
        <v>2010</v>
      </c>
      <c r="E120" s="84" t="s">
        <v>259</v>
      </c>
      <c r="F120" s="223">
        <v>1000</v>
      </c>
      <c r="G120" s="226"/>
      <c r="H120" s="259">
        <f>F120+G120</f>
        <v>1000</v>
      </c>
      <c r="I120" s="367" t="s">
        <v>387</v>
      </c>
    </row>
    <row r="121" spans="2:9" s="21" customFormat="1" ht="15.75" customHeight="1">
      <c r="B121" s="65"/>
      <c r="C121" s="114">
        <v>85216</v>
      </c>
      <c r="D121" s="119"/>
      <c r="E121" s="122" t="s">
        <v>167</v>
      </c>
      <c r="F121" s="231">
        <f>F122</f>
        <v>166500</v>
      </c>
      <c r="G121" s="231">
        <f>G122</f>
        <v>0</v>
      </c>
      <c r="H121" s="231">
        <f>H122</f>
        <v>166500</v>
      </c>
      <c r="I121" s="278"/>
    </row>
    <row r="122" spans="2:9" s="21" customFormat="1" ht="35.25" customHeight="1">
      <c r="B122" s="65"/>
      <c r="C122" s="22"/>
      <c r="D122" s="15">
        <v>2030</v>
      </c>
      <c r="E122" s="201" t="s">
        <v>257</v>
      </c>
      <c r="F122" s="223">
        <v>166500</v>
      </c>
      <c r="G122" s="247"/>
      <c r="H122" s="259">
        <f>F122+G122</f>
        <v>166500</v>
      </c>
      <c r="I122" s="367" t="s">
        <v>425</v>
      </c>
    </row>
    <row r="123" spans="2:9" ht="15.75" customHeight="1">
      <c r="B123" s="64"/>
      <c r="C123" s="114">
        <v>85219</v>
      </c>
      <c r="D123" s="115"/>
      <c r="E123" s="210" t="s">
        <v>41</v>
      </c>
      <c r="F123" s="224">
        <f>F124+F125</f>
        <v>13866</v>
      </c>
      <c r="G123" s="224">
        <f>G124+G125</f>
        <v>0</v>
      </c>
      <c r="H123" s="224">
        <f>H124+H125</f>
        <v>13866</v>
      </c>
      <c r="I123" s="280"/>
    </row>
    <row r="124" spans="2:9" ht="17.25" customHeight="1">
      <c r="B124" s="64"/>
      <c r="C124" s="17"/>
      <c r="D124" s="14" t="s">
        <v>16</v>
      </c>
      <c r="E124" s="201" t="s">
        <v>312</v>
      </c>
      <c r="F124" s="223">
        <v>2000</v>
      </c>
      <c r="G124" s="253"/>
      <c r="H124" s="259">
        <f>F124+G124</f>
        <v>2000</v>
      </c>
      <c r="I124" s="280"/>
    </row>
    <row r="125" spans="2:9" ht="45">
      <c r="B125" s="64"/>
      <c r="C125" s="23"/>
      <c r="D125" s="15">
        <v>2030</v>
      </c>
      <c r="E125" s="201" t="s">
        <v>257</v>
      </c>
      <c r="F125" s="223">
        <v>11866</v>
      </c>
      <c r="G125" s="361"/>
      <c r="H125" s="243">
        <f>F125+G125</f>
        <v>11866</v>
      </c>
      <c r="I125" s="367" t="s">
        <v>421</v>
      </c>
    </row>
    <row r="126" spans="2:9" ht="17.25" customHeight="1">
      <c r="B126" s="64"/>
      <c r="C126" s="152" t="s">
        <v>141</v>
      </c>
      <c r="D126" s="152"/>
      <c r="E126" s="121" t="s">
        <v>42</v>
      </c>
      <c r="F126" s="231">
        <f>SUM(F127:F128)</f>
        <v>57044</v>
      </c>
      <c r="G126" s="409">
        <f>SUM(G127:G128)</f>
        <v>0</v>
      </c>
      <c r="H126" s="231">
        <f>SUM(H127:H128)</f>
        <v>57044</v>
      </c>
      <c r="I126" s="280"/>
    </row>
    <row r="127" spans="2:9" ht="36" customHeight="1">
      <c r="B127" s="64"/>
      <c r="C127" s="152"/>
      <c r="D127" s="15">
        <v>2010</v>
      </c>
      <c r="E127" s="84" t="s">
        <v>259</v>
      </c>
      <c r="F127" s="226">
        <v>244</v>
      </c>
      <c r="G127" s="226"/>
      <c r="H127" s="243">
        <f>F127+G127</f>
        <v>244</v>
      </c>
      <c r="I127" s="367" t="s">
        <v>349</v>
      </c>
    </row>
    <row r="128" spans="2:9" ht="36" customHeight="1" thickBot="1">
      <c r="B128" s="430"/>
      <c r="C128" s="431"/>
      <c r="D128" s="382">
        <v>2030</v>
      </c>
      <c r="E128" s="432" t="s">
        <v>257</v>
      </c>
      <c r="F128" s="410">
        <v>56800</v>
      </c>
      <c r="G128" s="433"/>
      <c r="H128" s="411">
        <f>F128+G128</f>
        <v>56800</v>
      </c>
      <c r="I128" s="434" t="s">
        <v>385</v>
      </c>
    </row>
    <row r="129" spans="2:9" ht="28.5" customHeight="1" thickBot="1">
      <c r="B129" s="142" t="s">
        <v>142</v>
      </c>
      <c r="C129" s="143"/>
      <c r="D129" s="143"/>
      <c r="E129" s="144" t="s">
        <v>143</v>
      </c>
      <c r="F129" s="232">
        <f aca="true" t="shared" si="7" ref="F129:H130">F130</f>
        <v>6940</v>
      </c>
      <c r="G129" s="232">
        <f t="shared" si="7"/>
        <v>500</v>
      </c>
      <c r="H129" s="232">
        <f t="shared" si="7"/>
        <v>7440</v>
      </c>
      <c r="I129" s="260"/>
    </row>
    <row r="130" spans="2:9" ht="26.25" customHeight="1">
      <c r="B130" s="67"/>
      <c r="C130" s="264">
        <v>85311</v>
      </c>
      <c r="D130" s="265"/>
      <c r="E130" s="184" t="s">
        <v>240</v>
      </c>
      <c r="F130" s="220">
        <f t="shared" si="7"/>
        <v>6940</v>
      </c>
      <c r="G130" s="220">
        <f t="shared" si="7"/>
        <v>500</v>
      </c>
      <c r="H130" s="220">
        <f t="shared" si="7"/>
        <v>7440</v>
      </c>
      <c r="I130" s="262"/>
    </row>
    <row r="131" spans="2:9" ht="18" customHeight="1" thickBot="1">
      <c r="B131" s="75"/>
      <c r="C131" s="76"/>
      <c r="D131" s="11" t="s">
        <v>237</v>
      </c>
      <c r="E131" s="85" t="s">
        <v>262</v>
      </c>
      <c r="F131" s="225">
        <v>6940</v>
      </c>
      <c r="G131" s="362">
        <v>500</v>
      </c>
      <c r="H131" s="259">
        <f>F131+G131</f>
        <v>7440</v>
      </c>
      <c r="I131" s="428" t="s">
        <v>345</v>
      </c>
    </row>
    <row r="132" spans="2:9" ht="18" customHeight="1" thickBot="1">
      <c r="B132" s="140" t="s">
        <v>145</v>
      </c>
      <c r="C132" s="136"/>
      <c r="D132" s="136"/>
      <c r="E132" s="137" t="s">
        <v>146</v>
      </c>
      <c r="F132" s="379">
        <f>F133</f>
        <v>37904</v>
      </c>
      <c r="G132" s="379">
        <f>G133</f>
        <v>0</v>
      </c>
      <c r="H132" s="379">
        <f>H133</f>
        <v>37904</v>
      </c>
      <c r="I132" s="374"/>
    </row>
    <row r="133" spans="2:9" ht="18" customHeight="1">
      <c r="B133" s="375"/>
      <c r="C133" s="171" t="s">
        <v>285</v>
      </c>
      <c r="D133" s="170"/>
      <c r="E133" s="123" t="s">
        <v>286</v>
      </c>
      <c r="F133" s="378">
        <f>F134+F135</f>
        <v>37904</v>
      </c>
      <c r="G133" s="378">
        <f>G134+G135</f>
        <v>0</v>
      </c>
      <c r="H133" s="378">
        <f>H134+H135</f>
        <v>37904</v>
      </c>
      <c r="I133" s="376"/>
    </row>
    <row r="134" spans="2:9" ht="45">
      <c r="B134" s="64"/>
      <c r="C134" s="23"/>
      <c r="D134" s="15">
        <v>2030</v>
      </c>
      <c r="E134" s="201" t="s">
        <v>257</v>
      </c>
      <c r="F134" s="223">
        <v>36356</v>
      </c>
      <c r="G134" s="365"/>
      <c r="H134" s="243">
        <f>F134+G134</f>
        <v>36356</v>
      </c>
      <c r="I134" s="389" t="s">
        <v>392</v>
      </c>
    </row>
    <row r="135" spans="2:9" ht="48.75" thickBot="1">
      <c r="B135" s="66"/>
      <c r="C135" s="26"/>
      <c r="D135" s="18">
        <v>2040</v>
      </c>
      <c r="E135" s="453" t="s">
        <v>370</v>
      </c>
      <c r="F135" s="221">
        <v>1548</v>
      </c>
      <c r="G135" s="456"/>
      <c r="H135" s="259">
        <f>F135+G135</f>
        <v>1548</v>
      </c>
      <c r="I135" s="457" t="s">
        <v>391</v>
      </c>
    </row>
    <row r="136" spans="2:9" ht="28.5" customHeight="1" thickBot="1">
      <c r="B136" s="130">
        <v>900</v>
      </c>
      <c r="C136" s="128"/>
      <c r="D136" s="128"/>
      <c r="E136" s="204" t="s">
        <v>43</v>
      </c>
      <c r="F136" s="233">
        <f>F137+F140+F142</f>
        <v>797161</v>
      </c>
      <c r="G136" s="233">
        <f>G137+G140+G142</f>
        <v>0</v>
      </c>
      <c r="H136" s="233">
        <f>H137+H140+H142</f>
        <v>797161</v>
      </c>
      <c r="I136" s="260"/>
    </row>
    <row r="137" spans="2:9" ht="15.75" customHeight="1">
      <c r="B137" s="188"/>
      <c r="C137" s="124" t="s">
        <v>161</v>
      </c>
      <c r="D137" s="125"/>
      <c r="E137" s="205" t="s">
        <v>191</v>
      </c>
      <c r="F137" s="220">
        <f>F138+F139</f>
        <v>751988</v>
      </c>
      <c r="G137" s="220">
        <f>G138+G139</f>
        <v>0</v>
      </c>
      <c r="H137" s="220">
        <f>H138+H139</f>
        <v>751988</v>
      </c>
      <c r="I137" s="262"/>
    </row>
    <row r="138" spans="2:9" ht="27" customHeight="1">
      <c r="B138" s="452"/>
      <c r="C138" s="405"/>
      <c r="D138" s="14" t="s">
        <v>29</v>
      </c>
      <c r="E138" s="201" t="s">
        <v>253</v>
      </c>
      <c r="F138" s="226">
        <v>746988</v>
      </c>
      <c r="G138" s="252"/>
      <c r="H138" s="243">
        <f>F138+G138</f>
        <v>746988</v>
      </c>
      <c r="I138" s="280"/>
    </row>
    <row r="139" spans="2:9" ht="18" customHeight="1">
      <c r="B139" s="188"/>
      <c r="C139" s="189"/>
      <c r="D139" s="14" t="s">
        <v>15</v>
      </c>
      <c r="E139" s="201" t="s">
        <v>261</v>
      </c>
      <c r="F139" s="234">
        <v>5000</v>
      </c>
      <c r="G139" s="252"/>
      <c r="H139" s="243">
        <f>F139+G139</f>
        <v>5000</v>
      </c>
      <c r="I139" s="280"/>
    </row>
    <row r="140" spans="2:9" ht="18" customHeight="1">
      <c r="B140" s="188"/>
      <c r="C140" s="152" t="s">
        <v>355</v>
      </c>
      <c r="D140" s="43"/>
      <c r="E140" s="199" t="s">
        <v>356</v>
      </c>
      <c r="F140" s="220">
        <f>F141</f>
        <v>13173</v>
      </c>
      <c r="G140" s="220">
        <f>G141</f>
        <v>0</v>
      </c>
      <c r="H140" s="220">
        <f>H141</f>
        <v>13173</v>
      </c>
      <c r="I140" s="280"/>
    </row>
    <row r="141" spans="2:9" ht="36">
      <c r="B141" s="188"/>
      <c r="C141" s="189"/>
      <c r="D141" s="14">
        <v>2707</v>
      </c>
      <c r="E141" s="27" t="s">
        <v>359</v>
      </c>
      <c r="F141" s="234">
        <v>13173</v>
      </c>
      <c r="G141" s="365"/>
      <c r="H141" s="259">
        <f>F141+G141</f>
        <v>13173</v>
      </c>
      <c r="I141" s="278" t="s">
        <v>360</v>
      </c>
    </row>
    <row r="142" spans="2:9" ht="25.5" customHeight="1">
      <c r="B142" s="104"/>
      <c r="C142" s="114">
        <v>90019</v>
      </c>
      <c r="D142" s="197"/>
      <c r="E142" s="206" t="s">
        <v>196</v>
      </c>
      <c r="F142" s="224">
        <f>F143</f>
        <v>32000</v>
      </c>
      <c r="G142" s="224">
        <f>G143</f>
        <v>0</v>
      </c>
      <c r="H142" s="224">
        <f>H143</f>
        <v>32000</v>
      </c>
      <c r="I142" s="280"/>
    </row>
    <row r="143" spans="2:9" ht="17.25" customHeight="1" thickBot="1">
      <c r="B143" s="266"/>
      <c r="C143" s="267"/>
      <c r="D143" s="11" t="s">
        <v>15</v>
      </c>
      <c r="E143" s="217" t="s">
        <v>261</v>
      </c>
      <c r="F143" s="229">
        <v>32000</v>
      </c>
      <c r="G143" s="268"/>
      <c r="H143" s="259">
        <f>F143+G143</f>
        <v>32000</v>
      </c>
      <c r="I143" s="279"/>
    </row>
    <row r="144" spans="2:9" ht="27" customHeight="1" thickBot="1">
      <c r="B144" s="133" t="s">
        <v>73</v>
      </c>
      <c r="C144" s="134"/>
      <c r="D144" s="135"/>
      <c r="E144" s="207" t="s">
        <v>74</v>
      </c>
      <c r="F144" s="235">
        <f>F145</f>
        <v>10000</v>
      </c>
      <c r="G144" s="235">
        <f>G145</f>
        <v>0</v>
      </c>
      <c r="H144" s="235">
        <f>H145</f>
        <v>10000</v>
      </c>
      <c r="I144" s="260"/>
    </row>
    <row r="145" spans="2:9" ht="14.25" customHeight="1">
      <c r="B145" s="67"/>
      <c r="C145" s="124" t="s">
        <v>155</v>
      </c>
      <c r="D145" s="125"/>
      <c r="E145" s="208" t="s">
        <v>42</v>
      </c>
      <c r="F145" s="236">
        <f>F146+F147+F148</f>
        <v>10000</v>
      </c>
      <c r="G145" s="236">
        <f>G146+G147+G148</f>
        <v>0</v>
      </c>
      <c r="H145" s="236">
        <f>H146+H147+H148</f>
        <v>10000</v>
      </c>
      <c r="I145" s="262"/>
    </row>
    <row r="146" spans="2:9" ht="16.5" customHeight="1">
      <c r="B146" s="64"/>
      <c r="C146" s="152"/>
      <c r="D146" s="14" t="s">
        <v>15</v>
      </c>
      <c r="E146" s="201" t="s">
        <v>261</v>
      </c>
      <c r="F146" s="237">
        <v>2000</v>
      </c>
      <c r="G146" s="251"/>
      <c r="H146" s="259">
        <f>F146+G146</f>
        <v>2000</v>
      </c>
      <c r="I146" s="280"/>
    </row>
    <row r="147" spans="2:9" ht="24">
      <c r="B147" s="64"/>
      <c r="C147" s="152"/>
      <c r="D147" s="14" t="s">
        <v>8</v>
      </c>
      <c r="E147" s="201" t="s">
        <v>311</v>
      </c>
      <c r="F147" s="237">
        <v>6000</v>
      </c>
      <c r="G147" s="251"/>
      <c r="H147" s="259">
        <f>F147+G147</f>
        <v>6000</v>
      </c>
      <c r="I147" s="280"/>
    </row>
    <row r="148" spans="2:9" ht="24.75" thickBot="1">
      <c r="B148" s="66"/>
      <c r="C148" s="26"/>
      <c r="D148" s="269" t="s">
        <v>234</v>
      </c>
      <c r="E148" s="85" t="s">
        <v>314</v>
      </c>
      <c r="F148" s="270">
        <v>2000</v>
      </c>
      <c r="G148" s="261"/>
      <c r="H148" s="259">
        <f>F148+G148</f>
        <v>2000</v>
      </c>
      <c r="I148" s="279"/>
    </row>
    <row r="149" spans="2:9" ht="18" customHeight="1" thickBot="1">
      <c r="B149" s="133" t="s">
        <v>77</v>
      </c>
      <c r="C149" s="136"/>
      <c r="D149" s="136"/>
      <c r="E149" s="202" t="s">
        <v>204</v>
      </c>
      <c r="F149" s="238">
        <f>F150</f>
        <v>40000</v>
      </c>
      <c r="G149" s="238">
        <f>G150</f>
        <v>0</v>
      </c>
      <c r="H149" s="238">
        <f>H150</f>
        <v>40000</v>
      </c>
      <c r="I149" s="260"/>
    </row>
    <row r="150" spans="2:9" ht="15.75" customHeight="1">
      <c r="B150" s="67"/>
      <c r="C150" s="124" t="s">
        <v>235</v>
      </c>
      <c r="D150" s="168"/>
      <c r="E150" s="209" t="s">
        <v>236</v>
      </c>
      <c r="F150" s="239">
        <f>F151+F152</f>
        <v>40000</v>
      </c>
      <c r="G150" s="239">
        <f>G151+G152</f>
        <v>0</v>
      </c>
      <c r="H150" s="239">
        <f>H151+H152</f>
        <v>40000</v>
      </c>
      <c r="I150" s="262"/>
    </row>
    <row r="151" spans="2:9" ht="24">
      <c r="B151" s="67"/>
      <c r="C151" s="124"/>
      <c r="D151" s="14" t="s">
        <v>8</v>
      </c>
      <c r="E151" s="201" t="s">
        <v>311</v>
      </c>
      <c r="F151" s="240">
        <v>24000</v>
      </c>
      <c r="G151" s="251"/>
      <c r="H151" s="259">
        <f>F151+G151</f>
        <v>24000</v>
      </c>
      <c r="I151" s="280"/>
    </row>
    <row r="152" spans="2:9" ht="16.5" customHeight="1">
      <c r="B152" s="66"/>
      <c r="C152" s="26"/>
      <c r="D152" s="14" t="s">
        <v>237</v>
      </c>
      <c r="E152" s="84" t="s">
        <v>262</v>
      </c>
      <c r="F152" s="241">
        <v>16000</v>
      </c>
      <c r="G152" s="251"/>
      <c r="H152" s="259">
        <f>F152+G152</f>
        <v>16000</v>
      </c>
      <c r="I152" s="280"/>
    </row>
    <row r="153" spans="2:9" s="21" customFormat="1" ht="4.5" customHeight="1" thickBot="1">
      <c r="B153" s="68"/>
      <c r="C153" s="25"/>
      <c r="D153" s="25"/>
      <c r="E153" s="25"/>
      <c r="F153" s="242"/>
      <c r="G153" s="271"/>
      <c r="H153" s="271"/>
      <c r="I153" s="281"/>
    </row>
    <row r="154" spans="2:9" s="21" customFormat="1" ht="19.5" customHeight="1" thickBot="1">
      <c r="B154" s="139" t="s">
        <v>44</v>
      </c>
      <c r="C154" s="29"/>
      <c r="D154" s="30"/>
      <c r="E154" s="138"/>
      <c r="F154" s="366">
        <f>F10+F15+F18+F21+F26+F35+F38+F41+F71+F81+F105+F129+F132+F136+F144+F149</f>
        <v>34263787.88</v>
      </c>
      <c r="G154" s="219">
        <f>G10+G15+G18+G21+G26+G35+G38+G41+G71+G81+G105+G129+G132+G136+G144+G149</f>
        <v>500</v>
      </c>
      <c r="H154" s="366">
        <f>H10+H15+H18+H21+H26+H35+H38+H41+H71+H81+H105+H129+H132+H136+H144+H149</f>
        <v>34264287.88</v>
      </c>
      <c r="I154" s="263"/>
    </row>
    <row r="155" spans="3:6" ht="12.75">
      <c r="C155" s="31"/>
      <c r="D155" s="32"/>
      <c r="E155" s="31"/>
      <c r="F155" s="31"/>
    </row>
    <row r="156" spans="2:6" ht="12.75">
      <c r="B156" s="33"/>
      <c r="C156" s="31"/>
      <c r="D156" s="32"/>
      <c r="E156" s="31"/>
      <c r="F156" s="31"/>
    </row>
    <row r="157" spans="3:6" ht="12.75">
      <c r="C157" s="34"/>
      <c r="D157" s="32"/>
      <c r="E157" s="31"/>
      <c r="F157" s="31"/>
    </row>
    <row r="158" spans="3:6" ht="12.75">
      <c r="C158" s="31"/>
      <c r="D158" s="32"/>
      <c r="E158" s="31"/>
      <c r="F158" s="31"/>
    </row>
    <row r="159" spans="3:6" ht="12.75">
      <c r="C159" s="31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  <row r="165" spans="3:6" ht="12.75">
      <c r="C165" s="31"/>
      <c r="D165" s="32"/>
      <c r="E165" s="31"/>
      <c r="F165" s="31"/>
    </row>
    <row r="166" spans="3:6" ht="12.75">
      <c r="C166" s="31"/>
      <c r="D166" s="32"/>
      <c r="E166" s="31"/>
      <c r="F166" s="31"/>
    </row>
    <row r="167" spans="3:6" ht="12.75">
      <c r="C167" s="31"/>
      <c r="D167" s="32"/>
      <c r="E167" s="31"/>
      <c r="F167" s="31"/>
    </row>
    <row r="168" spans="3:6" ht="12.75">
      <c r="C168" s="31"/>
      <c r="D168" s="32"/>
      <c r="E168" s="31"/>
      <c r="F168" s="31"/>
    </row>
    <row r="169" spans="3:6" ht="12.75">
      <c r="C169" s="31"/>
      <c r="D169" s="32"/>
      <c r="E169" s="31"/>
      <c r="F169" s="31"/>
    </row>
    <row r="170" spans="3:6" ht="12.75">
      <c r="C170" s="31"/>
      <c r="D170" s="32"/>
      <c r="E170" s="31"/>
      <c r="F170" s="31"/>
    </row>
    <row r="171" spans="3:6" ht="12.75">
      <c r="C171" s="31"/>
      <c r="D171" s="32"/>
      <c r="E171" s="31"/>
      <c r="F171" s="31"/>
    </row>
    <row r="172" spans="3:6" ht="12.75">
      <c r="C172" s="31"/>
      <c r="D172" s="32"/>
      <c r="E172" s="31"/>
      <c r="F172" s="31"/>
    </row>
    <row r="173" spans="3:6" ht="12.75">
      <c r="C173" s="31"/>
      <c r="D173" s="32"/>
      <c r="E173" s="31"/>
      <c r="F173" s="31"/>
    </row>
    <row r="174" spans="3:6" ht="12.75">
      <c r="C174" s="31"/>
      <c r="D174" s="32"/>
      <c r="E174" s="31"/>
      <c r="F174" s="31"/>
    </row>
    <row r="175" spans="3:6" ht="12.75">
      <c r="C175" s="31"/>
      <c r="D175" s="32"/>
      <c r="E175" s="31"/>
      <c r="F175" s="31"/>
    </row>
    <row r="176" spans="3:6" ht="12.75">
      <c r="C176" s="31"/>
      <c r="D176" s="32"/>
      <c r="E176" s="31"/>
      <c r="F176" s="31"/>
    </row>
    <row r="177" spans="3:6" ht="12.75">
      <c r="C177" s="31"/>
      <c r="D177" s="32"/>
      <c r="E177" s="31"/>
      <c r="F177" s="31"/>
    </row>
    <row r="178" spans="3:6" ht="12.75">
      <c r="C178" s="31"/>
      <c r="D178" s="32"/>
      <c r="E178" s="31"/>
      <c r="F178" s="31"/>
    </row>
    <row r="179" spans="3:6" ht="12.75">
      <c r="C179" s="31"/>
      <c r="D179" s="32"/>
      <c r="E179" s="31"/>
      <c r="F179" s="31"/>
    </row>
    <row r="180" spans="3:6" ht="12.75">
      <c r="C180" s="31"/>
      <c r="D180" s="32"/>
      <c r="E180" s="31"/>
      <c r="F180" s="31"/>
    </row>
    <row r="181" spans="3:6" ht="12.75">
      <c r="C181" s="31"/>
      <c r="D181" s="32"/>
      <c r="E181" s="31"/>
      <c r="F181" s="31"/>
    </row>
    <row r="182" spans="3:6" ht="12.75">
      <c r="C182" s="31"/>
      <c r="D182" s="32"/>
      <c r="E182" s="31"/>
      <c r="F182" s="31"/>
    </row>
    <row r="183" spans="3:6" ht="12.75">
      <c r="C183" s="31"/>
      <c r="D183" s="32"/>
      <c r="E183" s="31"/>
      <c r="F183" s="31"/>
    </row>
    <row r="184" spans="3:6" ht="12.75">
      <c r="C184" s="31"/>
      <c r="D184" s="32"/>
      <c r="E184" s="31"/>
      <c r="F184" s="31"/>
    </row>
    <row r="185" spans="3:6" ht="12.75">
      <c r="C185" s="31"/>
      <c r="D185" s="32"/>
      <c r="E185" s="31"/>
      <c r="F185" s="31"/>
    </row>
    <row r="186" spans="3:6" ht="12.75">
      <c r="C186" s="31"/>
      <c r="D186" s="32"/>
      <c r="E186" s="31"/>
      <c r="F186" s="31"/>
    </row>
    <row r="187" spans="3:6" ht="12.75">
      <c r="C187" s="31"/>
      <c r="D187" s="32"/>
      <c r="E187" s="31"/>
      <c r="F187" s="31"/>
    </row>
    <row r="188" spans="3:6" ht="12.75">
      <c r="C188" s="31"/>
      <c r="D188" s="32"/>
      <c r="E188" s="31"/>
      <c r="F188" s="31"/>
    </row>
  </sheetData>
  <sheetProtection/>
  <mergeCells count="9">
    <mergeCell ref="H7:H8"/>
    <mergeCell ref="I7:I8"/>
    <mergeCell ref="E5:F5"/>
    <mergeCell ref="F7:F8"/>
    <mergeCell ref="B7:B8"/>
    <mergeCell ref="C7:C8"/>
    <mergeCell ref="D7:D8"/>
    <mergeCell ref="E7:E8"/>
    <mergeCell ref="G7:G8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49"/>
  <sheetViews>
    <sheetView zoomScalePageLayoutView="0" workbookViewId="0" topLeftCell="A445">
      <selection activeCell="H489" sqref="H489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30.00390625" style="31" customWidth="1"/>
    <col min="10" max="10" width="1.7109375" style="31" customWidth="1"/>
    <col min="11" max="16384" width="9.140625" style="31" customWidth="1"/>
  </cols>
  <sheetData>
    <row r="1" ht="12.75">
      <c r="H1" s="103" t="s">
        <v>320</v>
      </c>
    </row>
    <row r="2" spans="3:8" ht="12.75">
      <c r="C2" s="100"/>
      <c r="H2" s="103" t="s">
        <v>427</v>
      </c>
    </row>
    <row r="3" ht="12.75">
      <c r="H3" s="103" t="s">
        <v>428</v>
      </c>
    </row>
    <row r="4" ht="18.75">
      <c r="E4" s="97"/>
    </row>
    <row r="5" ht="13.5" customHeight="1">
      <c r="E5" s="101"/>
    </row>
    <row r="6" spans="5:6" ht="18">
      <c r="E6" s="660" t="s">
        <v>430</v>
      </c>
      <c r="F6" s="660"/>
    </row>
    <row r="7" ht="10.5" customHeight="1" thickBot="1">
      <c r="F7" s="69"/>
    </row>
    <row r="8" spans="2:12" ht="25.5" customHeight="1" thickBot="1">
      <c r="B8" s="38" t="s">
        <v>0</v>
      </c>
      <c r="C8" s="39" t="s">
        <v>1</v>
      </c>
      <c r="D8" s="40" t="s">
        <v>2</v>
      </c>
      <c r="E8" s="41" t="s">
        <v>45</v>
      </c>
      <c r="F8" s="308" t="s">
        <v>265</v>
      </c>
      <c r="G8" s="309" t="s">
        <v>316</v>
      </c>
      <c r="H8" s="310" t="s">
        <v>317</v>
      </c>
      <c r="I8" s="311" t="s">
        <v>318</v>
      </c>
      <c r="J8" s="35"/>
      <c r="K8" s="35"/>
      <c r="L8" s="35"/>
    </row>
    <row r="9" spans="2:12" ht="8.25" customHeight="1" thickBot="1">
      <c r="B9" s="89">
        <v>1</v>
      </c>
      <c r="C9" s="90">
        <v>2</v>
      </c>
      <c r="D9" s="91">
        <v>3</v>
      </c>
      <c r="E9" s="92">
        <v>4</v>
      </c>
      <c r="F9" s="282">
        <v>5</v>
      </c>
      <c r="G9" s="313">
        <v>6</v>
      </c>
      <c r="H9" s="313">
        <v>7</v>
      </c>
      <c r="I9" s="318">
        <v>8</v>
      </c>
      <c r="J9" s="35"/>
      <c r="K9" s="35"/>
      <c r="L9" s="35"/>
    </row>
    <row r="10" spans="2:12" ht="18" customHeight="1" thickBot="1">
      <c r="B10" s="140" t="s">
        <v>67</v>
      </c>
      <c r="C10" s="136"/>
      <c r="D10" s="136"/>
      <c r="E10" s="137" t="s">
        <v>68</v>
      </c>
      <c r="F10" s="283">
        <f>F11+F13+F16+F18</f>
        <v>4043496.22</v>
      </c>
      <c r="G10" s="283">
        <f>G11+G13+G16+G18</f>
        <v>0</v>
      </c>
      <c r="H10" s="283">
        <f>H11+H13+H16+H18</f>
        <v>4043496.22</v>
      </c>
      <c r="I10" s="315"/>
      <c r="J10" s="35"/>
      <c r="K10" s="35"/>
      <c r="L10" s="35"/>
    </row>
    <row r="11" spans="2:12" ht="15" customHeight="1">
      <c r="B11" s="77"/>
      <c r="C11" s="150" t="s">
        <v>159</v>
      </c>
      <c r="D11" s="124"/>
      <c r="E11" s="126" t="s">
        <v>219</v>
      </c>
      <c r="F11" s="314">
        <f>F12</f>
        <v>40000</v>
      </c>
      <c r="G11" s="314">
        <f>G12</f>
        <v>0</v>
      </c>
      <c r="H11" s="314">
        <f>H12</f>
        <v>40000</v>
      </c>
      <c r="I11" s="319"/>
      <c r="J11" s="35"/>
      <c r="K11" s="35"/>
      <c r="L11" s="35"/>
    </row>
    <row r="12" spans="2:12" ht="15" customHeight="1">
      <c r="B12" s="78"/>
      <c r="C12" s="79"/>
      <c r="D12" s="43" t="s">
        <v>55</v>
      </c>
      <c r="E12" s="27" t="s">
        <v>56</v>
      </c>
      <c r="F12" s="285">
        <v>40000</v>
      </c>
      <c r="G12" s="28"/>
      <c r="H12" s="312">
        <f>F12+G12</f>
        <v>40000</v>
      </c>
      <c r="I12" s="320"/>
      <c r="J12" s="35"/>
      <c r="K12" s="35"/>
      <c r="L12" s="35"/>
    </row>
    <row r="13" spans="2:12" ht="15" customHeight="1">
      <c r="B13" s="72"/>
      <c r="C13" s="151" t="s">
        <v>69</v>
      </c>
      <c r="D13" s="152"/>
      <c r="E13" s="121" t="s">
        <v>170</v>
      </c>
      <c r="F13" s="284">
        <f>F14+F15</f>
        <v>3180644</v>
      </c>
      <c r="G13" s="284">
        <f>G14+G15</f>
        <v>0</v>
      </c>
      <c r="H13" s="284">
        <f>H14+H15</f>
        <v>3180644</v>
      </c>
      <c r="I13" s="320"/>
      <c r="J13" s="35"/>
      <c r="K13" s="35"/>
      <c r="L13" s="35"/>
    </row>
    <row r="14" spans="2:12" ht="15" customHeight="1">
      <c r="B14" s="72"/>
      <c r="C14" s="151"/>
      <c r="D14" s="43" t="s">
        <v>55</v>
      </c>
      <c r="E14" s="27" t="s">
        <v>56</v>
      </c>
      <c r="F14" s="286">
        <v>23000</v>
      </c>
      <c r="G14" s="28"/>
      <c r="H14" s="312">
        <f>F14+G14</f>
        <v>23000</v>
      </c>
      <c r="I14" s="320"/>
      <c r="J14" s="35"/>
      <c r="K14" s="35"/>
      <c r="L14" s="35"/>
    </row>
    <row r="15" spans="2:12" ht="15" customHeight="1">
      <c r="B15" s="71"/>
      <c r="C15" s="42"/>
      <c r="D15" s="43" t="s">
        <v>78</v>
      </c>
      <c r="E15" s="27" t="s">
        <v>79</v>
      </c>
      <c r="F15" s="286">
        <v>3157644</v>
      </c>
      <c r="G15" s="361"/>
      <c r="H15" s="312">
        <f>F15+G15</f>
        <v>3157644</v>
      </c>
      <c r="I15" s="450"/>
      <c r="J15" s="35"/>
      <c r="K15" s="35"/>
      <c r="L15" s="35"/>
    </row>
    <row r="16" spans="2:12" ht="17.25" customHeight="1">
      <c r="B16" s="72"/>
      <c r="C16" s="152" t="s">
        <v>80</v>
      </c>
      <c r="D16" s="152"/>
      <c r="E16" s="121" t="s">
        <v>171</v>
      </c>
      <c r="F16" s="287">
        <f>F17</f>
        <v>27000</v>
      </c>
      <c r="G16" s="287">
        <f>G17</f>
        <v>0</v>
      </c>
      <c r="H16" s="287">
        <f>H17</f>
        <v>27000</v>
      </c>
      <c r="I16" s="451"/>
      <c r="J16" s="35"/>
      <c r="K16" s="35"/>
      <c r="L16" s="35"/>
    </row>
    <row r="17" spans="2:12" ht="24.75" customHeight="1">
      <c r="B17" s="73"/>
      <c r="C17" s="45"/>
      <c r="D17" s="45">
        <v>2850</v>
      </c>
      <c r="E17" s="19" t="s">
        <v>81</v>
      </c>
      <c r="F17" s="288">
        <v>27000</v>
      </c>
      <c r="G17" s="386"/>
      <c r="H17" s="312">
        <f>F17+G17</f>
        <v>27000</v>
      </c>
      <c r="I17" s="368"/>
      <c r="J17" s="35"/>
      <c r="K17" s="35"/>
      <c r="L17" s="35"/>
    </row>
    <row r="18" spans="2:12" ht="15" customHeight="1">
      <c r="B18" s="71"/>
      <c r="C18" s="153" t="s">
        <v>205</v>
      </c>
      <c r="D18" s="152"/>
      <c r="E18" s="121" t="s">
        <v>42</v>
      </c>
      <c r="F18" s="287">
        <f>SUM(F19:F24)</f>
        <v>795852.2200000001</v>
      </c>
      <c r="G18" s="287">
        <f>SUM(G19:G24)</f>
        <v>0</v>
      </c>
      <c r="H18" s="287">
        <f>SUM(H19:H24)</f>
        <v>795852.2200000001</v>
      </c>
      <c r="I18" s="320"/>
      <c r="J18" s="35"/>
      <c r="K18" s="35"/>
      <c r="L18" s="35"/>
    </row>
    <row r="19" spans="2:12" ht="15" customHeight="1">
      <c r="B19" s="71"/>
      <c r="C19" s="153"/>
      <c r="D19" s="43" t="s">
        <v>95</v>
      </c>
      <c r="E19" s="27" t="s">
        <v>324</v>
      </c>
      <c r="F19" s="286">
        <v>10730</v>
      </c>
      <c r="G19" s="371"/>
      <c r="H19" s="312">
        <f aca="true" t="shared" si="0" ref="H19:H24">F19+G19</f>
        <v>10730</v>
      </c>
      <c r="I19" s="402"/>
      <c r="J19" s="35"/>
      <c r="K19" s="35"/>
      <c r="L19" s="35"/>
    </row>
    <row r="20" spans="2:12" ht="15" customHeight="1">
      <c r="B20" s="108"/>
      <c r="C20" s="399"/>
      <c r="D20" s="43" t="s">
        <v>97</v>
      </c>
      <c r="E20" s="27" t="s">
        <v>326</v>
      </c>
      <c r="F20" s="401">
        <v>1834.82</v>
      </c>
      <c r="G20" s="289"/>
      <c r="H20" s="312">
        <f t="shared" si="0"/>
        <v>1834.82</v>
      </c>
      <c r="I20" s="402"/>
      <c r="J20" s="35"/>
      <c r="K20" s="35"/>
      <c r="L20" s="35"/>
    </row>
    <row r="21" spans="2:12" ht="15" customHeight="1">
      <c r="B21" s="71"/>
      <c r="C21" s="153"/>
      <c r="D21" s="43" t="s">
        <v>82</v>
      </c>
      <c r="E21" s="27" t="s">
        <v>328</v>
      </c>
      <c r="F21" s="371">
        <v>331.29</v>
      </c>
      <c r="G21" s="288"/>
      <c r="H21" s="312">
        <f t="shared" si="0"/>
        <v>331.29</v>
      </c>
      <c r="I21" s="402"/>
      <c r="J21" s="35"/>
      <c r="K21" s="35"/>
      <c r="L21" s="35"/>
    </row>
    <row r="22" spans="2:12" ht="15" customHeight="1">
      <c r="B22" s="108"/>
      <c r="C22" s="399"/>
      <c r="D22" s="43" t="s">
        <v>55</v>
      </c>
      <c r="E22" s="27" t="s">
        <v>332</v>
      </c>
      <c r="F22" s="401">
        <v>2591.19</v>
      </c>
      <c r="G22" s="288"/>
      <c r="H22" s="312">
        <f t="shared" si="0"/>
        <v>2591.19</v>
      </c>
      <c r="I22" s="402"/>
      <c r="J22" s="35"/>
      <c r="K22" s="35"/>
      <c r="L22" s="35"/>
    </row>
    <row r="23" spans="2:12" ht="15" customHeight="1">
      <c r="B23" s="71"/>
      <c r="C23" s="153"/>
      <c r="D23" s="43" t="s">
        <v>87</v>
      </c>
      <c r="E23" s="27" t="s">
        <v>335</v>
      </c>
      <c r="F23" s="286">
        <v>774364.92</v>
      </c>
      <c r="G23" s="286"/>
      <c r="H23" s="312">
        <f t="shared" si="0"/>
        <v>774364.92</v>
      </c>
      <c r="I23" s="402"/>
      <c r="J23" s="35"/>
      <c r="K23" s="35"/>
      <c r="L23" s="35"/>
    </row>
    <row r="24" spans="2:12" ht="15" customHeight="1" thickBot="1">
      <c r="B24" s="74"/>
      <c r="C24" s="47"/>
      <c r="D24" s="400" t="s">
        <v>87</v>
      </c>
      <c r="E24" s="48" t="s">
        <v>65</v>
      </c>
      <c r="F24" s="289">
        <v>6000</v>
      </c>
      <c r="G24" s="413"/>
      <c r="H24" s="414">
        <f t="shared" si="0"/>
        <v>6000</v>
      </c>
      <c r="I24" s="402"/>
      <c r="J24" s="35"/>
      <c r="K24" s="35"/>
      <c r="L24" s="35"/>
    </row>
    <row r="25" spans="2:12" ht="18" customHeight="1" thickBot="1">
      <c r="B25" s="140" t="s">
        <v>83</v>
      </c>
      <c r="C25" s="136"/>
      <c r="D25" s="136"/>
      <c r="E25" s="137" t="s">
        <v>70</v>
      </c>
      <c r="F25" s="290">
        <f>F26+F28+F31</f>
        <v>2015728</v>
      </c>
      <c r="G25" s="290">
        <f>G26+G28+G31</f>
        <v>0</v>
      </c>
      <c r="H25" s="290">
        <f>H26+H28+H31</f>
        <v>2015728</v>
      </c>
      <c r="I25" s="315"/>
      <c r="J25" s="35"/>
      <c r="K25" s="35"/>
      <c r="L25" s="35"/>
    </row>
    <row r="26" spans="2:12" ht="15" customHeight="1">
      <c r="B26" s="169"/>
      <c r="C26" s="170" t="s">
        <v>84</v>
      </c>
      <c r="D26" s="171"/>
      <c r="E26" s="123" t="s">
        <v>172</v>
      </c>
      <c r="F26" s="293">
        <f>F27</f>
        <v>210000</v>
      </c>
      <c r="G26" s="293">
        <f>G27</f>
        <v>0</v>
      </c>
      <c r="H26" s="293">
        <f>H27</f>
        <v>210000</v>
      </c>
      <c r="I26" s="322"/>
      <c r="J26" s="35"/>
      <c r="K26" s="35"/>
      <c r="L26" s="35"/>
    </row>
    <row r="27" spans="2:12" ht="15" customHeight="1">
      <c r="B27" s="72"/>
      <c r="C27" s="42"/>
      <c r="D27" s="43" t="s">
        <v>55</v>
      </c>
      <c r="E27" s="27" t="s">
        <v>56</v>
      </c>
      <c r="F27" s="286">
        <v>210000</v>
      </c>
      <c r="G27" s="28"/>
      <c r="H27" s="312">
        <f>F27+G27</f>
        <v>210000</v>
      </c>
      <c r="I27" s="320"/>
      <c r="J27" s="35"/>
      <c r="K27" s="35"/>
      <c r="L27" s="35"/>
    </row>
    <row r="28" spans="2:12" ht="15" customHeight="1">
      <c r="B28" s="72"/>
      <c r="C28" s="152" t="s">
        <v>85</v>
      </c>
      <c r="D28" s="151"/>
      <c r="E28" s="121" t="s">
        <v>71</v>
      </c>
      <c r="F28" s="287">
        <f>F29+F30</f>
        <v>453000</v>
      </c>
      <c r="G28" s="287">
        <f>G29+G30</f>
        <v>0</v>
      </c>
      <c r="H28" s="287">
        <f>H29+H30</f>
        <v>453000</v>
      </c>
      <c r="I28" s="320"/>
      <c r="J28" s="35"/>
      <c r="K28" s="35"/>
      <c r="L28" s="35"/>
    </row>
    <row r="29" spans="2:12" ht="25.5" customHeight="1">
      <c r="B29" s="72"/>
      <c r="C29" s="152"/>
      <c r="D29" s="102">
        <v>2710</v>
      </c>
      <c r="E29" s="93" t="s">
        <v>346</v>
      </c>
      <c r="F29" s="286">
        <v>325000</v>
      </c>
      <c r="G29" s="286"/>
      <c r="H29" s="312">
        <f>F29+G29</f>
        <v>325000</v>
      </c>
      <c r="I29" s="368"/>
      <c r="J29" s="35"/>
      <c r="K29" s="35"/>
      <c r="L29" s="35"/>
    </row>
    <row r="30" spans="2:12" ht="37.5" customHeight="1">
      <c r="B30" s="72"/>
      <c r="C30" s="42"/>
      <c r="D30" s="86" t="s">
        <v>263</v>
      </c>
      <c r="E30" s="93" t="s">
        <v>264</v>
      </c>
      <c r="F30" s="286">
        <v>128000</v>
      </c>
      <c r="G30" s="386"/>
      <c r="H30" s="312">
        <f>F30+G30</f>
        <v>128000</v>
      </c>
      <c r="I30" s="368"/>
      <c r="J30" s="35"/>
      <c r="K30" s="35"/>
      <c r="L30" s="35"/>
    </row>
    <row r="31" spans="2:12" ht="17.25" customHeight="1">
      <c r="B31" s="72"/>
      <c r="C31" s="151" t="s">
        <v>86</v>
      </c>
      <c r="D31" s="152"/>
      <c r="E31" s="121" t="s">
        <v>165</v>
      </c>
      <c r="F31" s="287">
        <f>SUM(F32:F40)</f>
        <v>1352728</v>
      </c>
      <c r="G31" s="287">
        <f>SUM(G32:G40)</f>
        <v>0</v>
      </c>
      <c r="H31" s="287">
        <f>SUM(H32:H40)</f>
        <v>1352728</v>
      </c>
      <c r="I31" s="320"/>
      <c r="J31" s="35"/>
      <c r="K31" s="35"/>
      <c r="L31" s="35"/>
    </row>
    <row r="32" spans="2:12" ht="24" customHeight="1">
      <c r="B32" s="72"/>
      <c r="C32" s="151"/>
      <c r="D32" s="42" t="s">
        <v>268</v>
      </c>
      <c r="E32" s="84" t="s">
        <v>281</v>
      </c>
      <c r="F32" s="286">
        <v>10000</v>
      </c>
      <c r="G32" s="361"/>
      <c r="H32" s="312">
        <f aca="true" t="shared" si="1" ref="H32:H40">F32+G32</f>
        <v>10000</v>
      </c>
      <c r="I32" s="368"/>
      <c r="J32" s="35"/>
      <c r="K32" s="35"/>
      <c r="L32" s="35"/>
    </row>
    <row r="33" spans="2:12" ht="16.5" customHeight="1">
      <c r="B33" s="72"/>
      <c r="C33" s="49"/>
      <c r="D33" s="43" t="s">
        <v>82</v>
      </c>
      <c r="E33" s="27" t="s">
        <v>289</v>
      </c>
      <c r="F33" s="292">
        <v>60955</v>
      </c>
      <c r="G33" s="386"/>
      <c r="H33" s="312">
        <f t="shared" si="1"/>
        <v>60955</v>
      </c>
      <c r="I33" s="368"/>
      <c r="J33" s="35"/>
      <c r="K33" s="35"/>
      <c r="L33" s="35"/>
    </row>
    <row r="34" spans="2:12" ht="16.5" customHeight="1">
      <c r="B34" s="72"/>
      <c r="C34" s="49"/>
      <c r="D34" s="43" t="s">
        <v>107</v>
      </c>
      <c r="E34" s="84" t="s">
        <v>321</v>
      </c>
      <c r="F34" s="292">
        <v>286488</v>
      </c>
      <c r="G34" s="386"/>
      <c r="H34" s="312">
        <f t="shared" si="1"/>
        <v>286488</v>
      </c>
      <c r="I34" s="368"/>
      <c r="J34" s="35"/>
      <c r="K34" s="35"/>
      <c r="L34" s="35"/>
    </row>
    <row r="35" spans="2:12" ht="16.5" customHeight="1">
      <c r="B35" s="72"/>
      <c r="C35" s="49"/>
      <c r="D35" s="43" t="s">
        <v>55</v>
      </c>
      <c r="E35" s="27" t="s">
        <v>56</v>
      </c>
      <c r="F35" s="292">
        <v>70000</v>
      </c>
      <c r="G35" s="386"/>
      <c r="H35" s="312">
        <f t="shared" si="1"/>
        <v>70000</v>
      </c>
      <c r="I35" s="368"/>
      <c r="J35" s="35"/>
      <c r="K35" s="35"/>
      <c r="L35" s="35"/>
    </row>
    <row r="36" spans="2:12" ht="16.5" customHeight="1">
      <c r="B36" s="71"/>
      <c r="C36" s="42"/>
      <c r="D36" s="43" t="s">
        <v>87</v>
      </c>
      <c r="E36" s="27" t="s">
        <v>65</v>
      </c>
      <c r="F36" s="286">
        <v>52000</v>
      </c>
      <c r="G36" s="307"/>
      <c r="H36" s="312">
        <f t="shared" si="1"/>
        <v>52000</v>
      </c>
      <c r="I36" s="320"/>
      <c r="J36" s="35"/>
      <c r="K36" s="35"/>
      <c r="L36" s="35"/>
    </row>
    <row r="37" spans="2:12" ht="16.5" customHeight="1">
      <c r="B37" s="71"/>
      <c r="C37" s="42"/>
      <c r="D37" s="51">
        <v>4480</v>
      </c>
      <c r="E37" s="27" t="s">
        <v>207</v>
      </c>
      <c r="F37" s="286">
        <v>297285</v>
      </c>
      <c r="G37" s="386"/>
      <c r="H37" s="312">
        <f t="shared" si="1"/>
        <v>297285</v>
      </c>
      <c r="I37" s="368"/>
      <c r="J37" s="35"/>
      <c r="K37" s="35"/>
      <c r="L37" s="35"/>
    </row>
    <row r="38" spans="2:12" ht="45">
      <c r="B38" s="71"/>
      <c r="C38" s="42"/>
      <c r="D38" s="86" t="s">
        <v>393</v>
      </c>
      <c r="E38" s="467" t="s">
        <v>394</v>
      </c>
      <c r="F38" s="286">
        <v>13122</v>
      </c>
      <c r="G38" s="286"/>
      <c r="H38" s="312">
        <f>F38+G38</f>
        <v>13122</v>
      </c>
      <c r="I38" s="468" t="s">
        <v>395</v>
      </c>
      <c r="J38" s="35"/>
      <c r="K38" s="35"/>
      <c r="L38" s="35"/>
    </row>
    <row r="39" spans="2:12" ht="23.25">
      <c r="B39" s="71"/>
      <c r="C39" s="42"/>
      <c r="D39" s="43" t="s">
        <v>78</v>
      </c>
      <c r="E39" s="27" t="s">
        <v>290</v>
      </c>
      <c r="F39" s="286">
        <v>487000</v>
      </c>
      <c r="G39" s="361"/>
      <c r="H39" s="312">
        <f t="shared" si="1"/>
        <v>487000</v>
      </c>
      <c r="I39" s="368"/>
      <c r="J39" s="35"/>
      <c r="K39" s="35"/>
      <c r="L39" s="35"/>
    </row>
    <row r="40" spans="2:12" ht="45.75" thickBot="1">
      <c r="B40" s="336"/>
      <c r="C40" s="337"/>
      <c r="D40" s="469" t="s">
        <v>396</v>
      </c>
      <c r="E40" s="467" t="s">
        <v>397</v>
      </c>
      <c r="F40" s="339">
        <v>75878</v>
      </c>
      <c r="G40" s="465"/>
      <c r="H40" s="466">
        <f t="shared" si="1"/>
        <v>75878</v>
      </c>
      <c r="I40" s="468" t="s">
        <v>398</v>
      </c>
      <c r="J40" s="35"/>
      <c r="K40" s="35"/>
      <c r="L40" s="35"/>
    </row>
    <row r="41" spans="2:12" ht="18" customHeight="1" thickBot="1">
      <c r="B41" s="140" t="s">
        <v>291</v>
      </c>
      <c r="C41" s="136"/>
      <c r="D41" s="136"/>
      <c r="E41" s="202" t="s">
        <v>292</v>
      </c>
      <c r="F41" s="232">
        <f aca="true" t="shared" si="2" ref="F41:H42">F42</f>
        <v>30069</v>
      </c>
      <c r="G41" s="232">
        <f t="shared" si="2"/>
        <v>0</v>
      </c>
      <c r="H41" s="232">
        <f t="shared" si="2"/>
        <v>30069</v>
      </c>
      <c r="I41" s="315"/>
      <c r="J41" s="35"/>
      <c r="K41" s="35"/>
      <c r="L41" s="35"/>
    </row>
    <row r="42" spans="2:12" ht="16.5" customHeight="1">
      <c r="B42" s="108"/>
      <c r="C42" s="124" t="s">
        <v>293</v>
      </c>
      <c r="D42" s="124"/>
      <c r="E42" s="126" t="s">
        <v>42</v>
      </c>
      <c r="F42" s="291">
        <f t="shared" si="2"/>
        <v>30069</v>
      </c>
      <c r="G42" s="291">
        <f t="shared" si="2"/>
        <v>0</v>
      </c>
      <c r="H42" s="291">
        <f t="shared" si="2"/>
        <v>30069</v>
      </c>
      <c r="I42" s="319"/>
      <c r="J42" s="35"/>
      <c r="K42" s="35"/>
      <c r="L42" s="35"/>
    </row>
    <row r="43" spans="2:12" ht="20.25" customHeight="1" thickBot="1">
      <c r="B43" s="73"/>
      <c r="C43" s="45"/>
      <c r="D43" s="46" t="s">
        <v>107</v>
      </c>
      <c r="E43" s="19" t="s">
        <v>298</v>
      </c>
      <c r="F43" s="288">
        <v>30069</v>
      </c>
      <c r="G43" s="362"/>
      <c r="H43" s="317">
        <f>F43+G43</f>
        <v>30069</v>
      </c>
      <c r="I43" s="402"/>
      <c r="J43" s="35"/>
      <c r="K43" s="35"/>
      <c r="L43" s="35"/>
    </row>
    <row r="44" spans="2:12" ht="17.25" customHeight="1" thickBot="1">
      <c r="B44" s="140" t="s">
        <v>88</v>
      </c>
      <c r="C44" s="136"/>
      <c r="D44" s="136"/>
      <c r="E44" s="129" t="s">
        <v>9</v>
      </c>
      <c r="F44" s="290">
        <f>F45+F47</f>
        <v>189500</v>
      </c>
      <c r="G44" s="290">
        <f>G45+G47</f>
        <v>0</v>
      </c>
      <c r="H44" s="290">
        <f>H45+H47</f>
        <v>189500</v>
      </c>
      <c r="I44" s="315"/>
      <c r="J44" s="35"/>
      <c r="K44" s="35"/>
      <c r="L44" s="35"/>
    </row>
    <row r="45" spans="2:12" ht="17.25" customHeight="1">
      <c r="B45" s="163"/>
      <c r="C45" s="124">
        <v>70001</v>
      </c>
      <c r="D45" s="124"/>
      <c r="E45" s="126" t="s">
        <v>376</v>
      </c>
      <c r="F45" s="303">
        <f>F46</f>
        <v>18000</v>
      </c>
      <c r="G45" s="303">
        <f>G46</f>
        <v>0</v>
      </c>
      <c r="H45" s="303">
        <f>H46</f>
        <v>18000</v>
      </c>
      <c r="I45" s="322"/>
      <c r="J45" s="35"/>
      <c r="K45" s="35"/>
      <c r="L45" s="35"/>
    </row>
    <row r="46" spans="2:12" ht="24">
      <c r="B46" s="164"/>
      <c r="C46" s="165"/>
      <c r="D46" s="42" t="s">
        <v>268</v>
      </c>
      <c r="E46" s="84" t="s">
        <v>281</v>
      </c>
      <c r="F46" s="301">
        <v>18000</v>
      </c>
      <c r="G46" s="301"/>
      <c r="H46" s="312">
        <f>F46+G46</f>
        <v>18000</v>
      </c>
      <c r="I46" s="368"/>
      <c r="J46" s="35"/>
      <c r="K46" s="35"/>
      <c r="L46" s="35"/>
    </row>
    <row r="47" spans="2:12" ht="14.25" customHeight="1">
      <c r="B47" s="70"/>
      <c r="C47" s="125" t="s">
        <v>89</v>
      </c>
      <c r="D47" s="124"/>
      <c r="E47" s="126" t="s">
        <v>10</v>
      </c>
      <c r="F47" s="291">
        <f>SUM(F48:F50)</f>
        <v>171500</v>
      </c>
      <c r="G47" s="291">
        <f>SUM(G48:G50)</f>
        <v>0</v>
      </c>
      <c r="H47" s="291">
        <f>SUM(H48:H50)</f>
        <v>171500</v>
      </c>
      <c r="I47" s="319"/>
      <c r="J47" s="35"/>
      <c r="K47" s="35"/>
      <c r="L47" s="35"/>
    </row>
    <row r="48" spans="2:12" ht="15" customHeight="1">
      <c r="B48" s="72"/>
      <c r="C48" s="50"/>
      <c r="D48" s="43" t="s">
        <v>90</v>
      </c>
      <c r="E48" s="27" t="s">
        <v>91</v>
      </c>
      <c r="F48" s="292">
        <v>70000</v>
      </c>
      <c r="G48" s="28"/>
      <c r="H48" s="312">
        <f>F48+G48</f>
        <v>70000</v>
      </c>
      <c r="I48" s="320"/>
      <c r="J48" s="35"/>
      <c r="K48" s="35"/>
      <c r="L48" s="35"/>
    </row>
    <row r="49" spans="2:12" ht="15" customHeight="1">
      <c r="B49" s="194"/>
      <c r="C49" s="50"/>
      <c r="D49" s="43" t="s">
        <v>106</v>
      </c>
      <c r="E49" s="27" t="s">
        <v>61</v>
      </c>
      <c r="F49" s="294">
        <v>6500</v>
      </c>
      <c r="G49" s="28"/>
      <c r="H49" s="312">
        <f>F49+G49</f>
        <v>6500</v>
      </c>
      <c r="I49" s="320"/>
      <c r="J49" s="35"/>
      <c r="K49" s="35"/>
      <c r="L49" s="35"/>
    </row>
    <row r="50" spans="2:12" ht="15" customHeight="1" thickBot="1">
      <c r="B50" s="73"/>
      <c r="C50" s="45"/>
      <c r="D50" s="46" t="s">
        <v>55</v>
      </c>
      <c r="E50" s="19" t="s">
        <v>56</v>
      </c>
      <c r="F50" s="294">
        <v>95000</v>
      </c>
      <c r="G50" s="316"/>
      <c r="H50" s="317">
        <f>F50+G50</f>
        <v>95000</v>
      </c>
      <c r="I50" s="321"/>
      <c r="J50" s="35"/>
      <c r="K50" s="35"/>
      <c r="L50" s="35"/>
    </row>
    <row r="51" spans="2:12" ht="18" customHeight="1" thickBot="1">
      <c r="B51" s="140" t="s">
        <v>92</v>
      </c>
      <c r="C51" s="166"/>
      <c r="D51" s="136"/>
      <c r="E51" s="167" t="s">
        <v>93</v>
      </c>
      <c r="F51" s="290">
        <f aca="true" t="shared" si="3" ref="F51:H52">F52</f>
        <v>193000</v>
      </c>
      <c r="G51" s="290">
        <f t="shared" si="3"/>
        <v>0</v>
      </c>
      <c r="H51" s="290">
        <f t="shared" si="3"/>
        <v>193000</v>
      </c>
      <c r="I51" s="315"/>
      <c r="J51" s="35"/>
      <c r="K51" s="35"/>
      <c r="L51" s="35"/>
    </row>
    <row r="52" spans="2:12" ht="15" customHeight="1">
      <c r="B52" s="70"/>
      <c r="C52" s="125" t="s">
        <v>94</v>
      </c>
      <c r="D52" s="124"/>
      <c r="E52" s="126" t="s">
        <v>173</v>
      </c>
      <c r="F52" s="291">
        <f t="shared" si="3"/>
        <v>193000</v>
      </c>
      <c r="G52" s="291">
        <f t="shared" si="3"/>
        <v>0</v>
      </c>
      <c r="H52" s="291">
        <f t="shared" si="3"/>
        <v>193000</v>
      </c>
      <c r="I52" s="319"/>
      <c r="J52" s="35"/>
      <c r="K52" s="35"/>
      <c r="L52" s="35"/>
    </row>
    <row r="53" spans="2:12" ht="15" customHeight="1" thickBot="1">
      <c r="B53" s="73"/>
      <c r="C53" s="45"/>
      <c r="D53" s="46" t="s">
        <v>55</v>
      </c>
      <c r="E53" s="19" t="s">
        <v>56</v>
      </c>
      <c r="F53" s="288">
        <v>193000</v>
      </c>
      <c r="G53" s="362"/>
      <c r="H53" s="317">
        <f>F53+G53</f>
        <v>193000</v>
      </c>
      <c r="I53" s="368"/>
      <c r="J53" s="35"/>
      <c r="K53" s="35"/>
      <c r="L53" s="35"/>
    </row>
    <row r="54" spans="2:12" ht="17.25" customHeight="1" thickBot="1">
      <c r="B54" s="140" t="s">
        <v>46</v>
      </c>
      <c r="C54" s="136"/>
      <c r="D54" s="136"/>
      <c r="E54" s="129" t="s">
        <v>11</v>
      </c>
      <c r="F54" s="290">
        <f>F55+F59+F67+F90+F94</f>
        <v>2762266.05</v>
      </c>
      <c r="G54" s="290">
        <f>G55+G59+G67+G90+G94</f>
        <v>0</v>
      </c>
      <c r="H54" s="290">
        <f>H55+H59+H67+H90+H94</f>
        <v>2762266.05</v>
      </c>
      <c r="I54" s="315"/>
      <c r="J54" s="35"/>
      <c r="K54" s="35"/>
      <c r="L54" s="35"/>
    </row>
    <row r="55" spans="2:12" ht="15" customHeight="1">
      <c r="B55" s="70"/>
      <c r="C55" s="125" t="s">
        <v>47</v>
      </c>
      <c r="D55" s="124"/>
      <c r="E55" s="126" t="s">
        <v>174</v>
      </c>
      <c r="F55" s="291">
        <f>F56+F57+F58</f>
        <v>78576</v>
      </c>
      <c r="G55" s="291">
        <f>G56+G57+G58</f>
        <v>0</v>
      </c>
      <c r="H55" s="291">
        <f>H56+H57+H58</f>
        <v>78576</v>
      </c>
      <c r="I55" s="319"/>
      <c r="J55" s="35"/>
      <c r="K55" s="35"/>
      <c r="L55" s="35"/>
    </row>
    <row r="56" spans="2:12" ht="15" customHeight="1">
      <c r="B56" s="71"/>
      <c r="C56" s="42"/>
      <c r="D56" s="43" t="s">
        <v>95</v>
      </c>
      <c r="E56" s="27" t="s">
        <v>96</v>
      </c>
      <c r="F56" s="295">
        <v>64400</v>
      </c>
      <c r="G56" s="361"/>
      <c r="H56" s="312">
        <f>F56+G56</f>
        <v>64400</v>
      </c>
      <c r="I56" s="368"/>
      <c r="J56" s="35"/>
      <c r="K56" s="35"/>
      <c r="L56" s="35"/>
    </row>
    <row r="57" spans="2:12" ht="15" customHeight="1">
      <c r="B57" s="71"/>
      <c r="C57" s="42"/>
      <c r="D57" s="43" t="s">
        <v>97</v>
      </c>
      <c r="E57" s="27" t="s">
        <v>98</v>
      </c>
      <c r="F57" s="295">
        <v>12516</v>
      </c>
      <c r="G57" s="361"/>
      <c r="H57" s="312">
        <f>F57+G57</f>
        <v>12516</v>
      </c>
      <c r="I57" s="368"/>
      <c r="J57" s="35"/>
      <c r="K57" s="35"/>
      <c r="L57" s="35"/>
    </row>
    <row r="58" spans="2:12" ht="15" customHeight="1">
      <c r="B58" s="71"/>
      <c r="C58" s="42"/>
      <c r="D58" s="43" t="s">
        <v>99</v>
      </c>
      <c r="E58" s="27" t="s">
        <v>100</v>
      </c>
      <c r="F58" s="295">
        <v>1660</v>
      </c>
      <c r="G58" s="361"/>
      <c r="H58" s="312">
        <f>F58+G58</f>
        <v>1660</v>
      </c>
      <c r="I58" s="368"/>
      <c r="J58" s="35"/>
      <c r="K58" s="35"/>
      <c r="L58" s="35"/>
    </row>
    <row r="59" spans="2:12" ht="15" customHeight="1">
      <c r="B59" s="72"/>
      <c r="C59" s="151" t="s">
        <v>101</v>
      </c>
      <c r="D59" s="152"/>
      <c r="E59" s="121" t="s">
        <v>175</v>
      </c>
      <c r="F59" s="287">
        <f>SUM(F60:F66)</f>
        <v>126644</v>
      </c>
      <c r="G59" s="287">
        <f>SUM(G60:G66)</f>
        <v>0</v>
      </c>
      <c r="H59" s="287">
        <f>SUM(H60:H66)</f>
        <v>126644</v>
      </c>
      <c r="I59" s="320"/>
      <c r="J59" s="35"/>
      <c r="K59" s="35"/>
      <c r="L59" s="35"/>
    </row>
    <row r="60" spans="2:12" ht="15" customHeight="1">
      <c r="B60" s="71"/>
      <c r="C60" s="42"/>
      <c r="D60" s="43" t="s">
        <v>90</v>
      </c>
      <c r="E60" s="27" t="s">
        <v>91</v>
      </c>
      <c r="F60" s="286">
        <v>111204</v>
      </c>
      <c r="G60" s="28"/>
      <c r="H60" s="312">
        <f aca="true" t="shared" si="4" ref="H60:H66">F60+G60</f>
        <v>111204</v>
      </c>
      <c r="I60" s="320"/>
      <c r="J60" s="35"/>
      <c r="K60" s="35"/>
      <c r="L60" s="35"/>
    </row>
    <row r="61" spans="2:12" ht="15" customHeight="1">
      <c r="B61" s="71"/>
      <c r="C61" s="42"/>
      <c r="D61" s="43" t="s">
        <v>82</v>
      </c>
      <c r="E61" s="27" t="s">
        <v>57</v>
      </c>
      <c r="F61" s="286">
        <v>4800</v>
      </c>
      <c r="G61" s="361"/>
      <c r="H61" s="312">
        <f t="shared" si="4"/>
        <v>4800</v>
      </c>
      <c r="I61" s="368"/>
      <c r="J61" s="35"/>
      <c r="K61" s="35"/>
      <c r="L61" s="35"/>
    </row>
    <row r="62" spans="2:12" ht="15" customHeight="1">
      <c r="B62" s="71"/>
      <c r="C62" s="42"/>
      <c r="D62" s="51">
        <v>4220</v>
      </c>
      <c r="E62" s="27" t="s">
        <v>133</v>
      </c>
      <c r="F62" s="286">
        <v>2000</v>
      </c>
      <c r="G62" s="361"/>
      <c r="H62" s="312">
        <f t="shared" si="4"/>
        <v>2000</v>
      </c>
      <c r="I62" s="320"/>
      <c r="J62" s="35"/>
      <c r="K62" s="35"/>
      <c r="L62" s="35"/>
    </row>
    <row r="63" spans="2:12" ht="15" customHeight="1">
      <c r="B63" s="71"/>
      <c r="C63" s="42"/>
      <c r="D63" s="43" t="s">
        <v>55</v>
      </c>
      <c r="E63" s="27" t="s">
        <v>56</v>
      </c>
      <c r="F63" s="286">
        <v>2400</v>
      </c>
      <c r="G63" s="386"/>
      <c r="H63" s="312">
        <f t="shared" si="4"/>
        <v>2400</v>
      </c>
      <c r="I63" s="320"/>
      <c r="J63" s="35"/>
      <c r="K63" s="35"/>
      <c r="L63" s="35"/>
    </row>
    <row r="64" spans="2:12" ht="15" customHeight="1">
      <c r="B64" s="71"/>
      <c r="C64" s="42"/>
      <c r="D64" s="43" t="s">
        <v>102</v>
      </c>
      <c r="E64" s="27" t="s">
        <v>64</v>
      </c>
      <c r="F64" s="286">
        <v>800</v>
      </c>
      <c r="G64" s="361"/>
      <c r="H64" s="312">
        <f t="shared" si="4"/>
        <v>800</v>
      </c>
      <c r="I64" s="320"/>
      <c r="J64" s="35"/>
      <c r="K64" s="35"/>
      <c r="L64" s="35"/>
    </row>
    <row r="65" spans="2:12" ht="15" customHeight="1">
      <c r="B65" s="71"/>
      <c r="C65" s="42"/>
      <c r="D65" s="51">
        <v>4420</v>
      </c>
      <c r="E65" s="27" t="s">
        <v>103</v>
      </c>
      <c r="F65" s="286">
        <v>4000</v>
      </c>
      <c r="G65" s="361"/>
      <c r="H65" s="312">
        <f t="shared" si="4"/>
        <v>4000</v>
      </c>
      <c r="I65" s="320"/>
      <c r="J65" s="35"/>
      <c r="K65" s="35"/>
      <c r="L65" s="35"/>
    </row>
    <row r="66" spans="2:12" ht="12.75">
      <c r="B66" s="71"/>
      <c r="C66" s="42"/>
      <c r="D66" s="51">
        <v>4700</v>
      </c>
      <c r="E66" s="27" t="s">
        <v>211</v>
      </c>
      <c r="F66" s="286">
        <v>1440</v>
      </c>
      <c r="G66" s="386"/>
      <c r="H66" s="312">
        <f t="shared" si="4"/>
        <v>1440</v>
      </c>
      <c r="I66" s="368"/>
      <c r="J66" s="35"/>
      <c r="K66" s="35"/>
      <c r="L66" s="35"/>
    </row>
    <row r="67" spans="2:12" ht="15" customHeight="1">
      <c r="B67" s="72"/>
      <c r="C67" s="151" t="s">
        <v>104</v>
      </c>
      <c r="D67" s="152"/>
      <c r="E67" s="121" t="s">
        <v>72</v>
      </c>
      <c r="F67" s="287">
        <f>SUM(F68:F89)</f>
        <v>2391226.05</v>
      </c>
      <c r="G67" s="287">
        <f>SUM(G68:G89)</f>
        <v>0</v>
      </c>
      <c r="H67" s="287">
        <f>SUM(H68:H89)</f>
        <v>2391226.05</v>
      </c>
      <c r="I67" s="320"/>
      <c r="J67" s="35"/>
      <c r="K67" s="35"/>
      <c r="L67" s="35"/>
    </row>
    <row r="68" spans="2:12" ht="14.25" customHeight="1">
      <c r="B68" s="71"/>
      <c r="C68" s="42"/>
      <c r="D68" s="42">
        <v>3020</v>
      </c>
      <c r="E68" s="27" t="s">
        <v>220</v>
      </c>
      <c r="F68" s="286">
        <v>4000</v>
      </c>
      <c r="G68" s="361"/>
      <c r="H68" s="312">
        <f aca="true" t="shared" si="5" ref="H68:H89">F68+G68</f>
        <v>4000</v>
      </c>
      <c r="I68" s="320"/>
      <c r="J68" s="35"/>
      <c r="K68" s="35"/>
      <c r="L68" s="35"/>
    </row>
    <row r="69" spans="2:12" ht="14.25" customHeight="1">
      <c r="B69" s="71"/>
      <c r="C69" s="42"/>
      <c r="D69" s="43" t="s">
        <v>95</v>
      </c>
      <c r="E69" s="27" t="s">
        <v>96</v>
      </c>
      <c r="F69" s="286">
        <v>1250000</v>
      </c>
      <c r="G69" s="361"/>
      <c r="H69" s="312">
        <f t="shared" si="5"/>
        <v>1250000</v>
      </c>
      <c r="I69" s="320"/>
      <c r="J69" s="35"/>
      <c r="K69" s="35"/>
      <c r="L69" s="35"/>
    </row>
    <row r="70" spans="2:12" ht="14.25" customHeight="1">
      <c r="B70" s="71"/>
      <c r="C70" s="42"/>
      <c r="D70" s="43" t="s">
        <v>105</v>
      </c>
      <c r="E70" s="27" t="s">
        <v>59</v>
      </c>
      <c r="F70" s="286">
        <v>96000</v>
      </c>
      <c r="G70" s="361"/>
      <c r="H70" s="312">
        <f t="shared" si="5"/>
        <v>96000</v>
      </c>
      <c r="I70" s="320"/>
      <c r="J70" s="35"/>
      <c r="K70" s="35"/>
      <c r="L70" s="35"/>
    </row>
    <row r="71" spans="2:12" ht="14.25" customHeight="1">
      <c r="B71" s="71"/>
      <c r="C71" s="42"/>
      <c r="D71" s="43" t="s">
        <v>97</v>
      </c>
      <c r="E71" s="27" t="s">
        <v>98</v>
      </c>
      <c r="F71" s="286">
        <v>230000</v>
      </c>
      <c r="G71" s="361"/>
      <c r="H71" s="312">
        <f t="shared" si="5"/>
        <v>230000</v>
      </c>
      <c r="I71" s="320"/>
      <c r="J71" s="35"/>
      <c r="K71" s="35"/>
      <c r="L71" s="35"/>
    </row>
    <row r="72" spans="2:12" ht="14.25" customHeight="1">
      <c r="B72" s="71"/>
      <c r="C72" s="42"/>
      <c r="D72" s="43" t="s">
        <v>99</v>
      </c>
      <c r="E72" s="27" t="s">
        <v>100</v>
      </c>
      <c r="F72" s="286">
        <v>24000</v>
      </c>
      <c r="G72" s="361"/>
      <c r="H72" s="312">
        <f t="shared" si="5"/>
        <v>24000</v>
      </c>
      <c r="I72" s="320"/>
      <c r="J72" s="35"/>
      <c r="K72" s="35"/>
      <c r="L72" s="35"/>
    </row>
    <row r="73" spans="2:12" ht="14.25" customHeight="1">
      <c r="B73" s="71"/>
      <c r="C73" s="42"/>
      <c r="D73" s="42">
        <v>4170</v>
      </c>
      <c r="E73" s="27" t="s">
        <v>60</v>
      </c>
      <c r="F73" s="286">
        <v>83000</v>
      </c>
      <c r="G73" s="361"/>
      <c r="H73" s="312">
        <f t="shared" si="5"/>
        <v>83000</v>
      </c>
      <c r="I73" s="320"/>
      <c r="J73" s="35"/>
      <c r="K73" s="35"/>
      <c r="L73" s="35"/>
    </row>
    <row r="74" spans="2:12" ht="14.25" customHeight="1">
      <c r="B74" s="71"/>
      <c r="C74" s="42"/>
      <c r="D74" s="43" t="s">
        <v>82</v>
      </c>
      <c r="E74" s="27" t="s">
        <v>57</v>
      </c>
      <c r="F74" s="286">
        <v>154671</v>
      </c>
      <c r="G74" s="361"/>
      <c r="H74" s="312">
        <f t="shared" si="5"/>
        <v>154671</v>
      </c>
      <c r="I74" s="368"/>
      <c r="J74" s="35"/>
      <c r="K74" s="35"/>
      <c r="L74" s="35"/>
    </row>
    <row r="75" spans="2:12" ht="14.25" customHeight="1">
      <c r="B75" s="71"/>
      <c r="C75" s="42"/>
      <c r="D75" s="51">
        <v>4220</v>
      </c>
      <c r="E75" s="27" t="s">
        <v>133</v>
      </c>
      <c r="F75" s="286">
        <v>4300</v>
      </c>
      <c r="G75" s="361"/>
      <c r="H75" s="312">
        <f t="shared" si="5"/>
        <v>4300</v>
      </c>
      <c r="I75" s="368"/>
      <c r="J75" s="35"/>
      <c r="K75" s="35"/>
      <c r="L75" s="35"/>
    </row>
    <row r="76" spans="2:12" ht="14.25" customHeight="1">
      <c r="B76" s="71"/>
      <c r="C76" s="42"/>
      <c r="D76" s="43" t="s">
        <v>106</v>
      </c>
      <c r="E76" s="27" t="s">
        <v>61</v>
      </c>
      <c r="F76" s="286">
        <v>40000</v>
      </c>
      <c r="G76" s="361"/>
      <c r="H76" s="312">
        <f t="shared" si="5"/>
        <v>40000</v>
      </c>
      <c r="I76" s="368"/>
      <c r="J76" s="35"/>
      <c r="K76" s="35"/>
      <c r="L76" s="35"/>
    </row>
    <row r="77" spans="2:12" ht="14.25" customHeight="1">
      <c r="B77" s="71"/>
      <c r="C77" s="42"/>
      <c r="D77" s="43" t="s">
        <v>107</v>
      </c>
      <c r="E77" s="27" t="s">
        <v>62</v>
      </c>
      <c r="F77" s="286">
        <v>40000</v>
      </c>
      <c r="G77" s="361"/>
      <c r="H77" s="312">
        <f t="shared" si="5"/>
        <v>40000</v>
      </c>
      <c r="I77" s="320"/>
      <c r="J77" s="35"/>
      <c r="K77" s="35"/>
      <c r="L77" s="35"/>
    </row>
    <row r="78" spans="2:12" ht="14.25" customHeight="1">
      <c r="B78" s="71"/>
      <c r="C78" s="42"/>
      <c r="D78" s="42" t="s">
        <v>135</v>
      </c>
      <c r="E78" s="27" t="s">
        <v>63</v>
      </c>
      <c r="F78" s="286">
        <v>2000</v>
      </c>
      <c r="G78" s="361"/>
      <c r="H78" s="312">
        <f t="shared" si="5"/>
        <v>2000</v>
      </c>
      <c r="I78" s="320"/>
      <c r="J78" s="35"/>
      <c r="K78" s="35"/>
      <c r="L78" s="35"/>
    </row>
    <row r="79" spans="2:12" ht="14.25" customHeight="1">
      <c r="B79" s="71"/>
      <c r="C79" s="42"/>
      <c r="D79" s="43" t="s">
        <v>55</v>
      </c>
      <c r="E79" s="27" t="s">
        <v>56</v>
      </c>
      <c r="F79" s="286">
        <v>253800</v>
      </c>
      <c r="G79" s="386">
        <v>-224</v>
      </c>
      <c r="H79" s="312">
        <f t="shared" si="5"/>
        <v>253576</v>
      </c>
      <c r="I79" s="368" t="s">
        <v>432</v>
      </c>
      <c r="J79" s="35"/>
      <c r="K79" s="35"/>
      <c r="L79" s="35"/>
    </row>
    <row r="80" spans="2:12" ht="14.25" customHeight="1">
      <c r="B80" s="71"/>
      <c r="C80" s="42"/>
      <c r="D80" s="51">
        <v>4360</v>
      </c>
      <c r="E80" s="27" t="s">
        <v>276</v>
      </c>
      <c r="F80" s="286">
        <v>19000</v>
      </c>
      <c r="G80" s="361"/>
      <c r="H80" s="312">
        <f t="shared" si="5"/>
        <v>19000</v>
      </c>
      <c r="I80" s="320"/>
      <c r="J80" s="35"/>
      <c r="K80" s="35"/>
      <c r="L80" s="35"/>
    </row>
    <row r="81" spans="2:12" ht="14.25" customHeight="1">
      <c r="B81" s="71"/>
      <c r="C81" s="42"/>
      <c r="D81" s="51">
        <v>4390</v>
      </c>
      <c r="E81" s="27" t="s">
        <v>221</v>
      </c>
      <c r="F81" s="286">
        <v>10255.05</v>
      </c>
      <c r="G81" s="361"/>
      <c r="H81" s="312">
        <f t="shared" si="5"/>
        <v>10255.05</v>
      </c>
      <c r="I81" s="368"/>
      <c r="J81" s="35"/>
      <c r="K81" s="35"/>
      <c r="L81" s="35"/>
    </row>
    <row r="82" spans="2:12" ht="14.25" customHeight="1">
      <c r="B82" s="71"/>
      <c r="C82" s="42"/>
      <c r="D82" s="43" t="s">
        <v>102</v>
      </c>
      <c r="E82" s="27" t="s">
        <v>64</v>
      </c>
      <c r="F82" s="286">
        <v>9000</v>
      </c>
      <c r="G82" s="361"/>
      <c r="H82" s="312">
        <f t="shared" si="5"/>
        <v>9000</v>
      </c>
      <c r="I82" s="368"/>
      <c r="J82" s="35"/>
      <c r="K82" s="35"/>
      <c r="L82" s="35"/>
    </row>
    <row r="83" spans="2:12" ht="14.25" customHeight="1">
      <c r="B83" s="71"/>
      <c r="C83" s="42"/>
      <c r="D83" s="51">
        <v>4420</v>
      </c>
      <c r="E83" s="27" t="s">
        <v>103</v>
      </c>
      <c r="F83" s="286">
        <v>4000</v>
      </c>
      <c r="G83" s="361"/>
      <c r="H83" s="312">
        <f t="shared" si="5"/>
        <v>4000</v>
      </c>
      <c r="I83" s="320"/>
      <c r="J83" s="35"/>
      <c r="K83" s="35"/>
      <c r="L83" s="35"/>
    </row>
    <row r="84" spans="2:12" ht="14.25" customHeight="1">
      <c r="B84" s="71"/>
      <c r="C84" s="42"/>
      <c r="D84" s="43" t="s">
        <v>87</v>
      </c>
      <c r="E84" s="27" t="s">
        <v>65</v>
      </c>
      <c r="F84" s="286">
        <v>36200</v>
      </c>
      <c r="G84" s="386"/>
      <c r="H84" s="312">
        <f t="shared" si="5"/>
        <v>36200</v>
      </c>
      <c r="I84" s="368"/>
      <c r="J84" s="35"/>
      <c r="K84" s="35"/>
      <c r="L84" s="35"/>
    </row>
    <row r="85" spans="2:12" ht="14.25" customHeight="1">
      <c r="B85" s="80"/>
      <c r="C85" s="42"/>
      <c r="D85" s="43" t="s">
        <v>108</v>
      </c>
      <c r="E85" s="27" t="s">
        <v>109</v>
      </c>
      <c r="F85" s="286">
        <v>26000</v>
      </c>
      <c r="G85" s="361"/>
      <c r="H85" s="312">
        <f t="shared" si="5"/>
        <v>26000</v>
      </c>
      <c r="I85" s="320"/>
      <c r="J85" s="35"/>
      <c r="K85" s="35"/>
      <c r="L85" s="35"/>
    </row>
    <row r="86" spans="2:12" ht="14.25" customHeight="1">
      <c r="B86" s="71"/>
      <c r="C86" s="42"/>
      <c r="D86" s="51">
        <v>4610</v>
      </c>
      <c r="E86" s="27" t="s">
        <v>222</v>
      </c>
      <c r="F86" s="286">
        <v>2000</v>
      </c>
      <c r="G86" s="361"/>
      <c r="H86" s="312">
        <f t="shared" si="5"/>
        <v>2000</v>
      </c>
      <c r="I86" s="320"/>
      <c r="J86" s="35"/>
      <c r="K86" s="35"/>
      <c r="L86" s="35"/>
    </row>
    <row r="87" spans="2:12" ht="14.25" customHeight="1">
      <c r="B87" s="71"/>
      <c r="C87" s="42"/>
      <c r="D87" s="51">
        <v>4700</v>
      </c>
      <c r="E87" s="27" t="s">
        <v>110</v>
      </c>
      <c r="F87" s="286">
        <v>26000</v>
      </c>
      <c r="G87" s="361">
        <v>224</v>
      </c>
      <c r="H87" s="312">
        <f t="shared" si="5"/>
        <v>26224</v>
      </c>
      <c r="I87" s="368" t="s">
        <v>432</v>
      </c>
      <c r="J87" s="35"/>
      <c r="K87" s="35"/>
      <c r="L87" s="35"/>
    </row>
    <row r="88" spans="2:12" ht="14.25" customHeight="1">
      <c r="B88" s="71"/>
      <c r="C88" s="42"/>
      <c r="D88" s="43" t="s">
        <v>78</v>
      </c>
      <c r="E88" s="27" t="s">
        <v>79</v>
      </c>
      <c r="F88" s="286">
        <v>40000</v>
      </c>
      <c r="G88" s="361"/>
      <c r="H88" s="312">
        <f t="shared" si="5"/>
        <v>40000</v>
      </c>
      <c r="I88" s="320"/>
      <c r="J88" s="35"/>
      <c r="K88" s="35"/>
      <c r="L88" s="35"/>
    </row>
    <row r="89" spans="2:12" ht="14.25" customHeight="1">
      <c r="B89" s="71"/>
      <c r="C89" s="42"/>
      <c r="D89" s="51">
        <v>6060</v>
      </c>
      <c r="E89" s="27" t="s">
        <v>66</v>
      </c>
      <c r="F89" s="286">
        <v>37000</v>
      </c>
      <c r="G89" s="386"/>
      <c r="H89" s="312">
        <f t="shared" si="5"/>
        <v>37000</v>
      </c>
      <c r="I89" s="368"/>
      <c r="J89" s="35"/>
      <c r="K89" s="35"/>
      <c r="L89" s="35"/>
    </row>
    <row r="90" spans="2:12" ht="15" customHeight="1">
      <c r="B90" s="71"/>
      <c r="C90" s="152" t="s">
        <v>111</v>
      </c>
      <c r="D90" s="151"/>
      <c r="E90" s="121" t="s">
        <v>176</v>
      </c>
      <c r="F90" s="287">
        <f>F91+F92+F93</f>
        <v>104000</v>
      </c>
      <c r="G90" s="287">
        <f>G91+G92+G93</f>
        <v>0</v>
      </c>
      <c r="H90" s="287">
        <f>H91+H92+H93</f>
        <v>104000</v>
      </c>
      <c r="I90" s="320"/>
      <c r="J90" s="35"/>
      <c r="K90" s="35"/>
      <c r="L90" s="35"/>
    </row>
    <row r="91" spans="2:12" ht="15" customHeight="1">
      <c r="B91" s="71"/>
      <c r="C91" s="42"/>
      <c r="D91" s="51">
        <v>4210</v>
      </c>
      <c r="E91" s="27" t="s">
        <v>57</v>
      </c>
      <c r="F91" s="286">
        <v>44000</v>
      </c>
      <c r="G91" s="386"/>
      <c r="H91" s="312">
        <f>F91+G91</f>
        <v>44000</v>
      </c>
      <c r="I91" s="368"/>
      <c r="J91" s="35"/>
      <c r="K91" s="35"/>
      <c r="L91" s="35"/>
    </row>
    <row r="92" spans="2:12" ht="15" customHeight="1">
      <c r="B92" s="71"/>
      <c r="C92" s="42"/>
      <c r="D92" s="51">
        <v>4300</v>
      </c>
      <c r="E92" s="27" t="s">
        <v>56</v>
      </c>
      <c r="F92" s="286">
        <v>50000</v>
      </c>
      <c r="G92" s="386"/>
      <c r="H92" s="312">
        <f>F92+G92</f>
        <v>50000</v>
      </c>
      <c r="I92" s="368"/>
      <c r="J92" s="35"/>
      <c r="K92" s="35"/>
      <c r="L92" s="35"/>
    </row>
    <row r="93" spans="2:12" ht="15" customHeight="1">
      <c r="B93" s="71"/>
      <c r="C93" s="42"/>
      <c r="D93" s="51">
        <v>4420</v>
      </c>
      <c r="E93" s="27" t="s">
        <v>103</v>
      </c>
      <c r="F93" s="286">
        <v>10000</v>
      </c>
      <c r="G93" s="299"/>
      <c r="H93" s="364">
        <f>F93+G93</f>
        <v>10000</v>
      </c>
      <c r="I93" s="368"/>
      <c r="J93" s="35"/>
      <c r="K93" s="35"/>
      <c r="L93" s="35"/>
    </row>
    <row r="94" spans="2:12" ht="15" customHeight="1">
      <c r="B94" s="71"/>
      <c r="C94" s="152" t="s">
        <v>206</v>
      </c>
      <c r="D94" s="154"/>
      <c r="E94" s="121" t="s">
        <v>42</v>
      </c>
      <c r="F94" s="287">
        <f>F95+F96</f>
        <v>61820</v>
      </c>
      <c r="G94" s="287">
        <f>G95+G96</f>
        <v>0</v>
      </c>
      <c r="H94" s="287">
        <f>H95+H96</f>
        <v>61820</v>
      </c>
      <c r="I94" s="320"/>
      <c r="J94" s="35"/>
      <c r="K94" s="35"/>
      <c r="L94" s="35"/>
    </row>
    <row r="95" spans="2:12" ht="15" customHeight="1">
      <c r="B95" s="71"/>
      <c r="C95" s="460"/>
      <c r="D95" s="43" t="s">
        <v>90</v>
      </c>
      <c r="E95" s="27" t="s">
        <v>91</v>
      </c>
      <c r="F95" s="286">
        <v>54060</v>
      </c>
      <c r="G95" s="28"/>
      <c r="H95" s="312">
        <f>F95+G95</f>
        <v>54060</v>
      </c>
      <c r="I95" s="320"/>
      <c r="J95" s="35"/>
      <c r="K95" s="35"/>
      <c r="L95" s="35"/>
    </row>
    <row r="96" spans="2:12" ht="15" customHeight="1" thickBot="1">
      <c r="B96" s="336"/>
      <c r="C96" s="655"/>
      <c r="D96" s="51">
        <v>4700</v>
      </c>
      <c r="E96" s="27" t="s">
        <v>110</v>
      </c>
      <c r="F96" s="339">
        <v>7760</v>
      </c>
      <c r="G96" s="465"/>
      <c r="H96" s="466">
        <f>F96+G96</f>
        <v>7760</v>
      </c>
      <c r="I96" s="368"/>
      <c r="J96" s="35"/>
      <c r="K96" s="35"/>
      <c r="L96" s="35"/>
    </row>
    <row r="97" spans="2:12" ht="39.75" customHeight="1" thickBot="1">
      <c r="B97" s="140" t="s">
        <v>48</v>
      </c>
      <c r="C97" s="136"/>
      <c r="D97" s="136"/>
      <c r="E97" s="131" t="s">
        <v>212</v>
      </c>
      <c r="F97" s="290">
        <f>F98</f>
        <v>6478</v>
      </c>
      <c r="G97" s="290">
        <f>G98</f>
        <v>0</v>
      </c>
      <c r="H97" s="290">
        <f>H98</f>
        <v>6478</v>
      </c>
      <c r="I97" s="315"/>
      <c r="J97" s="35"/>
      <c r="K97" s="35"/>
      <c r="L97" s="35"/>
    </row>
    <row r="98" spans="2:12" ht="26.25" customHeight="1">
      <c r="B98" s="169"/>
      <c r="C98" s="170" t="s">
        <v>49</v>
      </c>
      <c r="D98" s="171"/>
      <c r="E98" s="123" t="s">
        <v>177</v>
      </c>
      <c r="F98" s="293">
        <f>SUM(F99:F100)</f>
        <v>6478</v>
      </c>
      <c r="G98" s="293">
        <f>SUM(G99:G100)</f>
        <v>0</v>
      </c>
      <c r="H98" s="293">
        <f>SUM(H99:H100)</f>
        <v>6478</v>
      </c>
      <c r="I98" s="322"/>
      <c r="J98" s="35"/>
      <c r="K98" s="35"/>
      <c r="L98" s="35"/>
    </row>
    <row r="99" spans="2:12" ht="16.5" customHeight="1">
      <c r="B99" s="373"/>
      <c r="C99" s="158"/>
      <c r="D99" s="42" t="s">
        <v>82</v>
      </c>
      <c r="E99" s="27" t="s">
        <v>328</v>
      </c>
      <c r="F99" s="289">
        <v>4760</v>
      </c>
      <c r="G99" s="289"/>
      <c r="H99" s="317">
        <f>F99+G99</f>
        <v>4760</v>
      </c>
      <c r="I99" s="368"/>
      <c r="J99" s="35"/>
      <c r="K99" s="35"/>
      <c r="L99" s="35"/>
    </row>
    <row r="100" spans="2:12" ht="16.5" customHeight="1" thickBot="1">
      <c r="B100" s="73"/>
      <c r="C100" s="45"/>
      <c r="D100" s="94" t="s">
        <v>55</v>
      </c>
      <c r="E100" s="85" t="s">
        <v>332</v>
      </c>
      <c r="F100" s="296">
        <v>1718</v>
      </c>
      <c r="G100" s="316"/>
      <c r="H100" s="317">
        <f>F100+G100</f>
        <v>1718</v>
      </c>
      <c r="I100" s="321"/>
      <c r="J100" s="35"/>
      <c r="K100" s="35"/>
      <c r="L100" s="35"/>
    </row>
    <row r="101" spans="2:12" ht="30" customHeight="1" thickBot="1">
      <c r="B101" s="140" t="s">
        <v>50</v>
      </c>
      <c r="C101" s="136"/>
      <c r="D101" s="136"/>
      <c r="E101" s="131" t="s">
        <v>18</v>
      </c>
      <c r="F101" s="290">
        <f>F102+F113</f>
        <v>504448</v>
      </c>
      <c r="G101" s="290">
        <f>G102+G113</f>
        <v>4000</v>
      </c>
      <c r="H101" s="290">
        <f>H102+H113</f>
        <v>508448</v>
      </c>
      <c r="I101" s="315"/>
      <c r="J101" s="35"/>
      <c r="K101" s="35"/>
      <c r="L101" s="35"/>
    </row>
    <row r="102" spans="2:12" ht="15" customHeight="1">
      <c r="B102" s="70"/>
      <c r="C102" s="125" t="s">
        <v>112</v>
      </c>
      <c r="D102" s="124"/>
      <c r="E102" s="126" t="s">
        <v>178</v>
      </c>
      <c r="F102" s="291">
        <f>SUM(F103:F112)</f>
        <v>446448</v>
      </c>
      <c r="G102" s="291">
        <f>SUM(G103:G112)</f>
        <v>4000</v>
      </c>
      <c r="H102" s="291">
        <f>SUM(H103:H112)</f>
        <v>450448</v>
      </c>
      <c r="I102" s="319"/>
      <c r="J102" s="35"/>
      <c r="K102" s="35"/>
      <c r="L102" s="35"/>
    </row>
    <row r="103" spans="2:12" ht="36">
      <c r="B103" s="70"/>
      <c r="C103" s="125"/>
      <c r="D103" s="185" t="s">
        <v>241</v>
      </c>
      <c r="E103" s="83" t="s">
        <v>369</v>
      </c>
      <c r="F103" s="297">
        <v>27400</v>
      </c>
      <c r="G103" s="386"/>
      <c r="H103" s="312">
        <f aca="true" t="shared" si="6" ref="H103:H112">F103+G103</f>
        <v>27400</v>
      </c>
      <c r="I103" s="368"/>
      <c r="J103" s="35"/>
      <c r="K103" s="35"/>
      <c r="L103" s="35"/>
    </row>
    <row r="104" spans="2:12" ht="17.25" customHeight="1">
      <c r="B104" s="70"/>
      <c r="C104" s="96"/>
      <c r="D104" s="98" t="s">
        <v>58</v>
      </c>
      <c r="E104" s="27" t="s">
        <v>220</v>
      </c>
      <c r="F104" s="297">
        <v>30000</v>
      </c>
      <c r="G104" s="386"/>
      <c r="H104" s="312">
        <f t="shared" si="6"/>
        <v>30000</v>
      </c>
      <c r="I104" s="368"/>
      <c r="J104" s="35"/>
      <c r="K104" s="35"/>
      <c r="L104" s="35"/>
    </row>
    <row r="105" spans="2:12" ht="24.75" customHeight="1">
      <c r="B105" s="70"/>
      <c r="C105" s="96"/>
      <c r="D105" s="43" t="s">
        <v>82</v>
      </c>
      <c r="E105" s="27" t="s">
        <v>381</v>
      </c>
      <c r="F105" s="297">
        <v>70848</v>
      </c>
      <c r="G105" s="386">
        <v>4000</v>
      </c>
      <c r="H105" s="312">
        <f t="shared" si="6"/>
        <v>74848</v>
      </c>
      <c r="I105" s="368" t="s">
        <v>432</v>
      </c>
      <c r="J105" s="35"/>
      <c r="K105" s="35"/>
      <c r="L105" s="35"/>
    </row>
    <row r="106" spans="2:12" ht="17.25" customHeight="1">
      <c r="B106" s="72"/>
      <c r="C106" s="459"/>
      <c r="D106" s="43" t="s">
        <v>106</v>
      </c>
      <c r="E106" s="27" t="s">
        <v>61</v>
      </c>
      <c r="F106" s="286">
        <v>28000</v>
      </c>
      <c r="G106" s="386"/>
      <c r="H106" s="312">
        <f t="shared" si="6"/>
        <v>28000</v>
      </c>
      <c r="I106" s="320"/>
      <c r="J106" s="35"/>
      <c r="K106" s="35"/>
      <c r="L106" s="35"/>
    </row>
    <row r="107" spans="2:12" ht="17.25" customHeight="1">
      <c r="B107" s="72"/>
      <c r="C107" s="459"/>
      <c r="D107" s="43" t="s">
        <v>107</v>
      </c>
      <c r="E107" s="27" t="s">
        <v>379</v>
      </c>
      <c r="F107" s="286">
        <v>31000</v>
      </c>
      <c r="G107" s="386"/>
      <c r="H107" s="312">
        <f t="shared" si="6"/>
        <v>31000</v>
      </c>
      <c r="I107" s="368"/>
      <c r="J107" s="35"/>
      <c r="K107" s="35"/>
      <c r="L107" s="35"/>
    </row>
    <row r="108" spans="2:12" ht="17.25" customHeight="1">
      <c r="B108" s="70"/>
      <c r="C108" s="96"/>
      <c r="D108" s="42" t="s">
        <v>135</v>
      </c>
      <c r="E108" s="27" t="s">
        <v>63</v>
      </c>
      <c r="F108" s="297">
        <v>10000</v>
      </c>
      <c r="G108" s="386"/>
      <c r="H108" s="312">
        <f t="shared" si="6"/>
        <v>10000</v>
      </c>
      <c r="I108" s="368"/>
      <c r="J108" s="35"/>
      <c r="K108" s="35"/>
      <c r="L108" s="35"/>
    </row>
    <row r="109" spans="2:12" ht="17.25" customHeight="1">
      <c r="B109" s="71"/>
      <c r="C109" s="42"/>
      <c r="D109" s="43" t="s">
        <v>55</v>
      </c>
      <c r="E109" s="27" t="s">
        <v>56</v>
      </c>
      <c r="F109" s="286">
        <v>15000</v>
      </c>
      <c r="G109" s="386"/>
      <c r="H109" s="312">
        <f t="shared" si="6"/>
        <v>15000</v>
      </c>
      <c r="I109" s="320"/>
      <c r="J109" s="35"/>
      <c r="K109" s="35"/>
      <c r="L109" s="35"/>
    </row>
    <row r="110" spans="2:12" ht="17.25" customHeight="1">
      <c r="B110" s="71"/>
      <c r="C110" s="42"/>
      <c r="D110" s="43" t="s">
        <v>87</v>
      </c>
      <c r="E110" s="27" t="s">
        <v>65</v>
      </c>
      <c r="F110" s="286">
        <v>30000</v>
      </c>
      <c r="G110" s="386"/>
      <c r="H110" s="312">
        <f t="shared" si="6"/>
        <v>30000</v>
      </c>
      <c r="I110" s="368"/>
      <c r="J110" s="35"/>
      <c r="K110" s="35"/>
      <c r="L110" s="35"/>
    </row>
    <row r="111" spans="2:12" ht="16.5" customHeight="1">
      <c r="B111" s="71"/>
      <c r="C111" s="42"/>
      <c r="D111" s="51">
        <v>4700</v>
      </c>
      <c r="E111" s="27" t="s">
        <v>110</v>
      </c>
      <c r="F111" s="286">
        <v>14200</v>
      </c>
      <c r="G111" s="386"/>
      <c r="H111" s="312">
        <f t="shared" si="6"/>
        <v>14200</v>
      </c>
      <c r="I111" s="368"/>
      <c r="J111" s="35"/>
      <c r="K111" s="35"/>
      <c r="L111" s="35"/>
    </row>
    <row r="112" spans="2:12" ht="23.25">
      <c r="B112" s="71"/>
      <c r="C112" s="42"/>
      <c r="D112" s="43" t="s">
        <v>78</v>
      </c>
      <c r="E112" s="27" t="s">
        <v>380</v>
      </c>
      <c r="F112" s="286">
        <v>190000</v>
      </c>
      <c r="G112" s="386"/>
      <c r="H112" s="312">
        <f t="shared" si="6"/>
        <v>190000</v>
      </c>
      <c r="I112" s="368"/>
      <c r="J112" s="35"/>
      <c r="K112" s="35"/>
      <c r="L112" s="35"/>
    </row>
    <row r="113" spans="2:12" ht="15.75" customHeight="1">
      <c r="B113" s="71"/>
      <c r="C113" s="155">
        <v>75421</v>
      </c>
      <c r="D113" s="186"/>
      <c r="E113" s="126" t="s">
        <v>223</v>
      </c>
      <c r="F113" s="287">
        <f>F114+F115</f>
        <v>58000</v>
      </c>
      <c r="G113" s="287">
        <f>G114+G115</f>
        <v>0</v>
      </c>
      <c r="H113" s="287">
        <f>H114+H115</f>
        <v>58000</v>
      </c>
      <c r="I113" s="320"/>
      <c r="J113" s="35"/>
      <c r="K113" s="35"/>
      <c r="L113" s="35"/>
    </row>
    <row r="114" spans="2:12" ht="15.75" customHeight="1">
      <c r="B114" s="73"/>
      <c r="C114" s="446"/>
      <c r="D114" s="43" t="s">
        <v>55</v>
      </c>
      <c r="E114" s="27" t="s">
        <v>56</v>
      </c>
      <c r="F114" s="288">
        <v>10000</v>
      </c>
      <c r="G114" s="288"/>
      <c r="H114" s="317">
        <f>F114+G114</f>
        <v>10000</v>
      </c>
      <c r="I114" s="368"/>
      <c r="J114" s="35"/>
      <c r="K114" s="35"/>
      <c r="L114" s="35"/>
    </row>
    <row r="115" spans="2:12" ht="15.75" customHeight="1" thickBot="1">
      <c r="B115" s="73"/>
      <c r="C115" s="45"/>
      <c r="D115" s="46" t="s">
        <v>118</v>
      </c>
      <c r="E115" s="19" t="s">
        <v>119</v>
      </c>
      <c r="F115" s="288">
        <v>48000</v>
      </c>
      <c r="G115" s="362"/>
      <c r="H115" s="317">
        <f>F115+G115</f>
        <v>48000</v>
      </c>
      <c r="I115" s="368"/>
      <c r="J115" s="35"/>
      <c r="K115" s="35"/>
      <c r="L115" s="35"/>
    </row>
    <row r="116" spans="2:12" ht="52.5" customHeight="1" thickBot="1">
      <c r="B116" s="130">
        <v>756</v>
      </c>
      <c r="C116" s="128"/>
      <c r="D116" s="128"/>
      <c r="E116" s="131" t="s">
        <v>218</v>
      </c>
      <c r="F116" s="290">
        <f>F117+F119+F121</f>
        <v>17473</v>
      </c>
      <c r="G116" s="290">
        <f>G117+G119+G121</f>
        <v>5000</v>
      </c>
      <c r="H116" s="290">
        <f>H117+H119+H121</f>
        <v>22473</v>
      </c>
      <c r="I116" s="315"/>
      <c r="J116" s="35"/>
      <c r="K116" s="35"/>
      <c r="L116" s="35"/>
    </row>
    <row r="117" spans="2:12" ht="42.75" customHeight="1">
      <c r="B117" s="198"/>
      <c r="C117" s="328">
        <v>75615</v>
      </c>
      <c r="D117" s="329"/>
      <c r="E117" s="330" t="s">
        <v>213</v>
      </c>
      <c r="F117" s="293">
        <f>F118</f>
        <v>5000</v>
      </c>
      <c r="G117" s="293">
        <f>G118</f>
        <v>1000</v>
      </c>
      <c r="H117" s="293">
        <f>H118</f>
        <v>6000</v>
      </c>
      <c r="I117" s="322"/>
      <c r="J117" s="35"/>
      <c r="K117" s="35"/>
      <c r="L117" s="35"/>
    </row>
    <row r="118" spans="2:12" ht="17.25" customHeight="1">
      <c r="B118" s="71"/>
      <c r="C118" s="42"/>
      <c r="D118" s="51">
        <v>4610</v>
      </c>
      <c r="E118" s="27" t="s">
        <v>222</v>
      </c>
      <c r="F118" s="286">
        <v>5000</v>
      </c>
      <c r="G118" s="386">
        <v>1000</v>
      </c>
      <c r="H118" s="312">
        <f>F118+G118</f>
        <v>6000</v>
      </c>
      <c r="I118" s="368" t="s">
        <v>432</v>
      </c>
      <c r="J118" s="35"/>
      <c r="K118" s="35"/>
      <c r="L118" s="35"/>
    </row>
    <row r="119" spans="2:12" ht="42" customHeight="1">
      <c r="B119" s="71"/>
      <c r="C119" s="114">
        <v>75616</v>
      </c>
      <c r="D119" s="115"/>
      <c r="E119" s="117" t="s">
        <v>214</v>
      </c>
      <c r="F119" s="287">
        <f>F120</f>
        <v>11473</v>
      </c>
      <c r="G119" s="287">
        <f>G120</f>
        <v>3000</v>
      </c>
      <c r="H119" s="287">
        <f>H120</f>
        <v>14473</v>
      </c>
      <c r="I119" s="451"/>
      <c r="J119" s="35"/>
      <c r="K119" s="35"/>
      <c r="L119" s="35"/>
    </row>
    <row r="120" spans="2:12" ht="17.25" customHeight="1">
      <c r="B120" s="71"/>
      <c r="C120" s="42"/>
      <c r="D120" s="51">
        <v>4610</v>
      </c>
      <c r="E120" s="27" t="s">
        <v>222</v>
      </c>
      <c r="F120" s="286">
        <v>11473</v>
      </c>
      <c r="G120" s="386">
        <v>3000</v>
      </c>
      <c r="H120" s="312">
        <f>F120+G120</f>
        <v>14473</v>
      </c>
      <c r="I120" s="368" t="s">
        <v>432</v>
      </c>
      <c r="J120" s="35"/>
      <c r="K120" s="35"/>
      <c r="L120" s="35"/>
    </row>
    <row r="121" spans="2:12" ht="38.25">
      <c r="B121" s="71"/>
      <c r="C121" s="114">
        <v>75618</v>
      </c>
      <c r="D121" s="115"/>
      <c r="E121" s="206" t="s">
        <v>215</v>
      </c>
      <c r="F121" s="287">
        <f>F122</f>
        <v>1000</v>
      </c>
      <c r="G121" s="287">
        <f>G122</f>
        <v>1000</v>
      </c>
      <c r="H121" s="287">
        <f>H122</f>
        <v>2000</v>
      </c>
      <c r="I121" s="451"/>
      <c r="J121" s="35"/>
      <c r="K121" s="35"/>
      <c r="L121" s="35"/>
    </row>
    <row r="122" spans="2:12" ht="17.25" customHeight="1" thickBot="1">
      <c r="B122" s="74"/>
      <c r="C122" s="47"/>
      <c r="D122" s="51">
        <v>4610</v>
      </c>
      <c r="E122" s="27" t="s">
        <v>222</v>
      </c>
      <c r="F122" s="289">
        <v>1000</v>
      </c>
      <c r="G122" s="443">
        <v>1000</v>
      </c>
      <c r="H122" s="312">
        <f>F122+G122</f>
        <v>2000</v>
      </c>
      <c r="I122" s="368" t="s">
        <v>432</v>
      </c>
      <c r="J122" s="35"/>
      <c r="K122" s="35"/>
      <c r="L122" s="35"/>
    </row>
    <row r="123" spans="2:12" ht="20.25" customHeight="1" thickBot="1">
      <c r="B123" s="140" t="s">
        <v>113</v>
      </c>
      <c r="C123" s="136"/>
      <c r="D123" s="136"/>
      <c r="E123" s="137" t="s">
        <v>114</v>
      </c>
      <c r="F123" s="290">
        <f aca="true" t="shared" si="7" ref="F123:H124">F124</f>
        <v>260000</v>
      </c>
      <c r="G123" s="290">
        <f t="shared" si="7"/>
        <v>0</v>
      </c>
      <c r="H123" s="290">
        <f t="shared" si="7"/>
        <v>260000</v>
      </c>
      <c r="I123" s="315"/>
      <c r="J123" s="35"/>
      <c r="K123" s="35"/>
      <c r="L123" s="35"/>
    </row>
    <row r="124" spans="2:12" ht="28.5" customHeight="1">
      <c r="B124" s="70"/>
      <c r="C124" s="125" t="s">
        <v>115</v>
      </c>
      <c r="D124" s="124"/>
      <c r="E124" s="126" t="s">
        <v>179</v>
      </c>
      <c r="F124" s="291">
        <f t="shared" si="7"/>
        <v>260000</v>
      </c>
      <c r="G124" s="291">
        <f t="shared" si="7"/>
        <v>0</v>
      </c>
      <c r="H124" s="291">
        <f t="shared" si="7"/>
        <v>260000</v>
      </c>
      <c r="I124" s="319"/>
      <c r="J124" s="35"/>
      <c r="K124" s="35"/>
      <c r="L124" s="35"/>
    </row>
    <row r="125" spans="2:12" ht="28.5" customHeight="1" thickBot="1">
      <c r="B125" s="73"/>
      <c r="C125" s="45"/>
      <c r="D125" s="45" t="s">
        <v>197</v>
      </c>
      <c r="E125" s="48" t="s">
        <v>198</v>
      </c>
      <c r="F125" s="288">
        <v>260000</v>
      </c>
      <c r="G125" s="316"/>
      <c r="H125" s="317">
        <f>F125+G125</f>
        <v>260000</v>
      </c>
      <c r="I125" s="321"/>
      <c r="J125" s="35"/>
      <c r="K125" s="35"/>
      <c r="L125" s="35"/>
    </row>
    <row r="126" spans="2:12" ht="15.75" customHeight="1" thickBot="1">
      <c r="B126" s="140" t="s">
        <v>116</v>
      </c>
      <c r="C126" s="136"/>
      <c r="D126" s="136"/>
      <c r="E126" s="129" t="s">
        <v>33</v>
      </c>
      <c r="F126" s="290">
        <f aca="true" t="shared" si="8" ref="F126:H127">F127</f>
        <v>22000</v>
      </c>
      <c r="G126" s="290">
        <f t="shared" si="8"/>
        <v>0</v>
      </c>
      <c r="H126" s="290">
        <f t="shared" si="8"/>
        <v>22000</v>
      </c>
      <c r="I126" s="315"/>
      <c r="J126" s="35"/>
      <c r="K126" s="35"/>
      <c r="L126" s="35"/>
    </row>
    <row r="127" spans="2:12" ht="14.25" customHeight="1">
      <c r="B127" s="70"/>
      <c r="C127" s="125" t="s">
        <v>117</v>
      </c>
      <c r="D127" s="124"/>
      <c r="E127" s="126" t="s">
        <v>180</v>
      </c>
      <c r="F127" s="291">
        <f t="shared" si="8"/>
        <v>22000</v>
      </c>
      <c r="G127" s="291">
        <f t="shared" si="8"/>
        <v>0</v>
      </c>
      <c r="H127" s="291">
        <f t="shared" si="8"/>
        <v>22000</v>
      </c>
      <c r="I127" s="319"/>
      <c r="J127" s="35"/>
      <c r="K127" s="35"/>
      <c r="L127" s="35"/>
    </row>
    <row r="128" spans="2:12" ht="13.5" thickBot="1">
      <c r="B128" s="74"/>
      <c r="C128" s="157"/>
      <c r="D128" s="46" t="s">
        <v>118</v>
      </c>
      <c r="E128" s="19" t="s">
        <v>119</v>
      </c>
      <c r="F128" s="289">
        <v>22000</v>
      </c>
      <c r="G128" s="362"/>
      <c r="H128" s="317">
        <f>F128+G128</f>
        <v>22000</v>
      </c>
      <c r="I128" s="402"/>
      <c r="J128" s="35"/>
      <c r="K128" s="35"/>
      <c r="L128" s="35"/>
    </row>
    <row r="129" spans="2:12" ht="15.75" customHeight="1" thickBot="1">
      <c r="B129" s="140" t="s">
        <v>120</v>
      </c>
      <c r="C129" s="136"/>
      <c r="D129" s="141"/>
      <c r="E129" s="129" t="s">
        <v>36</v>
      </c>
      <c r="F129" s="290">
        <f>F130+F153+F169+F189+F211+F225+F240+F242+F253+F258+F267</f>
        <v>10604611.61</v>
      </c>
      <c r="G129" s="290">
        <f>G130+G153+G169+G189+G211+G225+G240+G242+G253+G258+G267</f>
        <v>44023</v>
      </c>
      <c r="H129" s="290">
        <f>H130+H153+H169+H189+H211+H225+H240+H242+H253+H258+H267</f>
        <v>10648634.61</v>
      </c>
      <c r="I129" s="315"/>
      <c r="J129" s="35"/>
      <c r="K129" s="35"/>
      <c r="L129" s="35"/>
    </row>
    <row r="130" spans="2:12" ht="16.5" customHeight="1">
      <c r="B130" s="70"/>
      <c r="C130" s="124" t="s">
        <v>121</v>
      </c>
      <c r="D130" s="327"/>
      <c r="E130" s="126" t="s">
        <v>37</v>
      </c>
      <c r="F130" s="291">
        <f>SUM(F131:F152)</f>
        <v>4842035.91</v>
      </c>
      <c r="G130" s="291">
        <f>SUM(G131:G152)</f>
        <v>2</v>
      </c>
      <c r="H130" s="291">
        <f>SUM(H131:H152)</f>
        <v>4842037.91</v>
      </c>
      <c r="I130" s="319"/>
      <c r="J130" s="35"/>
      <c r="K130" s="35"/>
      <c r="L130" s="35"/>
    </row>
    <row r="131" spans="2:12" ht="15" customHeight="1">
      <c r="B131" s="71"/>
      <c r="C131" s="42"/>
      <c r="D131" s="43" t="s">
        <v>58</v>
      </c>
      <c r="E131" s="27" t="s">
        <v>220</v>
      </c>
      <c r="F131" s="299">
        <v>192700</v>
      </c>
      <c r="G131" s="361"/>
      <c r="H131" s="312">
        <f aca="true" t="shared" si="9" ref="H131:H152">F131+G131</f>
        <v>192700</v>
      </c>
      <c r="I131" s="320"/>
      <c r="J131" s="35"/>
      <c r="K131" s="35"/>
      <c r="L131" s="35"/>
    </row>
    <row r="132" spans="2:12" ht="15" customHeight="1">
      <c r="B132" s="71"/>
      <c r="C132" s="42"/>
      <c r="D132" s="43" t="s">
        <v>95</v>
      </c>
      <c r="E132" s="27" t="s">
        <v>96</v>
      </c>
      <c r="F132" s="299">
        <v>2787355</v>
      </c>
      <c r="G132" s="361"/>
      <c r="H132" s="312">
        <f t="shared" si="9"/>
        <v>2787355</v>
      </c>
      <c r="I132" s="368"/>
      <c r="J132" s="35"/>
      <c r="K132" s="35"/>
      <c r="L132" s="35"/>
    </row>
    <row r="133" spans="2:12" ht="15" customHeight="1">
      <c r="B133" s="71"/>
      <c r="C133" s="42"/>
      <c r="D133" s="43" t="s">
        <v>105</v>
      </c>
      <c r="E133" s="27" t="s">
        <v>59</v>
      </c>
      <c r="F133" s="299">
        <v>227656</v>
      </c>
      <c r="G133" s="361"/>
      <c r="H133" s="312">
        <f t="shared" si="9"/>
        <v>227656</v>
      </c>
      <c r="I133" s="368"/>
      <c r="J133" s="35"/>
      <c r="K133" s="35"/>
      <c r="L133" s="35"/>
    </row>
    <row r="134" spans="2:12" ht="15" customHeight="1">
      <c r="B134" s="71"/>
      <c r="C134" s="42"/>
      <c r="D134" s="43" t="s">
        <v>97</v>
      </c>
      <c r="E134" s="27" t="s">
        <v>98</v>
      </c>
      <c r="F134" s="299">
        <v>534400</v>
      </c>
      <c r="G134" s="361"/>
      <c r="H134" s="312">
        <f t="shared" si="9"/>
        <v>534400</v>
      </c>
      <c r="I134" s="320"/>
      <c r="J134" s="35"/>
      <c r="K134" s="35"/>
      <c r="L134" s="35"/>
    </row>
    <row r="135" spans="2:12" ht="15" customHeight="1">
      <c r="B135" s="71"/>
      <c r="C135" s="42"/>
      <c r="D135" s="43" t="s">
        <v>99</v>
      </c>
      <c r="E135" s="27" t="s">
        <v>100</v>
      </c>
      <c r="F135" s="299">
        <v>75100</v>
      </c>
      <c r="G135" s="361"/>
      <c r="H135" s="312">
        <f t="shared" si="9"/>
        <v>75100</v>
      </c>
      <c r="I135" s="320"/>
      <c r="J135" s="35"/>
      <c r="K135" s="35"/>
      <c r="L135" s="35"/>
    </row>
    <row r="136" spans="2:12" ht="15" customHeight="1">
      <c r="B136" s="71"/>
      <c r="C136" s="42"/>
      <c r="D136" s="42">
        <v>4170</v>
      </c>
      <c r="E136" s="27" t="s">
        <v>60</v>
      </c>
      <c r="F136" s="299">
        <v>27000</v>
      </c>
      <c r="G136" s="361">
        <v>-3500</v>
      </c>
      <c r="H136" s="312">
        <f t="shared" si="9"/>
        <v>23500</v>
      </c>
      <c r="I136" s="368" t="s">
        <v>432</v>
      </c>
      <c r="J136" s="35"/>
      <c r="K136" s="35"/>
      <c r="L136" s="35"/>
    </row>
    <row r="137" spans="2:12" ht="15" customHeight="1">
      <c r="B137" s="71"/>
      <c r="C137" s="42"/>
      <c r="D137" s="42">
        <v>4170</v>
      </c>
      <c r="E137" s="27" t="s">
        <v>327</v>
      </c>
      <c r="F137" s="299">
        <v>413.42</v>
      </c>
      <c r="G137" s="361"/>
      <c r="H137" s="312">
        <f t="shared" si="9"/>
        <v>413.42</v>
      </c>
      <c r="I137" s="368"/>
      <c r="J137" s="35"/>
      <c r="K137" s="35"/>
      <c r="L137" s="35"/>
    </row>
    <row r="138" spans="2:12" ht="15" customHeight="1">
      <c r="B138" s="71"/>
      <c r="C138" s="42"/>
      <c r="D138" s="43" t="s">
        <v>82</v>
      </c>
      <c r="E138" s="27" t="s">
        <v>57</v>
      </c>
      <c r="F138" s="299">
        <v>117571</v>
      </c>
      <c r="G138" s="361">
        <v>5836</v>
      </c>
      <c r="H138" s="312">
        <f t="shared" si="9"/>
        <v>123407</v>
      </c>
      <c r="I138" s="368" t="s">
        <v>432</v>
      </c>
      <c r="J138" s="35"/>
      <c r="K138" s="35"/>
      <c r="L138" s="35"/>
    </row>
    <row r="139" spans="2:12" ht="15" customHeight="1">
      <c r="B139" s="71"/>
      <c r="C139" s="42"/>
      <c r="D139" s="51">
        <v>4220</v>
      </c>
      <c r="E139" s="27" t="s">
        <v>133</v>
      </c>
      <c r="F139" s="299">
        <v>0</v>
      </c>
      <c r="G139" s="361"/>
      <c r="H139" s="312">
        <f t="shared" si="9"/>
        <v>0</v>
      </c>
      <c r="I139" s="368"/>
      <c r="J139" s="35"/>
      <c r="K139" s="35"/>
      <c r="L139" s="35"/>
    </row>
    <row r="140" spans="2:12" ht="15" customHeight="1">
      <c r="B140" s="71"/>
      <c r="C140" s="42"/>
      <c r="D140" s="43" t="s">
        <v>122</v>
      </c>
      <c r="E140" s="27" t="s">
        <v>315</v>
      </c>
      <c r="F140" s="299">
        <v>18000</v>
      </c>
      <c r="G140" s="361"/>
      <c r="H140" s="312">
        <f t="shared" si="9"/>
        <v>18000</v>
      </c>
      <c r="I140" s="368"/>
      <c r="J140" s="35"/>
      <c r="K140" s="35"/>
      <c r="L140" s="35"/>
    </row>
    <row r="141" spans="2:12" ht="15" customHeight="1">
      <c r="B141" s="71"/>
      <c r="C141" s="42"/>
      <c r="D141" s="43" t="s">
        <v>122</v>
      </c>
      <c r="E141" s="27" t="s">
        <v>363</v>
      </c>
      <c r="F141" s="299">
        <v>41343.49</v>
      </c>
      <c r="G141" s="226"/>
      <c r="H141" s="312">
        <f t="shared" si="9"/>
        <v>41343.49</v>
      </c>
      <c r="I141" s="368"/>
      <c r="J141" s="35"/>
      <c r="K141" s="35"/>
      <c r="L141" s="35"/>
    </row>
    <row r="142" spans="2:12" ht="15" customHeight="1">
      <c r="B142" s="71"/>
      <c r="C142" s="42"/>
      <c r="D142" s="43" t="s">
        <v>106</v>
      </c>
      <c r="E142" s="27" t="s">
        <v>61</v>
      </c>
      <c r="F142" s="299">
        <v>100875</v>
      </c>
      <c r="G142" s="361"/>
      <c r="H142" s="312">
        <f t="shared" si="9"/>
        <v>100875</v>
      </c>
      <c r="I142" s="368"/>
      <c r="J142" s="35"/>
      <c r="K142" s="35"/>
      <c r="L142" s="35"/>
    </row>
    <row r="143" spans="2:12" ht="15" customHeight="1">
      <c r="B143" s="71"/>
      <c r="C143" s="42"/>
      <c r="D143" s="43" t="s">
        <v>107</v>
      </c>
      <c r="E143" s="27" t="s">
        <v>62</v>
      </c>
      <c r="F143" s="299">
        <v>93641</v>
      </c>
      <c r="G143" s="361">
        <v>-1834</v>
      </c>
      <c r="H143" s="312">
        <f t="shared" si="9"/>
        <v>91807</v>
      </c>
      <c r="I143" s="368" t="s">
        <v>432</v>
      </c>
      <c r="J143" s="35"/>
      <c r="K143" s="35"/>
      <c r="L143" s="35"/>
    </row>
    <row r="144" spans="2:12" ht="15" customHeight="1">
      <c r="B144" s="71"/>
      <c r="C144" s="42"/>
      <c r="D144" s="42" t="s">
        <v>135</v>
      </c>
      <c r="E144" s="27" t="s">
        <v>63</v>
      </c>
      <c r="F144" s="299">
        <v>3082</v>
      </c>
      <c r="G144" s="361"/>
      <c r="H144" s="312">
        <f t="shared" si="9"/>
        <v>3082</v>
      </c>
      <c r="I144" s="368"/>
      <c r="J144" s="35"/>
      <c r="K144" s="35"/>
      <c r="L144" s="35"/>
    </row>
    <row r="145" spans="2:12" ht="15" customHeight="1">
      <c r="B145" s="71"/>
      <c r="C145" s="42"/>
      <c r="D145" s="43" t="s">
        <v>55</v>
      </c>
      <c r="E145" s="27" t="s">
        <v>56</v>
      </c>
      <c r="F145" s="299">
        <v>53510</v>
      </c>
      <c r="G145" s="361"/>
      <c r="H145" s="312">
        <f t="shared" si="9"/>
        <v>53510</v>
      </c>
      <c r="I145" s="368"/>
      <c r="J145" s="35"/>
      <c r="K145" s="35"/>
      <c r="L145" s="35"/>
    </row>
    <row r="146" spans="2:12" ht="15" customHeight="1">
      <c r="B146" s="71"/>
      <c r="C146" s="42"/>
      <c r="D146" s="51">
        <v>4360</v>
      </c>
      <c r="E146" s="27" t="s">
        <v>276</v>
      </c>
      <c r="F146" s="299">
        <v>12200</v>
      </c>
      <c r="G146" s="361">
        <v>-500</v>
      </c>
      <c r="H146" s="312">
        <f t="shared" si="9"/>
        <v>11700</v>
      </c>
      <c r="I146" s="368" t="s">
        <v>432</v>
      </c>
      <c r="J146" s="35"/>
      <c r="K146" s="35"/>
      <c r="L146" s="35"/>
    </row>
    <row r="147" spans="2:12" ht="15" customHeight="1">
      <c r="B147" s="71"/>
      <c r="C147" s="42"/>
      <c r="D147" s="43" t="s">
        <v>102</v>
      </c>
      <c r="E147" s="27" t="s">
        <v>64</v>
      </c>
      <c r="F147" s="299">
        <v>2700</v>
      </c>
      <c r="G147" s="361"/>
      <c r="H147" s="312">
        <f t="shared" si="9"/>
        <v>2700</v>
      </c>
      <c r="I147" s="368"/>
      <c r="J147" s="35"/>
      <c r="K147" s="35"/>
      <c r="L147" s="35"/>
    </row>
    <row r="148" spans="2:12" ht="15" customHeight="1">
      <c r="B148" s="71"/>
      <c r="C148" s="42"/>
      <c r="D148" s="43" t="s">
        <v>87</v>
      </c>
      <c r="E148" s="27" t="s">
        <v>65</v>
      </c>
      <c r="F148" s="299">
        <v>7189</v>
      </c>
      <c r="G148" s="361"/>
      <c r="H148" s="312">
        <f t="shared" si="9"/>
        <v>7189</v>
      </c>
      <c r="I148" s="368"/>
      <c r="J148" s="35"/>
      <c r="K148" s="35"/>
      <c r="L148" s="35"/>
    </row>
    <row r="149" spans="2:12" ht="15" customHeight="1">
      <c r="B149" s="71"/>
      <c r="C149" s="42"/>
      <c r="D149" s="43" t="s">
        <v>108</v>
      </c>
      <c r="E149" s="27" t="s">
        <v>109</v>
      </c>
      <c r="F149" s="299">
        <v>185500</v>
      </c>
      <c r="G149" s="361"/>
      <c r="H149" s="312">
        <f t="shared" si="9"/>
        <v>185500</v>
      </c>
      <c r="I149" s="320"/>
      <c r="J149" s="35"/>
      <c r="K149" s="35"/>
      <c r="L149" s="35"/>
    </row>
    <row r="150" spans="2:12" ht="15" customHeight="1">
      <c r="B150" s="71"/>
      <c r="C150" s="42"/>
      <c r="D150" s="51">
        <v>4480</v>
      </c>
      <c r="E150" s="27" t="s">
        <v>207</v>
      </c>
      <c r="F150" s="299">
        <v>400</v>
      </c>
      <c r="G150" s="361"/>
      <c r="H150" s="312">
        <f t="shared" si="9"/>
        <v>400</v>
      </c>
      <c r="I150" s="368"/>
      <c r="J150" s="35"/>
      <c r="K150" s="35"/>
      <c r="L150" s="35"/>
    </row>
    <row r="151" spans="2:12" ht="15" customHeight="1">
      <c r="B151" s="71"/>
      <c r="C151" s="42"/>
      <c r="D151" s="51">
        <v>4700</v>
      </c>
      <c r="E151" s="27" t="s">
        <v>110</v>
      </c>
      <c r="F151" s="299">
        <v>1400</v>
      </c>
      <c r="G151" s="361"/>
      <c r="H151" s="312">
        <f t="shared" si="9"/>
        <v>1400</v>
      </c>
      <c r="I151" s="320"/>
      <c r="J151" s="35"/>
      <c r="K151" s="35"/>
      <c r="L151" s="35"/>
    </row>
    <row r="152" spans="2:12" ht="15" customHeight="1">
      <c r="B152" s="71"/>
      <c r="C152" s="42"/>
      <c r="D152" s="43" t="s">
        <v>78</v>
      </c>
      <c r="E152" s="27" t="s">
        <v>79</v>
      </c>
      <c r="F152" s="299">
        <v>360000</v>
      </c>
      <c r="G152" s="361"/>
      <c r="H152" s="312">
        <f t="shared" si="9"/>
        <v>360000</v>
      </c>
      <c r="I152" s="368"/>
      <c r="J152" s="35"/>
      <c r="K152" s="35"/>
      <c r="L152" s="35"/>
    </row>
    <row r="153" spans="2:12" ht="16.5" customHeight="1">
      <c r="B153" s="71"/>
      <c r="C153" s="152" t="s">
        <v>123</v>
      </c>
      <c r="D153" s="151"/>
      <c r="E153" s="121" t="s">
        <v>181</v>
      </c>
      <c r="F153" s="287">
        <f>SUM(F154:F168)</f>
        <v>460148</v>
      </c>
      <c r="G153" s="287">
        <f>SUM(G154:G168)</f>
        <v>2334</v>
      </c>
      <c r="H153" s="287">
        <f>SUM(H154:H168)</f>
        <v>462482</v>
      </c>
      <c r="I153" s="320"/>
      <c r="J153" s="35"/>
      <c r="K153" s="35"/>
      <c r="L153" s="35"/>
    </row>
    <row r="154" spans="2:12" ht="15" customHeight="1">
      <c r="B154" s="71"/>
      <c r="C154" s="42"/>
      <c r="D154" s="43" t="s">
        <v>58</v>
      </c>
      <c r="E154" s="27" t="s">
        <v>220</v>
      </c>
      <c r="F154" s="299">
        <v>16200</v>
      </c>
      <c r="G154" s="361">
        <v>500</v>
      </c>
      <c r="H154" s="312">
        <f aca="true" t="shared" si="10" ref="H154:H168">F154+G154</f>
        <v>16700</v>
      </c>
      <c r="I154" s="368" t="s">
        <v>432</v>
      </c>
      <c r="J154" s="35"/>
      <c r="K154" s="35"/>
      <c r="L154" s="35"/>
    </row>
    <row r="155" spans="2:12" ht="15" customHeight="1">
      <c r="B155" s="71"/>
      <c r="C155" s="42"/>
      <c r="D155" s="43" t="s">
        <v>95</v>
      </c>
      <c r="E155" s="27" t="s">
        <v>96</v>
      </c>
      <c r="F155" s="299">
        <v>293991</v>
      </c>
      <c r="G155" s="361">
        <v>3500</v>
      </c>
      <c r="H155" s="312">
        <f t="shared" si="10"/>
        <v>297491</v>
      </c>
      <c r="I155" s="368" t="s">
        <v>432</v>
      </c>
      <c r="J155" s="35"/>
      <c r="K155" s="35"/>
      <c r="L155" s="35"/>
    </row>
    <row r="156" spans="2:12" ht="15" customHeight="1">
      <c r="B156" s="71"/>
      <c r="C156" s="42"/>
      <c r="D156" s="43" t="s">
        <v>105</v>
      </c>
      <c r="E156" s="27" t="s">
        <v>59</v>
      </c>
      <c r="F156" s="299">
        <v>23164</v>
      </c>
      <c r="G156" s="361"/>
      <c r="H156" s="312">
        <f t="shared" si="10"/>
        <v>23164</v>
      </c>
      <c r="I156" s="368"/>
      <c r="J156" s="35"/>
      <c r="K156" s="35"/>
      <c r="L156" s="35"/>
    </row>
    <row r="157" spans="2:12" ht="15" customHeight="1">
      <c r="B157" s="71"/>
      <c r="C157" s="42"/>
      <c r="D157" s="43" t="s">
        <v>97</v>
      </c>
      <c r="E157" s="27" t="s">
        <v>98</v>
      </c>
      <c r="F157" s="299">
        <v>53300</v>
      </c>
      <c r="G157" s="361"/>
      <c r="H157" s="312">
        <f t="shared" si="10"/>
        <v>53300</v>
      </c>
      <c r="I157" s="320"/>
      <c r="J157" s="35"/>
      <c r="K157" s="35"/>
      <c r="L157" s="35"/>
    </row>
    <row r="158" spans="2:12" ht="15" customHeight="1">
      <c r="B158" s="71"/>
      <c r="C158" s="42"/>
      <c r="D158" s="43" t="s">
        <v>99</v>
      </c>
      <c r="E158" s="27" t="s">
        <v>100</v>
      </c>
      <c r="F158" s="299">
        <v>7600</v>
      </c>
      <c r="G158" s="361"/>
      <c r="H158" s="312">
        <f t="shared" si="10"/>
        <v>7600</v>
      </c>
      <c r="I158" s="320"/>
      <c r="J158" s="35"/>
      <c r="K158" s="35"/>
      <c r="L158" s="35"/>
    </row>
    <row r="159" spans="2:12" ht="15" customHeight="1">
      <c r="B159" s="71"/>
      <c r="C159" s="42"/>
      <c r="D159" s="42">
        <v>4170</v>
      </c>
      <c r="E159" s="27" t="s">
        <v>60</v>
      </c>
      <c r="F159" s="299">
        <v>3816</v>
      </c>
      <c r="G159" s="361">
        <v>-595</v>
      </c>
      <c r="H159" s="312">
        <f t="shared" si="10"/>
        <v>3221</v>
      </c>
      <c r="I159" s="368" t="s">
        <v>432</v>
      </c>
      <c r="J159" s="35"/>
      <c r="K159" s="35"/>
      <c r="L159" s="35"/>
    </row>
    <row r="160" spans="2:12" ht="15" customHeight="1">
      <c r="B160" s="71"/>
      <c r="C160" s="42"/>
      <c r="D160" s="43" t="s">
        <v>82</v>
      </c>
      <c r="E160" s="27" t="s">
        <v>57</v>
      </c>
      <c r="F160" s="299">
        <v>6300</v>
      </c>
      <c r="G160" s="361"/>
      <c r="H160" s="312">
        <f t="shared" si="10"/>
        <v>6300</v>
      </c>
      <c r="I160" s="368"/>
      <c r="J160" s="35"/>
      <c r="K160" s="35"/>
      <c r="L160" s="35"/>
    </row>
    <row r="161" spans="2:12" ht="15" customHeight="1">
      <c r="B161" s="71"/>
      <c r="C161" s="42"/>
      <c r="D161" s="43" t="s">
        <v>122</v>
      </c>
      <c r="E161" s="27" t="s">
        <v>315</v>
      </c>
      <c r="F161" s="299">
        <v>2315</v>
      </c>
      <c r="G161" s="361"/>
      <c r="H161" s="312">
        <f t="shared" si="10"/>
        <v>2315</v>
      </c>
      <c r="I161" s="368"/>
      <c r="J161" s="35"/>
      <c r="K161" s="35"/>
      <c r="L161" s="35"/>
    </row>
    <row r="162" spans="2:12" ht="15" customHeight="1">
      <c r="B162" s="71"/>
      <c r="C162" s="42"/>
      <c r="D162" s="43" t="s">
        <v>106</v>
      </c>
      <c r="E162" s="27" t="s">
        <v>61</v>
      </c>
      <c r="F162" s="299">
        <v>21000</v>
      </c>
      <c r="G162" s="361">
        <v>-1071</v>
      </c>
      <c r="H162" s="312">
        <f t="shared" si="10"/>
        <v>19929</v>
      </c>
      <c r="I162" s="368" t="s">
        <v>432</v>
      </c>
      <c r="J162" s="35"/>
      <c r="K162" s="35"/>
      <c r="L162" s="35"/>
    </row>
    <row r="163" spans="2:12" ht="15" customHeight="1">
      <c r="B163" s="71"/>
      <c r="C163" s="42"/>
      <c r="D163" s="43" t="s">
        <v>107</v>
      </c>
      <c r="E163" s="27" t="s">
        <v>62</v>
      </c>
      <c r="F163" s="299">
        <v>1500</v>
      </c>
      <c r="G163" s="361"/>
      <c r="H163" s="312">
        <f t="shared" si="10"/>
        <v>1500</v>
      </c>
      <c r="I163" s="368"/>
      <c r="J163" s="35"/>
      <c r="K163" s="35"/>
      <c r="L163" s="35"/>
    </row>
    <row r="164" spans="2:12" ht="15" customHeight="1">
      <c r="B164" s="71"/>
      <c r="C164" s="42"/>
      <c r="D164" s="42" t="s">
        <v>135</v>
      </c>
      <c r="E164" s="27" t="s">
        <v>63</v>
      </c>
      <c r="F164" s="299">
        <v>339</v>
      </c>
      <c r="G164" s="361"/>
      <c r="H164" s="312">
        <f t="shared" si="10"/>
        <v>339</v>
      </c>
      <c r="I164" s="368"/>
      <c r="J164" s="35"/>
      <c r="K164" s="35"/>
      <c r="L164" s="35"/>
    </row>
    <row r="165" spans="2:12" ht="15" customHeight="1">
      <c r="B165" s="71"/>
      <c r="C165" s="42"/>
      <c r="D165" s="43" t="s">
        <v>55</v>
      </c>
      <c r="E165" s="27" t="s">
        <v>56</v>
      </c>
      <c r="F165" s="299">
        <v>7286</v>
      </c>
      <c r="G165" s="361"/>
      <c r="H165" s="312">
        <f t="shared" si="10"/>
        <v>7286</v>
      </c>
      <c r="I165" s="368"/>
      <c r="J165" s="35"/>
      <c r="K165" s="35"/>
      <c r="L165" s="35"/>
    </row>
    <row r="166" spans="2:12" ht="15" customHeight="1">
      <c r="B166" s="71"/>
      <c r="C166" s="42"/>
      <c r="D166" s="51">
        <v>4360</v>
      </c>
      <c r="E166" s="27" t="s">
        <v>276</v>
      </c>
      <c r="F166" s="299">
        <v>1200</v>
      </c>
      <c r="G166" s="361"/>
      <c r="H166" s="312">
        <f t="shared" si="10"/>
        <v>1200</v>
      </c>
      <c r="I166" s="368"/>
      <c r="J166" s="35"/>
      <c r="K166" s="35"/>
      <c r="L166" s="35"/>
    </row>
    <row r="167" spans="2:12" ht="15" customHeight="1">
      <c r="B167" s="71"/>
      <c r="C167" s="42"/>
      <c r="D167" s="43" t="s">
        <v>87</v>
      </c>
      <c r="E167" s="27" t="s">
        <v>65</v>
      </c>
      <c r="F167" s="299">
        <v>837</v>
      </c>
      <c r="G167" s="361"/>
      <c r="H167" s="312">
        <f t="shared" si="10"/>
        <v>837</v>
      </c>
      <c r="I167" s="368"/>
      <c r="J167" s="35"/>
      <c r="K167" s="35"/>
      <c r="L167" s="35"/>
    </row>
    <row r="168" spans="2:12" ht="15" customHeight="1">
      <c r="B168" s="71"/>
      <c r="C168" s="42"/>
      <c r="D168" s="43" t="s">
        <v>108</v>
      </c>
      <c r="E168" s="27" t="s">
        <v>109</v>
      </c>
      <c r="F168" s="299">
        <v>21300</v>
      </c>
      <c r="G168" s="361"/>
      <c r="H168" s="312">
        <f t="shared" si="10"/>
        <v>21300</v>
      </c>
      <c r="I168" s="320"/>
      <c r="J168" s="35"/>
      <c r="K168" s="35"/>
      <c r="L168" s="35"/>
    </row>
    <row r="169" spans="2:12" ht="15" customHeight="1">
      <c r="B169" s="72"/>
      <c r="C169" s="152" t="s">
        <v>124</v>
      </c>
      <c r="D169" s="151"/>
      <c r="E169" s="121" t="s">
        <v>182</v>
      </c>
      <c r="F169" s="287">
        <f>SUM(F170:F188)</f>
        <v>1592400</v>
      </c>
      <c r="G169" s="287">
        <f>SUM(G170:G188)</f>
        <v>55000</v>
      </c>
      <c r="H169" s="287">
        <f>SUM(H170:H188)</f>
        <v>1647400</v>
      </c>
      <c r="I169" s="320"/>
      <c r="J169" s="35"/>
      <c r="K169" s="35"/>
      <c r="L169" s="35"/>
    </row>
    <row r="170" spans="2:12" ht="15" customHeight="1">
      <c r="B170" s="71"/>
      <c r="C170" s="42"/>
      <c r="D170" s="43" t="s">
        <v>58</v>
      </c>
      <c r="E170" s="27" t="s">
        <v>220</v>
      </c>
      <c r="F170" s="299">
        <v>46400</v>
      </c>
      <c r="G170" s="361"/>
      <c r="H170" s="312">
        <f aca="true" t="shared" si="11" ref="H170:H188">F170+G170</f>
        <v>46400</v>
      </c>
      <c r="I170" s="368"/>
      <c r="J170" s="35"/>
      <c r="K170" s="35"/>
      <c r="L170" s="35"/>
    </row>
    <row r="171" spans="2:12" ht="15" customHeight="1">
      <c r="B171" s="71"/>
      <c r="C171" s="42"/>
      <c r="D171" s="43" t="s">
        <v>95</v>
      </c>
      <c r="E171" s="27" t="s">
        <v>96</v>
      </c>
      <c r="F171" s="299">
        <v>855847</v>
      </c>
      <c r="G171" s="361">
        <v>16000</v>
      </c>
      <c r="H171" s="312">
        <f t="shared" si="11"/>
        <v>871847</v>
      </c>
      <c r="I171" s="368" t="s">
        <v>432</v>
      </c>
      <c r="J171" s="35"/>
      <c r="K171" s="35"/>
      <c r="L171" s="35"/>
    </row>
    <row r="172" spans="2:12" ht="15" customHeight="1">
      <c r="B172" s="71"/>
      <c r="C172" s="42"/>
      <c r="D172" s="43" t="s">
        <v>105</v>
      </c>
      <c r="E172" s="27" t="s">
        <v>59</v>
      </c>
      <c r="F172" s="299">
        <v>55004</v>
      </c>
      <c r="G172" s="361"/>
      <c r="H172" s="312">
        <f t="shared" si="11"/>
        <v>55004</v>
      </c>
      <c r="I172" s="368"/>
      <c r="J172" s="35"/>
      <c r="K172" s="35"/>
      <c r="L172" s="35"/>
    </row>
    <row r="173" spans="2:12" ht="15" customHeight="1">
      <c r="B173" s="71"/>
      <c r="C173" s="42"/>
      <c r="D173" s="43" t="s">
        <v>97</v>
      </c>
      <c r="E173" s="27" t="s">
        <v>98</v>
      </c>
      <c r="F173" s="299">
        <v>159500</v>
      </c>
      <c r="G173" s="361"/>
      <c r="H173" s="312">
        <f t="shared" si="11"/>
        <v>159500</v>
      </c>
      <c r="I173" s="368"/>
      <c r="J173" s="35"/>
      <c r="K173" s="35"/>
      <c r="L173" s="35"/>
    </row>
    <row r="174" spans="2:12" ht="15" customHeight="1">
      <c r="B174" s="71"/>
      <c r="C174" s="42"/>
      <c r="D174" s="43" t="s">
        <v>99</v>
      </c>
      <c r="E174" s="27" t="s">
        <v>100</v>
      </c>
      <c r="F174" s="299">
        <v>21000</v>
      </c>
      <c r="G174" s="361"/>
      <c r="H174" s="312">
        <f t="shared" si="11"/>
        <v>21000</v>
      </c>
      <c r="I174" s="368"/>
      <c r="J174" s="35"/>
      <c r="K174" s="35"/>
      <c r="L174" s="35"/>
    </row>
    <row r="175" spans="2:12" ht="15" customHeight="1">
      <c r="B175" s="71"/>
      <c r="C175" s="42"/>
      <c r="D175" s="42">
        <v>4170</v>
      </c>
      <c r="E175" s="27" t="s">
        <v>60</v>
      </c>
      <c r="F175" s="299">
        <v>5500</v>
      </c>
      <c r="G175" s="361"/>
      <c r="H175" s="312">
        <f t="shared" si="11"/>
        <v>5500</v>
      </c>
      <c r="I175" s="368"/>
      <c r="J175" s="35"/>
      <c r="K175" s="35"/>
      <c r="L175" s="35"/>
    </row>
    <row r="176" spans="2:12" ht="15" customHeight="1">
      <c r="B176" s="71"/>
      <c r="C176" s="42"/>
      <c r="D176" s="43" t="s">
        <v>82</v>
      </c>
      <c r="E176" s="27" t="s">
        <v>57</v>
      </c>
      <c r="F176" s="299">
        <v>25000</v>
      </c>
      <c r="G176" s="361">
        <v>4000</v>
      </c>
      <c r="H176" s="312">
        <f t="shared" si="11"/>
        <v>29000</v>
      </c>
      <c r="I176" s="368" t="s">
        <v>432</v>
      </c>
      <c r="J176" s="35"/>
      <c r="K176" s="35"/>
      <c r="L176" s="35"/>
    </row>
    <row r="177" spans="2:12" ht="15" customHeight="1">
      <c r="B177" s="71"/>
      <c r="C177" s="42"/>
      <c r="D177" s="43" t="s">
        <v>122</v>
      </c>
      <c r="E177" s="27" t="s">
        <v>315</v>
      </c>
      <c r="F177" s="299">
        <v>4500</v>
      </c>
      <c r="G177" s="361"/>
      <c r="H177" s="312">
        <f t="shared" si="11"/>
        <v>4500</v>
      </c>
      <c r="I177" s="320"/>
      <c r="J177" s="35"/>
      <c r="K177" s="35"/>
      <c r="L177" s="35"/>
    </row>
    <row r="178" spans="2:12" ht="15" customHeight="1">
      <c r="B178" s="71"/>
      <c r="C178" s="42"/>
      <c r="D178" s="43" t="s">
        <v>106</v>
      </c>
      <c r="E178" s="27" t="s">
        <v>61</v>
      </c>
      <c r="F178" s="299">
        <v>102700</v>
      </c>
      <c r="G178" s="361">
        <v>5000</v>
      </c>
      <c r="H178" s="312">
        <f t="shared" si="11"/>
        <v>107700</v>
      </c>
      <c r="I178" s="368" t="s">
        <v>432</v>
      </c>
      <c r="J178" s="35"/>
      <c r="K178" s="35"/>
      <c r="L178" s="35"/>
    </row>
    <row r="179" spans="2:12" ht="15" customHeight="1">
      <c r="B179" s="71"/>
      <c r="C179" s="42"/>
      <c r="D179" s="43" t="s">
        <v>107</v>
      </c>
      <c r="E179" s="27" t="s">
        <v>62</v>
      </c>
      <c r="F179" s="299">
        <v>9300</v>
      </c>
      <c r="G179" s="361"/>
      <c r="H179" s="312">
        <f t="shared" si="11"/>
        <v>9300</v>
      </c>
      <c r="I179" s="368"/>
      <c r="J179" s="35"/>
      <c r="K179" s="35"/>
      <c r="L179" s="35"/>
    </row>
    <row r="180" spans="2:12" ht="15" customHeight="1">
      <c r="B180" s="71"/>
      <c r="C180" s="42"/>
      <c r="D180" s="42" t="s">
        <v>135</v>
      </c>
      <c r="E180" s="27" t="s">
        <v>63</v>
      </c>
      <c r="F180" s="299">
        <v>1353</v>
      </c>
      <c r="G180" s="361"/>
      <c r="H180" s="312">
        <f t="shared" si="11"/>
        <v>1353</v>
      </c>
      <c r="I180" s="368"/>
      <c r="J180" s="35"/>
      <c r="K180" s="35"/>
      <c r="L180" s="35"/>
    </row>
    <row r="181" spans="2:12" ht="15" customHeight="1">
      <c r="B181" s="71"/>
      <c r="C181" s="42"/>
      <c r="D181" s="43" t="s">
        <v>55</v>
      </c>
      <c r="E181" s="27" t="s">
        <v>56</v>
      </c>
      <c r="F181" s="299">
        <v>56000</v>
      </c>
      <c r="G181" s="361">
        <v>10000</v>
      </c>
      <c r="H181" s="312">
        <f t="shared" si="11"/>
        <v>66000</v>
      </c>
      <c r="I181" s="368" t="s">
        <v>432</v>
      </c>
      <c r="J181" s="35"/>
      <c r="K181" s="35"/>
      <c r="L181" s="35"/>
    </row>
    <row r="182" spans="2:12" ht="24">
      <c r="B182" s="71"/>
      <c r="C182" s="42"/>
      <c r="D182" s="51">
        <v>4330</v>
      </c>
      <c r="E182" s="27" t="s">
        <v>136</v>
      </c>
      <c r="F182" s="299">
        <v>190000</v>
      </c>
      <c r="G182" s="361">
        <v>20000</v>
      </c>
      <c r="H182" s="312">
        <f t="shared" si="11"/>
        <v>210000</v>
      </c>
      <c r="I182" s="368" t="s">
        <v>432</v>
      </c>
      <c r="J182" s="35"/>
      <c r="K182" s="35"/>
      <c r="L182" s="35"/>
    </row>
    <row r="183" spans="2:12" ht="15" customHeight="1">
      <c r="B183" s="71"/>
      <c r="C183" s="42"/>
      <c r="D183" s="51">
        <v>4360</v>
      </c>
      <c r="E183" s="27" t="s">
        <v>276</v>
      </c>
      <c r="F183" s="299">
        <v>5500</v>
      </c>
      <c r="G183" s="361"/>
      <c r="H183" s="312">
        <f t="shared" si="11"/>
        <v>5500</v>
      </c>
      <c r="I183" s="368"/>
      <c r="J183" s="35"/>
      <c r="K183" s="35"/>
      <c r="L183" s="35"/>
    </row>
    <row r="184" spans="2:12" ht="15" customHeight="1">
      <c r="B184" s="71"/>
      <c r="C184" s="42"/>
      <c r="D184" s="43" t="s">
        <v>102</v>
      </c>
      <c r="E184" s="27" t="s">
        <v>64</v>
      </c>
      <c r="F184" s="299">
        <v>3036</v>
      </c>
      <c r="G184" s="361"/>
      <c r="H184" s="312">
        <f t="shared" si="11"/>
        <v>3036</v>
      </c>
      <c r="I184" s="368"/>
      <c r="J184" s="35"/>
      <c r="K184" s="35"/>
      <c r="L184" s="35"/>
    </row>
    <row r="185" spans="2:12" ht="15" customHeight="1">
      <c r="B185" s="71"/>
      <c r="C185" s="42"/>
      <c r="D185" s="42">
        <v>4430</v>
      </c>
      <c r="E185" s="27" t="s">
        <v>65</v>
      </c>
      <c r="F185" s="299">
        <v>3260</v>
      </c>
      <c r="G185" s="361"/>
      <c r="H185" s="312">
        <f t="shared" si="11"/>
        <v>3260</v>
      </c>
      <c r="I185" s="368"/>
      <c r="J185" s="35"/>
      <c r="K185" s="35"/>
      <c r="L185" s="35"/>
    </row>
    <row r="186" spans="2:12" ht="15" customHeight="1">
      <c r="B186" s="71"/>
      <c r="C186" s="42"/>
      <c r="D186" s="43" t="s">
        <v>108</v>
      </c>
      <c r="E186" s="27" t="s">
        <v>109</v>
      </c>
      <c r="F186" s="299">
        <v>47800</v>
      </c>
      <c r="G186" s="361"/>
      <c r="H186" s="312">
        <f t="shared" si="11"/>
        <v>47800</v>
      </c>
      <c r="I186" s="320"/>
      <c r="J186" s="35"/>
      <c r="K186" s="35"/>
      <c r="L186" s="35"/>
    </row>
    <row r="187" spans="2:12" ht="15" customHeight="1">
      <c r="B187" s="71"/>
      <c r="C187" s="42"/>
      <c r="D187" s="51">
        <v>4480</v>
      </c>
      <c r="E187" s="27" t="s">
        <v>207</v>
      </c>
      <c r="F187" s="299">
        <v>100</v>
      </c>
      <c r="G187" s="361"/>
      <c r="H187" s="312">
        <f t="shared" si="11"/>
        <v>100</v>
      </c>
      <c r="I187" s="320"/>
      <c r="J187" s="35"/>
      <c r="K187" s="35"/>
      <c r="L187" s="35"/>
    </row>
    <row r="188" spans="2:12" ht="15" customHeight="1">
      <c r="B188" s="71"/>
      <c r="C188" s="42"/>
      <c r="D188" s="51">
        <v>4700</v>
      </c>
      <c r="E188" s="27" t="s">
        <v>110</v>
      </c>
      <c r="F188" s="299">
        <v>600</v>
      </c>
      <c r="G188" s="361"/>
      <c r="H188" s="312">
        <f t="shared" si="11"/>
        <v>600</v>
      </c>
      <c r="I188" s="320"/>
      <c r="J188" s="35"/>
      <c r="K188" s="35"/>
      <c r="L188" s="35"/>
    </row>
    <row r="189" spans="2:12" ht="15" customHeight="1">
      <c r="B189" s="72"/>
      <c r="C189" s="152" t="s">
        <v>125</v>
      </c>
      <c r="D189" s="151"/>
      <c r="E189" s="121" t="s">
        <v>162</v>
      </c>
      <c r="F189" s="287">
        <f>SUM(F190:F210)</f>
        <v>2067250.92</v>
      </c>
      <c r="G189" s="287">
        <f>SUM(G190:G210)</f>
        <v>31687</v>
      </c>
      <c r="H189" s="287">
        <f>SUM(H190:H210)</f>
        <v>2098937.92</v>
      </c>
      <c r="I189" s="320"/>
      <c r="J189" s="35"/>
      <c r="K189" s="35"/>
      <c r="L189" s="35"/>
    </row>
    <row r="190" spans="2:12" ht="15" customHeight="1">
      <c r="B190" s="71"/>
      <c r="C190" s="42"/>
      <c r="D190" s="43" t="s">
        <v>58</v>
      </c>
      <c r="E190" s="27" t="s">
        <v>220</v>
      </c>
      <c r="F190" s="299">
        <v>89300</v>
      </c>
      <c r="G190" s="361"/>
      <c r="H190" s="312">
        <f aca="true" t="shared" si="12" ref="H190:H210">F190+G190</f>
        <v>89300</v>
      </c>
      <c r="I190" s="368"/>
      <c r="J190" s="35"/>
      <c r="K190" s="35"/>
      <c r="L190" s="35"/>
    </row>
    <row r="191" spans="2:12" ht="15" customHeight="1">
      <c r="B191" s="71"/>
      <c r="C191" s="42"/>
      <c r="D191" s="43" t="s">
        <v>95</v>
      </c>
      <c r="E191" s="27" t="s">
        <v>96</v>
      </c>
      <c r="F191" s="299">
        <v>1230600</v>
      </c>
      <c r="G191" s="361">
        <v>23587</v>
      </c>
      <c r="H191" s="312">
        <f t="shared" si="12"/>
        <v>1254187</v>
      </c>
      <c r="I191" s="368" t="s">
        <v>432</v>
      </c>
      <c r="J191" s="35"/>
      <c r="K191" s="35"/>
      <c r="L191" s="35"/>
    </row>
    <row r="192" spans="2:12" ht="15" customHeight="1">
      <c r="B192" s="71"/>
      <c r="C192" s="42"/>
      <c r="D192" s="43" t="s">
        <v>105</v>
      </c>
      <c r="E192" s="27" t="s">
        <v>59</v>
      </c>
      <c r="F192" s="299">
        <v>97640</v>
      </c>
      <c r="G192" s="361"/>
      <c r="H192" s="312">
        <f t="shared" si="12"/>
        <v>97640</v>
      </c>
      <c r="I192" s="368"/>
      <c r="J192" s="35"/>
      <c r="K192" s="35"/>
      <c r="L192" s="35"/>
    </row>
    <row r="193" spans="2:12" ht="15" customHeight="1">
      <c r="B193" s="71"/>
      <c r="C193" s="42"/>
      <c r="D193" s="43" t="s">
        <v>97</v>
      </c>
      <c r="E193" s="27" t="s">
        <v>98</v>
      </c>
      <c r="F193" s="299">
        <v>231640</v>
      </c>
      <c r="G193" s="361"/>
      <c r="H193" s="312">
        <f t="shared" si="12"/>
        <v>231640</v>
      </c>
      <c r="I193" s="368"/>
      <c r="J193" s="35"/>
      <c r="K193" s="35"/>
      <c r="L193" s="35"/>
    </row>
    <row r="194" spans="2:12" ht="15" customHeight="1">
      <c r="B194" s="71"/>
      <c r="C194" s="42"/>
      <c r="D194" s="43" t="s">
        <v>99</v>
      </c>
      <c r="E194" s="27" t="s">
        <v>100</v>
      </c>
      <c r="F194" s="299">
        <v>25600</v>
      </c>
      <c r="G194" s="361"/>
      <c r="H194" s="312">
        <f t="shared" si="12"/>
        <v>25600</v>
      </c>
      <c r="I194" s="368"/>
      <c r="J194" s="35"/>
      <c r="K194" s="35"/>
      <c r="L194" s="35"/>
    </row>
    <row r="195" spans="2:12" ht="15" customHeight="1">
      <c r="B195" s="71"/>
      <c r="C195" s="42"/>
      <c r="D195" s="42">
        <v>4170</v>
      </c>
      <c r="E195" s="27" t="s">
        <v>60</v>
      </c>
      <c r="F195" s="299">
        <v>10500</v>
      </c>
      <c r="G195" s="361"/>
      <c r="H195" s="312">
        <f t="shared" si="12"/>
        <v>10500</v>
      </c>
      <c r="I195" s="368"/>
      <c r="J195" s="35"/>
      <c r="K195" s="35"/>
      <c r="L195" s="35"/>
    </row>
    <row r="196" spans="2:12" ht="15" customHeight="1">
      <c r="B196" s="71"/>
      <c r="C196" s="42"/>
      <c r="D196" s="42">
        <v>4170</v>
      </c>
      <c r="E196" s="27" t="s">
        <v>327</v>
      </c>
      <c r="F196" s="299">
        <v>342.03</v>
      </c>
      <c r="G196" s="361"/>
      <c r="H196" s="312">
        <f t="shared" si="12"/>
        <v>342.03</v>
      </c>
      <c r="I196" s="320"/>
      <c r="J196" s="35"/>
      <c r="K196" s="35"/>
      <c r="L196" s="35"/>
    </row>
    <row r="197" spans="2:12" ht="15" customHeight="1">
      <c r="B197" s="71"/>
      <c r="C197" s="42"/>
      <c r="D197" s="43" t="s">
        <v>82</v>
      </c>
      <c r="E197" s="27" t="s">
        <v>57</v>
      </c>
      <c r="F197" s="299">
        <v>33200</v>
      </c>
      <c r="G197" s="361"/>
      <c r="H197" s="312">
        <f t="shared" si="12"/>
        <v>33200</v>
      </c>
      <c r="I197" s="368"/>
      <c r="J197" s="35"/>
      <c r="K197" s="35"/>
      <c r="L197" s="35"/>
    </row>
    <row r="198" spans="2:12" ht="15" customHeight="1">
      <c r="B198" s="71"/>
      <c r="C198" s="42"/>
      <c r="D198" s="43" t="s">
        <v>122</v>
      </c>
      <c r="E198" s="27" t="s">
        <v>315</v>
      </c>
      <c r="F198" s="299">
        <v>3292</v>
      </c>
      <c r="G198" s="361"/>
      <c r="H198" s="312">
        <f t="shared" si="12"/>
        <v>3292</v>
      </c>
      <c r="I198" s="368"/>
      <c r="J198" s="35"/>
      <c r="K198" s="35"/>
      <c r="L198" s="35"/>
    </row>
    <row r="199" spans="2:12" ht="15" customHeight="1">
      <c r="B199" s="71"/>
      <c r="C199" s="42"/>
      <c r="D199" s="43" t="s">
        <v>122</v>
      </c>
      <c r="E199" s="27" t="s">
        <v>363</v>
      </c>
      <c r="F199" s="299">
        <v>34206.89</v>
      </c>
      <c r="G199" s="361"/>
      <c r="H199" s="312">
        <f t="shared" si="12"/>
        <v>34206.89</v>
      </c>
      <c r="I199" s="320"/>
      <c r="J199" s="35"/>
      <c r="K199" s="35"/>
      <c r="L199" s="35"/>
    </row>
    <row r="200" spans="2:12" ht="15" customHeight="1">
      <c r="B200" s="71"/>
      <c r="C200" s="42"/>
      <c r="D200" s="43" t="s">
        <v>106</v>
      </c>
      <c r="E200" s="27" t="s">
        <v>61</v>
      </c>
      <c r="F200" s="299">
        <v>116500</v>
      </c>
      <c r="G200" s="361">
        <v>5000</v>
      </c>
      <c r="H200" s="312">
        <f t="shared" si="12"/>
        <v>121500</v>
      </c>
      <c r="I200" s="368" t="s">
        <v>432</v>
      </c>
      <c r="J200" s="35"/>
      <c r="K200" s="35"/>
      <c r="L200" s="35"/>
    </row>
    <row r="201" spans="2:12" ht="15" customHeight="1">
      <c r="B201" s="71"/>
      <c r="C201" s="42"/>
      <c r="D201" s="43" t="s">
        <v>107</v>
      </c>
      <c r="E201" s="27" t="s">
        <v>62</v>
      </c>
      <c r="F201" s="299">
        <v>39914</v>
      </c>
      <c r="G201" s="361"/>
      <c r="H201" s="312">
        <f t="shared" si="12"/>
        <v>39914</v>
      </c>
      <c r="I201" s="368"/>
      <c r="J201" s="35"/>
      <c r="K201" s="35"/>
      <c r="L201" s="35"/>
    </row>
    <row r="202" spans="2:12" ht="15" customHeight="1">
      <c r="B202" s="71"/>
      <c r="C202" s="42"/>
      <c r="D202" s="42" t="s">
        <v>135</v>
      </c>
      <c r="E202" s="27" t="s">
        <v>63</v>
      </c>
      <c r="F202" s="299">
        <v>1335</v>
      </c>
      <c r="G202" s="361">
        <v>100</v>
      </c>
      <c r="H202" s="312">
        <f t="shared" si="12"/>
        <v>1435</v>
      </c>
      <c r="I202" s="368" t="s">
        <v>432</v>
      </c>
      <c r="J202" s="35"/>
      <c r="K202" s="35"/>
      <c r="L202" s="35"/>
    </row>
    <row r="203" spans="2:12" ht="15" customHeight="1">
      <c r="B203" s="71"/>
      <c r="C203" s="42"/>
      <c r="D203" s="43" t="s">
        <v>55</v>
      </c>
      <c r="E203" s="27" t="s">
        <v>56</v>
      </c>
      <c r="F203" s="299">
        <v>42187</v>
      </c>
      <c r="G203" s="361">
        <v>3000</v>
      </c>
      <c r="H203" s="312">
        <f t="shared" si="12"/>
        <v>45187</v>
      </c>
      <c r="I203" s="368" t="s">
        <v>432</v>
      </c>
      <c r="J203" s="35"/>
      <c r="K203" s="35"/>
      <c r="L203" s="35"/>
    </row>
    <row r="204" spans="2:12" ht="15" customHeight="1">
      <c r="B204" s="71"/>
      <c r="C204" s="42"/>
      <c r="D204" s="51">
        <v>4360</v>
      </c>
      <c r="E204" s="27" t="s">
        <v>276</v>
      </c>
      <c r="F204" s="299">
        <v>5600</v>
      </c>
      <c r="G204" s="361"/>
      <c r="H204" s="312">
        <f t="shared" si="12"/>
        <v>5600</v>
      </c>
      <c r="I204" s="368"/>
      <c r="J204" s="35"/>
      <c r="K204" s="35"/>
      <c r="L204" s="35"/>
    </row>
    <row r="205" spans="2:12" ht="15" customHeight="1">
      <c r="B205" s="71"/>
      <c r="C205" s="42"/>
      <c r="D205" s="43" t="s">
        <v>102</v>
      </c>
      <c r="E205" s="27" t="s">
        <v>64</v>
      </c>
      <c r="F205" s="299">
        <v>2466</v>
      </c>
      <c r="G205" s="361"/>
      <c r="H205" s="312">
        <f t="shared" si="12"/>
        <v>2466</v>
      </c>
      <c r="I205" s="368"/>
      <c r="J205" s="35"/>
      <c r="K205" s="35"/>
      <c r="L205" s="35"/>
    </row>
    <row r="206" spans="2:12" ht="15" customHeight="1">
      <c r="B206" s="71"/>
      <c r="C206" s="42"/>
      <c r="D206" s="51">
        <v>4420</v>
      </c>
      <c r="E206" s="27" t="s">
        <v>103</v>
      </c>
      <c r="F206" s="299">
        <v>934</v>
      </c>
      <c r="G206" s="361"/>
      <c r="H206" s="312">
        <f t="shared" si="12"/>
        <v>934</v>
      </c>
      <c r="I206" s="368"/>
      <c r="J206" s="35"/>
      <c r="K206" s="35"/>
      <c r="L206" s="35"/>
    </row>
    <row r="207" spans="2:12" ht="15" customHeight="1">
      <c r="B207" s="71"/>
      <c r="C207" s="42"/>
      <c r="D207" s="43" t="s">
        <v>87</v>
      </c>
      <c r="E207" s="27" t="s">
        <v>65</v>
      </c>
      <c r="F207" s="299">
        <v>3494</v>
      </c>
      <c r="G207" s="361"/>
      <c r="H207" s="312">
        <f t="shared" si="12"/>
        <v>3494</v>
      </c>
      <c r="I207" s="368"/>
      <c r="J207" s="35"/>
      <c r="K207" s="35"/>
      <c r="L207" s="35"/>
    </row>
    <row r="208" spans="2:12" ht="15" customHeight="1">
      <c r="B208" s="71"/>
      <c r="C208" s="42"/>
      <c r="D208" s="43" t="s">
        <v>108</v>
      </c>
      <c r="E208" s="27" t="s">
        <v>109</v>
      </c>
      <c r="F208" s="299">
        <v>82900</v>
      </c>
      <c r="G208" s="361"/>
      <c r="H208" s="312">
        <f t="shared" si="12"/>
        <v>82900</v>
      </c>
      <c r="I208" s="320"/>
      <c r="J208" s="35"/>
      <c r="K208" s="35"/>
      <c r="L208" s="35"/>
    </row>
    <row r="209" spans="2:12" ht="15" customHeight="1">
      <c r="B209" s="71"/>
      <c r="C209" s="42"/>
      <c r="D209" s="51">
        <v>4700</v>
      </c>
      <c r="E209" s="27" t="s">
        <v>110</v>
      </c>
      <c r="F209" s="299">
        <v>600</v>
      </c>
      <c r="G209" s="361"/>
      <c r="H209" s="312">
        <f t="shared" si="12"/>
        <v>600</v>
      </c>
      <c r="I209" s="320"/>
      <c r="J209" s="35"/>
      <c r="K209" s="35"/>
      <c r="L209" s="35"/>
    </row>
    <row r="210" spans="2:12" ht="15" customHeight="1">
      <c r="B210" s="71"/>
      <c r="C210" s="42"/>
      <c r="D210" s="51">
        <v>6060</v>
      </c>
      <c r="E210" s="27" t="s">
        <v>66</v>
      </c>
      <c r="F210" s="299">
        <v>15000</v>
      </c>
      <c r="G210" s="361"/>
      <c r="H210" s="312">
        <f t="shared" si="12"/>
        <v>15000</v>
      </c>
      <c r="I210" s="320"/>
      <c r="J210" s="35"/>
      <c r="K210" s="35"/>
      <c r="L210" s="35"/>
    </row>
    <row r="211" spans="2:12" ht="15" customHeight="1">
      <c r="B211" s="72"/>
      <c r="C211" s="152" t="s">
        <v>126</v>
      </c>
      <c r="D211" s="151"/>
      <c r="E211" s="121" t="s">
        <v>183</v>
      </c>
      <c r="F211" s="287">
        <f>SUM(F212:F224)</f>
        <v>482201.86</v>
      </c>
      <c r="G211" s="287">
        <f>SUM(G212:G224)</f>
        <v>-35000</v>
      </c>
      <c r="H211" s="287">
        <f>SUM(H212:H224)</f>
        <v>447201.86</v>
      </c>
      <c r="I211" s="320"/>
      <c r="J211" s="35"/>
      <c r="K211" s="35"/>
      <c r="L211" s="35"/>
    </row>
    <row r="212" spans="2:12" ht="15" customHeight="1">
      <c r="B212" s="72"/>
      <c r="C212" s="44"/>
      <c r="D212" s="43" t="s">
        <v>58</v>
      </c>
      <c r="E212" s="27" t="s">
        <v>220</v>
      </c>
      <c r="F212" s="299">
        <v>475</v>
      </c>
      <c r="G212" s="361"/>
      <c r="H212" s="312">
        <f aca="true" t="shared" si="13" ref="H212:H224">F212+G212</f>
        <v>475</v>
      </c>
      <c r="I212" s="368"/>
      <c r="J212" s="35"/>
      <c r="K212" s="35"/>
      <c r="L212" s="35"/>
    </row>
    <row r="213" spans="2:12" ht="15" customHeight="1">
      <c r="B213" s="72"/>
      <c r="C213" s="44"/>
      <c r="D213" s="43" t="s">
        <v>95</v>
      </c>
      <c r="E213" s="27" t="s">
        <v>96</v>
      </c>
      <c r="F213" s="299">
        <v>84000</v>
      </c>
      <c r="G213" s="361">
        <v>-3000</v>
      </c>
      <c r="H213" s="312">
        <f t="shared" si="13"/>
        <v>81000</v>
      </c>
      <c r="I213" s="368" t="s">
        <v>432</v>
      </c>
      <c r="J213" s="35"/>
      <c r="K213" s="35"/>
      <c r="L213" s="35"/>
    </row>
    <row r="214" spans="2:12" ht="15" customHeight="1">
      <c r="B214" s="72"/>
      <c r="C214" s="44"/>
      <c r="D214" s="43" t="s">
        <v>105</v>
      </c>
      <c r="E214" s="27" t="s">
        <v>59</v>
      </c>
      <c r="F214" s="299">
        <v>7604</v>
      </c>
      <c r="G214" s="361"/>
      <c r="H214" s="312">
        <f t="shared" si="13"/>
        <v>7604</v>
      </c>
      <c r="I214" s="368"/>
      <c r="J214" s="35"/>
      <c r="K214" s="35"/>
      <c r="L214" s="35"/>
    </row>
    <row r="215" spans="2:12" ht="15" customHeight="1">
      <c r="B215" s="71"/>
      <c r="C215" s="42"/>
      <c r="D215" s="43" t="s">
        <v>97</v>
      </c>
      <c r="E215" s="27" t="s">
        <v>98</v>
      </c>
      <c r="F215" s="299">
        <v>16300</v>
      </c>
      <c r="G215" s="361"/>
      <c r="H215" s="312">
        <f t="shared" si="13"/>
        <v>16300</v>
      </c>
      <c r="I215" s="320"/>
      <c r="J215" s="35"/>
      <c r="K215" s="35"/>
      <c r="L215" s="35"/>
    </row>
    <row r="216" spans="2:12" ht="15" customHeight="1">
      <c r="B216" s="71"/>
      <c r="C216" s="42"/>
      <c r="D216" s="43" t="s">
        <v>99</v>
      </c>
      <c r="E216" s="27" t="s">
        <v>100</v>
      </c>
      <c r="F216" s="299">
        <v>963</v>
      </c>
      <c r="G216" s="361"/>
      <c r="H216" s="312">
        <f t="shared" si="13"/>
        <v>963</v>
      </c>
      <c r="I216" s="368"/>
      <c r="J216" s="35"/>
      <c r="K216" s="35"/>
      <c r="L216" s="35"/>
    </row>
    <row r="217" spans="2:12" ht="15" customHeight="1">
      <c r="B217" s="71"/>
      <c r="C217" s="42"/>
      <c r="D217" s="42">
        <v>4170</v>
      </c>
      <c r="E217" s="27" t="s">
        <v>60</v>
      </c>
      <c r="F217" s="299">
        <v>18600</v>
      </c>
      <c r="G217" s="361"/>
      <c r="H217" s="312">
        <f t="shared" si="13"/>
        <v>18600</v>
      </c>
      <c r="I217" s="368"/>
      <c r="J217" s="35"/>
      <c r="K217" s="35"/>
      <c r="L217" s="35"/>
    </row>
    <row r="218" spans="2:12" ht="15" customHeight="1">
      <c r="B218" s="71"/>
      <c r="C218" s="42"/>
      <c r="D218" s="42" t="s">
        <v>82</v>
      </c>
      <c r="E218" s="27" t="s">
        <v>57</v>
      </c>
      <c r="F218" s="299">
        <v>43144.86</v>
      </c>
      <c r="G218" s="361"/>
      <c r="H218" s="312">
        <f t="shared" si="13"/>
        <v>43144.86</v>
      </c>
      <c r="I218" s="368"/>
      <c r="J218" s="35"/>
      <c r="K218" s="35"/>
      <c r="L218" s="35"/>
    </row>
    <row r="219" spans="2:12" ht="15" customHeight="1">
      <c r="B219" s="71"/>
      <c r="C219" s="42"/>
      <c r="D219" s="43" t="s">
        <v>107</v>
      </c>
      <c r="E219" s="27" t="s">
        <v>62</v>
      </c>
      <c r="F219" s="299">
        <v>12655</v>
      </c>
      <c r="G219" s="361"/>
      <c r="H219" s="312">
        <f t="shared" si="13"/>
        <v>12655</v>
      </c>
      <c r="I219" s="368"/>
      <c r="J219" s="35"/>
      <c r="K219" s="35"/>
      <c r="L219" s="35"/>
    </row>
    <row r="220" spans="2:12" ht="15" customHeight="1">
      <c r="B220" s="71"/>
      <c r="C220" s="42"/>
      <c r="D220" s="42" t="s">
        <v>135</v>
      </c>
      <c r="E220" s="27" t="s">
        <v>63</v>
      </c>
      <c r="F220" s="299">
        <v>70</v>
      </c>
      <c r="G220" s="361"/>
      <c r="H220" s="312">
        <f t="shared" si="13"/>
        <v>70</v>
      </c>
      <c r="I220" s="368"/>
      <c r="J220" s="35"/>
      <c r="K220" s="35"/>
      <c r="L220" s="35"/>
    </row>
    <row r="221" spans="2:12" ht="15" customHeight="1">
      <c r="B221" s="71"/>
      <c r="C221" s="42"/>
      <c r="D221" s="43" t="s">
        <v>55</v>
      </c>
      <c r="E221" s="27" t="s">
        <v>56</v>
      </c>
      <c r="F221" s="299">
        <v>290000</v>
      </c>
      <c r="G221" s="361">
        <v>-32000</v>
      </c>
      <c r="H221" s="312">
        <f t="shared" si="13"/>
        <v>258000</v>
      </c>
      <c r="I221" s="368" t="s">
        <v>432</v>
      </c>
      <c r="J221" s="35"/>
      <c r="K221" s="35"/>
      <c r="L221" s="35"/>
    </row>
    <row r="222" spans="2:12" ht="15" customHeight="1">
      <c r="B222" s="71"/>
      <c r="C222" s="42"/>
      <c r="D222" s="43" t="s">
        <v>87</v>
      </c>
      <c r="E222" s="27" t="s">
        <v>65</v>
      </c>
      <c r="F222" s="299">
        <v>4200</v>
      </c>
      <c r="G222" s="361"/>
      <c r="H222" s="312">
        <f t="shared" si="13"/>
        <v>4200</v>
      </c>
      <c r="I222" s="368"/>
      <c r="J222" s="35"/>
      <c r="K222" s="35"/>
      <c r="L222" s="35"/>
    </row>
    <row r="223" spans="2:12" ht="15" customHeight="1">
      <c r="B223" s="71"/>
      <c r="C223" s="42"/>
      <c r="D223" s="43" t="s">
        <v>108</v>
      </c>
      <c r="E223" s="27" t="s">
        <v>109</v>
      </c>
      <c r="F223" s="299">
        <v>2700</v>
      </c>
      <c r="G223" s="361"/>
      <c r="H223" s="312">
        <f t="shared" si="13"/>
        <v>2700</v>
      </c>
      <c r="I223" s="320"/>
      <c r="J223" s="35"/>
      <c r="K223" s="35"/>
      <c r="L223" s="35"/>
    </row>
    <row r="224" spans="2:12" ht="15" customHeight="1">
      <c r="B224" s="71"/>
      <c r="C224" s="42"/>
      <c r="D224" s="102">
        <v>4500</v>
      </c>
      <c r="E224" s="27" t="s">
        <v>199</v>
      </c>
      <c r="F224" s="299">
        <v>1490</v>
      </c>
      <c r="G224" s="361"/>
      <c r="H224" s="312">
        <f t="shared" si="13"/>
        <v>1490</v>
      </c>
      <c r="I224" s="368"/>
      <c r="J224" s="35"/>
      <c r="K224" s="35"/>
      <c r="L224" s="35"/>
    </row>
    <row r="225" spans="2:12" ht="15.75" customHeight="1">
      <c r="B225" s="72"/>
      <c r="C225" s="152" t="s">
        <v>127</v>
      </c>
      <c r="D225" s="151"/>
      <c r="E225" s="121" t="s">
        <v>184</v>
      </c>
      <c r="F225" s="287">
        <f>SUM(F226:F239)</f>
        <v>330627</v>
      </c>
      <c r="G225" s="287">
        <f>SUM(G226:G239)</f>
        <v>-7500</v>
      </c>
      <c r="H225" s="287">
        <f>SUM(H226:H239)</f>
        <v>323127</v>
      </c>
      <c r="I225" s="320"/>
      <c r="J225" s="35"/>
      <c r="K225" s="35"/>
      <c r="L225" s="35"/>
    </row>
    <row r="226" spans="2:12" ht="15" customHeight="1">
      <c r="B226" s="71"/>
      <c r="C226" s="42"/>
      <c r="D226" s="43" t="s">
        <v>58</v>
      </c>
      <c r="E226" s="27" t="s">
        <v>220</v>
      </c>
      <c r="F226" s="299">
        <v>950</v>
      </c>
      <c r="G226" s="361"/>
      <c r="H226" s="312">
        <f aca="true" t="shared" si="14" ref="H226:H239">F226+G226</f>
        <v>950</v>
      </c>
      <c r="I226" s="368"/>
      <c r="J226" s="35"/>
      <c r="K226" s="35"/>
      <c r="L226" s="35"/>
    </row>
    <row r="227" spans="2:12" ht="15" customHeight="1">
      <c r="B227" s="71"/>
      <c r="C227" s="42"/>
      <c r="D227" s="43" t="s">
        <v>95</v>
      </c>
      <c r="E227" s="27" t="s">
        <v>96</v>
      </c>
      <c r="F227" s="299">
        <v>232000</v>
      </c>
      <c r="G227" s="361">
        <v>-5000</v>
      </c>
      <c r="H227" s="312">
        <f t="shared" si="14"/>
        <v>227000</v>
      </c>
      <c r="I227" s="368" t="s">
        <v>432</v>
      </c>
      <c r="J227" s="35"/>
      <c r="K227" s="35"/>
      <c r="L227" s="35"/>
    </row>
    <row r="228" spans="2:12" ht="15" customHeight="1">
      <c r="B228" s="71"/>
      <c r="C228" s="42"/>
      <c r="D228" s="43" t="s">
        <v>105</v>
      </c>
      <c r="E228" s="27" t="s">
        <v>59</v>
      </c>
      <c r="F228" s="299">
        <v>15796</v>
      </c>
      <c r="G228" s="361"/>
      <c r="H228" s="312">
        <f t="shared" si="14"/>
        <v>15796</v>
      </c>
      <c r="I228" s="368"/>
      <c r="J228" s="35"/>
      <c r="K228" s="35"/>
      <c r="L228" s="35"/>
    </row>
    <row r="229" spans="2:12" ht="15" customHeight="1">
      <c r="B229" s="71"/>
      <c r="C229" s="42"/>
      <c r="D229" s="43" t="s">
        <v>97</v>
      </c>
      <c r="E229" s="27" t="s">
        <v>98</v>
      </c>
      <c r="F229" s="299">
        <v>41600</v>
      </c>
      <c r="G229" s="361"/>
      <c r="H229" s="312">
        <f t="shared" si="14"/>
        <v>41600</v>
      </c>
      <c r="I229" s="320"/>
      <c r="J229" s="35"/>
      <c r="K229" s="35"/>
      <c r="L229" s="35"/>
    </row>
    <row r="230" spans="2:12" ht="15" customHeight="1">
      <c r="B230" s="71"/>
      <c r="C230" s="42"/>
      <c r="D230" s="43" t="s">
        <v>99</v>
      </c>
      <c r="E230" s="27" t="s">
        <v>100</v>
      </c>
      <c r="F230" s="299">
        <v>2000</v>
      </c>
      <c r="G230" s="361"/>
      <c r="H230" s="312">
        <f t="shared" si="14"/>
        <v>2000</v>
      </c>
      <c r="I230" s="320"/>
      <c r="J230" s="35"/>
      <c r="K230" s="35"/>
      <c r="L230" s="35"/>
    </row>
    <row r="231" spans="2:12" ht="15" customHeight="1">
      <c r="B231" s="71"/>
      <c r="C231" s="42"/>
      <c r="D231" s="42">
        <v>4170</v>
      </c>
      <c r="E231" s="27" t="s">
        <v>60</v>
      </c>
      <c r="F231" s="299">
        <v>7766</v>
      </c>
      <c r="G231" s="361"/>
      <c r="H231" s="312">
        <f t="shared" si="14"/>
        <v>7766</v>
      </c>
      <c r="I231" s="368"/>
      <c r="J231" s="35"/>
      <c r="K231" s="35"/>
      <c r="L231" s="35"/>
    </row>
    <row r="232" spans="2:12" ht="15" customHeight="1">
      <c r="B232" s="71"/>
      <c r="C232" s="42"/>
      <c r="D232" s="43" t="s">
        <v>82</v>
      </c>
      <c r="E232" s="27" t="s">
        <v>57</v>
      </c>
      <c r="F232" s="299">
        <v>5706</v>
      </c>
      <c r="G232" s="361"/>
      <c r="H232" s="312">
        <f t="shared" si="14"/>
        <v>5706</v>
      </c>
      <c r="I232" s="368"/>
      <c r="J232" s="35"/>
      <c r="K232" s="35"/>
      <c r="L232" s="35"/>
    </row>
    <row r="233" spans="2:12" ht="15" customHeight="1">
      <c r="B233" s="71"/>
      <c r="C233" s="42"/>
      <c r="D233" s="42" t="s">
        <v>135</v>
      </c>
      <c r="E233" s="27" t="s">
        <v>63</v>
      </c>
      <c r="F233" s="299">
        <v>462</v>
      </c>
      <c r="G233" s="361"/>
      <c r="H233" s="312">
        <f t="shared" si="14"/>
        <v>462</v>
      </c>
      <c r="I233" s="368"/>
      <c r="J233" s="35"/>
      <c r="K233" s="35"/>
      <c r="L233" s="35"/>
    </row>
    <row r="234" spans="2:12" ht="15" customHeight="1">
      <c r="B234" s="71"/>
      <c r="C234" s="42"/>
      <c r="D234" s="43" t="s">
        <v>55</v>
      </c>
      <c r="E234" s="27" t="s">
        <v>56</v>
      </c>
      <c r="F234" s="299">
        <v>9000</v>
      </c>
      <c r="G234" s="361">
        <v>-1000</v>
      </c>
      <c r="H234" s="312">
        <f t="shared" si="14"/>
        <v>8000</v>
      </c>
      <c r="I234" s="368" t="s">
        <v>432</v>
      </c>
      <c r="J234" s="35"/>
      <c r="K234" s="35"/>
      <c r="L234" s="35"/>
    </row>
    <row r="235" spans="2:12" ht="15" customHeight="1">
      <c r="B235" s="71"/>
      <c r="C235" s="42"/>
      <c r="D235" s="51">
        <v>4360</v>
      </c>
      <c r="E235" s="27" t="s">
        <v>276</v>
      </c>
      <c r="F235" s="299">
        <v>2800</v>
      </c>
      <c r="G235" s="361">
        <v>-500</v>
      </c>
      <c r="H235" s="312">
        <f t="shared" si="14"/>
        <v>2300</v>
      </c>
      <c r="I235" s="368" t="s">
        <v>432</v>
      </c>
      <c r="J235" s="35"/>
      <c r="K235" s="35"/>
      <c r="L235" s="35"/>
    </row>
    <row r="236" spans="2:12" ht="15" customHeight="1">
      <c r="B236" s="71"/>
      <c r="C236" s="42"/>
      <c r="D236" s="43" t="s">
        <v>102</v>
      </c>
      <c r="E236" s="27" t="s">
        <v>64</v>
      </c>
      <c r="F236" s="299">
        <v>3800</v>
      </c>
      <c r="G236" s="361"/>
      <c r="H236" s="312">
        <f t="shared" si="14"/>
        <v>3800</v>
      </c>
      <c r="I236" s="320"/>
      <c r="J236" s="35"/>
      <c r="K236" s="35"/>
      <c r="L236" s="35"/>
    </row>
    <row r="237" spans="2:12" ht="15" customHeight="1">
      <c r="B237" s="71"/>
      <c r="C237" s="42"/>
      <c r="D237" s="42">
        <v>4430</v>
      </c>
      <c r="E237" s="27" t="s">
        <v>65</v>
      </c>
      <c r="F237" s="299">
        <v>247</v>
      </c>
      <c r="G237" s="361"/>
      <c r="H237" s="312">
        <f t="shared" si="14"/>
        <v>247</v>
      </c>
      <c r="I237" s="368"/>
      <c r="J237" s="35"/>
      <c r="K237" s="35"/>
      <c r="L237" s="35"/>
    </row>
    <row r="238" spans="2:12" ht="15" customHeight="1">
      <c r="B238" s="71"/>
      <c r="C238" s="42"/>
      <c r="D238" s="43" t="s">
        <v>108</v>
      </c>
      <c r="E238" s="27" t="s">
        <v>109</v>
      </c>
      <c r="F238" s="299">
        <v>4500</v>
      </c>
      <c r="G238" s="361"/>
      <c r="H238" s="312">
        <f t="shared" si="14"/>
        <v>4500</v>
      </c>
      <c r="I238" s="320"/>
      <c r="J238" s="35"/>
      <c r="K238" s="35"/>
      <c r="L238" s="35"/>
    </row>
    <row r="239" spans="2:12" ht="15" customHeight="1">
      <c r="B239" s="71"/>
      <c r="C239" s="42"/>
      <c r="D239" s="51">
        <v>4700</v>
      </c>
      <c r="E239" s="27" t="s">
        <v>110</v>
      </c>
      <c r="F239" s="299">
        <v>4000</v>
      </c>
      <c r="G239" s="361">
        <v>-1000</v>
      </c>
      <c r="H239" s="312">
        <f t="shared" si="14"/>
        <v>3000</v>
      </c>
      <c r="I239" s="368" t="s">
        <v>432</v>
      </c>
      <c r="J239" s="35"/>
      <c r="K239" s="35"/>
      <c r="L239" s="35"/>
    </row>
    <row r="240" spans="2:12" ht="15" customHeight="1">
      <c r="B240" s="72"/>
      <c r="C240" s="152" t="s">
        <v>128</v>
      </c>
      <c r="D240" s="151"/>
      <c r="E240" s="121" t="s">
        <v>185</v>
      </c>
      <c r="F240" s="287">
        <f>SUM(F241:F241)</f>
        <v>43453</v>
      </c>
      <c r="G240" s="287">
        <f>SUM(G241:G241)</f>
        <v>-2500</v>
      </c>
      <c r="H240" s="287">
        <f>SUM(H241:H241)</f>
        <v>40953</v>
      </c>
      <c r="I240" s="320"/>
      <c r="J240" s="35"/>
      <c r="K240" s="35"/>
      <c r="L240" s="35"/>
    </row>
    <row r="241" spans="2:12" ht="15" customHeight="1">
      <c r="B241" s="71"/>
      <c r="C241" s="42"/>
      <c r="D241" s="51">
        <v>4700</v>
      </c>
      <c r="E241" s="27" t="s">
        <v>110</v>
      </c>
      <c r="F241" s="286">
        <v>43453</v>
      </c>
      <c r="G241" s="361">
        <v>-2500</v>
      </c>
      <c r="H241" s="312">
        <f>F241+G241</f>
        <v>40953</v>
      </c>
      <c r="I241" s="368" t="s">
        <v>432</v>
      </c>
      <c r="J241" s="35"/>
      <c r="K241" s="35"/>
      <c r="L241" s="35"/>
    </row>
    <row r="242" spans="2:12" ht="15" customHeight="1">
      <c r="B242" s="71"/>
      <c r="C242" s="152" t="s">
        <v>269</v>
      </c>
      <c r="D242" s="151"/>
      <c r="E242" s="121" t="s">
        <v>277</v>
      </c>
      <c r="F242" s="287">
        <f>SUM(F243:F252)</f>
        <v>211300</v>
      </c>
      <c r="G242" s="287">
        <f>SUM(G243:G252)</f>
        <v>0</v>
      </c>
      <c r="H242" s="287">
        <f>SUM(H243:H252)</f>
        <v>211300</v>
      </c>
      <c r="I242" s="320"/>
      <c r="J242" s="35"/>
      <c r="K242" s="35"/>
      <c r="L242" s="35"/>
    </row>
    <row r="243" spans="2:12" ht="15" customHeight="1">
      <c r="B243" s="71"/>
      <c r="C243" s="42"/>
      <c r="D243" s="43" t="s">
        <v>58</v>
      </c>
      <c r="E243" s="27" t="s">
        <v>220</v>
      </c>
      <c r="F243" s="286">
        <v>200</v>
      </c>
      <c r="G243" s="361"/>
      <c r="H243" s="312">
        <f aca="true" t="shared" si="15" ref="H243:H252">F243+G243</f>
        <v>200</v>
      </c>
      <c r="I243" s="368"/>
      <c r="J243" s="35"/>
      <c r="K243" s="35"/>
      <c r="L243" s="35"/>
    </row>
    <row r="244" spans="2:12" ht="15" customHeight="1">
      <c r="B244" s="71"/>
      <c r="C244" s="42"/>
      <c r="D244" s="43" t="s">
        <v>95</v>
      </c>
      <c r="E244" s="27" t="s">
        <v>96</v>
      </c>
      <c r="F244" s="286">
        <v>88800</v>
      </c>
      <c r="G244" s="361"/>
      <c r="H244" s="312">
        <f t="shared" si="15"/>
        <v>88800</v>
      </c>
      <c r="I244" s="368"/>
      <c r="J244" s="35"/>
      <c r="K244" s="35"/>
      <c r="L244" s="35"/>
    </row>
    <row r="245" spans="2:12" ht="15" customHeight="1">
      <c r="B245" s="71"/>
      <c r="C245" s="42"/>
      <c r="D245" s="43" t="s">
        <v>97</v>
      </c>
      <c r="E245" s="27" t="s">
        <v>98</v>
      </c>
      <c r="F245" s="286">
        <v>15000</v>
      </c>
      <c r="G245" s="361"/>
      <c r="H245" s="312">
        <f t="shared" si="15"/>
        <v>15000</v>
      </c>
      <c r="I245" s="368"/>
      <c r="J245" s="35"/>
      <c r="K245" s="35"/>
      <c r="L245" s="35"/>
    </row>
    <row r="246" spans="2:12" ht="15" customHeight="1">
      <c r="B246" s="71"/>
      <c r="C246" s="42"/>
      <c r="D246" s="43" t="s">
        <v>99</v>
      </c>
      <c r="E246" s="27" t="s">
        <v>100</v>
      </c>
      <c r="F246" s="286">
        <v>2100</v>
      </c>
      <c r="G246" s="361"/>
      <c r="H246" s="312">
        <f t="shared" si="15"/>
        <v>2100</v>
      </c>
      <c r="I246" s="368"/>
      <c r="J246" s="35"/>
      <c r="K246" s="35"/>
      <c r="L246" s="35"/>
    </row>
    <row r="247" spans="2:12" ht="15" customHeight="1">
      <c r="B247" s="71"/>
      <c r="C247" s="42"/>
      <c r="D247" s="42">
        <v>4170</v>
      </c>
      <c r="E247" s="27" t="s">
        <v>60</v>
      </c>
      <c r="F247" s="286">
        <v>1000</v>
      </c>
      <c r="G247" s="361"/>
      <c r="H247" s="312">
        <f t="shared" si="15"/>
        <v>1000</v>
      </c>
      <c r="I247" s="320"/>
      <c r="J247" s="35"/>
      <c r="K247" s="35"/>
      <c r="L247" s="35"/>
    </row>
    <row r="248" spans="2:12" ht="15" customHeight="1">
      <c r="B248" s="71"/>
      <c r="C248" s="42"/>
      <c r="D248" s="43" t="s">
        <v>82</v>
      </c>
      <c r="E248" s="27" t="s">
        <v>57</v>
      </c>
      <c r="F248" s="286">
        <v>10000</v>
      </c>
      <c r="G248" s="361"/>
      <c r="H248" s="312">
        <f t="shared" si="15"/>
        <v>10000</v>
      </c>
      <c r="I248" s="320"/>
      <c r="J248" s="35"/>
      <c r="K248" s="35"/>
      <c r="L248" s="35"/>
    </row>
    <row r="249" spans="2:12" ht="15" customHeight="1">
      <c r="B249" s="71"/>
      <c r="C249" s="42"/>
      <c r="D249" s="51">
        <v>4220</v>
      </c>
      <c r="E249" s="27" t="s">
        <v>133</v>
      </c>
      <c r="F249" s="286">
        <v>90000</v>
      </c>
      <c r="G249" s="361"/>
      <c r="H249" s="312">
        <f t="shared" si="15"/>
        <v>90000</v>
      </c>
      <c r="I249" s="320"/>
      <c r="J249" s="35"/>
      <c r="K249" s="35"/>
      <c r="L249" s="35"/>
    </row>
    <row r="250" spans="2:12" ht="15" customHeight="1">
      <c r="B250" s="71"/>
      <c r="C250" s="42"/>
      <c r="D250" s="42" t="s">
        <v>135</v>
      </c>
      <c r="E250" s="27" t="s">
        <v>63</v>
      </c>
      <c r="F250" s="286">
        <v>300</v>
      </c>
      <c r="G250" s="361"/>
      <c r="H250" s="312">
        <f t="shared" si="15"/>
        <v>300</v>
      </c>
      <c r="I250" s="320"/>
      <c r="J250" s="35"/>
      <c r="K250" s="35"/>
      <c r="L250" s="35"/>
    </row>
    <row r="251" spans="2:12" ht="15" customHeight="1">
      <c r="B251" s="71"/>
      <c r="C251" s="42"/>
      <c r="D251" s="43" t="s">
        <v>108</v>
      </c>
      <c r="E251" s="27" t="s">
        <v>109</v>
      </c>
      <c r="F251" s="286">
        <v>3300</v>
      </c>
      <c r="G251" s="361"/>
      <c r="H251" s="312">
        <f t="shared" si="15"/>
        <v>3300</v>
      </c>
      <c r="I251" s="320"/>
      <c r="J251" s="35"/>
      <c r="K251" s="35"/>
      <c r="L251" s="35"/>
    </row>
    <row r="252" spans="2:12" ht="15" customHeight="1">
      <c r="B252" s="71"/>
      <c r="C252" s="42"/>
      <c r="D252" s="51">
        <v>4700</v>
      </c>
      <c r="E252" s="27" t="s">
        <v>110</v>
      </c>
      <c r="F252" s="286">
        <v>600</v>
      </c>
      <c r="G252" s="361"/>
      <c r="H252" s="312">
        <f t="shared" si="15"/>
        <v>600</v>
      </c>
      <c r="I252" s="320"/>
      <c r="J252" s="35"/>
      <c r="K252" s="35"/>
      <c r="L252" s="35"/>
    </row>
    <row r="253" spans="2:12" ht="65.25" customHeight="1">
      <c r="B253" s="71"/>
      <c r="C253" s="152" t="s">
        <v>270</v>
      </c>
      <c r="D253" s="51"/>
      <c r="E253" s="121" t="s">
        <v>278</v>
      </c>
      <c r="F253" s="287">
        <f>SUM(F254:F257)</f>
        <v>30700</v>
      </c>
      <c r="G253" s="287">
        <f>SUM(G254:G257)</f>
        <v>0</v>
      </c>
      <c r="H253" s="287">
        <f>SUM(H254:H257)</f>
        <v>30700</v>
      </c>
      <c r="I253" s="320"/>
      <c r="J253" s="35"/>
      <c r="K253" s="35"/>
      <c r="L253" s="35"/>
    </row>
    <row r="254" spans="2:12" ht="15" customHeight="1">
      <c r="B254" s="71"/>
      <c r="C254" s="42"/>
      <c r="D254" s="43" t="s">
        <v>95</v>
      </c>
      <c r="E254" s="27" t="s">
        <v>96</v>
      </c>
      <c r="F254" s="286">
        <v>24100</v>
      </c>
      <c r="G254" s="361"/>
      <c r="H254" s="312">
        <f>F254+G254</f>
        <v>24100</v>
      </c>
      <c r="I254" s="368"/>
      <c r="J254" s="35"/>
      <c r="K254" s="35"/>
      <c r="L254" s="35"/>
    </row>
    <row r="255" spans="2:12" ht="15" customHeight="1">
      <c r="B255" s="71"/>
      <c r="C255" s="42"/>
      <c r="D255" s="43" t="s">
        <v>97</v>
      </c>
      <c r="E255" s="27" t="s">
        <v>98</v>
      </c>
      <c r="F255" s="286">
        <v>4300</v>
      </c>
      <c r="G255" s="361"/>
      <c r="H255" s="312">
        <f>F255+G255</f>
        <v>4300</v>
      </c>
      <c r="I255" s="368"/>
      <c r="J255" s="35"/>
      <c r="K255" s="35"/>
      <c r="L255" s="35"/>
    </row>
    <row r="256" spans="2:12" ht="15" customHeight="1">
      <c r="B256" s="71"/>
      <c r="C256" s="42"/>
      <c r="D256" s="43" t="s">
        <v>99</v>
      </c>
      <c r="E256" s="27" t="s">
        <v>100</v>
      </c>
      <c r="F256" s="286">
        <v>600</v>
      </c>
      <c r="G256" s="361"/>
      <c r="H256" s="312">
        <f>F256+G256</f>
        <v>600</v>
      </c>
      <c r="I256" s="368"/>
      <c r="J256" s="35"/>
      <c r="K256" s="35"/>
      <c r="L256" s="35"/>
    </row>
    <row r="257" spans="2:12" ht="15" customHeight="1">
      <c r="B257" s="71"/>
      <c r="C257" s="42"/>
      <c r="D257" s="43" t="s">
        <v>122</v>
      </c>
      <c r="E257" s="27" t="s">
        <v>315</v>
      </c>
      <c r="F257" s="286">
        <v>1700</v>
      </c>
      <c r="G257" s="361"/>
      <c r="H257" s="312">
        <f>F257+G257</f>
        <v>1700</v>
      </c>
      <c r="I257" s="320"/>
      <c r="J257" s="35"/>
      <c r="K257" s="35"/>
      <c r="L257" s="35"/>
    </row>
    <row r="258" spans="2:12" ht="69.75" customHeight="1">
      <c r="B258" s="64"/>
      <c r="C258" s="152" t="s">
        <v>271</v>
      </c>
      <c r="D258" s="51"/>
      <c r="E258" s="121" t="s">
        <v>279</v>
      </c>
      <c r="F258" s="287">
        <f>SUM(F259:F266)</f>
        <v>471594.92</v>
      </c>
      <c r="G258" s="287">
        <f>SUM(G259:G266)</f>
        <v>0</v>
      </c>
      <c r="H258" s="287">
        <f>SUM(H259:H266)</f>
        <v>471594.92</v>
      </c>
      <c r="I258" s="320"/>
      <c r="J258" s="35"/>
      <c r="K258" s="35"/>
      <c r="L258" s="35"/>
    </row>
    <row r="259" spans="2:12" ht="15" customHeight="1">
      <c r="B259" s="71"/>
      <c r="C259" s="42"/>
      <c r="D259" s="43" t="s">
        <v>95</v>
      </c>
      <c r="E259" s="27" t="s">
        <v>96</v>
      </c>
      <c r="F259" s="286">
        <v>351100</v>
      </c>
      <c r="G259" s="361"/>
      <c r="H259" s="312">
        <f aca="true" t="shared" si="16" ref="H259:H266">F259+G259</f>
        <v>351100</v>
      </c>
      <c r="I259" s="320"/>
      <c r="J259" s="35"/>
      <c r="K259" s="35"/>
      <c r="L259" s="35"/>
    </row>
    <row r="260" spans="2:12" ht="15" customHeight="1">
      <c r="B260" s="71"/>
      <c r="C260" s="152"/>
      <c r="D260" s="43" t="s">
        <v>105</v>
      </c>
      <c r="E260" s="27" t="s">
        <v>59</v>
      </c>
      <c r="F260" s="286">
        <v>20000</v>
      </c>
      <c r="G260" s="361"/>
      <c r="H260" s="312">
        <f t="shared" si="16"/>
        <v>20000</v>
      </c>
      <c r="I260" s="320"/>
      <c r="J260" s="35"/>
      <c r="K260" s="35"/>
      <c r="L260" s="35"/>
    </row>
    <row r="261" spans="2:12" ht="15" customHeight="1">
      <c r="B261" s="71"/>
      <c r="C261" s="42"/>
      <c r="D261" s="43" t="s">
        <v>97</v>
      </c>
      <c r="E261" s="27" t="s">
        <v>98</v>
      </c>
      <c r="F261" s="286">
        <v>60500</v>
      </c>
      <c r="G261" s="361"/>
      <c r="H261" s="312">
        <f t="shared" si="16"/>
        <v>60500</v>
      </c>
      <c r="I261" s="320"/>
      <c r="J261" s="35"/>
      <c r="K261" s="35"/>
      <c r="L261" s="35"/>
    </row>
    <row r="262" spans="2:12" ht="15" customHeight="1">
      <c r="B262" s="71"/>
      <c r="C262" s="42"/>
      <c r="D262" s="43" t="s">
        <v>99</v>
      </c>
      <c r="E262" s="27" t="s">
        <v>100</v>
      </c>
      <c r="F262" s="286">
        <v>8700</v>
      </c>
      <c r="G262" s="361"/>
      <c r="H262" s="312">
        <f t="shared" si="16"/>
        <v>8700</v>
      </c>
      <c r="I262" s="320"/>
      <c r="J262" s="35"/>
      <c r="K262" s="35"/>
      <c r="L262" s="35"/>
    </row>
    <row r="263" spans="2:12" ht="15" customHeight="1">
      <c r="B263" s="71"/>
      <c r="C263" s="42"/>
      <c r="D263" s="42">
        <v>4170</v>
      </c>
      <c r="E263" s="27" t="s">
        <v>327</v>
      </c>
      <c r="F263" s="286">
        <v>12.8</v>
      </c>
      <c r="G263" s="361"/>
      <c r="H263" s="312">
        <f t="shared" si="16"/>
        <v>12.8</v>
      </c>
      <c r="I263" s="368"/>
      <c r="J263" s="35"/>
      <c r="K263" s="35"/>
      <c r="L263" s="35"/>
    </row>
    <row r="264" spans="2:12" ht="15" customHeight="1">
      <c r="B264" s="71"/>
      <c r="C264" s="42"/>
      <c r="D264" s="43" t="s">
        <v>122</v>
      </c>
      <c r="E264" s="27" t="s">
        <v>315</v>
      </c>
      <c r="F264" s="286">
        <v>25100</v>
      </c>
      <c r="G264" s="361"/>
      <c r="H264" s="312">
        <f t="shared" si="16"/>
        <v>25100</v>
      </c>
      <c r="I264" s="368"/>
      <c r="J264" s="35"/>
      <c r="K264" s="35"/>
      <c r="L264" s="35"/>
    </row>
    <row r="265" spans="2:12" ht="15" customHeight="1">
      <c r="B265" s="71"/>
      <c r="C265" s="42"/>
      <c r="D265" s="43" t="s">
        <v>122</v>
      </c>
      <c r="E265" s="27" t="s">
        <v>363</v>
      </c>
      <c r="F265" s="286">
        <v>1282.12</v>
      </c>
      <c r="G265" s="439"/>
      <c r="H265" s="312">
        <f t="shared" si="16"/>
        <v>1282.12</v>
      </c>
      <c r="I265" s="368"/>
      <c r="J265" s="35"/>
      <c r="K265" s="35"/>
      <c r="L265" s="35"/>
    </row>
    <row r="266" spans="2:12" ht="15" customHeight="1">
      <c r="B266" s="71"/>
      <c r="C266" s="42"/>
      <c r="D266" s="43" t="s">
        <v>102</v>
      </c>
      <c r="E266" s="27" t="s">
        <v>64</v>
      </c>
      <c r="F266" s="286">
        <v>4900</v>
      </c>
      <c r="G266" s="361"/>
      <c r="H266" s="312">
        <f t="shared" si="16"/>
        <v>4900</v>
      </c>
      <c r="I266" s="368"/>
      <c r="J266" s="35"/>
      <c r="K266" s="35"/>
      <c r="L266" s="35"/>
    </row>
    <row r="267" spans="2:12" ht="15" customHeight="1">
      <c r="B267" s="72"/>
      <c r="C267" s="152" t="s">
        <v>129</v>
      </c>
      <c r="D267" s="151"/>
      <c r="E267" s="121" t="s">
        <v>42</v>
      </c>
      <c r="F267" s="287">
        <f>SUM(F268:F269)</f>
        <v>72900</v>
      </c>
      <c r="G267" s="287">
        <f>SUM(G268:G269)</f>
        <v>0</v>
      </c>
      <c r="H267" s="287">
        <f>SUM(H268:H269)</f>
        <v>72900</v>
      </c>
      <c r="I267" s="320"/>
      <c r="J267" s="35"/>
      <c r="K267" s="35"/>
      <c r="L267" s="35"/>
    </row>
    <row r="268" spans="2:12" ht="15" customHeight="1">
      <c r="B268" s="71"/>
      <c r="C268" s="42"/>
      <c r="D268" s="43" t="s">
        <v>58</v>
      </c>
      <c r="E268" s="27" t="s">
        <v>220</v>
      </c>
      <c r="F268" s="286">
        <v>4600</v>
      </c>
      <c r="G268" s="28"/>
      <c r="H268" s="312">
        <f>F268+G268</f>
        <v>4600</v>
      </c>
      <c r="I268" s="320"/>
      <c r="J268" s="35"/>
      <c r="K268" s="35"/>
      <c r="L268" s="35"/>
    </row>
    <row r="269" spans="2:12" ht="15" customHeight="1" thickBot="1">
      <c r="B269" s="177"/>
      <c r="C269" s="178"/>
      <c r="D269" s="179" t="s">
        <v>108</v>
      </c>
      <c r="E269" s="175" t="s">
        <v>109</v>
      </c>
      <c r="F269" s="298">
        <v>68300</v>
      </c>
      <c r="G269" s="323"/>
      <c r="H269" s="324">
        <f>F269+G269</f>
        <v>68300</v>
      </c>
      <c r="I269" s="325"/>
      <c r="J269" s="35"/>
      <c r="K269" s="35"/>
      <c r="L269" s="35"/>
    </row>
    <row r="270" spans="2:12" ht="15.75" customHeight="1" thickBot="1">
      <c r="B270" s="140" t="s">
        <v>130</v>
      </c>
      <c r="C270" s="136"/>
      <c r="D270" s="136"/>
      <c r="E270" s="137" t="s">
        <v>131</v>
      </c>
      <c r="F270" s="290">
        <f>F271+F273+F276+F286</f>
        <v>345835</v>
      </c>
      <c r="G270" s="290">
        <f>G271+G273+G276+G286</f>
        <v>0</v>
      </c>
      <c r="H270" s="290">
        <f>H271+H273+H276+H286</f>
        <v>345835</v>
      </c>
      <c r="I270" s="315"/>
      <c r="J270" s="35"/>
      <c r="K270" s="35"/>
      <c r="L270" s="35"/>
    </row>
    <row r="271" spans="2:12" ht="15.75" customHeight="1">
      <c r="B271" s="331"/>
      <c r="C271" s="332" t="s">
        <v>288</v>
      </c>
      <c r="D271" s="333"/>
      <c r="E271" s="334" t="s">
        <v>295</v>
      </c>
      <c r="F271" s="335">
        <f>F272</f>
        <v>26000</v>
      </c>
      <c r="G271" s="335">
        <f>G272</f>
        <v>0</v>
      </c>
      <c r="H271" s="335">
        <f>H272</f>
        <v>26000</v>
      </c>
      <c r="I271" s="322"/>
      <c r="J271" s="35"/>
      <c r="K271" s="35"/>
      <c r="L271" s="35"/>
    </row>
    <row r="272" spans="2:12" ht="39.75" customHeight="1">
      <c r="B272" s="164"/>
      <c r="C272" s="165"/>
      <c r="D272" s="86" t="s">
        <v>263</v>
      </c>
      <c r="E272" s="93" t="s">
        <v>264</v>
      </c>
      <c r="F272" s="301">
        <v>26000</v>
      </c>
      <c r="G272" s="28"/>
      <c r="H272" s="312">
        <f>F272+G272</f>
        <v>26000</v>
      </c>
      <c r="I272" s="320"/>
      <c r="J272" s="35"/>
      <c r="K272" s="35"/>
      <c r="L272" s="35"/>
    </row>
    <row r="273" spans="2:12" ht="15.75" customHeight="1">
      <c r="B273" s="77"/>
      <c r="C273" s="157" t="s">
        <v>160</v>
      </c>
      <c r="D273" s="158"/>
      <c r="E273" s="159" t="s">
        <v>186</v>
      </c>
      <c r="F273" s="300">
        <f>F274+F275</f>
        <v>22000</v>
      </c>
      <c r="G273" s="300">
        <f>G274+G275</f>
        <v>0</v>
      </c>
      <c r="H273" s="300">
        <f>H274+H275</f>
        <v>22000</v>
      </c>
      <c r="I273" s="320"/>
      <c r="J273" s="35"/>
      <c r="K273" s="35"/>
      <c r="L273" s="35"/>
    </row>
    <row r="274" spans="2:12" ht="15.75" customHeight="1">
      <c r="B274" s="78"/>
      <c r="C274" s="79"/>
      <c r="D274" s="43" t="s">
        <v>82</v>
      </c>
      <c r="E274" s="27" t="s">
        <v>57</v>
      </c>
      <c r="F274" s="302">
        <v>15000</v>
      </c>
      <c r="G274" s="28"/>
      <c r="H274" s="312">
        <f>F274+G274</f>
        <v>15000</v>
      </c>
      <c r="I274" s="320"/>
      <c r="J274" s="35"/>
      <c r="K274" s="35"/>
      <c r="L274" s="35"/>
    </row>
    <row r="275" spans="2:12" ht="15.75" customHeight="1">
      <c r="B275" s="81"/>
      <c r="C275" s="444"/>
      <c r="D275" s="43" t="s">
        <v>55</v>
      </c>
      <c r="E275" s="27" t="s">
        <v>56</v>
      </c>
      <c r="F275" s="445">
        <v>7000</v>
      </c>
      <c r="G275" s="240"/>
      <c r="H275" s="312">
        <f>F275+G275</f>
        <v>7000</v>
      </c>
      <c r="I275" s="368"/>
      <c r="J275" s="35"/>
      <c r="K275" s="35"/>
      <c r="L275" s="35"/>
    </row>
    <row r="276" spans="2:12" ht="15.75" customHeight="1">
      <c r="B276" s="72"/>
      <c r="C276" s="152" t="s">
        <v>132</v>
      </c>
      <c r="D276" s="151"/>
      <c r="E276" s="121" t="s">
        <v>187</v>
      </c>
      <c r="F276" s="287">
        <f>SUM(F277:F285)</f>
        <v>296535</v>
      </c>
      <c r="G276" s="287">
        <f>SUM(G277:G285)</f>
        <v>0</v>
      </c>
      <c r="H276" s="287">
        <f>SUM(H277:H285)</f>
        <v>296535</v>
      </c>
      <c r="I276" s="320"/>
      <c r="J276" s="35"/>
      <c r="K276" s="35"/>
      <c r="L276" s="35"/>
    </row>
    <row r="277" spans="2:12" ht="49.5" customHeight="1">
      <c r="B277" s="72"/>
      <c r="C277" s="460"/>
      <c r="D277" s="86" t="s">
        <v>227</v>
      </c>
      <c r="E277" s="27" t="s">
        <v>228</v>
      </c>
      <c r="F277" s="292">
        <v>70000</v>
      </c>
      <c r="G277" s="361"/>
      <c r="H277" s="312">
        <f aca="true" t="shared" si="17" ref="H277:H285">F277+G277</f>
        <v>70000</v>
      </c>
      <c r="I277" s="320"/>
      <c r="J277" s="35"/>
      <c r="K277" s="35"/>
      <c r="L277" s="35"/>
    </row>
    <row r="278" spans="2:12" ht="15.75" customHeight="1">
      <c r="B278" s="72"/>
      <c r="C278" s="52"/>
      <c r="D278" s="43" t="s">
        <v>90</v>
      </c>
      <c r="E278" s="27" t="s">
        <v>91</v>
      </c>
      <c r="F278" s="292">
        <v>26500</v>
      </c>
      <c r="G278" s="361"/>
      <c r="H278" s="312">
        <f t="shared" si="17"/>
        <v>26500</v>
      </c>
      <c r="I278" s="368"/>
      <c r="J278" s="35"/>
      <c r="K278" s="35"/>
      <c r="L278" s="35"/>
    </row>
    <row r="279" spans="2:12" ht="15.75" customHeight="1">
      <c r="B279" s="71"/>
      <c r="C279" s="42"/>
      <c r="D279" s="42">
        <v>4170</v>
      </c>
      <c r="E279" s="27" t="s">
        <v>60</v>
      </c>
      <c r="F279" s="286">
        <v>19500</v>
      </c>
      <c r="G279" s="386"/>
      <c r="H279" s="312">
        <f t="shared" si="17"/>
        <v>19500</v>
      </c>
      <c r="I279" s="368"/>
      <c r="J279" s="35"/>
      <c r="K279" s="35"/>
      <c r="L279" s="35"/>
    </row>
    <row r="280" spans="2:12" ht="15.75" customHeight="1">
      <c r="B280" s="71"/>
      <c r="C280" s="42"/>
      <c r="D280" s="43" t="s">
        <v>82</v>
      </c>
      <c r="E280" s="27" t="s">
        <v>57</v>
      </c>
      <c r="F280" s="286">
        <v>59000</v>
      </c>
      <c r="G280" s="386"/>
      <c r="H280" s="312">
        <f t="shared" si="17"/>
        <v>59000</v>
      </c>
      <c r="I280" s="368"/>
      <c r="J280" s="35"/>
      <c r="K280" s="35"/>
      <c r="L280" s="35"/>
    </row>
    <row r="281" spans="2:12" ht="15.75" customHeight="1">
      <c r="B281" s="71"/>
      <c r="C281" s="42"/>
      <c r="D281" s="51">
        <v>4220</v>
      </c>
      <c r="E281" s="27" t="s">
        <v>133</v>
      </c>
      <c r="F281" s="286">
        <v>8000</v>
      </c>
      <c r="G281" s="386"/>
      <c r="H281" s="312">
        <f t="shared" si="17"/>
        <v>8000</v>
      </c>
      <c r="I281" s="320"/>
      <c r="J281" s="35"/>
      <c r="K281" s="35"/>
      <c r="L281" s="35"/>
    </row>
    <row r="282" spans="2:12" ht="15.75" customHeight="1">
      <c r="B282" s="71"/>
      <c r="C282" s="42"/>
      <c r="D282" s="43" t="s">
        <v>55</v>
      </c>
      <c r="E282" s="27" t="s">
        <v>56</v>
      </c>
      <c r="F282" s="286">
        <v>98035</v>
      </c>
      <c r="G282" s="386"/>
      <c r="H282" s="312">
        <f t="shared" si="17"/>
        <v>98035</v>
      </c>
      <c r="I282" s="368"/>
      <c r="J282" s="35"/>
      <c r="K282" s="35"/>
      <c r="L282" s="35"/>
    </row>
    <row r="283" spans="2:12" ht="15.75" customHeight="1">
      <c r="B283" s="73"/>
      <c r="C283" s="45"/>
      <c r="D283" s="43" t="s">
        <v>102</v>
      </c>
      <c r="E283" s="27" t="s">
        <v>64</v>
      </c>
      <c r="F283" s="288">
        <v>1000</v>
      </c>
      <c r="G283" s="386"/>
      <c r="H283" s="312">
        <f t="shared" si="17"/>
        <v>1000</v>
      </c>
      <c r="I283" s="320"/>
      <c r="J283" s="35"/>
      <c r="K283" s="35"/>
      <c r="L283" s="35"/>
    </row>
    <row r="284" spans="2:12" ht="15.75" customHeight="1">
      <c r="B284" s="73"/>
      <c r="C284" s="45"/>
      <c r="D284" s="51">
        <v>4610</v>
      </c>
      <c r="E284" s="27" t="s">
        <v>222</v>
      </c>
      <c r="F284" s="288">
        <v>1000</v>
      </c>
      <c r="G284" s="386"/>
      <c r="H284" s="312">
        <f t="shared" si="17"/>
        <v>1000</v>
      </c>
      <c r="I284" s="320"/>
      <c r="J284" s="35"/>
      <c r="K284" s="35"/>
      <c r="L284" s="35"/>
    </row>
    <row r="285" spans="2:12" ht="15.75" customHeight="1">
      <c r="B285" s="71"/>
      <c r="C285" s="42"/>
      <c r="D285" s="51">
        <v>4700</v>
      </c>
      <c r="E285" s="27" t="s">
        <v>110</v>
      </c>
      <c r="F285" s="286">
        <v>13500</v>
      </c>
      <c r="G285" s="386"/>
      <c r="H285" s="312">
        <f t="shared" si="17"/>
        <v>13500</v>
      </c>
      <c r="I285" s="368"/>
      <c r="J285" s="35"/>
      <c r="K285" s="35"/>
      <c r="L285" s="35"/>
    </row>
    <row r="286" spans="2:12" ht="15.75" customHeight="1">
      <c r="B286" s="71"/>
      <c r="C286" s="152" t="s">
        <v>202</v>
      </c>
      <c r="D286" s="151"/>
      <c r="E286" s="121" t="s">
        <v>42</v>
      </c>
      <c r="F286" s="287">
        <f>F287</f>
        <v>1300</v>
      </c>
      <c r="G286" s="287">
        <f>G287</f>
        <v>0</v>
      </c>
      <c r="H286" s="287">
        <f>H287</f>
        <v>1300</v>
      </c>
      <c r="I286" s="320"/>
      <c r="J286" s="35"/>
      <c r="K286" s="35"/>
      <c r="L286" s="35"/>
    </row>
    <row r="287" spans="2:12" ht="50.25" customHeight="1" thickBot="1">
      <c r="B287" s="336"/>
      <c r="C287" s="337"/>
      <c r="D287" s="338" t="s">
        <v>227</v>
      </c>
      <c r="E287" s="175" t="s">
        <v>228</v>
      </c>
      <c r="F287" s="339">
        <v>1300</v>
      </c>
      <c r="G287" s="363"/>
      <c r="H287" s="324">
        <f>F287+G287</f>
        <v>1300</v>
      </c>
      <c r="I287" s="368"/>
      <c r="J287" s="35"/>
      <c r="K287" s="35"/>
      <c r="L287" s="35"/>
    </row>
    <row r="288" spans="2:12" ht="19.5" customHeight="1" thickBot="1">
      <c r="B288" s="140" t="s">
        <v>51</v>
      </c>
      <c r="C288" s="136"/>
      <c r="D288" s="136"/>
      <c r="E288" s="129" t="s">
        <v>39</v>
      </c>
      <c r="F288" s="290">
        <f>F289+F291+F293+F295+F299+F303+F317+F334+F337+F341+F345+F347+F366+F370</f>
        <v>10353024</v>
      </c>
      <c r="G288" s="290">
        <f>G289+G291+G293+G295+G299+G303+G317+G334+G337+G341+G345+G347+G366+G370</f>
        <v>-61030</v>
      </c>
      <c r="H288" s="290">
        <f>H289+H291+H293+H295+H299+H303+H317+H334+H337+H341+H345+H347+H366+H370</f>
        <v>10291994</v>
      </c>
      <c r="I288" s="315"/>
      <c r="J288" s="35"/>
      <c r="K288" s="35"/>
      <c r="L288" s="35"/>
    </row>
    <row r="289" spans="2:12" ht="18" customHeight="1">
      <c r="B289" s="163"/>
      <c r="C289" s="340" t="s">
        <v>272</v>
      </c>
      <c r="D289" s="341"/>
      <c r="E289" s="342" t="s">
        <v>273</v>
      </c>
      <c r="F289" s="303">
        <f>F290</f>
        <v>8000</v>
      </c>
      <c r="G289" s="303">
        <f>G290</f>
        <v>0</v>
      </c>
      <c r="H289" s="303">
        <f>H290</f>
        <v>8000</v>
      </c>
      <c r="I289" s="322"/>
      <c r="J289" s="35"/>
      <c r="K289" s="35"/>
      <c r="L289" s="35"/>
    </row>
    <row r="290" spans="2:12" ht="24">
      <c r="B290" s="164"/>
      <c r="C290" s="165"/>
      <c r="D290" s="51">
        <v>4330</v>
      </c>
      <c r="E290" s="27" t="s">
        <v>136</v>
      </c>
      <c r="F290" s="301">
        <v>8000</v>
      </c>
      <c r="G290" s="361"/>
      <c r="H290" s="312">
        <f>F290+G290</f>
        <v>8000</v>
      </c>
      <c r="I290" s="368"/>
      <c r="J290" s="35"/>
      <c r="K290" s="35"/>
      <c r="L290" s="35"/>
    </row>
    <row r="291" spans="2:12" ht="15.75" customHeight="1">
      <c r="B291" s="191"/>
      <c r="C291" s="149" t="s">
        <v>238</v>
      </c>
      <c r="D291" s="192"/>
      <c r="E291" s="112" t="s">
        <v>239</v>
      </c>
      <c r="F291" s="304">
        <f>F292</f>
        <v>95000</v>
      </c>
      <c r="G291" s="304">
        <f>G292</f>
        <v>-30000</v>
      </c>
      <c r="H291" s="304">
        <f>H292</f>
        <v>65000</v>
      </c>
      <c r="I291" s="320"/>
      <c r="J291" s="35"/>
      <c r="K291" s="35"/>
      <c r="L291" s="35"/>
    </row>
    <row r="292" spans="2:12" ht="24">
      <c r="B292" s="164"/>
      <c r="C292" s="165"/>
      <c r="D292" s="51">
        <v>4330</v>
      </c>
      <c r="E292" s="27" t="s">
        <v>136</v>
      </c>
      <c r="F292" s="301">
        <v>95000</v>
      </c>
      <c r="G292" s="361">
        <v>-30000</v>
      </c>
      <c r="H292" s="312">
        <f>F292+G292</f>
        <v>65000</v>
      </c>
      <c r="I292" s="368" t="s">
        <v>432</v>
      </c>
      <c r="J292" s="35"/>
      <c r="K292" s="35"/>
      <c r="L292" s="35"/>
    </row>
    <row r="293" spans="2:12" ht="15.75" customHeight="1">
      <c r="B293" s="106"/>
      <c r="C293" s="149" t="s">
        <v>229</v>
      </c>
      <c r="D293" s="149"/>
      <c r="E293" s="112" t="s">
        <v>233</v>
      </c>
      <c r="F293" s="304">
        <f>F294</f>
        <v>19000</v>
      </c>
      <c r="G293" s="304">
        <f>G294</f>
        <v>0</v>
      </c>
      <c r="H293" s="304">
        <f>H294</f>
        <v>19000</v>
      </c>
      <c r="I293" s="320"/>
      <c r="J293" s="35"/>
      <c r="K293" s="35"/>
      <c r="L293" s="35"/>
    </row>
    <row r="294" spans="2:12" ht="26.25" customHeight="1">
      <c r="B294" s="187"/>
      <c r="C294" s="176"/>
      <c r="D294" s="51">
        <v>4330</v>
      </c>
      <c r="E294" s="27" t="s">
        <v>136</v>
      </c>
      <c r="F294" s="301">
        <v>19000</v>
      </c>
      <c r="G294" s="361"/>
      <c r="H294" s="312">
        <f>F294+G294</f>
        <v>19000</v>
      </c>
      <c r="I294" s="368"/>
      <c r="J294" s="35"/>
      <c r="K294" s="35"/>
      <c r="L294" s="35"/>
    </row>
    <row r="295" spans="2:12" ht="27" customHeight="1">
      <c r="B295" s="187"/>
      <c r="C295" s="152" t="s">
        <v>200</v>
      </c>
      <c r="D295" s="355"/>
      <c r="E295" s="121" t="s">
        <v>201</v>
      </c>
      <c r="F295" s="356">
        <f>SUM(F296:F298)</f>
        <v>1800</v>
      </c>
      <c r="G295" s="356">
        <f>SUM(G296:G298)</f>
        <v>0</v>
      </c>
      <c r="H295" s="356">
        <f>SUM(H296:H298)</f>
        <v>1800</v>
      </c>
      <c r="I295" s="320"/>
      <c r="J295" s="35"/>
      <c r="K295" s="35"/>
      <c r="L295" s="35"/>
    </row>
    <row r="296" spans="2:12" ht="15.75" customHeight="1">
      <c r="B296" s="106"/>
      <c r="C296" s="107"/>
      <c r="D296" s="43" t="s">
        <v>82</v>
      </c>
      <c r="E296" s="27" t="s">
        <v>57</v>
      </c>
      <c r="F296" s="305">
        <v>1000</v>
      </c>
      <c r="G296" s="28"/>
      <c r="H296" s="312">
        <f>F296+G296</f>
        <v>1000</v>
      </c>
      <c r="I296" s="320"/>
      <c r="J296" s="35"/>
      <c r="K296" s="35"/>
      <c r="L296" s="35"/>
    </row>
    <row r="297" spans="2:12" ht="15.75" customHeight="1">
      <c r="B297" s="187"/>
      <c r="C297" s="176"/>
      <c r="D297" s="43" t="s">
        <v>102</v>
      </c>
      <c r="E297" s="27" t="s">
        <v>64</v>
      </c>
      <c r="F297" s="301">
        <v>300</v>
      </c>
      <c r="G297" s="28"/>
      <c r="H297" s="312">
        <f>F297+G297</f>
        <v>300</v>
      </c>
      <c r="I297" s="320"/>
      <c r="J297" s="35"/>
      <c r="K297" s="35"/>
      <c r="L297" s="35"/>
    </row>
    <row r="298" spans="2:12" ht="15.75" customHeight="1">
      <c r="B298" s="187"/>
      <c r="C298" s="176"/>
      <c r="D298" s="51">
        <v>4700</v>
      </c>
      <c r="E298" s="27" t="s">
        <v>110</v>
      </c>
      <c r="F298" s="301">
        <v>500</v>
      </c>
      <c r="G298" s="361"/>
      <c r="H298" s="312">
        <f>F298+G298</f>
        <v>500</v>
      </c>
      <c r="I298" s="368"/>
      <c r="J298" s="35"/>
      <c r="K298" s="35"/>
      <c r="L298" s="35"/>
    </row>
    <row r="299" spans="2:12" ht="15.75" customHeight="1">
      <c r="B299" s="106"/>
      <c r="C299" s="149" t="s">
        <v>230</v>
      </c>
      <c r="D299" s="109"/>
      <c r="E299" s="126" t="s">
        <v>232</v>
      </c>
      <c r="F299" s="304">
        <f>SUM(F300:F302)</f>
        <v>36475</v>
      </c>
      <c r="G299" s="304">
        <f>SUM(G300:G302)</f>
        <v>-5000</v>
      </c>
      <c r="H299" s="304">
        <f>SUM(H300:H302)</f>
        <v>31475</v>
      </c>
      <c r="I299" s="320"/>
      <c r="J299" s="35"/>
      <c r="K299" s="35"/>
      <c r="L299" s="35"/>
    </row>
    <row r="300" spans="2:12" ht="15.75" customHeight="1">
      <c r="B300" s="106"/>
      <c r="C300" s="107"/>
      <c r="D300" s="43" t="s">
        <v>97</v>
      </c>
      <c r="E300" s="27" t="s">
        <v>98</v>
      </c>
      <c r="F300" s="305">
        <v>4100</v>
      </c>
      <c r="G300" s="361">
        <v>50</v>
      </c>
      <c r="H300" s="312">
        <f>F300+G300</f>
        <v>4150</v>
      </c>
      <c r="I300" s="368" t="s">
        <v>432</v>
      </c>
      <c r="J300" s="35"/>
      <c r="K300" s="35"/>
      <c r="L300" s="35"/>
    </row>
    <row r="301" spans="2:12" ht="15.75" customHeight="1">
      <c r="B301" s="106"/>
      <c r="C301" s="107"/>
      <c r="D301" s="42" t="s">
        <v>99</v>
      </c>
      <c r="E301" s="27" t="s">
        <v>100</v>
      </c>
      <c r="F301" s="305">
        <v>700</v>
      </c>
      <c r="G301" s="361">
        <v>-50</v>
      </c>
      <c r="H301" s="312">
        <f>F301+G301</f>
        <v>650</v>
      </c>
      <c r="I301" s="368" t="s">
        <v>432</v>
      </c>
      <c r="J301" s="35"/>
      <c r="K301" s="35"/>
      <c r="L301" s="35"/>
    </row>
    <row r="302" spans="2:12" ht="15.75" customHeight="1">
      <c r="B302" s="106"/>
      <c r="C302" s="107"/>
      <c r="D302" s="42">
        <v>4170</v>
      </c>
      <c r="E302" s="27" t="s">
        <v>60</v>
      </c>
      <c r="F302" s="305">
        <v>31675</v>
      </c>
      <c r="G302" s="361">
        <v>-5000</v>
      </c>
      <c r="H302" s="312">
        <f>F302+G302</f>
        <v>26675</v>
      </c>
      <c r="I302" s="368" t="s">
        <v>432</v>
      </c>
      <c r="J302" s="35"/>
      <c r="K302" s="35"/>
      <c r="L302" s="35"/>
    </row>
    <row r="303" spans="2:12" ht="15.75" customHeight="1">
      <c r="B303" s="106"/>
      <c r="C303" s="124" t="s">
        <v>348</v>
      </c>
      <c r="D303" s="185"/>
      <c r="E303" s="199" t="s">
        <v>351</v>
      </c>
      <c r="F303" s="304">
        <f>SUM(F304:F316)</f>
        <v>5405218</v>
      </c>
      <c r="G303" s="304">
        <f>SUM(G304:G316)</f>
        <v>0</v>
      </c>
      <c r="H303" s="304">
        <f>SUM(H304:H316)</f>
        <v>5405218</v>
      </c>
      <c r="I303" s="320"/>
      <c r="J303" s="35"/>
      <c r="K303" s="35"/>
      <c r="L303" s="35"/>
    </row>
    <row r="304" spans="2:12" ht="15.75" customHeight="1">
      <c r="B304" s="106"/>
      <c r="C304" s="124"/>
      <c r="D304" s="42" t="s">
        <v>134</v>
      </c>
      <c r="E304" s="27" t="s">
        <v>323</v>
      </c>
      <c r="F304" s="305">
        <v>5311165</v>
      </c>
      <c r="G304" s="371"/>
      <c r="H304" s="312">
        <f aca="true" t="shared" si="18" ref="H304:H316">F304+G304</f>
        <v>5311165</v>
      </c>
      <c r="I304" s="368"/>
      <c r="J304" s="35"/>
      <c r="K304" s="35"/>
      <c r="L304" s="35"/>
    </row>
    <row r="305" spans="2:12" ht="15.75" customHeight="1">
      <c r="B305" s="187"/>
      <c r="C305" s="152"/>
      <c r="D305" s="42" t="s">
        <v>95</v>
      </c>
      <c r="E305" s="27" t="s">
        <v>324</v>
      </c>
      <c r="F305" s="301">
        <v>26500</v>
      </c>
      <c r="G305" s="365"/>
      <c r="H305" s="312">
        <f t="shared" si="18"/>
        <v>26500</v>
      </c>
      <c r="I305" s="368"/>
      <c r="J305" s="35"/>
      <c r="K305" s="35"/>
      <c r="L305" s="35"/>
    </row>
    <row r="306" spans="2:12" ht="15.75" customHeight="1">
      <c r="B306" s="187"/>
      <c r="C306" s="152"/>
      <c r="D306" s="42" t="s">
        <v>97</v>
      </c>
      <c r="E306" s="27" t="s">
        <v>326</v>
      </c>
      <c r="F306" s="301">
        <v>5000</v>
      </c>
      <c r="G306" s="365"/>
      <c r="H306" s="312">
        <f t="shared" si="18"/>
        <v>5000</v>
      </c>
      <c r="I306" s="368"/>
      <c r="J306" s="35"/>
      <c r="K306" s="35"/>
      <c r="L306" s="35"/>
    </row>
    <row r="307" spans="2:12" ht="15.75" customHeight="1">
      <c r="B307" s="106"/>
      <c r="C307" s="124"/>
      <c r="D307" s="43" t="s">
        <v>99</v>
      </c>
      <c r="E307" s="27" t="s">
        <v>343</v>
      </c>
      <c r="F307" s="305">
        <v>700</v>
      </c>
      <c r="G307" s="240"/>
      <c r="H307" s="312">
        <f t="shared" si="18"/>
        <v>700</v>
      </c>
      <c r="I307" s="368"/>
      <c r="J307" s="35"/>
      <c r="K307" s="35"/>
      <c r="L307" s="35"/>
    </row>
    <row r="308" spans="2:12" ht="15.75" customHeight="1">
      <c r="B308" s="106"/>
      <c r="C308" s="124"/>
      <c r="D308" s="42" t="s">
        <v>82</v>
      </c>
      <c r="E308" s="27" t="s">
        <v>328</v>
      </c>
      <c r="F308" s="305">
        <v>16000</v>
      </c>
      <c r="G308" s="240"/>
      <c r="H308" s="312">
        <f t="shared" si="18"/>
        <v>16000</v>
      </c>
      <c r="I308" s="368"/>
      <c r="J308" s="35"/>
      <c r="K308" s="35"/>
      <c r="L308" s="35"/>
    </row>
    <row r="309" spans="2:12" ht="15.75" customHeight="1">
      <c r="B309" s="106"/>
      <c r="C309" s="124"/>
      <c r="D309" s="43" t="s">
        <v>106</v>
      </c>
      <c r="E309" s="27" t="s">
        <v>329</v>
      </c>
      <c r="F309" s="305">
        <v>1000</v>
      </c>
      <c r="G309" s="240"/>
      <c r="H309" s="312">
        <f t="shared" si="18"/>
        <v>1000</v>
      </c>
      <c r="I309" s="368"/>
      <c r="J309" s="35"/>
      <c r="K309" s="35"/>
      <c r="L309" s="35"/>
    </row>
    <row r="310" spans="2:12" ht="15.75" customHeight="1">
      <c r="B310" s="106"/>
      <c r="C310" s="124"/>
      <c r="D310" s="43" t="s">
        <v>107</v>
      </c>
      <c r="E310" s="27" t="s">
        <v>330</v>
      </c>
      <c r="F310" s="305">
        <v>25489</v>
      </c>
      <c r="G310" s="240"/>
      <c r="H310" s="312">
        <f t="shared" si="18"/>
        <v>25489</v>
      </c>
      <c r="I310" s="368"/>
      <c r="J310" s="35"/>
      <c r="K310" s="35"/>
      <c r="L310" s="35"/>
    </row>
    <row r="311" spans="2:12" ht="15.75" customHeight="1">
      <c r="B311" s="106"/>
      <c r="C311" s="124"/>
      <c r="D311" s="42" t="s">
        <v>55</v>
      </c>
      <c r="E311" s="27" t="s">
        <v>332</v>
      </c>
      <c r="F311" s="305">
        <v>7000</v>
      </c>
      <c r="G311" s="240"/>
      <c r="H311" s="312">
        <f t="shared" si="18"/>
        <v>7000</v>
      </c>
      <c r="I311" s="368"/>
      <c r="J311" s="35"/>
      <c r="K311" s="35"/>
      <c r="L311" s="35"/>
    </row>
    <row r="312" spans="2:12" ht="15.75" customHeight="1">
      <c r="B312" s="187"/>
      <c r="C312" s="152"/>
      <c r="D312" s="51">
        <v>4360</v>
      </c>
      <c r="E312" s="27" t="s">
        <v>344</v>
      </c>
      <c r="F312" s="301">
        <v>1500</v>
      </c>
      <c r="G312" s="365"/>
      <c r="H312" s="312">
        <f t="shared" si="18"/>
        <v>1500</v>
      </c>
      <c r="I312" s="368"/>
      <c r="J312" s="35"/>
      <c r="K312" s="35"/>
      <c r="L312" s="35"/>
    </row>
    <row r="313" spans="2:12" ht="24">
      <c r="B313" s="106"/>
      <c r="C313" s="124"/>
      <c r="D313" s="51">
        <v>4400</v>
      </c>
      <c r="E313" s="84" t="s">
        <v>333</v>
      </c>
      <c r="F313" s="305">
        <v>1000</v>
      </c>
      <c r="G313" s="240"/>
      <c r="H313" s="312">
        <f t="shared" si="18"/>
        <v>1000</v>
      </c>
      <c r="I313" s="368"/>
      <c r="J313" s="35"/>
      <c r="K313" s="35"/>
      <c r="L313" s="35"/>
    </row>
    <row r="314" spans="2:12" ht="15.75" customHeight="1">
      <c r="B314" s="106"/>
      <c r="C314" s="107"/>
      <c r="D314" s="42" t="s">
        <v>108</v>
      </c>
      <c r="E314" s="27" t="s">
        <v>336</v>
      </c>
      <c r="F314" s="305">
        <v>1097</v>
      </c>
      <c r="G314" s="240"/>
      <c r="H314" s="312">
        <f t="shared" si="18"/>
        <v>1097</v>
      </c>
      <c r="I314" s="368"/>
      <c r="J314" s="35"/>
      <c r="K314" s="35"/>
      <c r="L314" s="35"/>
    </row>
    <row r="315" spans="2:12" ht="15.75" customHeight="1">
      <c r="B315" s="106"/>
      <c r="C315" s="107"/>
      <c r="D315" s="51">
        <v>4700</v>
      </c>
      <c r="E315" s="27" t="s">
        <v>337</v>
      </c>
      <c r="F315" s="305">
        <v>1300</v>
      </c>
      <c r="G315" s="240"/>
      <c r="H315" s="312">
        <f t="shared" si="18"/>
        <v>1300</v>
      </c>
      <c r="I315" s="368"/>
      <c r="J315" s="35"/>
      <c r="K315" s="35"/>
      <c r="L315" s="35"/>
    </row>
    <row r="316" spans="2:12" ht="15.75" customHeight="1">
      <c r="B316" s="106"/>
      <c r="C316" s="107"/>
      <c r="D316" s="109">
        <v>6060</v>
      </c>
      <c r="E316" s="369" t="s">
        <v>339</v>
      </c>
      <c r="F316" s="305">
        <v>7467</v>
      </c>
      <c r="G316" s="240"/>
      <c r="H316" s="312">
        <f t="shared" si="18"/>
        <v>7467</v>
      </c>
      <c r="I316" s="368"/>
      <c r="J316" s="35"/>
      <c r="K316" s="35"/>
      <c r="L316" s="35"/>
    </row>
    <row r="317" spans="2:12" ht="43.5" customHeight="1">
      <c r="B317" s="70"/>
      <c r="C317" s="124" t="s">
        <v>52</v>
      </c>
      <c r="D317" s="160"/>
      <c r="E317" s="116" t="s">
        <v>216</v>
      </c>
      <c r="F317" s="291">
        <f>SUM(F318:F333)</f>
        <v>3345000</v>
      </c>
      <c r="G317" s="291">
        <f>SUM(G318:G333)</f>
        <v>0</v>
      </c>
      <c r="H317" s="291">
        <f>SUM(H318:H333)</f>
        <v>3345000</v>
      </c>
      <c r="I317" s="320"/>
      <c r="J317" s="35"/>
      <c r="K317" s="35"/>
      <c r="L317" s="35"/>
    </row>
    <row r="318" spans="2:12" ht="15" customHeight="1">
      <c r="B318" s="70"/>
      <c r="C318" s="124"/>
      <c r="D318" s="43" t="s">
        <v>58</v>
      </c>
      <c r="E318" s="27" t="s">
        <v>322</v>
      </c>
      <c r="F318" s="297">
        <v>460</v>
      </c>
      <c r="G318" s="28"/>
      <c r="H318" s="312">
        <f aca="true" t="shared" si="19" ref="H318:H333">F318+G318</f>
        <v>460</v>
      </c>
      <c r="I318" s="320"/>
      <c r="J318" s="35"/>
      <c r="K318" s="35"/>
      <c r="L318" s="35"/>
    </row>
    <row r="319" spans="2:12" ht="15.75" customHeight="1">
      <c r="B319" s="71"/>
      <c r="C319" s="42"/>
      <c r="D319" s="42" t="s">
        <v>134</v>
      </c>
      <c r="E319" s="27" t="s">
        <v>323</v>
      </c>
      <c r="F319" s="286">
        <v>3081390</v>
      </c>
      <c r="G319" s="361"/>
      <c r="H319" s="312">
        <f t="shared" si="19"/>
        <v>3081390</v>
      </c>
      <c r="I319" s="368"/>
      <c r="J319" s="35"/>
      <c r="K319" s="35"/>
      <c r="L319" s="35"/>
    </row>
    <row r="320" spans="2:12" ht="15.75" customHeight="1">
      <c r="B320" s="71"/>
      <c r="C320" s="42"/>
      <c r="D320" s="42" t="s">
        <v>95</v>
      </c>
      <c r="E320" s="27" t="s">
        <v>324</v>
      </c>
      <c r="F320" s="286">
        <v>65900</v>
      </c>
      <c r="G320" s="386"/>
      <c r="H320" s="312">
        <f t="shared" si="19"/>
        <v>65900</v>
      </c>
      <c r="I320" s="320"/>
      <c r="J320" s="35"/>
      <c r="K320" s="35"/>
      <c r="L320" s="35"/>
    </row>
    <row r="321" spans="2:12" ht="15.75" customHeight="1">
      <c r="B321" s="71"/>
      <c r="C321" s="42"/>
      <c r="D321" s="43" t="s">
        <v>105</v>
      </c>
      <c r="E321" s="27" t="s">
        <v>325</v>
      </c>
      <c r="F321" s="286">
        <v>3900</v>
      </c>
      <c r="G321" s="386"/>
      <c r="H321" s="312">
        <f t="shared" si="19"/>
        <v>3900</v>
      </c>
      <c r="I321" s="320"/>
      <c r="J321" s="35"/>
      <c r="K321" s="35"/>
      <c r="L321" s="35"/>
    </row>
    <row r="322" spans="2:12" ht="15.75" customHeight="1">
      <c r="B322" s="71"/>
      <c r="C322" s="42"/>
      <c r="D322" s="42" t="s">
        <v>97</v>
      </c>
      <c r="E322" s="27" t="s">
        <v>326</v>
      </c>
      <c r="F322" s="286">
        <v>166250</v>
      </c>
      <c r="G322" s="386"/>
      <c r="H322" s="312">
        <f t="shared" si="19"/>
        <v>166250</v>
      </c>
      <c r="I322" s="368"/>
      <c r="J322" s="35"/>
      <c r="K322" s="35"/>
      <c r="L322" s="35"/>
    </row>
    <row r="323" spans="2:12" ht="15.75" customHeight="1">
      <c r="B323" s="71"/>
      <c r="C323" s="42"/>
      <c r="D323" s="42">
        <v>4170</v>
      </c>
      <c r="E323" s="27" t="s">
        <v>327</v>
      </c>
      <c r="F323" s="286">
        <v>1000</v>
      </c>
      <c r="G323" s="386"/>
      <c r="H323" s="312">
        <f t="shared" si="19"/>
        <v>1000</v>
      </c>
      <c r="I323" s="320"/>
      <c r="J323" s="35"/>
      <c r="K323" s="35"/>
      <c r="L323" s="35"/>
    </row>
    <row r="324" spans="2:12" ht="15.75" customHeight="1">
      <c r="B324" s="71"/>
      <c r="C324" s="42"/>
      <c r="D324" s="42" t="s">
        <v>82</v>
      </c>
      <c r="E324" s="27" t="s">
        <v>328</v>
      </c>
      <c r="F324" s="286">
        <v>3200</v>
      </c>
      <c r="G324" s="386"/>
      <c r="H324" s="312">
        <f t="shared" si="19"/>
        <v>3200</v>
      </c>
      <c r="I324" s="368"/>
      <c r="J324" s="35"/>
      <c r="K324" s="35"/>
      <c r="L324" s="35"/>
    </row>
    <row r="325" spans="2:12" ht="15.75" customHeight="1">
      <c r="B325" s="71"/>
      <c r="C325" s="42"/>
      <c r="D325" s="43" t="s">
        <v>106</v>
      </c>
      <c r="E325" s="27" t="s">
        <v>329</v>
      </c>
      <c r="F325" s="286">
        <v>700</v>
      </c>
      <c r="G325" s="386"/>
      <c r="H325" s="312">
        <f t="shared" si="19"/>
        <v>700</v>
      </c>
      <c r="I325" s="320"/>
      <c r="J325" s="35"/>
      <c r="K325" s="35"/>
      <c r="L325" s="35"/>
    </row>
    <row r="326" spans="2:12" ht="15.75" customHeight="1">
      <c r="B326" s="71"/>
      <c r="C326" s="42"/>
      <c r="D326" s="43" t="s">
        <v>107</v>
      </c>
      <c r="E326" s="27" t="s">
        <v>330</v>
      </c>
      <c r="F326" s="286">
        <v>9000</v>
      </c>
      <c r="G326" s="386"/>
      <c r="H326" s="312">
        <f t="shared" si="19"/>
        <v>9000</v>
      </c>
      <c r="I326" s="368"/>
      <c r="J326" s="35"/>
      <c r="K326" s="35"/>
      <c r="L326" s="35"/>
    </row>
    <row r="327" spans="2:12" ht="15.75" customHeight="1">
      <c r="B327" s="71"/>
      <c r="C327" s="42"/>
      <c r="D327" s="42" t="s">
        <v>135</v>
      </c>
      <c r="E327" s="27" t="s">
        <v>331</v>
      </c>
      <c r="F327" s="286">
        <v>200</v>
      </c>
      <c r="G327" s="386"/>
      <c r="H327" s="312">
        <f t="shared" si="19"/>
        <v>200</v>
      </c>
      <c r="I327" s="320"/>
      <c r="J327" s="35"/>
      <c r="K327" s="35"/>
      <c r="L327" s="35"/>
    </row>
    <row r="328" spans="2:12" ht="15.75" customHeight="1">
      <c r="B328" s="71"/>
      <c r="C328" s="42"/>
      <c r="D328" s="42" t="s">
        <v>55</v>
      </c>
      <c r="E328" s="27" t="s">
        <v>332</v>
      </c>
      <c r="F328" s="286">
        <v>8000</v>
      </c>
      <c r="G328" s="386"/>
      <c r="H328" s="312">
        <f t="shared" si="19"/>
        <v>8000</v>
      </c>
      <c r="I328" s="368"/>
      <c r="J328" s="35"/>
      <c r="K328" s="35"/>
      <c r="L328" s="35"/>
    </row>
    <row r="329" spans="2:12" ht="24">
      <c r="B329" s="71"/>
      <c r="C329" s="42"/>
      <c r="D329" s="51">
        <v>4400</v>
      </c>
      <c r="E329" s="84" t="s">
        <v>333</v>
      </c>
      <c r="F329" s="286">
        <v>1600</v>
      </c>
      <c r="G329" s="386"/>
      <c r="H329" s="312">
        <f t="shared" si="19"/>
        <v>1600</v>
      </c>
      <c r="I329" s="320"/>
      <c r="J329" s="35"/>
      <c r="K329" s="35"/>
      <c r="L329" s="35"/>
    </row>
    <row r="330" spans="2:12" ht="15.75" customHeight="1">
      <c r="B330" s="71"/>
      <c r="C330" s="42"/>
      <c r="D330" s="42" t="s">
        <v>102</v>
      </c>
      <c r="E330" s="27" t="s">
        <v>334</v>
      </c>
      <c r="F330" s="286">
        <v>500</v>
      </c>
      <c r="G330" s="386"/>
      <c r="H330" s="312">
        <f t="shared" si="19"/>
        <v>500</v>
      </c>
      <c r="I330" s="320"/>
      <c r="J330" s="35"/>
      <c r="K330" s="35"/>
      <c r="L330" s="35"/>
    </row>
    <row r="331" spans="2:12" ht="15.75" customHeight="1">
      <c r="B331" s="71"/>
      <c r="C331" s="42"/>
      <c r="D331" s="42">
        <v>4430</v>
      </c>
      <c r="E331" s="27" t="s">
        <v>335</v>
      </c>
      <c r="F331" s="286">
        <v>150</v>
      </c>
      <c r="G331" s="307"/>
      <c r="H331" s="312">
        <f t="shared" si="19"/>
        <v>150</v>
      </c>
      <c r="I331" s="320"/>
      <c r="J331" s="35"/>
      <c r="K331" s="35"/>
      <c r="L331" s="35"/>
    </row>
    <row r="332" spans="2:12" ht="15.75" customHeight="1">
      <c r="B332" s="71"/>
      <c r="C332" s="42"/>
      <c r="D332" s="42" t="s">
        <v>108</v>
      </c>
      <c r="E332" s="27" t="s">
        <v>336</v>
      </c>
      <c r="F332" s="286">
        <v>1250</v>
      </c>
      <c r="G332" s="307"/>
      <c r="H332" s="312">
        <f t="shared" si="19"/>
        <v>1250</v>
      </c>
      <c r="I332" s="320"/>
      <c r="J332" s="35"/>
      <c r="K332" s="35"/>
      <c r="L332" s="35"/>
    </row>
    <row r="333" spans="2:12" ht="15.75" customHeight="1">
      <c r="B333" s="71"/>
      <c r="C333" s="42"/>
      <c r="D333" s="51">
        <v>4700</v>
      </c>
      <c r="E333" s="27" t="s">
        <v>337</v>
      </c>
      <c r="F333" s="286">
        <v>1500</v>
      </c>
      <c r="G333" s="361"/>
      <c r="H333" s="312">
        <f t="shared" si="19"/>
        <v>1500</v>
      </c>
      <c r="I333" s="368"/>
      <c r="J333" s="35"/>
      <c r="K333" s="35"/>
      <c r="L333" s="35"/>
    </row>
    <row r="334" spans="2:12" ht="64.5" customHeight="1">
      <c r="B334" s="72"/>
      <c r="C334" s="152" t="s">
        <v>53</v>
      </c>
      <c r="D334" s="151"/>
      <c r="E334" s="117" t="s">
        <v>217</v>
      </c>
      <c r="F334" s="287">
        <f>F335+F336</f>
        <v>33000</v>
      </c>
      <c r="G334" s="287">
        <f>G335+G336</f>
        <v>-4000</v>
      </c>
      <c r="H334" s="287">
        <f>H335+H336</f>
        <v>29000</v>
      </c>
      <c r="I334" s="320"/>
      <c r="J334" s="35"/>
      <c r="K334" s="35"/>
      <c r="L334" s="35"/>
    </row>
    <row r="335" spans="2:12" ht="15" customHeight="1">
      <c r="B335" s="72"/>
      <c r="C335" s="152"/>
      <c r="D335" s="42">
        <v>4130</v>
      </c>
      <c r="E335" s="27" t="s">
        <v>169</v>
      </c>
      <c r="F335" s="286">
        <v>17000</v>
      </c>
      <c r="G335" s="286">
        <v>-4000</v>
      </c>
      <c r="H335" s="312">
        <f>F335+G335</f>
        <v>13000</v>
      </c>
      <c r="I335" s="368" t="s">
        <v>432</v>
      </c>
      <c r="J335" s="35"/>
      <c r="K335" s="35"/>
      <c r="L335" s="35"/>
    </row>
    <row r="336" spans="2:12" ht="15" customHeight="1">
      <c r="B336" s="71"/>
      <c r="C336" s="42"/>
      <c r="D336" s="42">
        <v>4130</v>
      </c>
      <c r="E336" s="27" t="s">
        <v>338</v>
      </c>
      <c r="F336" s="286">
        <v>16000</v>
      </c>
      <c r="G336" s="361"/>
      <c r="H336" s="312">
        <f>F336+G336</f>
        <v>16000</v>
      </c>
      <c r="I336" s="368"/>
      <c r="J336" s="35"/>
      <c r="K336" s="35"/>
      <c r="L336" s="35"/>
    </row>
    <row r="337" spans="2:12" ht="25.5" customHeight="1">
      <c r="B337" s="72"/>
      <c r="C337" s="152" t="s">
        <v>54</v>
      </c>
      <c r="D337" s="151"/>
      <c r="E337" s="117" t="s">
        <v>40</v>
      </c>
      <c r="F337" s="287">
        <f>SUM(F338:F340)</f>
        <v>315442</v>
      </c>
      <c r="G337" s="287">
        <f>SUM(G338:G340)</f>
        <v>-20000</v>
      </c>
      <c r="H337" s="287">
        <f>SUM(H338:H340)</f>
        <v>295442</v>
      </c>
      <c r="I337" s="320"/>
      <c r="J337" s="35"/>
      <c r="K337" s="35"/>
      <c r="L337" s="35"/>
    </row>
    <row r="338" spans="2:12" ht="16.5" customHeight="1">
      <c r="B338" s="71"/>
      <c r="C338" s="42"/>
      <c r="D338" s="43" t="s">
        <v>134</v>
      </c>
      <c r="E338" s="84" t="s">
        <v>138</v>
      </c>
      <c r="F338" s="286">
        <v>302442</v>
      </c>
      <c r="G338" s="386">
        <v>-10000</v>
      </c>
      <c r="H338" s="312">
        <f>F338+G338</f>
        <v>292442</v>
      </c>
      <c r="I338" s="368" t="s">
        <v>432</v>
      </c>
      <c r="J338" s="35"/>
      <c r="K338" s="35"/>
      <c r="L338" s="35"/>
    </row>
    <row r="339" spans="2:12" ht="15" customHeight="1">
      <c r="B339" s="71"/>
      <c r="C339" s="42"/>
      <c r="D339" s="42" t="s">
        <v>97</v>
      </c>
      <c r="E339" s="27" t="s">
        <v>98</v>
      </c>
      <c r="F339" s="286">
        <v>3000</v>
      </c>
      <c r="G339" s="28"/>
      <c r="H339" s="312">
        <f>F339+G339</f>
        <v>3000</v>
      </c>
      <c r="I339" s="320"/>
      <c r="J339" s="35"/>
      <c r="K339" s="35"/>
      <c r="L339" s="35"/>
    </row>
    <row r="340" spans="2:12" ht="24">
      <c r="B340" s="71"/>
      <c r="C340" s="42"/>
      <c r="D340" s="51">
        <v>4330</v>
      </c>
      <c r="E340" s="27" t="s">
        <v>136</v>
      </c>
      <c r="F340" s="286">
        <v>10000</v>
      </c>
      <c r="G340" s="361">
        <v>-10000</v>
      </c>
      <c r="H340" s="312">
        <f>F340+G340</f>
        <v>0</v>
      </c>
      <c r="I340" s="368" t="s">
        <v>432</v>
      </c>
      <c r="J340" s="35"/>
      <c r="K340" s="35"/>
      <c r="L340" s="35"/>
    </row>
    <row r="341" spans="2:12" ht="15.75" customHeight="1">
      <c r="B341" s="72"/>
      <c r="C341" s="152" t="s">
        <v>137</v>
      </c>
      <c r="D341" s="151"/>
      <c r="E341" s="121" t="s">
        <v>188</v>
      </c>
      <c r="F341" s="287">
        <f>SUM(F342:F344)</f>
        <v>30700</v>
      </c>
      <c r="G341" s="287">
        <f>SUM(G342:G344)</f>
        <v>0</v>
      </c>
      <c r="H341" s="287">
        <f>SUM(H342:H344)</f>
        <v>30700</v>
      </c>
      <c r="I341" s="320"/>
      <c r="J341" s="35"/>
      <c r="K341" s="35"/>
      <c r="L341" s="35"/>
    </row>
    <row r="342" spans="2:12" ht="15.75" customHeight="1">
      <c r="B342" s="71"/>
      <c r="C342" s="42"/>
      <c r="D342" s="43" t="s">
        <v>134</v>
      </c>
      <c r="E342" s="27" t="s">
        <v>138</v>
      </c>
      <c r="F342" s="286">
        <v>29700</v>
      </c>
      <c r="G342" s="361"/>
      <c r="H342" s="312">
        <f>F342+G342</f>
        <v>29700</v>
      </c>
      <c r="I342" s="368"/>
      <c r="J342" s="35"/>
      <c r="K342" s="35"/>
      <c r="L342" s="35"/>
    </row>
    <row r="343" spans="2:12" ht="15.75" customHeight="1">
      <c r="B343" s="71"/>
      <c r="C343" s="42"/>
      <c r="D343" s="43" t="s">
        <v>134</v>
      </c>
      <c r="E343" s="27" t="s">
        <v>323</v>
      </c>
      <c r="F343" s="286">
        <v>960</v>
      </c>
      <c r="G343" s="361"/>
      <c r="H343" s="312">
        <f>F343+G343</f>
        <v>960</v>
      </c>
      <c r="I343" s="368"/>
      <c r="J343" s="35"/>
      <c r="K343" s="35"/>
      <c r="L343" s="35"/>
    </row>
    <row r="344" spans="2:12" ht="15.75" customHeight="1">
      <c r="B344" s="71"/>
      <c r="C344" s="42"/>
      <c r="D344" s="42" t="s">
        <v>82</v>
      </c>
      <c r="E344" s="27" t="s">
        <v>328</v>
      </c>
      <c r="F344" s="286">
        <v>40</v>
      </c>
      <c r="G344" s="365"/>
      <c r="H344" s="364">
        <f>F344+G344</f>
        <v>40</v>
      </c>
      <c r="I344" s="368"/>
      <c r="J344" s="35"/>
      <c r="K344" s="35"/>
      <c r="L344" s="35"/>
    </row>
    <row r="345" spans="2:12" ht="15.75" customHeight="1">
      <c r="B345" s="71"/>
      <c r="C345" s="152" t="s">
        <v>166</v>
      </c>
      <c r="D345" s="156"/>
      <c r="E345" s="121" t="s">
        <v>167</v>
      </c>
      <c r="F345" s="287">
        <f>F346</f>
        <v>188000</v>
      </c>
      <c r="G345" s="287">
        <f>G346</f>
        <v>0</v>
      </c>
      <c r="H345" s="287">
        <f>H346</f>
        <v>188000</v>
      </c>
      <c r="I345" s="320"/>
      <c r="J345" s="35"/>
      <c r="K345" s="35"/>
      <c r="L345" s="35"/>
    </row>
    <row r="346" spans="2:12" ht="15.75" customHeight="1">
      <c r="B346" s="71"/>
      <c r="C346" s="42"/>
      <c r="D346" s="43" t="s">
        <v>134</v>
      </c>
      <c r="E346" s="27" t="s">
        <v>138</v>
      </c>
      <c r="F346" s="286">
        <v>188000</v>
      </c>
      <c r="G346" s="361"/>
      <c r="H346" s="312">
        <f>F346+G346</f>
        <v>188000</v>
      </c>
      <c r="I346" s="368"/>
      <c r="J346" s="35"/>
      <c r="K346" s="35"/>
      <c r="L346" s="35"/>
    </row>
    <row r="347" spans="2:12" ht="15.75" customHeight="1">
      <c r="B347" s="72"/>
      <c r="C347" s="152" t="s">
        <v>139</v>
      </c>
      <c r="D347" s="151"/>
      <c r="E347" s="121" t="s">
        <v>41</v>
      </c>
      <c r="F347" s="287">
        <f>SUM(F348:F365)</f>
        <v>706381</v>
      </c>
      <c r="G347" s="287">
        <f>SUM(G348:G365)</f>
        <v>0</v>
      </c>
      <c r="H347" s="287">
        <f>SUM(H348:H365)</f>
        <v>706381</v>
      </c>
      <c r="I347" s="320"/>
      <c r="J347" s="35"/>
      <c r="K347" s="35"/>
      <c r="L347" s="35"/>
    </row>
    <row r="348" spans="2:12" ht="15.75" customHeight="1">
      <c r="B348" s="72"/>
      <c r="C348" s="152"/>
      <c r="D348" s="43" t="s">
        <v>58</v>
      </c>
      <c r="E348" s="27" t="s">
        <v>220</v>
      </c>
      <c r="F348" s="286">
        <v>800</v>
      </c>
      <c r="G348" s="361"/>
      <c r="H348" s="312">
        <f aca="true" t="shared" si="20" ref="H348:H365">F348+G348</f>
        <v>800</v>
      </c>
      <c r="I348" s="368"/>
      <c r="J348" s="35"/>
      <c r="K348" s="35"/>
      <c r="L348" s="35"/>
    </row>
    <row r="349" spans="2:12" ht="15.75" customHeight="1">
      <c r="B349" s="71"/>
      <c r="C349" s="42"/>
      <c r="D349" s="43" t="s">
        <v>95</v>
      </c>
      <c r="E349" s="27" t="s">
        <v>96</v>
      </c>
      <c r="F349" s="286">
        <v>439911</v>
      </c>
      <c r="G349" s="361">
        <v>3000</v>
      </c>
      <c r="H349" s="312">
        <f t="shared" si="20"/>
        <v>442911</v>
      </c>
      <c r="I349" s="368" t="s">
        <v>432</v>
      </c>
      <c r="J349" s="35"/>
      <c r="K349" s="35"/>
      <c r="L349" s="35"/>
    </row>
    <row r="350" spans="2:12" ht="15.75" customHeight="1">
      <c r="B350" s="71"/>
      <c r="C350" s="42"/>
      <c r="D350" s="43" t="s">
        <v>105</v>
      </c>
      <c r="E350" s="27" t="s">
        <v>59</v>
      </c>
      <c r="F350" s="286">
        <v>29700</v>
      </c>
      <c r="G350" s="361"/>
      <c r="H350" s="312">
        <f t="shared" si="20"/>
        <v>29700</v>
      </c>
      <c r="I350" s="368"/>
      <c r="J350" s="35"/>
      <c r="K350" s="35"/>
      <c r="L350" s="35"/>
    </row>
    <row r="351" spans="2:12" ht="15.75" customHeight="1">
      <c r="B351" s="71"/>
      <c r="C351" s="42"/>
      <c r="D351" s="43" t="s">
        <v>97</v>
      </c>
      <c r="E351" s="27" t="s">
        <v>98</v>
      </c>
      <c r="F351" s="286">
        <v>81500</v>
      </c>
      <c r="G351" s="361">
        <v>-3000</v>
      </c>
      <c r="H351" s="312">
        <f t="shared" si="20"/>
        <v>78500</v>
      </c>
      <c r="I351" s="368" t="s">
        <v>432</v>
      </c>
      <c r="J351" s="35"/>
      <c r="K351" s="35"/>
      <c r="L351" s="35"/>
    </row>
    <row r="352" spans="2:12" ht="15.75" customHeight="1">
      <c r="B352" s="71"/>
      <c r="C352" s="42"/>
      <c r="D352" s="43" t="s">
        <v>99</v>
      </c>
      <c r="E352" s="27" t="s">
        <v>100</v>
      </c>
      <c r="F352" s="286">
        <v>8600</v>
      </c>
      <c r="G352" s="361"/>
      <c r="H352" s="312">
        <f t="shared" si="20"/>
        <v>8600</v>
      </c>
      <c r="I352" s="368"/>
      <c r="J352" s="35"/>
      <c r="K352" s="35"/>
      <c r="L352" s="35"/>
    </row>
    <row r="353" spans="2:12" ht="15.75" customHeight="1">
      <c r="B353" s="71"/>
      <c r="C353" s="42"/>
      <c r="D353" s="42">
        <v>4170</v>
      </c>
      <c r="E353" s="27" t="s">
        <v>60</v>
      </c>
      <c r="F353" s="286">
        <v>2080</v>
      </c>
      <c r="G353" s="361"/>
      <c r="H353" s="312">
        <f t="shared" si="20"/>
        <v>2080</v>
      </c>
      <c r="I353" s="368"/>
      <c r="J353" s="35"/>
      <c r="K353" s="35"/>
      <c r="L353" s="35"/>
    </row>
    <row r="354" spans="2:12" ht="15.75" customHeight="1">
      <c r="B354" s="71"/>
      <c r="C354" s="42"/>
      <c r="D354" s="43" t="s">
        <v>82</v>
      </c>
      <c r="E354" s="27" t="s">
        <v>57</v>
      </c>
      <c r="F354" s="286">
        <v>28740</v>
      </c>
      <c r="G354" s="361"/>
      <c r="H354" s="312">
        <f t="shared" si="20"/>
        <v>28740</v>
      </c>
      <c r="I354" s="368"/>
      <c r="J354" s="35"/>
      <c r="K354" s="35"/>
      <c r="L354" s="35"/>
    </row>
    <row r="355" spans="2:12" ht="15.75" customHeight="1">
      <c r="B355" s="71"/>
      <c r="C355" s="42"/>
      <c r="D355" s="43" t="s">
        <v>106</v>
      </c>
      <c r="E355" s="27" t="s">
        <v>61</v>
      </c>
      <c r="F355" s="286">
        <v>14300</v>
      </c>
      <c r="G355" s="361"/>
      <c r="H355" s="312">
        <f t="shared" si="20"/>
        <v>14300</v>
      </c>
      <c r="I355" s="368"/>
      <c r="J355" s="35"/>
      <c r="K355" s="35"/>
      <c r="L355" s="35"/>
    </row>
    <row r="356" spans="2:12" ht="15.75" customHeight="1">
      <c r="B356" s="71"/>
      <c r="C356" s="42"/>
      <c r="D356" s="43" t="s">
        <v>107</v>
      </c>
      <c r="E356" s="27" t="s">
        <v>62</v>
      </c>
      <c r="F356" s="286">
        <v>9700</v>
      </c>
      <c r="G356" s="361"/>
      <c r="H356" s="312">
        <f t="shared" si="20"/>
        <v>9700</v>
      </c>
      <c r="I356" s="368"/>
      <c r="J356" s="35"/>
      <c r="K356" s="35"/>
      <c r="L356" s="35"/>
    </row>
    <row r="357" spans="2:12" ht="15.75" customHeight="1">
      <c r="B357" s="71"/>
      <c r="C357" s="42"/>
      <c r="D357" s="42" t="s">
        <v>135</v>
      </c>
      <c r="E357" s="27" t="s">
        <v>63</v>
      </c>
      <c r="F357" s="286">
        <v>1500</v>
      </c>
      <c r="G357" s="361"/>
      <c r="H357" s="312">
        <f t="shared" si="20"/>
        <v>1500</v>
      </c>
      <c r="I357" s="368"/>
      <c r="J357" s="35"/>
      <c r="K357" s="35"/>
      <c r="L357" s="35"/>
    </row>
    <row r="358" spans="2:12" ht="15.75" customHeight="1">
      <c r="B358" s="71"/>
      <c r="C358" s="42"/>
      <c r="D358" s="43" t="s">
        <v>55</v>
      </c>
      <c r="E358" s="27" t="s">
        <v>56</v>
      </c>
      <c r="F358" s="286">
        <v>30100</v>
      </c>
      <c r="G358" s="361"/>
      <c r="H358" s="312">
        <f t="shared" si="20"/>
        <v>30100</v>
      </c>
      <c r="I358" s="368"/>
      <c r="J358" s="35"/>
      <c r="K358" s="35"/>
      <c r="L358" s="35"/>
    </row>
    <row r="359" spans="2:12" ht="15.75" customHeight="1">
      <c r="B359" s="71"/>
      <c r="C359" s="42"/>
      <c r="D359" s="51">
        <v>4360</v>
      </c>
      <c r="E359" s="27" t="s">
        <v>276</v>
      </c>
      <c r="F359" s="286">
        <v>6500</v>
      </c>
      <c r="G359" s="361"/>
      <c r="H359" s="312">
        <f t="shared" si="20"/>
        <v>6500</v>
      </c>
      <c r="I359" s="368"/>
      <c r="J359" s="35"/>
      <c r="K359" s="35"/>
      <c r="L359" s="35"/>
    </row>
    <row r="360" spans="2:12" ht="24">
      <c r="B360" s="71"/>
      <c r="C360" s="42"/>
      <c r="D360" s="51">
        <v>4400</v>
      </c>
      <c r="E360" s="84" t="s">
        <v>224</v>
      </c>
      <c r="F360" s="286">
        <v>24000</v>
      </c>
      <c r="G360" s="361">
        <v>1000</v>
      </c>
      <c r="H360" s="312">
        <f t="shared" si="20"/>
        <v>25000</v>
      </c>
      <c r="I360" s="368" t="s">
        <v>432</v>
      </c>
      <c r="J360" s="35"/>
      <c r="K360" s="35"/>
      <c r="L360" s="35"/>
    </row>
    <row r="361" spans="2:12" ht="17.25" customHeight="1">
      <c r="B361" s="71"/>
      <c r="C361" s="42"/>
      <c r="D361" s="43" t="s">
        <v>102</v>
      </c>
      <c r="E361" s="27" t="s">
        <v>64</v>
      </c>
      <c r="F361" s="286">
        <v>1000</v>
      </c>
      <c r="G361" s="361"/>
      <c r="H361" s="312">
        <f t="shared" si="20"/>
        <v>1000</v>
      </c>
      <c r="I361" s="320"/>
      <c r="J361" s="35"/>
      <c r="K361" s="35"/>
      <c r="L361" s="35"/>
    </row>
    <row r="362" spans="2:12" ht="17.25" customHeight="1">
      <c r="B362" s="71"/>
      <c r="C362" s="42"/>
      <c r="D362" s="43" t="s">
        <v>87</v>
      </c>
      <c r="E362" s="27" t="s">
        <v>65</v>
      </c>
      <c r="F362" s="286">
        <v>1100</v>
      </c>
      <c r="G362" s="361"/>
      <c r="H362" s="312">
        <f t="shared" si="20"/>
        <v>1100</v>
      </c>
      <c r="I362" s="368"/>
      <c r="J362" s="35"/>
      <c r="K362" s="35"/>
      <c r="L362" s="35"/>
    </row>
    <row r="363" spans="2:12" ht="17.25" customHeight="1">
      <c r="B363" s="71"/>
      <c r="C363" s="42"/>
      <c r="D363" s="43" t="s">
        <v>108</v>
      </c>
      <c r="E363" s="27" t="s">
        <v>109</v>
      </c>
      <c r="F363" s="286">
        <v>8850</v>
      </c>
      <c r="G363" s="361"/>
      <c r="H363" s="312">
        <f t="shared" si="20"/>
        <v>8850</v>
      </c>
      <c r="I363" s="368"/>
      <c r="J363" s="35"/>
      <c r="K363" s="35"/>
      <c r="L363" s="35"/>
    </row>
    <row r="364" spans="2:12" ht="17.25" customHeight="1">
      <c r="B364" s="71"/>
      <c r="C364" s="42"/>
      <c r="D364" s="51">
        <v>4700</v>
      </c>
      <c r="E364" s="27" t="s">
        <v>110</v>
      </c>
      <c r="F364" s="286">
        <v>3000</v>
      </c>
      <c r="G364" s="361">
        <v>-1000</v>
      </c>
      <c r="H364" s="312">
        <f t="shared" si="20"/>
        <v>2000</v>
      </c>
      <c r="I364" s="368" t="s">
        <v>432</v>
      </c>
      <c r="J364" s="35"/>
      <c r="K364" s="35"/>
      <c r="L364" s="35"/>
    </row>
    <row r="365" spans="2:12" ht="17.25" customHeight="1">
      <c r="B365" s="71"/>
      <c r="C365" s="42"/>
      <c r="D365" s="51">
        <v>6060</v>
      </c>
      <c r="E365" s="27" t="s">
        <v>66</v>
      </c>
      <c r="F365" s="286">
        <v>15000</v>
      </c>
      <c r="G365" s="365"/>
      <c r="H365" s="364">
        <f t="shared" si="20"/>
        <v>15000</v>
      </c>
      <c r="I365" s="368"/>
      <c r="J365" s="35"/>
      <c r="K365" s="35"/>
      <c r="L365" s="35"/>
    </row>
    <row r="366" spans="2:12" ht="17.25" customHeight="1">
      <c r="B366" s="72"/>
      <c r="C366" s="152" t="s">
        <v>140</v>
      </c>
      <c r="D366" s="151"/>
      <c r="E366" s="121" t="s">
        <v>189</v>
      </c>
      <c r="F366" s="287">
        <f>SUM(F367:F369)</f>
        <v>51964</v>
      </c>
      <c r="G366" s="287">
        <f>SUM(G367:G369)</f>
        <v>0</v>
      </c>
      <c r="H366" s="287">
        <f>SUM(H367:H369)</f>
        <v>51964</v>
      </c>
      <c r="I366" s="320"/>
      <c r="J366" s="35"/>
      <c r="K366" s="35"/>
      <c r="L366" s="35"/>
    </row>
    <row r="367" spans="2:12" ht="17.25" customHeight="1">
      <c r="B367" s="71"/>
      <c r="C367" s="42"/>
      <c r="D367" s="43" t="s">
        <v>97</v>
      </c>
      <c r="E367" s="27" t="s">
        <v>98</v>
      </c>
      <c r="F367" s="286">
        <v>6850</v>
      </c>
      <c r="G367" s="361"/>
      <c r="H367" s="312">
        <f>F367+G367</f>
        <v>6850</v>
      </c>
      <c r="I367" s="368"/>
      <c r="J367" s="35"/>
      <c r="K367" s="35"/>
      <c r="L367" s="35"/>
    </row>
    <row r="368" spans="2:12" ht="17.25" customHeight="1">
      <c r="B368" s="71"/>
      <c r="C368" s="42"/>
      <c r="D368" s="42">
        <v>4170</v>
      </c>
      <c r="E368" s="27" t="s">
        <v>60</v>
      </c>
      <c r="F368" s="286">
        <v>39500</v>
      </c>
      <c r="G368" s="365"/>
      <c r="H368" s="312">
        <f>F368+G368</f>
        <v>39500</v>
      </c>
      <c r="I368" s="368"/>
      <c r="J368" s="35"/>
      <c r="K368" s="35"/>
      <c r="L368" s="35"/>
    </row>
    <row r="369" spans="2:12" ht="24">
      <c r="B369" s="71"/>
      <c r="C369" s="42"/>
      <c r="D369" s="51">
        <v>4330</v>
      </c>
      <c r="E369" s="27" t="s">
        <v>136</v>
      </c>
      <c r="F369" s="286">
        <v>5614</v>
      </c>
      <c r="G369" s="365"/>
      <c r="H369" s="364">
        <f>F369+G369</f>
        <v>5614</v>
      </c>
      <c r="I369" s="368"/>
      <c r="J369" s="35"/>
      <c r="K369" s="35"/>
      <c r="L369" s="35"/>
    </row>
    <row r="370" spans="2:12" ht="17.25" customHeight="1">
      <c r="B370" s="72"/>
      <c r="C370" s="152" t="s">
        <v>141</v>
      </c>
      <c r="D370" s="152"/>
      <c r="E370" s="121" t="s">
        <v>42</v>
      </c>
      <c r="F370" s="287">
        <f>SUM(F371:F375)</f>
        <v>117044</v>
      </c>
      <c r="G370" s="287">
        <f>SUM(G371:G375)</f>
        <v>-2030</v>
      </c>
      <c r="H370" s="287">
        <f>SUM(H371:H375)</f>
        <v>115014</v>
      </c>
      <c r="I370" s="320"/>
      <c r="J370" s="35"/>
      <c r="K370" s="35"/>
      <c r="L370" s="35"/>
    </row>
    <row r="371" spans="2:12" ht="17.25" customHeight="1">
      <c r="B371" s="71"/>
      <c r="C371" s="42"/>
      <c r="D371" s="42" t="s">
        <v>134</v>
      </c>
      <c r="E371" s="27" t="s">
        <v>210</v>
      </c>
      <c r="F371" s="286">
        <v>108800</v>
      </c>
      <c r="G371" s="386"/>
      <c r="H371" s="312">
        <f>F371+G371</f>
        <v>108800</v>
      </c>
      <c r="I371" s="368"/>
      <c r="J371" s="35"/>
      <c r="K371" s="35"/>
      <c r="L371" s="35"/>
    </row>
    <row r="372" spans="2:12" ht="17.25" customHeight="1">
      <c r="B372" s="73"/>
      <c r="C372" s="45"/>
      <c r="D372" s="42">
        <v>4170</v>
      </c>
      <c r="E372" s="27" t="s">
        <v>60</v>
      </c>
      <c r="F372" s="288">
        <v>3000</v>
      </c>
      <c r="G372" s="361"/>
      <c r="H372" s="312">
        <f>F372+G372</f>
        <v>3000</v>
      </c>
      <c r="I372" s="368"/>
      <c r="J372" s="35"/>
      <c r="K372" s="35"/>
      <c r="L372" s="35"/>
    </row>
    <row r="373" spans="2:12" ht="17.25" customHeight="1">
      <c r="B373" s="71"/>
      <c r="C373" s="42"/>
      <c r="D373" s="43" t="s">
        <v>82</v>
      </c>
      <c r="E373" s="27" t="s">
        <v>57</v>
      </c>
      <c r="F373" s="286">
        <v>3000</v>
      </c>
      <c r="G373" s="361">
        <v>-1030</v>
      </c>
      <c r="H373" s="312">
        <f>F373+G373</f>
        <v>1970</v>
      </c>
      <c r="I373" s="368" t="s">
        <v>432</v>
      </c>
      <c r="J373" s="35"/>
      <c r="K373" s="35"/>
      <c r="L373" s="35"/>
    </row>
    <row r="374" spans="2:12" ht="17.25" customHeight="1">
      <c r="B374" s="73"/>
      <c r="C374" s="45"/>
      <c r="D374" s="43" t="s">
        <v>82</v>
      </c>
      <c r="E374" s="27" t="s">
        <v>350</v>
      </c>
      <c r="F374" s="288">
        <v>244</v>
      </c>
      <c r="G374" s="362"/>
      <c r="H374" s="312">
        <f>F374+G374</f>
        <v>244</v>
      </c>
      <c r="I374" s="368"/>
      <c r="J374" s="35"/>
      <c r="K374" s="35"/>
      <c r="L374" s="35"/>
    </row>
    <row r="375" spans="2:12" ht="17.25" customHeight="1" thickBot="1">
      <c r="B375" s="71"/>
      <c r="C375" s="42"/>
      <c r="D375" s="43" t="s">
        <v>55</v>
      </c>
      <c r="E375" s="27" t="s">
        <v>56</v>
      </c>
      <c r="F375" s="286">
        <v>2000</v>
      </c>
      <c r="G375" s="361">
        <v>-1000</v>
      </c>
      <c r="H375" s="312">
        <f>F375+G375</f>
        <v>1000</v>
      </c>
      <c r="I375" s="368"/>
      <c r="J375" s="35"/>
      <c r="K375" s="35"/>
      <c r="L375" s="35"/>
    </row>
    <row r="376" spans="2:12" ht="28.5" customHeight="1" thickBot="1">
      <c r="B376" s="142" t="s">
        <v>142</v>
      </c>
      <c r="C376" s="143"/>
      <c r="D376" s="143"/>
      <c r="E376" s="144" t="s">
        <v>143</v>
      </c>
      <c r="F376" s="232">
        <f>F377+F385</f>
        <v>87160</v>
      </c>
      <c r="G376" s="232">
        <f>G377+G385</f>
        <v>2530</v>
      </c>
      <c r="H376" s="232">
        <f>H377+H385</f>
        <v>89690</v>
      </c>
      <c r="I376" s="315"/>
      <c r="J376" s="35"/>
      <c r="K376" s="35"/>
      <c r="L376" s="35"/>
    </row>
    <row r="377" spans="2:12" ht="27" customHeight="1">
      <c r="B377" s="180"/>
      <c r="C377" s="343">
        <v>85311</v>
      </c>
      <c r="D377" s="344"/>
      <c r="E377" s="345" t="s">
        <v>240</v>
      </c>
      <c r="F377" s="293">
        <f>SUM(F378:F384)</f>
        <v>80160</v>
      </c>
      <c r="G377" s="293">
        <f>SUM(G378:G384)</f>
        <v>2530</v>
      </c>
      <c r="H377" s="293">
        <f>SUM(H378:H384)</f>
        <v>82690</v>
      </c>
      <c r="I377" s="322"/>
      <c r="J377" s="35"/>
      <c r="K377" s="35"/>
      <c r="L377" s="35"/>
    </row>
    <row r="378" spans="2:12" ht="18" customHeight="1">
      <c r="B378" s="193"/>
      <c r="C378" s="183"/>
      <c r="D378" s="43" t="s">
        <v>95</v>
      </c>
      <c r="E378" s="27" t="s">
        <v>96</v>
      </c>
      <c r="F378" s="297">
        <v>15600</v>
      </c>
      <c r="G378" s="370">
        <v>240</v>
      </c>
      <c r="H378" s="312">
        <f aca="true" t="shared" si="21" ref="H378:H384">F378+G378</f>
        <v>15840</v>
      </c>
      <c r="I378" s="368" t="s">
        <v>432</v>
      </c>
      <c r="J378" s="35"/>
      <c r="K378" s="35"/>
      <c r="L378" s="35"/>
    </row>
    <row r="379" spans="2:12" ht="18" customHeight="1">
      <c r="B379" s="181"/>
      <c r="C379" s="183"/>
      <c r="D379" s="43" t="s">
        <v>105</v>
      </c>
      <c r="E379" s="27" t="s">
        <v>59</v>
      </c>
      <c r="F379" s="286">
        <v>19500</v>
      </c>
      <c r="G379" s="370">
        <v>-80</v>
      </c>
      <c r="H379" s="312">
        <f t="shared" si="21"/>
        <v>19420</v>
      </c>
      <c r="I379" s="368" t="s">
        <v>432</v>
      </c>
      <c r="J379" s="35"/>
      <c r="K379" s="35"/>
      <c r="L379" s="35"/>
    </row>
    <row r="380" spans="2:12" ht="18" customHeight="1">
      <c r="B380" s="193"/>
      <c r="C380" s="183"/>
      <c r="D380" s="43" t="s">
        <v>97</v>
      </c>
      <c r="E380" s="27" t="s">
        <v>98</v>
      </c>
      <c r="F380" s="297">
        <v>7150</v>
      </c>
      <c r="G380" s="370">
        <v>850</v>
      </c>
      <c r="H380" s="312">
        <f t="shared" si="21"/>
        <v>8000</v>
      </c>
      <c r="I380" s="368" t="s">
        <v>432</v>
      </c>
      <c r="J380" s="35"/>
      <c r="K380" s="35"/>
      <c r="L380" s="35"/>
    </row>
    <row r="381" spans="2:12" ht="18" customHeight="1">
      <c r="B381" s="193"/>
      <c r="C381" s="183"/>
      <c r="D381" s="43" t="s">
        <v>99</v>
      </c>
      <c r="E381" s="27" t="s">
        <v>100</v>
      </c>
      <c r="F381" s="297">
        <v>1070</v>
      </c>
      <c r="G381" s="370">
        <v>-80</v>
      </c>
      <c r="H381" s="312">
        <f t="shared" si="21"/>
        <v>990</v>
      </c>
      <c r="I381" s="368" t="s">
        <v>432</v>
      </c>
      <c r="J381" s="35"/>
      <c r="K381" s="35"/>
      <c r="L381" s="35"/>
    </row>
    <row r="382" spans="2:12" ht="18" customHeight="1">
      <c r="B382" s="193"/>
      <c r="C382" s="183"/>
      <c r="D382" s="42">
        <v>4170</v>
      </c>
      <c r="E382" s="27" t="s">
        <v>60</v>
      </c>
      <c r="F382" s="297">
        <v>9900</v>
      </c>
      <c r="G382" s="370">
        <v>1100</v>
      </c>
      <c r="H382" s="312">
        <f t="shared" si="21"/>
        <v>11000</v>
      </c>
      <c r="I382" s="368" t="s">
        <v>432</v>
      </c>
      <c r="J382" s="35"/>
      <c r="K382" s="35"/>
      <c r="L382" s="35"/>
    </row>
    <row r="383" spans="2:12" ht="18" customHeight="1">
      <c r="B383" s="181"/>
      <c r="C383" s="183"/>
      <c r="D383" s="43" t="s">
        <v>82</v>
      </c>
      <c r="E383" s="27" t="s">
        <v>57</v>
      </c>
      <c r="F383" s="286">
        <v>1120</v>
      </c>
      <c r="G383" s="370">
        <v>500</v>
      </c>
      <c r="H383" s="312">
        <f t="shared" si="21"/>
        <v>1620</v>
      </c>
      <c r="I383" s="368" t="s">
        <v>431</v>
      </c>
      <c r="J383" s="35"/>
      <c r="K383" s="35"/>
      <c r="L383" s="35"/>
    </row>
    <row r="384" spans="2:12" ht="18" customHeight="1">
      <c r="B384" s="181"/>
      <c r="C384" s="182"/>
      <c r="D384" s="43" t="s">
        <v>55</v>
      </c>
      <c r="E384" s="27" t="s">
        <v>56</v>
      </c>
      <c r="F384" s="286">
        <v>25820</v>
      </c>
      <c r="G384" s="370"/>
      <c r="H384" s="312">
        <f t="shared" si="21"/>
        <v>25820</v>
      </c>
      <c r="I384" s="368"/>
      <c r="J384" s="35"/>
      <c r="K384" s="35"/>
      <c r="L384" s="35"/>
    </row>
    <row r="385" spans="2:12" ht="18" customHeight="1">
      <c r="B385" s="71"/>
      <c r="C385" s="152" t="s">
        <v>144</v>
      </c>
      <c r="D385" s="152"/>
      <c r="E385" s="121" t="s">
        <v>42</v>
      </c>
      <c r="F385" s="287">
        <f>SUM(F386:F386)</f>
        <v>7000</v>
      </c>
      <c r="G385" s="287">
        <f>SUM(G386:G386)</f>
        <v>0</v>
      </c>
      <c r="H385" s="287">
        <f>SUM(H386:H386)</f>
        <v>7000</v>
      </c>
      <c r="I385" s="320"/>
      <c r="J385" s="35"/>
      <c r="K385" s="35"/>
      <c r="L385" s="35"/>
    </row>
    <row r="386" spans="2:12" ht="48" customHeight="1" thickBot="1">
      <c r="B386" s="73"/>
      <c r="C386" s="45"/>
      <c r="D386" s="94" t="s">
        <v>227</v>
      </c>
      <c r="E386" s="19" t="s">
        <v>228</v>
      </c>
      <c r="F386" s="288">
        <v>7000</v>
      </c>
      <c r="G386" s="316"/>
      <c r="H386" s="317">
        <f>F386+G386</f>
        <v>7000</v>
      </c>
      <c r="I386" s="321"/>
      <c r="J386" s="35"/>
      <c r="K386" s="35"/>
      <c r="L386" s="35"/>
    </row>
    <row r="387" spans="2:12" ht="18.75" customHeight="1" thickBot="1">
      <c r="B387" s="140" t="s">
        <v>145</v>
      </c>
      <c r="C387" s="136"/>
      <c r="D387" s="136"/>
      <c r="E387" s="137" t="s">
        <v>146</v>
      </c>
      <c r="F387" s="290">
        <f>F388+F396</f>
        <v>253256</v>
      </c>
      <c r="G387" s="290">
        <f>G388+G396</f>
        <v>5977</v>
      </c>
      <c r="H387" s="290">
        <f>H388+H396</f>
        <v>259233</v>
      </c>
      <c r="I387" s="315"/>
      <c r="J387" s="35"/>
      <c r="K387" s="35"/>
      <c r="L387" s="35"/>
    </row>
    <row r="388" spans="2:12" ht="18" customHeight="1">
      <c r="B388" s="70"/>
      <c r="C388" s="124" t="s">
        <v>147</v>
      </c>
      <c r="D388" s="125"/>
      <c r="E388" s="126" t="s">
        <v>190</v>
      </c>
      <c r="F388" s="291">
        <f>SUM(F389:F395)</f>
        <v>190189</v>
      </c>
      <c r="G388" s="291">
        <f>SUM(G389:G395)</f>
        <v>5977</v>
      </c>
      <c r="H388" s="291">
        <f>SUM(H389:H395)</f>
        <v>196166</v>
      </c>
      <c r="I388" s="319"/>
      <c r="J388" s="35"/>
      <c r="K388" s="35"/>
      <c r="L388" s="35"/>
    </row>
    <row r="389" spans="2:12" ht="18" customHeight="1">
      <c r="B389" s="71"/>
      <c r="C389" s="42"/>
      <c r="D389" s="43" t="s">
        <v>58</v>
      </c>
      <c r="E389" s="27" t="s">
        <v>220</v>
      </c>
      <c r="F389" s="286">
        <v>9300</v>
      </c>
      <c r="G389" s="361"/>
      <c r="H389" s="312">
        <f aca="true" t="shared" si="22" ref="H389:H397">F389+G389</f>
        <v>9300</v>
      </c>
      <c r="I389" s="368"/>
      <c r="J389" s="35"/>
      <c r="K389" s="35"/>
      <c r="L389" s="35"/>
    </row>
    <row r="390" spans="2:12" ht="18" customHeight="1">
      <c r="B390" s="71"/>
      <c r="C390" s="42"/>
      <c r="D390" s="43" t="s">
        <v>95</v>
      </c>
      <c r="E390" s="27" t="s">
        <v>96</v>
      </c>
      <c r="F390" s="286">
        <v>141225</v>
      </c>
      <c r="G390" s="361">
        <v>5600</v>
      </c>
      <c r="H390" s="312">
        <f t="shared" si="22"/>
        <v>146825</v>
      </c>
      <c r="I390" s="368" t="s">
        <v>432</v>
      </c>
      <c r="J390" s="35"/>
      <c r="K390" s="35"/>
      <c r="L390" s="35"/>
    </row>
    <row r="391" spans="2:12" ht="18" customHeight="1">
      <c r="B391" s="71"/>
      <c r="C391" s="42"/>
      <c r="D391" s="43" t="s">
        <v>105</v>
      </c>
      <c r="E391" s="27" t="s">
        <v>59</v>
      </c>
      <c r="F391" s="286">
        <v>3763</v>
      </c>
      <c r="G391" s="361"/>
      <c r="H391" s="312">
        <f t="shared" si="22"/>
        <v>3763</v>
      </c>
      <c r="I391" s="368"/>
      <c r="J391" s="35"/>
      <c r="K391" s="35"/>
      <c r="L391" s="35"/>
    </row>
    <row r="392" spans="2:12" ht="18" customHeight="1">
      <c r="B392" s="71"/>
      <c r="C392" s="42"/>
      <c r="D392" s="43" t="s">
        <v>97</v>
      </c>
      <c r="E392" s="27" t="s">
        <v>98</v>
      </c>
      <c r="F392" s="286">
        <v>23874</v>
      </c>
      <c r="G392" s="361">
        <v>240</v>
      </c>
      <c r="H392" s="312">
        <f t="shared" si="22"/>
        <v>24114</v>
      </c>
      <c r="I392" s="368" t="s">
        <v>432</v>
      </c>
      <c r="J392" s="35"/>
      <c r="K392" s="35"/>
      <c r="L392" s="35"/>
    </row>
    <row r="393" spans="2:12" ht="18" customHeight="1">
      <c r="B393" s="71"/>
      <c r="C393" s="42"/>
      <c r="D393" s="43" t="s">
        <v>99</v>
      </c>
      <c r="E393" s="27" t="s">
        <v>100</v>
      </c>
      <c r="F393" s="286">
        <v>3238</v>
      </c>
      <c r="G393" s="361">
        <v>137</v>
      </c>
      <c r="H393" s="312">
        <f t="shared" si="22"/>
        <v>3375</v>
      </c>
      <c r="I393" s="368" t="s">
        <v>432</v>
      </c>
      <c r="J393" s="35"/>
      <c r="K393" s="35"/>
      <c r="L393" s="35"/>
    </row>
    <row r="394" spans="2:12" ht="18" customHeight="1">
      <c r="B394" s="71"/>
      <c r="C394" s="42"/>
      <c r="D394" s="42" t="s">
        <v>135</v>
      </c>
      <c r="E394" s="27" t="s">
        <v>63</v>
      </c>
      <c r="F394" s="286">
        <v>89</v>
      </c>
      <c r="G394" s="361"/>
      <c r="H394" s="312">
        <f t="shared" si="22"/>
        <v>89</v>
      </c>
      <c r="I394" s="368"/>
      <c r="J394" s="35"/>
      <c r="K394" s="35"/>
      <c r="L394" s="35"/>
    </row>
    <row r="395" spans="2:12" ht="18" customHeight="1">
      <c r="B395" s="71"/>
      <c r="C395" s="42"/>
      <c r="D395" s="43" t="s">
        <v>108</v>
      </c>
      <c r="E395" s="27" t="s">
        <v>109</v>
      </c>
      <c r="F395" s="286">
        <v>8700</v>
      </c>
      <c r="G395" s="361"/>
      <c r="H395" s="312">
        <f t="shared" si="22"/>
        <v>8700</v>
      </c>
      <c r="I395" s="320"/>
      <c r="J395" s="35"/>
      <c r="K395" s="35"/>
      <c r="L395" s="35"/>
    </row>
    <row r="396" spans="2:12" ht="18" customHeight="1">
      <c r="B396" s="71"/>
      <c r="C396" s="124" t="s">
        <v>285</v>
      </c>
      <c r="D396" s="125"/>
      <c r="E396" s="126" t="s">
        <v>286</v>
      </c>
      <c r="F396" s="287">
        <f>F397+F398+F399</f>
        <v>63067</v>
      </c>
      <c r="G396" s="287">
        <f>G397+G398+G399</f>
        <v>0</v>
      </c>
      <c r="H396" s="287">
        <f>H397+H398+H399</f>
        <v>63067</v>
      </c>
      <c r="I396" s="320"/>
      <c r="J396" s="35"/>
      <c r="K396" s="35"/>
      <c r="L396" s="35"/>
    </row>
    <row r="397" spans="2:12" ht="18" customHeight="1">
      <c r="B397" s="71"/>
      <c r="C397" s="152"/>
      <c r="D397" s="102">
        <v>3240</v>
      </c>
      <c r="E397" s="27" t="s">
        <v>287</v>
      </c>
      <c r="F397" s="286">
        <v>45519</v>
      </c>
      <c r="G397" s="371"/>
      <c r="H397" s="312">
        <f t="shared" si="22"/>
        <v>45519</v>
      </c>
      <c r="I397" s="368"/>
      <c r="J397" s="35"/>
      <c r="K397" s="35"/>
      <c r="L397" s="35"/>
    </row>
    <row r="398" spans="2:12" ht="18" customHeight="1">
      <c r="B398" s="71"/>
      <c r="C398" s="42"/>
      <c r="D398" s="102">
        <v>3240</v>
      </c>
      <c r="E398" s="27" t="s">
        <v>287</v>
      </c>
      <c r="F398" s="286">
        <v>16000</v>
      </c>
      <c r="G398" s="28"/>
      <c r="H398" s="312">
        <f>F398+G398</f>
        <v>16000</v>
      </c>
      <c r="I398" s="320"/>
      <c r="J398" s="35"/>
      <c r="K398" s="35"/>
      <c r="L398" s="35"/>
    </row>
    <row r="399" spans="2:12" ht="18" customHeight="1" thickBot="1">
      <c r="B399" s="73"/>
      <c r="C399" s="45"/>
      <c r="D399" s="454" t="s">
        <v>371</v>
      </c>
      <c r="E399" s="455" t="s">
        <v>372</v>
      </c>
      <c r="F399" s="288">
        <v>1548</v>
      </c>
      <c r="G399" s="456"/>
      <c r="H399" s="461">
        <f>F399+G399</f>
        <v>1548</v>
      </c>
      <c r="I399" s="402"/>
      <c r="J399" s="35"/>
      <c r="K399" s="35"/>
      <c r="L399" s="35"/>
    </row>
    <row r="400" spans="2:12" ht="28.5" customHeight="1" thickBot="1">
      <c r="B400" s="140" t="s">
        <v>148</v>
      </c>
      <c r="C400" s="136"/>
      <c r="D400" s="136"/>
      <c r="E400" s="131" t="s">
        <v>43</v>
      </c>
      <c r="F400" s="290">
        <f>F401+F411+F414+F418+F420+F422+F428</f>
        <v>1369769</v>
      </c>
      <c r="G400" s="290">
        <f>G401+G411+G414+G418+G420+G422+G428</f>
        <v>0</v>
      </c>
      <c r="H400" s="290">
        <f>H401+H411+H414+H418+H420+H422+H428</f>
        <v>1369769</v>
      </c>
      <c r="I400" s="315"/>
      <c r="J400" s="35"/>
      <c r="K400" s="35"/>
      <c r="L400" s="35"/>
    </row>
    <row r="401" spans="2:12" ht="15.75" customHeight="1">
      <c r="B401" s="346"/>
      <c r="C401" s="171" t="s">
        <v>161</v>
      </c>
      <c r="D401" s="170"/>
      <c r="E401" s="123" t="s">
        <v>191</v>
      </c>
      <c r="F401" s="303">
        <f>SUM(F402:F410)</f>
        <v>746988</v>
      </c>
      <c r="G401" s="303">
        <f>SUM(G402:G410)</f>
        <v>0</v>
      </c>
      <c r="H401" s="303">
        <f>SUM(H402:H410)</f>
        <v>746988</v>
      </c>
      <c r="I401" s="322"/>
      <c r="J401" s="35"/>
      <c r="K401" s="35"/>
      <c r="L401" s="35"/>
    </row>
    <row r="402" spans="2:12" ht="18" customHeight="1">
      <c r="B402" s="81"/>
      <c r="C402" s="95"/>
      <c r="D402" s="43" t="s">
        <v>95</v>
      </c>
      <c r="E402" s="27" t="s">
        <v>96</v>
      </c>
      <c r="F402" s="305">
        <v>70000</v>
      </c>
      <c r="G402" s="361"/>
      <c r="H402" s="312">
        <f aca="true" t="shared" si="23" ref="H402:H410">F402+G402</f>
        <v>70000</v>
      </c>
      <c r="I402" s="368"/>
      <c r="J402" s="35"/>
      <c r="K402" s="35"/>
      <c r="L402" s="35"/>
    </row>
    <row r="403" spans="2:12" ht="18" customHeight="1">
      <c r="B403" s="81"/>
      <c r="C403" s="95"/>
      <c r="D403" s="43" t="s">
        <v>105</v>
      </c>
      <c r="E403" s="27" t="s">
        <v>59</v>
      </c>
      <c r="F403" s="305">
        <v>7000</v>
      </c>
      <c r="G403" s="28"/>
      <c r="H403" s="312">
        <f t="shared" si="23"/>
        <v>7000</v>
      </c>
      <c r="I403" s="320"/>
      <c r="J403" s="35"/>
      <c r="K403" s="35"/>
      <c r="L403" s="35"/>
    </row>
    <row r="404" spans="2:12" ht="18" customHeight="1">
      <c r="B404" s="78"/>
      <c r="C404" s="79"/>
      <c r="D404" s="43" t="s">
        <v>97</v>
      </c>
      <c r="E404" s="27" t="s">
        <v>98</v>
      </c>
      <c r="F404" s="302">
        <v>10000</v>
      </c>
      <c r="G404" s="28"/>
      <c r="H404" s="312">
        <f t="shared" si="23"/>
        <v>10000</v>
      </c>
      <c r="I404" s="320"/>
      <c r="J404" s="35"/>
      <c r="K404" s="35"/>
      <c r="L404" s="35"/>
    </row>
    <row r="405" spans="2:12" ht="18" customHeight="1">
      <c r="B405" s="78"/>
      <c r="C405" s="79"/>
      <c r="D405" s="43" t="s">
        <v>99</v>
      </c>
      <c r="E405" s="27" t="s">
        <v>100</v>
      </c>
      <c r="F405" s="302">
        <v>1500</v>
      </c>
      <c r="G405" s="28"/>
      <c r="H405" s="312">
        <f t="shared" si="23"/>
        <v>1500</v>
      </c>
      <c r="I405" s="320"/>
      <c r="J405" s="35"/>
      <c r="K405" s="35"/>
      <c r="L405" s="35"/>
    </row>
    <row r="406" spans="2:12" ht="18" customHeight="1">
      <c r="B406" s="78"/>
      <c r="C406" s="79"/>
      <c r="D406" s="43" t="s">
        <v>82</v>
      </c>
      <c r="E406" s="27" t="s">
        <v>57</v>
      </c>
      <c r="F406" s="302">
        <v>5000</v>
      </c>
      <c r="G406" s="28"/>
      <c r="H406" s="312">
        <f t="shared" si="23"/>
        <v>5000</v>
      </c>
      <c r="I406" s="320"/>
      <c r="J406" s="35"/>
      <c r="K406" s="35"/>
      <c r="L406" s="35"/>
    </row>
    <row r="407" spans="2:12" ht="18" customHeight="1">
      <c r="B407" s="78"/>
      <c r="C407" s="79"/>
      <c r="D407" s="43" t="s">
        <v>55</v>
      </c>
      <c r="E407" s="27" t="s">
        <v>56</v>
      </c>
      <c r="F407" s="302">
        <v>646288</v>
      </c>
      <c r="G407" s="361">
        <v>-448</v>
      </c>
      <c r="H407" s="312">
        <f t="shared" si="23"/>
        <v>645840</v>
      </c>
      <c r="I407" s="368" t="s">
        <v>432</v>
      </c>
      <c r="J407" s="35"/>
      <c r="K407" s="35"/>
      <c r="L407" s="35"/>
    </row>
    <row r="408" spans="2:12" ht="18" customHeight="1">
      <c r="B408" s="78"/>
      <c r="C408" s="79"/>
      <c r="D408" s="43" t="s">
        <v>108</v>
      </c>
      <c r="E408" s="27" t="s">
        <v>109</v>
      </c>
      <c r="F408" s="302">
        <v>2200</v>
      </c>
      <c r="G408" s="361">
        <v>448</v>
      </c>
      <c r="H408" s="312">
        <f t="shared" si="23"/>
        <v>2648</v>
      </c>
      <c r="I408" s="368" t="s">
        <v>432</v>
      </c>
      <c r="J408" s="35"/>
      <c r="K408" s="35"/>
      <c r="L408" s="35"/>
    </row>
    <row r="409" spans="2:12" ht="18" customHeight="1">
      <c r="B409" s="78"/>
      <c r="C409" s="79"/>
      <c r="D409" s="51">
        <v>4610</v>
      </c>
      <c r="E409" s="27" t="s">
        <v>222</v>
      </c>
      <c r="F409" s="302">
        <v>2000</v>
      </c>
      <c r="G409" s="28"/>
      <c r="H409" s="312">
        <f t="shared" si="23"/>
        <v>2000</v>
      </c>
      <c r="I409" s="320"/>
      <c r="J409" s="35"/>
      <c r="K409" s="35"/>
      <c r="L409" s="35"/>
    </row>
    <row r="410" spans="2:12" ht="18" customHeight="1">
      <c r="B410" s="78"/>
      <c r="C410" s="79"/>
      <c r="D410" s="51">
        <v>4700</v>
      </c>
      <c r="E410" s="27" t="s">
        <v>110</v>
      </c>
      <c r="F410" s="302">
        <v>3000</v>
      </c>
      <c r="G410" s="28"/>
      <c r="H410" s="312">
        <f t="shared" si="23"/>
        <v>3000</v>
      </c>
      <c r="I410" s="320"/>
      <c r="J410" s="35"/>
      <c r="K410" s="35"/>
      <c r="L410" s="35"/>
    </row>
    <row r="411" spans="2:12" ht="18" customHeight="1">
      <c r="B411" s="72"/>
      <c r="C411" s="152" t="s">
        <v>149</v>
      </c>
      <c r="D411" s="151"/>
      <c r="E411" s="121" t="s">
        <v>192</v>
      </c>
      <c r="F411" s="287">
        <f>F412+F413</f>
        <v>36000</v>
      </c>
      <c r="G411" s="287">
        <f>G412+G413</f>
        <v>0</v>
      </c>
      <c r="H411" s="287">
        <f>H412+H413</f>
        <v>36000</v>
      </c>
      <c r="I411" s="320"/>
      <c r="J411" s="35"/>
      <c r="K411" s="35"/>
      <c r="L411" s="35"/>
    </row>
    <row r="412" spans="2:12" ht="24">
      <c r="B412" s="72"/>
      <c r="C412" s="152"/>
      <c r="D412" s="42" t="s">
        <v>268</v>
      </c>
      <c r="E412" s="84" t="s">
        <v>281</v>
      </c>
      <c r="F412" s="286">
        <v>21000</v>
      </c>
      <c r="G412" s="286"/>
      <c r="H412" s="312">
        <f>F412+G412</f>
        <v>21000</v>
      </c>
      <c r="I412" s="368"/>
      <c r="J412" s="35"/>
      <c r="K412" s="35"/>
      <c r="L412" s="35"/>
    </row>
    <row r="413" spans="2:12" ht="15" customHeight="1">
      <c r="B413" s="72"/>
      <c r="C413" s="44"/>
      <c r="D413" s="43" t="s">
        <v>82</v>
      </c>
      <c r="E413" s="27" t="s">
        <v>57</v>
      </c>
      <c r="F413" s="292">
        <v>15000</v>
      </c>
      <c r="G413" s="386"/>
      <c r="H413" s="312">
        <f>F413+G413</f>
        <v>15000</v>
      </c>
      <c r="I413" s="368"/>
      <c r="J413" s="35"/>
      <c r="K413" s="35"/>
      <c r="L413" s="35"/>
    </row>
    <row r="414" spans="2:12" ht="18" customHeight="1">
      <c r="B414" s="72"/>
      <c r="C414" s="152" t="s">
        <v>150</v>
      </c>
      <c r="D414" s="151"/>
      <c r="E414" s="121" t="s">
        <v>193</v>
      </c>
      <c r="F414" s="287">
        <f>F415+F416+F417</f>
        <v>52200</v>
      </c>
      <c r="G414" s="287">
        <f>G415+G416+G417</f>
        <v>0</v>
      </c>
      <c r="H414" s="287">
        <f>H415+H416+H417</f>
        <v>52200</v>
      </c>
      <c r="I414" s="320"/>
      <c r="J414" s="35"/>
      <c r="K414" s="35"/>
      <c r="L414" s="35"/>
    </row>
    <row r="415" spans="2:12" ht="26.25" customHeight="1">
      <c r="B415" s="72"/>
      <c r="C415" s="152"/>
      <c r="D415" s="42" t="s">
        <v>268</v>
      </c>
      <c r="E415" s="84" t="s">
        <v>281</v>
      </c>
      <c r="F415" s="286">
        <v>18000</v>
      </c>
      <c r="G415" s="361"/>
      <c r="H415" s="312">
        <f>F415+G415</f>
        <v>18000</v>
      </c>
      <c r="I415" s="368"/>
      <c r="J415" s="35"/>
      <c r="K415" s="35"/>
      <c r="L415" s="35"/>
    </row>
    <row r="416" spans="2:12" ht="17.25" customHeight="1">
      <c r="B416" s="71"/>
      <c r="C416" s="42"/>
      <c r="D416" s="43" t="s">
        <v>82</v>
      </c>
      <c r="E416" s="27" t="s">
        <v>57</v>
      </c>
      <c r="F416" s="286">
        <v>27200</v>
      </c>
      <c r="G416" s="361"/>
      <c r="H416" s="312">
        <f>F416+G416</f>
        <v>27200</v>
      </c>
      <c r="I416" s="368"/>
      <c r="J416" s="35"/>
      <c r="K416" s="35"/>
      <c r="L416" s="35"/>
    </row>
    <row r="417" spans="2:12" ht="17.25" customHeight="1">
      <c r="B417" s="71"/>
      <c r="C417" s="42"/>
      <c r="D417" s="43" t="s">
        <v>78</v>
      </c>
      <c r="E417" s="27" t="s">
        <v>79</v>
      </c>
      <c r="F417" s="286">
        <v>7000</v>
      </c>
      <c r="G417" s="299"/>
      <c r="H417" s="364">
        <f>F417+G417</f>
        <v>7000</v>
      </c>
      <c r="I417" s="368"/>
      <c r="J417" s="35"/>
      <c r="K417" s="35"/>
      <c r="L417" s="35"/>
    </row>
    <row r="418" spans="2:12" ht="17.25" customHeight="1">
      <c r="B418" s="71"/>
      <c r="C418" s="152" t="s">
        <v>280</v>
      </c>
      <c r="D418" s="43"/>
      <c r="E418" s="121" t="s">
        <v>284</v>
      </c>
      <c r="F418" s="287">
        <f>F419</f>
        <v>3000</v>
      </c>
      <c r="G418" s="287">
        <f>G419</f>
        <v>0</v>
      </c>
      <c r="H418" s="287">
        <f>H419</f>
        <v>3000</v>
      </c>
      <c r="I418" s="320"/>
      <c r="J418" s="35"/>
      <c r="K418" s="35"/>
      <c r="L418" s="35"/>
    </row>
    <row r="419" spans="2:12" ht="17.25" customHeight="1">
      <c r="B419" s="71"/>
      <c r="C419" s="42"/>
      <c r="D419" s="203" t="s">
        <v>55</v>
      </c>
      <c r="E419" s="84" t="s">
        <v>56</v>
      </c>
      <c r="F419" s="286">
        <v>3000</v>
      </c>
      <c r="G419" s="361"/>
      <c r="H419" s="312">
        <f>F419+G419</f>
        <v>3000</v>
      </c>
      <c r="I419" s="368"/>
      <c r="J419" s="35"/>
      <c r="K419" s="35"/>
      <c r="L419" s="35"/>
    </row>
    <row r="420" spans="2:12" ht="17.25" customHeight="1">
      <c r="B420" s="71"/>
      <c r="C420" s="152" t="s">
        <v>163</v>
      </c>
      <c r="D420" s="156"/>
      <c r="E420" s="121" t="s">
        <v>194</v>
      </c>
      <c r="F420" s="287">
        <f>F421</f>
        <v>27000</v>
      </c>
      <c r="G420" s="291">
        <f>G421</f>
        <v>0</v>
      </c>
      <c r="H420" s="287">
        <f>H421</f>
        <v>27000</v>
      </c>
      <c r="I420" s="320"/>
      <c r="J420" s="35"/>
      <c r="K420" s="35"/>
      <c r="L420" s="35"/>
    </row>
    <row r="421" spans="2:12" ht="17.25" customHeight="1">
      <c r="B421" s="71"/>
      <c r="C421" s="42"/>
      <c r="D421" s="43" t="s">
        <v>55</v>
      </c>
      <c r="E421" s="27" t="s">
        <v>56</v>
      </c>
      <c r="F421" s="286">
        <v>27000</v>
      </c>
      <c r="G421" s="361"/>
      <c r="H421" s="312">
        <f>F421+G421</f>
        <v>27000</v>
      </c>
      <c r="I421" s="368"/>
      <c r="J421" s="35"/>
      <c r="K421" s="35"/>
      <c r="L421" s="35"/>
    </row>
    <row r="422" spans="2:12" ht="17.25" customHeight="1">
      <c r="B422" s="72"/>
      <c r="C422" s="152" t="s">
        <v>151</v>
      </c>
      <c r="D422" s="151"/>
      <c r="E422" s="121" t="s">
        <v>168</v>
      </c>
      <c r="F422" s="287">
        <f>SUM(F423:F427)</f>
        <v>499581</v>
      </c>
      <c r="G422" s="287">
        <f>SUM(G423:G427)</f>
        <v>0</v>
      </c>
      <c r="H422" s="287">
        <f>SUM(H423:H427)</f>
        <v>499581</v>
      </c>
      <c r="I422" s="320"/>
      <c r="J422" s="35"/>
      <c r="K422" s="35"/>
      <c r="L422" s="35"/>
    </row>
    <row r="423" spans="2:12" ht="18" customHeight="1">
      <c r="B423" s="72"/>
      <c r="C423" s="152"/>
      <c r="D423" s="43" t="s">
        <v>82</v>
      </c>
      <c r="E423" s="27" t="s">
        <v>378</v>
      </c>
      <c r="F423" s="286">
        <v>0</v>
      </c>
      <c r="G423" s="386"/>
      <c r="H423" s="312">
        <f>F423+G423</f>
        <v>0</v>
      </c>
      <c r="I423" s="320"/>
      <c r="J423" s="35"/>
      <c r="K423" s="35"/>
      <c r="L423" s="35"/>
    </row>
    <row r="424" spans="2:12" ht="17.25" customHeight="1">
      <c r="B424" s="71"/>
      <c r="C424" s="42"/>
      <c r="D424" s="43" t="s">
        <v>106</v>
      </c>
      <c r="E424" s="27" t="s">
        <v>61</v>
      </c>
      <c r="F424" s="286">
        <v>215300</v>
      </c>
      <c r="G424" s="361"/>
      <c r="H424" s="312">
        <f>F424+G424</f>
        <v>215300</v>
      </c>
      <c r="I424" s="368"/>
      <c r="J424" s="35"/>
      <c r="K424" s="35"/>
      <c r="L424" s="35"/>
    </row>
    <row r="425" spans="2:12" ht="17.25" customHeight="1">
      <c r="B425" s="71"/>
      <c r="C425" s="42"/>
      <c r="D425" s="43" t="s">
        <v>107</v>
      </c>
      <c r="E425" s="27" t="s">
        <v>62</v>
      </c>
      <c r="F425" s="286">
        <v>137000</v>
      </c>
      <c r="G425" s="386"/>
      <c r="H425" s="312">
        <f>F425+G425</f>
        <v>137000</v>
      </c>
      <c r="I425" s="368"/>
      <c r="J425" s="35"/>
      <c r="K425" s="35"/>
      <c r="L425" s="35"/>
    </row>
    <row r="426" spans="2:12" ht="17.25" customHeight="1">
      <c r="B426" s="71"/>
      <c r="C426" s="42"/>
      <c r="D426" s="43" t="s">
        <v>55</v>
      </c>
      <c r="E426" s="27" t="s">
        <v>56</v>
      </c>
      <c r="F426" s="286">
        <v>10000</v>
      </c>
      <c r="G426" s="28"/>
      <c r="H426" s="312">
        <f>F426+G426</f>
        <v>10000</v>
      </c>
      <c r="I426" s="320"/>
      <c r="J426" s="35"/>
      <c r="K426" s="35"/>
      <c r="L426" s="35"/>
    </row>
    <row r="427" spans="2:12" ht="24">
      <c r="B427" s="71"/>
      <c r="C427" s="42"/>
      <c r="D427" s="82" t="s">
        <v>78</v>
      </c>
      <c r="E427" s="83" t="s">
        <v>377</v>
      </c>
      <c r="F427" s="286">
        <v>137281</v>
      </c>
      <c r="G427" s="361"/>
      <c r="H427" s="312">
        <f>F427+G427</f>
        <v>137281</v>
      </c>
      <c r="I427" s="368"/>
      <c r="J427" s="35"/>
      <c r="K427" s="35"/>
      <c r="L427" s="35"/>
    </row>
    <row r="428" spans="2:12" ht="17.25" customHeight="1">
      <c r="B428" s="71"/>
      <c r="C428" s="152" t="s">
        <v>164</v>
      </c>
      <c r="D428" s="161"/>
      <c r="E428" s="126" t="s">
        <v>42</v>
      </c>
      <c r="F428" s="287">
        <f>F429</f>
        <v>5000</v>
      </c>
      <c r="G428" s="287">
        <f>G429</f>
        <v>0</v>
      </c>
      <c r="H428" s="287">
        <f>H429</f>
        <v>5000</v>
      </c>
      <c r="I428" s="320"/>
      <c r="J428" s="35"/>
      <c r="K428" s="35"/>
      <c r="L428" s="35"/>
    </row>
    <row r="429" spans="2:12" ht="17.25" customHeight="1" thickBot="1">
      <c r="B429" s="177"/>
      <c r="C429" s="178"/>
      <c r="D429" s="179" t="s">
        <v>82</v>
      </c>
      <c r="E429" s="175" t="s">
        <v>57</v>
      </c>
      <c r="F429" s="298">
        <v>5000</v>
      </c>
      <c r="G429" s="363"/>
      <c r="H429" s="324">
        <f>F429+G429</f>
        <v>5000</v>
      </c>
      <c r="I429" s="368"/>
      <c r="J429" s="35"/>
      <c r="K429" s="35"/>
      <c r="L429" s="35"/>
    </row>
    <row r="430" spans="2:12" ht="18.75" customHeight="1" thickBot="1">
      <c r="B430" s="140" t="s">
        <v>73</v>
      </c>
      <c r="C430" s="136"/>
      <c r="D430" s="141"/>
      <c r="E430" s="137" t="s">
        <v>74</v>
      </c>
      <c r="F430" s="290">
        <f>F431+F433+F435+F437+F440</f>
        <v>1369570</v>
      </c>
      <c r="G430" s="290">
        <f>G431+G433+G435+G437+G440</f>
        <v>0</v>
      </c>
      <c r="H430" s="290">
        <f>H431+H433+H435+H437+H440</f>
        <v>1369570</v>
      </c>
      <c r="I430" s="315"/>
      <c r="J430" s="35"/>
      <c r="K430" s="35"/>
      <c r="L430" s="35"/>
    </row>
    <row r="431" spans="2:12" ht="18.75" customHeight="1">
      <c r="B431" s="169"/>
      <c r="C431" s="171" t="s">
        <v>152</v>
      </c>
      <c r="D431" s="170"/>
      <c r="E431" s="123" t="s">
        <v>195</v>
      </c>
      <c r="F431" s="293">
        <f>F432</f>
        <v>32900</v>
      </c>
      <c r="G431" s="293">
        <f>G432</f>
        <v>0</v>
      </c>
      <c r="H431" s="293">
        <f>H432</f>
        <v>32900</v>
      </c>
      <c r="I431" s="322"/>
      <c r="J431" s="35"/>
      <c r="K431" s="35"/>
      <c r="L431" s="35"/>
    </row>
    <row r="432" spans="2:12" ht="35.25" customHeight="1">
      <c r="B432" s="71"/>
      <c r="C432" s="42"/>
      <c r="D432" s="94" t="s">
        <v>227</v>
      </c>
      <c r="E432" s="412" t="s">
        <v>228</v>
      </c>
      <c r="F432" s="286">
        <v>32900</v>
      </c>
      <c r="G432" s="361"/>
      <c r="H432" s="312">
        <f>F432+G432</f>
        <v>32900</v>
      </c>
      <c r="I432" s="368"/>
      <c r="J432" s="35"/>
      <c r="K432" s="35"/>
      <c r="L432" s="35"/>
    </row>
    <row r="433" spans="2:12" ht="16.5" customHeight="1">
      <c r="B433" s="71"/>
      <c r="C433" s="152" t="s">
        <v>274</v>
      </c>
      <c r="D433" s="94"/>
      <c r="E433" s="121" t="s">
        <v>275</v>
      </c>
      <c r="F433" s="287">
        <f>F434</f>
        <v>150000</v>
      </c>
      <c r="G433" s="287">
        <f>G434</f>
        <v>0</v>
      </c>
      <c r="H433" s="287">
        <f>H434</f>
        <v>150000</v>
      </c>
      <c r="I433" s="320"/>
      <c r="J433" s="35"/>
      <c r="K433" s="35"/>
      <c r="L433" s="35"/>
    </row>
    <row r="434" spans="2:12" ht="26.25" customHeight="1">
      <c r="B434" s="71"/>
      <c r="C434" s="42"/>
      <c r="D434" s="86">
        <v>2480</v>
      </c>
      <c r="E434" s="27" t="s">
        <v>153</v>
      </c>
      <c r="F434" s="286">
        <v>150000</v>
      </c>
      <c r="G434" s="28"/>
      <c r="H434" s="312">
        <f>F434+G434</f>
        <v>150000</v>
      </c>
      <c r="I434" s="320"/>
      <c r="J434" s="35"/>
      <c r="K434" s="35"/>
      <c r="L434" s="35"/>
    </row>
    <row r="435" spans="2:12" ht="16.5" customHeight="1">
      <c r="B435" s="72"/>
      <c r="C435" s="152" t="s">
        <v>75</v>
      </c>
      <c r="D435" s="162"/>
      <c r="E435" s="121" t="s">
        <v>76</v>
      </c>
      <c r="F435" s="287">
        <f>F436</f>
        <v>845000</v>
      </c>
      <c r="G435" s="287">
        <f>G436</f>
        <v>0</v>
      </c>
      <c r="H435" s="287">
        <f>H436</f>
        <v>845000</v>
      </c>
      <c r="I435" s="320"/>
      <c r="J435" s="35"/>
      <c r="K435" s="35"/>
      <c r="L435" s="35"/>
    </row>
    <row r="436" spans="2:12" ht="25.5" customHeight="1">
      <c r="B436" s="71"/>
      <c r="C436" s="42"/>
      <c r="D436" s="86">
        <v>2480</v>
      </c>
      <c r="E436" s="27" t="s">
        <v>153</v>
      </c>
      <c r="F436" s="286">
        <v>845000</v>
      </c>
      <c r="G436" s="28"/>
      <c r="H436" s="312">
        <f>F436+G436</f>
        <v>845000</v>
      </c>
      <c r="I436" s="320"/>
      <c r="J436" s="35"/>
      <c r="K436" s="35"/>
      <c r="L436" s="35"/>
    </row>
    <row r="437" spans="2:12" ht="15.75" customHeight="1">
      <c r="B437" s="72"/>
      <c r="C437" s="152" t="s">
        <v>154</v>
      </c>
      <c r="D437" s="152"/>
      <c r="E437" s="121" t="s">
        <v>225</v>
      </c>
      <c r="F437" s="287">
        <f>F438+F439</f>
        <v>6000</v>
      </c>
      <c r="G437" s="287">
        <f>G438+G439</f>
        <v>0</v>
      </c>
      <c r="H437" s="287">
        <f>H438+H439</f>
        <v>6000</v>
      </c>
      <c r="I437" s="320"/>
      <c r="J437" s="35"/>
      <c r="K437" s="35"/>
      <c r="L437" s="35"/>
    </row>
    <row r="438" spans="2:12" ht="15.75" customHeight="1">
      <c r="B438" s="72"/>
      <c r="C438" s="44"/>
      <c r="D438" s="43" t="s">
        <v>106</v>
      </c>
      <c r="E438" s="27" t="s">
        <v>61</v>
      </c>
      <c r="F438" s="292">
        <v>1000</v>
      </c>
      <c r="G438" s="28"/>
      <c r="H438" s="312">
        <f>F438+G438</f>
        <v>1000</v>
      </c>
      <c r="I438" s="320"/>
      <c r="J438" s="35"/>
      <c r="K438" s="35"/>
      <c r="L438" s="35"/>
    </row>
    <row r="439" spans="2:12" ht="15.75" customHeight="1">
      <c r="B439" s="72"/>
      <c r="C439" s="44"/>
      <c r="D439" s="43" t="s">
        <v>55</v>
      </c>
      <c r="E439" s="27" t="s">
        <v>56</v>
      </c>
      <c r="F439" s="292">
        <v>5000</v>
      </c>
      <c r="G439" s="28"/>
      <c r="H439" s="312">
        <f>F439+G439</f>
        <v>5000</v>
      </c>
      <c r="I439" s="320"/>
      <c r="J439" s="35"/>
      <c r="K439" s="35"/>
      <c r="L439" s="35"/>
    </row>
    <row r="440" spans="2:12" ht="15" customHeight="1">
      <c r="B440" s="72"/>
      <c r="C440" s="152" t="s">
        <v>155</v>
      </c>
      <c r="D440" s="151"/>
      <c r="E440" s="121" t="s">
        <v>42</v>
      </c>
      <c r="F440" s="287">
        <f>SUM(F441:F447)</f>
        <v>335670</v>
      </c>
      <c r="G440" s="287">
        <f>SUM(G441:G447)</f>
        <v>0</v>
      </c>
      <c r="H440" s="287">
        <f>SUM(H441:H447)</f>
        <v>335670</v>
      </c>
      <c r="I440" s="320"/>
      <c r="J440" s="35"/>
      <c r="K440" s="35"/>
      <c r="L440" s="35"/>
    </row>
    <row r="441" spans="2:12" ht="36" customHeight="1">
      <c r="B441" s="72"/>
      <c r="C441" s="152"/>
      <c r="D441" s="86" t="s">
        <v>227</v>
      </c>
      <c r="E441" s="412" t="s">
        <v>228</v>
      </c>
      <c r="F441" s="286">
        <v>2000</v>
      </c>
      <c r="G441" s="28"/>
      <c r="H441" s="312">
        <f aca="true" t="shared" si="24" ref="H441:H447">F441+G441</f>
        <v>2000</v>
      </c>
      <c r="I441" s="320"/>
      <c r="J441" s="35"/>
      <c r="K441" s="35"/>
      <c r="L441" s="35"/>
    </row>
    <row r="442" spans="2:12" ht="23.25" customHeight="1">
      <c r="B442" s="71"/>
      <c r="C442" s="42"/>
      <c r="D442" s="43" t="s">
        <v>82</v>
      </c>
      <c r="E442" s="27" t="s">
        <v>384</v>
      </c>
      <c r="F442" s="286">
        <v>101122.71</v>
      </c>
      <c r="G442" s="386"/>
      <c r="H442" s="312">
        <f t="shared" si="24"/>
        <v>101122.71</v>
      </c>
      <c r="I442" s="368"/>
      <c r="J442" s="35"/>
      <c r="K442" s="35"/>
      <c r="L442" s="35"/>
    </row>
    <row r="443" spans="2:12" ht="18" customHeight="1">
      <c r="B443" s="71"/>
      <c r="C443" s="42"/>
      <c r="D443" s="43" t="s">
        <v>106</v>
      </c>
      <c r="E443" s="27" t="s">
        <v>61</v>
      </c>
      <c r="F443" s="286">
        <v>93000</v>
      </c>
      <c r="G443" s="28"/>
      <c r="H443" s="312">
        <f t="shared" si="24"/>
        <v>93000</v>
      </c>
      <c r="I443" s="320"/>
      <c r="J443" s="35"/>
      <c r="K443" s="35"/>
      <c r="L443" s="35"/>
    </row>
    <row r="444" spans="2:12" ht="18" customHeight="1">
      <c r="B444" s="71"/>
      <c r="C444" s="42"/>
      <c r="D444" s="43" t="s">
        <v>107</v>
      </c>
      <c r="E444" s="27" t="s">
        <v>383</v>
      </c>
      <c r="F444" s="286">
        <v>34764.29</v>
      </c>
      <c r="G444" s="386"/>
      <c r="H444" s="312">
        <f t="shared" si="24"/>
        <v>34764.29</v>
      </c>
      <c r="I444" s="368"/>
      <c r="J444" s="35"/>
      <c r="K444" s="35"/>
      <c r="L444" s="35"/>
    </row>
    <row r="445" spans="2:12" ht="18" customHeight="1">
      <c r="B445" s="71"/>
      <c r="C445" s="42"/>
      <c r="D445" s="43" t="s">
        <v>55</v>
      </c>
      <c r="E445" s="27" t="s">
        <v>382</v>
      </c>
      <c r="F445" s="286">
        <v>83207</v>
      </c>
      <c r="G445" s="361"/>
      <c r="H445" s="312">
        <f t="shared" si="24"/>
        <v>83207</v>
      </c>
      <c r="I445" s="368"/>
      <c r="J445" s="35"/>
      <c r="K445" s="35"/>
      <c r="L445" s="35"/>
    </row>
    <row r="446" spans="2:12" ht="24">
      <c r="B446" s="71"/>
      <c r="C446" s="42"/>
      <c r="D446" s="109">
        <v>4400</v>
      </c>
      <c r="E446" s="84" t="s">
        <v>224</v>
      </c>
      <c r="F446" s="286">
        <v>10600</v>
      </c>
      <c r="G446" s="28"/>
      <c r="H446" s="312">
        <f t="shared" si="24"/>
        <v>10600</v>
      </c>
      <c r="I446" s="320"/>
      <c r="J446" s="35"/>
      <c r="K446" s="35"/>
      <c r="L446" s="35"/>
    </row>
    <row r="447" spans="2:12" ht="15" customHeight="1" thickBot="1">
      <c r="B447" s="73"/>
      <c r="C447" s="45"/>
      <c r="D447" s="326">
        <v>4480</v>
      </c>
      <c r="E447" s="19" t="s">
        <v>207</v>
      </c>
      <c r="F447" s="288">
        <v>10976</v>
      </c>
      <c r="G447" s="316"/>
      <c r="H447" s="317">
        <f t="shared" si="24"/>
        <v>10976</v>
      </c>
      <c r="I447" s="321"/>
      <c r="J447" s="35"/>
      <c r="K447" s="35"/>
      <c r="L447" s="35"/>
    </row>
    <row r="448" spans="2:12" ht="19.5" customHeight="1" thickBot="1">
      <c r="B448" s="140" t="s">
        <v>77</v>
      </c>
      <c r="C448" s="136"/>
      <c r="D448" s="136"/>
      <c r="E448" s="137" t="s">
        <v>204</v>
      </c>
      <c r="F448" s="290">
        <f>F449+F467</f>
        <v>744960</v>
      </c>
      <c r="G448" s="290">
        <f>G449+G467</f>
        <v>0</v>
      </c>
      <c r="H448" s="290">
        <f>H449+H467</f>
        <v>744960</v>
      </c>
      <c r="I448" s="315"/>
      <c r="J448" s="35"/>
      <c r="K448" s="35"/>
      <c r="L448" s="35"/>
    </row>
    <row r="449" spans="2:12" ht="16.5" customHeight="1">
      <c r="B449" s="198"/>
      <c r="C449" s="171" t="s">
        <v>235</v>
      </c>
      <c r="D449" s="347"/>
      <c r="E449" s="348" t="s">
        <v>236</v>
      </c>
      <c r="F449" s="293">
        <f>SUM(F450:F466)</f>
        <v>630660</v>
      </c>
      <c r="G449" s="293">
        <f>SUM(G450:G466)</f>
        <v>0</v>
      </c>
      <c r="H449" s="293">
        <f>SUM(H450:H466)</f>
        <v>630660</v>
      </c>
      <c r="I449" s="322"/>
      <c r="J449" s="35"/>
      <c r="K449" s="35"/>
      <c r="L449" s="35"/>
    </row>
    <row r="450" spans="2:12" ht="17.25" customHeight="1">
      <c r="B450" s="71"/>
      <c r="C450" s="124"/>
      <c r="D450" s="43" t="s">
        <v>58</v>
      </c>
      <c r="E450" s="27" t="s">
        <v>220</v>
      </c>
      <c r="F450" s="286">
        <v>1800</v>
      </c>
      <c r="G450" s="361"/>
      <c r="H450" s="312">
        <f aca="true" t="shared" si="25" ref="H450:H466">F450+G450</f>
        <v>1800</v>
      </c>
      <c r="I450" s="368"/>
      <c r="J450" s="35"/>
      <c r="K450" s="35"/>
      <c r="L450" s="35"/>
    </row>
    <row r="451" spans="2:12" ht="17.25" customHeight="1">
      <c r="B451" s="71"/>
      <c r="C451" s="176"/>
      <c r="D451" s="43" t="s">
        <v>95</v>
      </c>
      <c r="E451" s="27" t="s">
        <v>96</v>
      </c>
      <c r="F451" s="286">
        <v>309900</v>
      </c>
      <c r="G451" s="361"/>
      <c r="H451" s="312">
        <f t="shared" si="25"/>
        <v>309900</v>
      </c>
      <c r="I451" s="320"/>
      <c r="J451" s="35"/>
      <c r="K451" s="35"/>
      <c r="L451" s="35"/>
    </row>
    <row r="452" spans="2:12" ht="17.25" customHeight="1">
      <c r="B452" s="71"/>
      <c r="C452" s="176"/>
      <c r="D452" s="43" t="s">
        <v>105</v>
      </c>
      <c r="E452" s="27" t="s">
        <v>59</v>
      </c>
      <c r="F452" s="286">
        <v>23980</v>
      </c>
      <c r="G452" s="361"/>
      <c r="H452" s="312">
        <f t="shared" si="25"/>
        <v>23980</v>
      </c>
      <c r="I452" s="320"/>
      <c r="J452" s="35"/>
      <c r="K452" s="35"/>
      <c r="L452" s="35"/>
    </row>
    <row r="453" spans="2:12" ht="17.25" customHeight="1">
      <c r="B453" s="71"/>
      <c r="C453" s="176"/>
      <c r="D453" s="43" t="s">
        <v>97</v>
      </c>
      <c r="E453" s="27" t="s">
        <v>98</v>
      </c>
      <c r="F453" s="286">
        <v>59200</v>
      </c>
      <c r="G453" s="361"/>
      <c r="H453" s="312">
        <f t="shared" si="25"/>
        <v>59200</v>
      </c>
      <c r="I453" s="320"/>
      <c r="J453" s="35"/>
      <c r="K453" s="35"/>
      <c r="L453" s="35"/>
    </row>
    <row r="454" spans="2:12" ht="17.25" customHeight="1">
      <c r="B454" s="71"/>
      <c r="C454" s="176"/>
      <c r="D454" s="43" t="s">
        <v>99</v>
      </c>
      <c r="E454" s="27" t="s">
        <v>100</v>
      </c>
      <c r="F454" s="286">
        <v>8000</v>
      </c>
      <c r="G454" s="361"/>
      <c r="H454" s="312">
        <f t="shared" si="25"/>
        <v>8000</v>
      </c>
      <c r="I454" s="320"/>
      <c r="J454" s="35"/>
      <c r="K454" s="35"/>
      <c r="L454" s="35"/>
    </row>
    <row r="455" spans="2:12" ht="17.25" customHeight="1">
      <c r="B455" s="71"/>
      <c r="C455" s="176"/>
      <c r="D455" s="42">
        <v>4170</v>
      </c>
      <c r="E455" s="27" t="s">
        <v>60</v>
      </c>
      <c r="F455" s="286">
        <v>6220</v>
      </c>
      <c r="G455" s="361"/>
      <c r="H455" s="312">
        <f t="shared" si="25"/>
        <v>6220</v>
      </c>
      <c r="I455" s="320"/>
      <c r="J455" s="35"/>
      <c r="K455" s="35"/>
      <c r="L455" s="35"/>
    </row>
    <row r="456" spans="2:12" ht="17.25" customHeight="1">
      <c r="B456" s="71"/>
      <c r="C456" s="176"/>
      <c r="D456" s="43" t="s">
        <v>82</v>
      </c>
      <c r="E456" s="27" t="s">
        <v>57</v>
      </c>
      <c r="F456" s="286">
        <v>46920</v>
      </c>
      <c r="G456" s="361"/>
      <c r="H456" s="312">
        <f t="shared" si="25"/>
        <v>46920</v>
      </c>
      <c r="I456" s="368"/>
      <c r="J456" s="35"/>
      <c r="K456" s="35"/>
      <c r="L456" s="35"/>
    </row>
    <row r="457" spans="2:12" ht="17.25" customHeight="1">
      <c r="B457" s="71"/>
      <c r="C457" s="176"/>
      <c r="D457" s="43" t="s">
        <v>122</v>
      </c>
      <c r="E457" s="27" t="s">
        <v>315</v>
      </c>
      <c r="F457" s="286">
        <v>0</v>
      </c>
      <c r="G457" s="361"/>
      <c r="H457" s="312">
        <f t="shared" si="25"/>
        <v>0</v>
      </c>
      <c r="I457" s="368"/>
      <c r="J457" s="35"/>
      <c r="K457" s="35"/>
      <c r="L457" s="35"/>
    </row>
    <row r="458" spans="2:12" ht="17.25" customHeight="1">
      <c r="B458" s="71"/>
      <c r="C458" s="176"/>
      <c r="D458" s="43" t="s">
        <v>106</v>
      </c>
      <c r="E458" s="27" t="s">
        <v>61</v>
      </c>
      <c r="F458" s="286">
        <v>92780</v>
      </c>
      <c r="G458" s="361"/>
      <c r="H458" s="312">
        <f t="shared" si="25"/>
        <v>92780</v>
      </c>
      <c r="I458" s="320"/>
      <c r="J458" s="35"/>
      <c r="K458" s="35"/>
      <c r="L458" s="35"/>
    </row>
    <row r="459" spans="2:12" ht="17.25" customHeight="1">
      <c r="B459" s="71"/>
      <c r="C459" s="176"/>
      <c r="D459" s="43" t="s">
        <v>107</v>
      </c>
      <c r="E459" s="27" t="s">
        <v>62</v>
      </c>
      <c r="F459" s="286">
        <v>2006</v>
      </c>
      <c r="G459" s="361"/>
      <c r="H459" s="312">
        <f t="shared" si="25"/>
        <v>2006</v>
      </c>
      <c r="I459" s="368"/>
      <c r="J459" s="35"/>
      <c r="K459" s="35"/>
      <c r="L459" s="35"/>
    </row>
    <row r="460" spans="2:12" ht="17.25" customHeight="1">
      <c r="B460" s="71"/>
      <c r="C460" s="176"/>
      <c r="D460" s="42" t="s">
        <v>135</v>
      </c>
      <c r="E460" s="27" t="s">
        <v>63</v>
      </c>
      <c r="F460" s="286">
        <v>650</v>
      </c>
      <c r="G460" s="361"/>
      <c r="H460" s="312">
        <f t="shared" si="25"/>
        <v>650</v>
      </c>
      <c r="I460" s="368"/>
      <c r="J460" s="35"/>
      <c r="K460" s="35"/>
      <c r="L460" s="35"/>
    </row>
    <row r="461" spans="2:12" ht="17.25" customHeight="1">
      <c r="B461" s="71"/>
      <c r="C461" s="176"/>
      <c r="D461" s="43" t="s">
        <v>55</v>
      </c>
      <c r="E461" s="27" t="s">
        <v>56</v>
      </c>
      <c r="F461" s="286">
        <v>54600</v>
      </c>
      <c r="G461" s="361"/>
      <c r="H461" s="312">
        <f t="shared" si="25"/>
        <v>54600</v>
      </c>
      <c r="I461" s="368"/>
      <c r="J461" s="35"/>
      <c r="K461" s="35"/>
      <c r="L461" s="35"/>
    </row>
    <row r="462" spans="2:12" ht="17.25" customHeight="1">
      <c r="B462" s="71"/>
      <c r="C462" s="107"/>
      <c r="D462" s="51">
        <v>4360</v>
      </c>
      <c r="E462" s="27" t="s">
        <v>276</v>
      </c>
      <c r="F462" s="286">
        <v>4850</v>
      </c>
      <c r="G462" s="361"/>
      <c r="H462" s="312">
        <f t="shared" si="25"/>
        <v>4850</v>
      </c>
      <c r="I462" s="368"/>
      <c r="J462" s="35"/>
      <c r="K462" s="35"/>
      <c r="L462" s="35"/>
    </row>
    <row r="463" spans="2:12" ht="17.25" customHeight="1">
      <c r="B463" s="71"/>
      <c r="C463" s="107"/>
      <c r="D463" s="43" t="s">
        <v>102</v>
      </c>
      <c r="E463" s="27" t="s">
        <v>64</v>
      </c>
      <c r="F463" s="286">
        <v>6000</v>
      </c>
      <c r="G463" s="361"/>
      <c r="H463" s="312">
        <f t="shared" si="25"/>
        <v>6000</v>
      </c>
      <c r="I463" s="368"/>
      <c r="J463" s="35"/>
      <c r="K463" s="35"/>
      <c r="L463" s="35"/>
    </row>
    <row r="464" spans="2:12" ht="17.25" customHeight="1">
      <c r="B464" s="71"/>
      <c r="C464" s="176"/>
      <c r="D464" s="43" t="s">
        <v>87</v>
      </c>
      <c r="E464" s="27" t="s">
        <v>65</v>
      </c>
      <c r="F464" s="286">
        <v>4354</v>
      </c>
      <c r="G464" s="361"/>
      <c r="H464" s="312">
        <f t="shared" si="25"/>
        <v>4354</v>
      </c>
      <c r="I464" s="368"/>
      <c r="J464" s="35"/>
      <c r="K464" s="35"/>
      <c r="L464" s="35"/>
    </row>
    <row r="465" spans="2:12" ht="17.25" customHeight="1">
      <c r="B465" s="71"/>
      <c r="C465" s="176"/>
      <c r="D465" s="43" t="s">
        <v>108</v>
      </c>
      <c r="E465" s="27" t="s">
        <v>109</v>
      </c>
      <c r="F465" s="286">
        <v>7400</v>
      </c>
      <c r="G465" s="361"/>
      <c r="H465" s="312">
        <f t="shared" si="25"/>
        <v>7400</v>
      </c>
      <c r="I465" s="320"/>
      <c r="J465" s="35"/>
      <c r="K465" s="35"/>
      <c r="L465" s="35"/>
    </row>
    <row r="466" spans="2:12" ht="17.25" customHeight="1">
      <c r="B466" s="71"/>
      <c r="C466" s="176"/>
      <c r="D466" s="51">
        <v>4700</v>
      </c>
      <c r="E466" s="27" t="s">
        <v>110</v>
      </c>
      <c r="F466" s="286">
        <v>2000</v>
      </c>
      <c r="G466" s="361"/>
      <c r="H466" s="312">
        <f t="shared" si="25"/>
        <v>2000</v>
      </c>
      <c r="I466" s="368"/>
      <c r="J466" s="35"/>
      <c r="K466" s="35"/>
      <c r="L466" s="35"/>
    </row>
    <row r="467" spans="2:12" ht="18" customHeight="1">
      <c r="B467" s="71"/>
      <c r="C467" s="152" t="s">
        <v>156</v>
      </c>
      <c r="D467" s="162"/>
      <c r="E467" s="121" t="s">
        <v>226</v>
      </c>
      <c r="F467" s="287">
        <f>F468+F469</f>
        <v>114300</v>
      </c>
      <c r="G467" s="287">
        <f>G468+G469</f>
        <v>0</v>
      </c>
      <c r="H467" s="287">
        <f>H468+H469</f>
        <v>114300</v>
      </c>
      <c r="I467" s="320"/>
      <c r="J467" s="35"/>
      <c r="K467" s="35"/>
      <c r="L467" s="35"/>
    </row>
    <row r="468" spans="2:12" ht="36" customHeight="1">
      <c r="B468" s="71"/>
      <c r="C468" s="42"/>
      <c r="D468" s="86" t="s">
        <v>227</v>
      </c>
      <c r="E468" s="412" t="s">
        <v>228</v>
      </c>
      <c r="F468" s="286">
        <v>109800</v>
      </c>
      <c r="G468" s="361"/>
      <c r="H468" s="312">
        <f>F468+G468</f>
        <v>109800</v>
      </c>
      <c r="I468" s="368"/>
      <c r="J468" s="35"/>
      <c r="K468" s="35"/>
      <c r="L468" s="35"/>
    </row>
    <row r="469" spans="2:12" ht="24.75" customHeight="1">
      <c r="B469" s="71"/>
      <c r="C469" s="42"/>
      <c r="D469" s="43" t="s">
        <v>82</v>
      </c>
      <c r="E469" s="27" t="s">
        <v>294</v>
      </c>
      <c r="F469" s="286">
        <v>4500</v>
      </c>
      <c r="G469" s="28"/>
      <c r="H469" s="312">
        <f>F469+G469</f>
        <v>4500</v>
      </c>
      <c r="I469" s="320"/>
      <c r="J469" s="35"/>
      <c r="K469" s="35"/>
      <c r="L469" s="35"/>
    </row>
    <row r="470" spans="2:12" s="54" customFormat="1" ht="4.5" customHeight="1" thickBot="1">
      <c r="B470" s="349"/>
      <c r="C470" s="350"/>
      <c r="D470" s="350"/>
      <c r="E470" s="351"/>
      <c r="F470" s="352"/>
      <c r="G470" s="353"/>
      <c r="H470" s="353"/>
      <c r="I470" s="354"/>
      <c r="J470" s="53"/>
      <c r="K470" s="53"/>
      <c r="L470" s="53"/>
    </row>
    <row r="471" spans="2:12" ht="17.25" customHeight="1" thickBot="1">
      <c r="B471" s="145"/>
      <c r="C471" s="146"/>
      <c r="D471" s="147"/>
      <c r="E471" s="148" t="s">
        <v>157</v>
      </c>
      <c r="F471" s="306">
        <f>F10+F25+F41+F44+F51+F54+F97+F101+F116+F123+F126+F129+F270+F288+F376+F387+F400+F430+F448</f>
        <v>35172643.879999995</v>
      </c>
      <c r="G471" s="290">
        <f>G10+G25+G41+G44+G51+G54+G97+G101+G116+G123+G126+G129+G270+G288+G376+G387+G400+G430+G448</f>
        <v>500</v>
      </c>
      <c r="H471" s="306">
        <f>H10+H25+H41+H44+H51+H54+H97+H101+H116+H123+H126+H129+H270+H288+H376+H387+H400+H430+H448</f>
        <v>35173143.879999995</v>
      </c>
      <c r="I471" s="315"/>
      <c r="J471" s="35"/>
      <c r="K471" s="35"/>
      <c r="L471" s="35"/>
    </row>
    <row r="472" spans="2:12" ht="26.25" customHeight="1">
      <c r="B472" s="55"/>
      <c r="C472" s="55"/>
      <c r="D472" s="56"/>
      <c r="E472" s="57"/>
      <c r="F472" s="37"/>
      <c r="G472" s="35"/>
      <c r="H472" s="35"/>
      <c r="I472" s="35"/>
      <c r="J472" s="35"/>
      <c r="K472" s="35"/>
      <c r="L472" s="35"/>
    </row>
    <row r="473" spans="2:12" ht="26.25" customHeight="1">
      <c r="B473" s="55"/>
      <c r="C473" s="55"/>
      <c r="D473" s="56"/>
      <c r="E473" s="57"/>
      <c r="F473" s="37"/>
      <c r="G473" s="35"/>
      <c r="H473" s="35"/>
      <c r="I473" s="35"/>
      <c r="J473" s="35"/>
      <c r="K473" s="35"/>
      <c r="L473" s="35"/>
    </row>
    <row r="474" spans="2:12" ht="26.25" customHeight="1">
      <c r="B474" s="55"/>
      <c r="C474" s="55"/>
      <c r="D474" s="56"/>
      <c r="E474" s="57"/>
      <c r="F474" s="37"/>
      <c r="G474" s="35"/>
      <c r="H474" s="35"/>
      <c r="I474" s="35"/>
      <c r="J474" s="35"/>
      <c r="K474" s="35"/>
      <c r="L474" s="35"/>
    </row>
    <row r="475" spans="2:12" ht="26.25" customHeight="1">
      <c r="B475" s="55"/>
      <c r="C475" s="55"/>
      <c r="D475" s="56"/>
      <c r="E475" s="57"/>
      <c r="F475" s="37"/>
      <c r="G475" s="35"/>
      <c r="H475" s="35"/>
      <c r="I475" s="35"/>
      <c r="J475" s="35"/>
      <c r="K475" s="35"/>
      <c r="L475" s="35"/>
    </row>
    <row r="476" spans="2:12" ht="26.25" customHeight="1">
      <c r="B476" s="55"/>
      <c r="C476" s="55"/>
      <c r="D476" s="56"/>
      <c r="E476" s="57"/>
      <c r="F476" s="37"/>
      <c r="G476" s="35"/>
      <c r="H476" s="35"/>
      <c r="I476" s="35"/>
      <c r="J476" s="35"/>
      <c r="K476" s="35"/>
      <c r="L476" s="35"/>
    </row>
    <row r="477" spans="2:12" ht="26.25" customHeight="1">
      <c r="B477" s="55"/>
      <c r="C477" s="55"/>
      <c r="D477" s="56"/>
      <c r="E477" s="57"/>
      <c r="F477" s="37"/>
      <c r="G477" s="35"/>
      <c r="H477" s="35"/>
      <c r="I477" s="35"/>
      <c r="J477" s="35"/>
      <c r="K477" s="35"/>
      <c r="L477" s="35"/>
    </row>
    <row r="478" spans="2:12" ht="26.25" customHeight="1">
      <c r="B478" s="55"/>
      <c r="C478" s="55"/>
      <c r="D478" s="56"/>
      <c r="E478" s="57"/>
      <c r="F478" s="37"/>
      <c r="G478" s="35"/>
      <c r="H478" s="35"/>
      <c r="I478" s="35"/>
      <c r="J478" s="35"/>
      <c r="K478" s="35"/>
      <c r="L478" s="35"/>
    </row>
    <row r="479" spans="2:12" ht="26.25" customHeight="1">
      <c r="B479" s="55"/>
      <c r="C479" s="55"/>
      <c r="D479" s="56"/>
      <c r="E479" s="57"/>
      <c r="F479" s="37"/>
      <c r="G479" s="35"/>
      <c r="H479" s="35"/>
      <c r="I479" s="35"/>
      <c r="J479" s="35"/>
      <c r="K479" s="35"/>
      <c r="L479" s="35"/>
    </row>
    <row r="480" spans="2:12" ht="26.25" customHeight="1">
      <c r="B480" s="55"/>
      <c r="C480" s="55"/>
      <c r="D480" s="56"/>
      <c r="E480" s="57"/>
      <c r="F480" s="37"/>
      <c r="G480" s="35"/>
      <c r="H480" s="35"/>
      <c r="I480" s="35"/>
      <c r="J480" s="35"/>
      <c r="K480" s="35"/>
      <c r="L480" s="35"/>
    </row>
    <row r="481" spans="2:12" ht="26.25" customHeight="1">
      <c r="B481" s="55"/>
      <c r="C481" s="55"/>
      <c r="D481" s="56"/>
      <c r="E481" s="57"/>
      <c r="F481" s="37"/>
      <c r="G481" s="35"/>
      <c r="H481" s="35"/>
      <c r="I481" s="35"/>
      <c r="J481" s="35"/>
      <c r="K481" s="35"/>
      <c r="L481" s="35"/>
    </row>
    <row r="482" spans="2:12" ht="26.25" customHeight="1">
      <c r="B482" s="55"/>
      <c r="C482" s="55"/>
      <c r="D482" s="56"/>
      <c r="E482" s="57"/>
      <c r="F482" s="37"/>
      <c r="G482" s="35"/>
      <c r="H482" s="35"/>
      <c r="I482" s="35"/>
      <c r="J482" s="35"/>
      <c r="K482" s="35"/>
      <c r="L482" s="35"/>
    </row>
    <row r="483" spans="2:12" ht="26.25" customHeight="1">
      <c r="B483" s="55"/>
      <c r="C483" s="55"/>
      <c r="D483" s="56"/>
      <c r="E483" s="57"/>
      <c r="F483" s="37"/>
      <c r="G483" s="35"/>
      <c r="H483" s="35"/>
      <c r="I483" s="35"/>
      <c r="J483" s="35"/>
      <c r="K483" s="35"/>
      <c r="L483" s="35"/>
    </row>
    <row r="484" spans="2:12" ht="26.25" customHeight="1">
      <c r="B484" s="55"/>
      <c r="C484" s="55"/>
      <c r="D484" s="56"/>
      <c r="E484" s="57"/>
      <c r="F484" s="37"/>
      <c r="G484" s="35"/>
      <c r="H484" s="35"/>
      <c r="I484" s="35"/>
      <c r="J484" s="35"/>
      <c r="K484" s="35"/>
      <c r="L484" s="35"/>
    </row>
    <row r="485" spans="2:12" ht="26.25" customHeight="1">
      <c r="B485" s="55"/>
      <c r="C485" s="55"/>
      <c r="D485" s="56"/>
      <c r="E485" s="57"/>
      <c r="F485" s="37"/>
      <c r="G485" s="35"/>
      <c r="H485" s="35"/>
      <c r="I485" s="35"/>
      <c r="J485" s="35"/>
      <c r="K485" s="35"/>
      <c r="L485" s="35"/>
    </row>
    <row r="486" spans="2:12" ht="26.25" customHeight="1">
      <c r="B486" s="55"/>
      <c r="C486" s="55"/>
      <c r="D486" s="56"/>
      <c r="E486" s="57"/>
      <c r="F486" s="37"/>
      <c r="G486" s="35"/>
      <c r="H486" s="35"/>
      <c r="I486" s="35"/>
      <c r="J486" s="35"/>
      <c r="K486" s="35"/>
      <c r="L486" s="35"/>
    </row>
    <row r="487" spans="2:12" ht="26.25" customHeight="1">
      <c r="B487" s="55"/>
      <c r="C487" s="55"/>
      <c r="D487" s="56"/>
      <c r="E487" s="57"/>
      <c r="F487" s="37"/>
      <c r="G487" s="35"/>
      <c r="H487" s="35"/>
      <c r="I487" s="35"/>
      <c r="J487" s="35"/>
      <c r="K487" s="35"/>
      <c r="L487" s="35"/>
    </row>
    <row r="488" spans="2:12" ht="26.25" customHeight="1">
      <c r="B488" s="55"/>
      <c r="C488" s="55"/>
      <c r="D488" s="56"/>
      <c r="E488" s="57"/>
      <c r="F488" s="37"/>
      <c r="G488" s="35"/>
      <c r="H488" s="35"/>
      <c r="I488" s="35"/>
      <c r="J488" s="35"/>
      <c r="K488" s="35"/>
      <c r="L488" s="35"/>
    </row>
    <row r="489" spans="2:12" ht="26.25" customHeight="1">
      <c r="B489" s="55"/>
      <c r="C489" s="55"/>
      <c r="D489" s="56"/>
      <c r="E489" s="57"/>
      <c r="F489" s="37"/>
      <c r="G489" s="35"/>
      <c r="H489" s="37"/>
      <c r="I489" s="35"/>
      <c r="J489" s="35"/>
      <c r="K489" s="35"/>
      <c r="L489" s="35"/>
    </row>
    <row r="490" spans="2:12" ht="26.25" customHeight="1">
      <c r="B490" s="55"/>
      <c r="C490" s="55"/>
      <c r="D490" s="56"/>
      <c r="E490" s="57"/>
      <c r="G490" s="35"/>
      <c r="H490" s="35"/>
      <c r="I490" s="35"/>
      <c r="J490" s="35"/>
      <c r="K490" s="35"/>
      <c r="L490" s="35"/>
    </row>
    <row r="491" spans="2:12" ht="26.25" customHeight="1">
      <c r="B491" s="55"/>
      <c r="C491" s="55"/>
      <c r="D491" s="56"/>
      <c r="E491" s="57"/>
      <c r="F491" s="37"/>
      <c r="G491" s="35"/>
      <c r="H491" s="35"/>
      <c r="I491" s="35"/>
      <c r="J491" s="35"/>
      <c r="K491" s="35"/>
      <c r="L491" s="35"/>
    </row>
    <row r="492" spans="2:12" ht="14.25">
      <c r="B492" s="55"/>
      <c r="C492" s="55"/>
      <c r="D492" s="56"/>
      <c r="E492" s="57"/>
      <c r="F492" s="37"/>
      <c r="G492" s="35"/>
      <c r="H492" s="35"/>
      <c r="I492" s="35"/>
      <c r="J492" s="35"/>
      <c r="K492" s="35"/>
      <c r="L492" s="35"/>
    </row>
    <row r="493" spans="2:12" ht="27" customHeight="1">
      <c r="B493" s="55"/>
      <c r="C493" s="55"/>
      <c r="D493" s="56"/>
      <c r="E493" s="57"/>
      <c r="F493" s="37"/>
      <c r="G493" s="35"/>
      <c r="H493" s="35"/>
      <c r="I493" s="35"/>
      <c r="J493" s="35"/>
      <c r="K493" s="35"/>
      <c r="L493" s="35"/>
    </row>
    <row r="494" spans="2:12" ht="25.5" customHeight="1">
      <c r="B494" s="55"/>
      <c r="C494" s="55"/>
      <c r="D494" s="56"/>
      <c r="E494" s="57"/>
      <c r="G494" s="35"/>
      <c r="H494" s="35"/>
      <c r="I494" s="35"/>
      <c r="J494" s="35"/>
      <c r="K494" s="35"/>
      <c r="L494" s="35"/>
    </row>
    <row r="495" spans="2:12" ht="14.25">
      <c r="B495" s="55"/>
      <c r="C495" s="55"/>
      <c r="D495" s="56"/>
      <c r="E495" s="57"/>
      <c r="F495" s="37"/>
      <c r="G495" s="35"/>
      <c r="H495" s="35"/>
      <c r="I495" s="35"/>
      <c r="J495" s="35"/>
      <c r="K495" s="35"/>
      <c r="L495" s="35"/>
    </row>
    <row r="496" spans="2:12" ht="12.75"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</row>
    <row r="497" spans="2:12" ht="12.75"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</row>
    <row r="498" spans="2:12" ht="12.75"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</row>
    <row r="499" spans="2:12" ht="12.75"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</row>
    <row r="500" spans="2:12" ht="12.75"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</row>
    <row r="501" spans="2:12" ht="12.75"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</row>
    <row r="502" spans="2:12" ht="12.75"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</row>
    <row r="503" spans="2:12" ht="12.75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</row>
    <row r="504" spans="2:12" ht="12.75"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</row>
    <row r="505" spans="2:12" ht="14.25">
      <c r="B505" s="35"/>
      <c r="C505" s="35"/>
      <c r="D505" s="35"/>
      <c r="E505" s="35"/>
      <c r="F505" s="37"/>
      <c r="G505" s="35"/>
      <c r="H505" s="35"/>
      <c r="I505" s="35"/>
      <c r="J505" s="35"/>
      <c r="K505" s="35"/>
      <c r="L505" s="35"/>
    </row>
    <row r="506" spans="2:12" ht="12.75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</row>
    <row r="507" spans="2:12" ht="12.75"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</row>
    <row r="508" spans="2:12" ht="12.75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</row>
    <row r="509" spans="2:12" ht="12.75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</row>
    <row r="510" spans="2:12" ht="12.75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</row>
    <row r="511" spans="2:12" ht="12.75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</row>
    <row r="512" spans="2:12" ht="12.75"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</row>
    <row r="513" spans="2:12" ht="12.75"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</row>
    <row r="514" spans="2:10" ht="12.75">
      <c r="B514" s="35"/>
      <c r="C514" s="35"/>
      <c r="D514" s="35"/>
      <c r="E514" s="35"/>
      <c r="F514" s="35"/>
      <c r="G514" s="35"/>
      <c r="H514" s="35"/>
      <c r="I514" s="35"/>
      <c r="J514" s="35"/>
    </row>
    <row r="515" spans="2:10" ht="12.75">
      <c r="B515" s="35"/>
      <c r="C515" s="35"/>
      <c r="D515" s="35"/>
      <c r="E515" s="35"/>
      <c r="F515" s="35"/>
      <c r="G515" s="35"/>
      <c r="H515" s="35"/>
      <c r="I515" s="35"/>
      <c r="J515" s="35"/>
    </row>
    <row r="516" spans="2:10" ht="12.75">
      <c r="B516" s="35"/>
      <c r="C516" s="35"/>
      <c r="D516" s="35"/>
      <c r="E516" s="35"/>
      <c r="F516" s="35"/>
      <c r="G516" s="35"/>
      <c r="H516" s="35"/>
      <c r="I516" s="35"/>
      <c r="J516" s="35"/>
    </row>
    <row r="517" spans="2:10" ht="12.75">
      <c r="B517" s="35"/>
      <c r="C517" s="35"/>
      <c r="D517" s="35"/>
      <c r="E517" s="35"/>
      <c r="F517" s="35"/>
      <c r="G517" s="35"/>
      <c r="H517" s="35"/>
      <c r="I517" s="35"/>
      <c r="J517" s="35"/>
    </row>
    <row r="518" spans="2:10" ht="12.75">
      <c r="B518" s="35"/>
      <c r="C518" s="35"/>
      <c r="D518" s="35"/>
      <c r="E518" s="35"/>
      <c r="F518" s="35"/>
      <c r="G518" s="35"/>
      <c r="H518" s="35"/>
      <c r="I518" s="35"/>
      <c r="J518" s="35"/>
    </row>
    <row r="519" spans="2:10" ht="12.75">
      <c r="B519" s="35"/>
      <c r="C519" s="35"/>
      <c r="D519" s="35"/>
      <c r="E519" s="35"/>
      <c r="F519" s="35"/>
      <c r="G519" s="35"/>
      <c r="H519" s="35"/>
      <c r="I519" s="35"/>
      <c r="J519" s="35"/>
    </row>
    <row r="520" spans="2:10" ht="12.75">
      <c r="B520" s="35"/>
      <c r="C520" s="35"/>
      <c r="D520" s="35"/>
      <c r="E520" s="35"/>
      <c r="F520" s="35"/>
      <c r="G520" s="35"/>
      <c r="H520" s="35"/>
      <c r="I520" s="35"/>
      <c r="J520" s="35"/>
    </row>
    <row r="521" spans="2:10" ht="12.75">
      <c r="B521" s="35"/>
      <c r="C521" s="35"/>
      <c r="D521" s="35"/>
      <c r="E521" s="35"/>
      <c r="F521" s="35"/>
      <c r="G521" s="35"/>
      <c r="H521" s="35"/>
      <c r="I521" s="35"/>
      <c r="J521" s="35"/>
    </row>
    <row r="522" spans="2:10" ht="12.75">
      <c r="B522" s="35"/>
      <c r="C522" s="35"/>
      <c r="D522" s="35"/>
      <c r="E522" s="35"/>
      <c r="F522" s="35"/>
      <c r="G522" s="35"/>
      <c r="H522" s="35"/>
      <c r="I522" s="35"/>
      <c r="J522" s="35"/>
    </row>
    <row r="523" spans="2:10" ht="12.75">
      <c r="B523" s="35"/>
      <c r="C523" s="35"/>
      <c r="D523" s="35"/>
      <c r="E523" s="35"/>
      <c r="F523" s="35"/>
      <c r="G523" s="35"/>
      <c r="H523" s="35"/>
      <c r="I523" s="35"/>
      <c r="J523" s="35"/>
    </row>
    <row r="524" spans="2:10" ht="12.75">
      <c r="B524" s="35"/>
      <c r="C524" s="35"/>
      <c r="D524" s="35"/>
      <c r="E524" s="35"/>
      <c r="F524" s="35"/>
      <c r="G524" s="35"/>
      <c r="H524" s="35"/>
      <c r="I524" s="35"/>
      <c r="J524" s="35"/>
    </row>
    <row r="525" spans="2:10" ht="12.75">
      <c r="B525" s="35"/>
      <c r="C525" s="35"/>
      <c r="D525" s="35"/>
      <c r="E525" s="35"/>
      <c r="F525" s="35"/>
      <c r="G525" s="35"/>
      <c r="H525" s="35"/>
      <c r="I525" s="35"/>
      <c r="J525" s="35"/>
    </row>
    <row r="526" spans="2:10" ht="12.75">
      <c r="B526" s="35"/>
      <c r="C526" s="35"/>
      <c r="D526" s="35"/>
      <c r="E526" s="35"/>
      <c r="F526" s="35"/>
      <c r="G526" s="35"/>
      <c r="H526" s="35"/>
      <c r="I526" s="35"/>
      <c r="J526" s="35"/>
    </row>
    <row r="527" spans="2:10" ht="12.75">
      <c r="B527" s="35"/>
      <c r="C527" s="35"/>
      <c r="D527" s="35"/>
      <c r="E527" s="35"/>
      <c r="F527" s="35"/>
      <c r="G527" s="35"/>
      <c r="H527" s="35"/>
      <c r="I527" s="35"/>
      <c r="J527" s="35"/>
    </row>
    <row r="528" spans="2:10" ht="12.75">
      <c r="B528" s="35"/>
      <c r="C528" s="35"/>
      <c r="D528" s="35"/>
      <c r="E528" s="35"/>
      <c r="F528" s="35"/>
      <c r="G528" s="35"/>
      <c r="H528" s="35"/>
      <c r="I528" s="35"/>
      <c r="J528" s="35"/>
    </row>
    <row r="529" spans="2:10" ht="12.75">
      <c r="B529" s="35"/>
      <c r="C529" s="35"/>
      <c r="D529" s="35"/>
      <c r="E529" s="35"/>
      <c r="F529" s="35"/>
      <c r="G529" s="35"/>
      <c r="H529" s="35"/>
      <c r="I529" s="35"/>
      <c r="J529" s="35"/>
    </row>
    <row r="530" spans="2:10" ht="12.75">
      <c r="B530" s="35"/>
      <c r="C530" s="35"/>
      <c r="D530" s="35"/>
      <c r="E530" s="35"/>
      <c r="F530" s="35"/>
      <c r="G530" s="35"/>
      <c r="H530" s="35"/>
      <c r="I530" s="35"/>
      <c r="J530" s="35"/>
    </row>
    <row r="531" spans="2:10" ht="12.75">
      <c r="B531" s="35"/>
      <c r="C531" s="35"/>
      <c r="D531" s="35"/>
      <c r="E531" s="35"/>
      <c r="F531" s="35"/>
      <c r="G531" s="35"/>
      <c r="H531" s="35"/>
      <c r="I531" s="35"/>
      <c r="J531" s="35"/>
    </row>
    <row r="532" spans="2:10" ht="12.75">
      <c r="B532" s="35"/>
      <c r="C532" s="35"/>
      <c r="D532" s="35"/>
      <c r="E532" s="35"/>
      <c r="F532" s="35"/>
      <c r="G532" s="35"/>
      <c r="H532" s="35"/>
      <c r="I532" s="35"/>
      <c r="J532" s="35"/>
    </row>
    <row r="533" spans="2:10" ht="12.75">
      <c r="B533" s="35"/>
      <c r="C533" s="35"/>
      <c r="D533" s="35"/>
      <c r="E533" s="35"/>
      <c r="F533" s="35"/>
      <c r="G533" s="35"/>
      <c r="H533" s="35"/>
      <c r="I533" s="35"/>
      <c r="J533" s="35"/>
    </row>
    <row r="534" spans="2:10" ht="12.75">
      <c r="B534" s="35"/>
      <c r="C534" s="35"/>
      <c r="D534" s="35"/>
      <c r="E534" s="35"/>
      <c r="F534" s="35"/>
      <c r="G534" s="35"/>
      <c r="H534" s="35"/>
      <c r="I534" s="35"/>
      <c r="J534" s="35"/>
    </row>
    <row r="535" spans="2:10" ht="12.75">
      <c r="B535" s="35"/>
      <c r="C535" s="35"/>
      <c r="D535" s="35"/>
      <c r="E535" s="35"/>
      <c r="F535" s="35"/>
      <c r="G535" s="35"/>
      <c r="H535" s="35"/>
      <c r="I535" s="35"/>
      <c r="J535" s="35"/>
    </row>
    <row r="536" spans="2:10" ht="12.75">
      <c r="B536" s="35"/>
      <c r="C536" s="35"/>
      <c r="D536" s="35"/>
      <c r="E536" s="35"/>
      <c r="F536" s="35"/>
      <c r="G536" s="35"/>
      <c r="H536" s="35"/>
      <c r="I536" s="35"/>
      <c r="J536" s="35"/>
    </row>
    <row r="537" spans="2:10" ht="12.75">
      <c r="B537" s="35"/>
      <c r="C537" s="35"/>
      <c r="D537" s="35"/>
      <c r="E537" s="35"/>
      <c r="F537" s="35"/>
      <c r="G537" s="35"/>
      <c r="H537" s="35"/>
      <c r="I537" s="35"/>
      <c r="J537" s="35"/>
    </row>
    <row r="538" spans="2:10" ht="12.75">
      <c r="B538" s="35"/>
      <c r="C538" s="35"/>
      <c r="D538" s="35"/>
      <c r="E538" s="35"/>
      <c r="F538" s="35"/>
      <c r="G538" s="35"/>
      <c r="H538" s="35"/>
      <c r="I538" s="35"/>
      <c r="J538" s="35"/>
    </row>
    <row r="539" spans="2:10" ht="12.75">
      <c r="B539" s="35"/>
      <c r="C539" s="35"/>
      <c r="D539" s="35"/>
      <c r="E539" s="35"/>
      <c r="F539" s="35"/>
      <c r="G539" s="35"/>
      <c r="H539" s="35"/>
      <c r="I539" s="35"/>
      <c r="J539" s="35"/>
    </row>
    <row r="540" spans="2:10" ht="12.75">
      <c r="B540" s="35"/>
      <c r="C540" s="35"/>
      <c r="D540" s="35"/>
      <c r="E540" s="35"/>
      <c r="F540" s="35"/>
      <c r="G540" s="35"/>
      <c r="H540" s="35"/>
      <c r="I540" s="35"/>
      <c r="J540" s="35"/>
    </row>
    <row r="541" spans="2:10" ht="12.75">
      <c r="B541" s="35"/>
      <c r="C541" s="35"/>
      <c r="D541" s="35"/>
      <c r="E541" s="35"/>
      <c r="F541" s="35"/>
      <c r="G541" s="35"/>
      <c r="H541" s="35"/>
      <c r="I541" s="35"/>
      <c r="J541" s="35"/>
    </row>
    <row r="542" spans="2:10" ht="12.75">
      <c r="B542" s="35"/>
      <c r="C542" s="35"/>
      <c r="D542" s="35"/>
      <c r="E542" s="35"/>
      <c r="F542" s="35"/>
      <c r="G542" s="35"/>
      <c r="H542" s="35"/>
      <c r="I542" s="35"/>
      <c r="J542" s="35"/>
    </row>
    <row r="543" spans="2:10" ht="12.75">
      <c r="B543" s="35"/>
      <c r="C543" s="35"/>
      <c r="D543" s="35"/>
      <c r="E543" s="35"/>
      <c r="F543" s="35"/>
      <c r="G543" s="35"/>
      <c r="H543" s="35"/>
      <c r="I543" s="35"/>
      <c r="J543" s="35"/>
    </row>
    <row r="544" spans="2:10" ht="12.75">
      <c r="B544" s="35"/>
      <c r="C544" s="35"/>
      <c r="D544" s="35"/>
      <c r="E544" s="35"/>
      <c r="F544" s="35"/>
      <c r="G544" s="35"/>
      <c r="H544" s="35"/>
      <c r="I544" s="35"/>
      <c r="J544" s="35"/>
    </row>
    <row r="545" spans="2:10" ht="12.75">
      <c r="B545" s="35"/>
      <c r="C545" s="35"/>
      <c r="D545" s="35"/>
      <c r="E545" s="35"/>
      <c r="F545" s="35"/>
      <c r="G545" s="35"/>
      <c r="H545" s="35"/>
      <c r="I545" s="35"/>
      <c r="J545" s="35"/>
    </row>
    <row r="546" spans="2:10" ht="12.75">
      <c r="B546" s="35"/>
      <c r="C546" s="35"/>
      <c r="D546" s="35"/>
      <c r="E546" s="35"/>
      <c r="F546" s="35"/>
      <c r="G546" s="35"/>
      <c r="H546" s="35"/>
      <c r="I546" s="35"/>
      <c r="J546" s="35"/>
    </row>
    <row r="547" spans="2:10" ht="12.75">
      <c r="B547" s="35"/>
      <c r="C547" s="35"/>
      <c r="D547" s="35"/>
      <c r="E547" s="35"/>
      <c r="F547" s="35"/>
      <c r="G547" s="35"/>
      <c r="H547" s="35"/>
      <c r="I547" s="35"/>
      <c r="J547" s="35"/>
    </row>
    <row r="548" spans="2:10" ht="12.75">
      <c r="B548" s="35"/>
      <c r="C548" s="35"/>
      <c r="D548" s="35"/>
      <c r="E548" s="35"/>
      <c r="F548" s="35"/>
      <c r="G548" s="35"/>
      <c r="H548" s="35"/>
      <c r="I548" s="35"/>
      <c r="J548" s="35"/>
    </row>
    <row r="549" spans="2:10" ht="12.75">
      <c r="B549" s="35"/>
      <c r="C549" s="35"/>
      <c r="D549" s="35"/>
      <c r="E549" s="35"/>
      <c r="F549" s="35"/>
      <c r="G549" s="35"/>
      <c r="H549" s="35"/>
      <c r="I549" s="35"/>
      <c r="J549" s="35"/>
    </row>
  </sheetData>
  <sheetProtection/>
  <mergeCells count="1">
    <mergeCell ref="E6:F6"/>
  </mergeCells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16"/>
  <sheetViews>
    <sheetView zoomScalePageLayoutView="0" workbookViewId="0" topLeftCell="A88">
      <selection activeCell="H131" sqref="H131"/>
    </sheetView>
  </sheetViews>
  <sheetFormatPr defaultColWidth="9.140625" defaultRowHeight="12.75"/>
  <cols>
    <col min="1" max="1" width="4.28125" style="31" customWidth="1"/>
    <col min="2" max="2" width="5.28125" style="31" bestFit="1" customWidth="1"/>
    <col min="3" max="3" width="7.00390625" style="31" bestFit="1" customWidth="1"/>
    <col min="4" max="4" width="5.421875" style="31" customWidth="1"/>
    <col min="5" max="5" width="71.140625" style="31" customWidth="1"/>
    <col min="6" max="6" width="17.28125" style="31" customWidth="1"/>
    <col min="7" max="7" width="15.28125" style="31" customWidth="1"/>
    <col min="8" max="8" width="17.28125" style="31" customWidth="1"/>
    <col min="9" max="9" width="2.57421875" style="31" customWidth="1"/>
    <col min="10" max="16384" width="9.140625" style="31" customWidth="1"/>
  </cols>
  <sheetData>
    <row r="1" spans="6:9" ht="12.75">
      <c r="F1" s="58" t="s">
        <v>399</v>
      </c>
      <c r="G1" s="88"/>
      <c r="H1" s="88"/>
      <c r="I1" s="88"/>
    </row>
    <row r="2" spans="3:9" ht="12.75">
      <c r="C2" s="100"/>
      <c r="F2" s="103" t="s">
        <v>427</v>
      </c>
      <c r="G2" s="88"/>
      <c r="H2" s="88"/>
      <c r="I2" s="88"/>
    </row>
    <row r="3" spans="6:9" ht="12.75">
      <c r="F3" s="103" t="s">
        <v>428</v>
      </c>
      <c r="G3" s="88"/>
      <c r="H3" s="88"/>
      <c r="I3" s="88"/>
    </row>
    <row r="4" ht="15" customHeight="1">
      <c r="E4" s="97"/>
    </row>
    <row r="5" spans="3:12" ht="32.25" customHeight="1">
      <c r="C5" s="673" t="s">
        <v>400</v>
      </c>
      <c r="D5" s="673"/>
      <c r="E5" s="673"/>
      <c r="F5" s="673"/>
      <c r="G5" s="673"/>
      <c r="H5" s="470"/>
      <c r="I5" s="470"/>
      <c r="J5" s="470"/>
      <c r="K5" s="470"/>
      <c r="L5" s="470"/>
    </row>
    <row r="6" spans="3:12" ht="9" customHeight="1">
      <c r="C6" s="470"/>
      <c r="D6" s="470"/>
      <c r="E6" s="470"/>
      <c r="F6" s="470"/>
      <c r="G6" s="470"/>
      <c r="H6" s="470"/>
      <c r="I6" s="470"/>
      <c r="J6" s="470"/>
      <c r="K6" s="470"/>
      <c r="L6" s="470"/>
    </row>
    <row r="7" spans="3:12" ht="17.25" customHeight="1" thickBot="1">
      <c r="C7" s="674" t="s">
        <v>401</v>
      </c>
      <c r="D7" s="674"/>
      <c r="E7" s="674"/>
      <c r="F7" s="470"/>
      <c r="G7" s="470"/>
      <c r="H7" s="470"/>
      <c r="I7" s="470"/>
      <c r="J7" s="470"/>
      <c r="K7" s="470"/>
      <c r="L7" s="470"/>
    </row>
    <row r="8" spans="2:8" ht="26.25" customHeight="1" thickBot="1">
      <c r="B8" s="471" t="s">
        <v>0</v>
      </c>
      <c r="C8" s="472" t="s">
        <v>1</v>
      </c>
      <c r="D8" s="36" t="s">
        <v>2</v>
      </c>
      <c r="E8" s="473" t="s">
        <v>402</v>
      </c>
      <c r="F8" s="308" t="s">
        <v>265</v>
      </c>
      <c r="G8" s="473" t="s">
        <v>316</v>
      </c>
      <c r="H8" s="474" t="s">
        <v>317</v>
      </c>
    </row>
    <row r="9" spans="2:8" ht="18" customHeight="1" thickBot="1">
      <c r="B9" s="475" t="s">
        <v>67</v>
      </c>
      <c r="C9" s="476"/>
      <c r="D9" s="476"/>
      <c r="E9" s="477" t="s">
        <v>68</v>
      </c>
      <c r="F9" s="478">
        <f aca="true" t="shared" si="0" ref="F9:H10">F10</f>
        <v>789852.22</v>
      </c>
      <c r="G9" s="478">
        <f t="shared" si="0"/>
        <v>0</v>
      </c>
      <c r="H9" s="479">
        <f t="shared" si="0"/>
        <v>789852.22</v>
      </c>
    </row>
    <row r="10" spans="2:8" ht="16.5" customHeight="1">
      <c r="B10" s="480"/>
      <c r="C10" s="481" t="s">
        <v>205</v>
      </c>
      <c r="D10" s="482"/>
      <c r="E10" s="483" t="s">
        <v>42</v>
      </c>
      <c r="F10" s="484">
        <f t="shared" si="0"/>
        <v>789852.22</v>
      </c>
      <c r="G10" s="484">
        <f t="shared" si="0"/>
        <v>0</v>
      </c>
      <c r="H10" s="485">
        <f t="shared" si="0"/>
        <v>789852.22</v>
      </c>
    </row>
    <row r="11" spans="2:8" ht="24.75" customHeight="1" thickBot="1">
      <c r="B11" s="486"/>
      <c r="C11" s="487"/>
      <c r="D11" s="488" t="s">
        <v>403</v>
      </c>
      <c r="E11" s="175" t="s">
        <v>404</v>
      </c>
      <c r="F11" s="489">
        <v>789852.22</v>
      </c>
      <c r="G11" s="490"/>
      <c r="H11" s="491">
        <f>F11+G11</f>
        <v>789852.22</v>
      </c>
    </row>
    <row r="12" spans="2:8" ht="18" customHeight="1" thickBot="1">
      <c r="B12" s="492" t="s">
        <v>46</v>
      </c>
      <c r="C12" s="493"/>
      <c r="D12" s="493"/>
      <c r="E12" s="494" t="s">
        <v>11</v>
      </c>
      <c r="F12" s="495">
        <f aca="true" t="shared" si="1" ref="F12:H13">F13</f>
        <v>78576</v>
      </c>
      <c r="G12" s="495">
        <f t="shared" si="1"/>
        <v>0</v>
      </c>
      <c r="H12" s="496">
        <f t="shared" si="1"/>
        <v>78576</v>
      </c>
    </row>
    <row r="13" spans="2:8" ht="16.5" customHeight="1">
      <c r="B13" s="497"/>
      <c r="C13" s="498" t="s">
        <v>47</v>
      </c>
      <c r="D13" s="498"/>
      <c r="E13" s="499" t="s">
        <v>405</v>
      </c>
      <c r="F13" s="500">
        <f t="shared" si="1"/>
        <v>78576</v>
      </c>
      <c r="G13" s="500">
        <f t="shared" si="1"/>
        <v>0</v>
      </c>
      <c r="H13" s="501">
        <f t="shared" si="1"/>
        <v>78576</v>
      </c>
    </row>
    <row r="14" spans="2:8" ht="24.75" thickBot="1">
      <c r="B14" s="502"/>
      <c r="C14" s="503"/>
      <c r="D14" s="503" t="s">
        <v>403</v>
      </c>
      <c r="E14" s="27" t="s">
        <v>404</v>
      </c>
      <c r="F14" s="223">
        <v>78576</v>
      </c>
      <c r="G14" s="553"/>
      <c r="H14" s="504">
        <f>F14+G14</f>
        <v>78576</v>
      </c>
    </row>
    <row r="15" spans="2:8" ht="30.75" thickBot="1">
      <c r="B15" s="505" t="s">
        <v>48</v>
      </c>
      <c r="C15" s="506"/>
      <c r="D15" s="506"/>
      <c r="E15" s="507" t="s">
        <v>212</v>
      </c>
      <c r="F15" s="508">
        <f aca="true" t="shared" si="2" ref="F15:H16">F16</f>
        <v>6478</v>
      </c>
      <c r="G15" s="508">
        <f t="shared" si="2"/>
        <v>0</v>
      </c>
      <c r="H15" s="509">
        <f t="shared" si="2"/>
        <v>6478</v>
      </c>
    </row>
    <row r="16" spans="2:8" ht="18.75" customHeight="1">
      <c r="B16" s="497"/>
      <c r="C16" s="498" t="s">
        <v>49</v>
      </c>
      <c r="D16" s="498"/>
      <c r="E16" s="499" t="s">
        <v>17</v>
      </c>
      <c r="F16" s="500">
        <f t="shared" si="2"/>
        <v>6478</v>
      </c>
      <c r="G16" s="500">
        <f t="shared" si="2"/>
        <v>0</v>
      </c>
      <c r="H16" s="501">
        <f t="shared" si="2"/>
        <v>6478</v>
      </c>
    </row>
    <row r="17" spans="2:8" ht="24.75" thickBot="1">
      <c r="B17" s="510"/>
      <c r="C17" s="511"/>
      <c r="D17" s="511" t="s">
        <v>403</v>
      </c>
      <c r="E17" s="19" t="s">
        <v>404</v>
      </c>
      <c r="F17" s="512">
        <v>6478</v>
      </c>
      <c r="G17" s="513"/>
      <c r="H17" s="514">
        <f>F17+G17</f>
        <v>6478</v>
      </c>
    </row>
    <row r="18" spans="2:8" ht="16.5" thickBot="1">
      <c r="B18" s="515" t="s">
        <v>120</v>
      </c>
      <c r="C18" s="516"/>
      <c r="D18" s="517"/>
      <c r="E18" s="518" t="s">
        <v>36</v>
      </c>
      <c r="F18" s="519">
        <f>F19+F21+F23</f>
        <v>77600.75</v>
      </c>
      <c r="G18" s="519">
        <f>G19+G21+G23</f>
        <v>0</v>
      </c>
      <c r="H18" s="520">
        <f>H19+H21+H23</f>
        <v>77600.75</v>
      </c>
    </row>
    <row r="19" spans="2:8" ht="14.25">
      <c r="B19" s="521"/>
      <c r="C19" s="522" t="s">
        <v>121</v>
      </c>
      <c r="D19" s="523"/>
      <c r="E19" s="524" t="s">
        <v>37</v>
      </c>
      <c r="F19" s="525">
        <f>F20</f>
        <v>41756.91</v>
      </c>
      <c r="G19" s="525">
        <f>G20</f>
        <v>0</v>
      </c>
      <c r="H19" s="526">
        <f>H20</f>
        <v>41756.91</v>
      </c>
    </row>
    <row r="20" spans="2:8" ht="24">
      <c r="B20" s="527"/>
      <c r="C20" s="28"/>
      <c r="D20" s="503" t="s">
        <v>403</v>
      </c>
      <c r="E20" s="27" t="s">
        <v>404</v>
      </c>
      <c r="F20" s="221">
        <v>41756.91</v>
      </c>
      <c r="G20" s="229"/>
      <c r="H20" s="514">
        <f>F20+G20</f>
        <v>41756.91</v>
      </c>
    </row>
    <row r="21" spans="2:8" ht="14.25">
      <c r="B21" s="528"/>
      <c r="C21" s="529" t="s">
        <v>125</v>
      </c>
      <c r="D21" s="530"/>
      <c r="E21" s="499" t="s">
        <v>162</v>
      </c>
      <c r="F21" s="531">
        <f>F22</f>
        <v>34548.92</v>
      </c>
      <c r="G21" s="531">
        <f>G22</f>
        <v>0</v>
      </c>
      <c r="H21" s="532">
        <f>H22</f>
        <v>34548.92</v>
      </c>
    </row>
    <row r="22" spans="2:8" ht="24">
      <c r="B22" s="528"/>
      <c r="C22" s="28"/>
      <c r="D22" s="503" t="s">
        <v>403</v>
      </c>
      <c r="E22" s="27" t="s">
        <v>404</v>
      </c>
      <c r="F22" s="533">
        <v>34548.92</v>
      </c>
      <c r="G22" s="234"/>
      <c r="H22" s="504">
        <f>F22+G22</f>
        <v>34548.92</v>
      </c>
    </row>
    <row r="23" spans="2:8" ht="57">
      <c r="B23" s="534"/>
      <c r="C23" s="535" t="s">
        <v>271</v>
      </c>
      <c r="D23" s="536"/>
      <c r="E23" s="537" t="s">
        <v>279</v>
      </c>
      <c r="F23" s="538">
        <f>F24</f>
        <v>1294.92</v>
      </c>
      <c r="G23" s="538">
        <f>G24</f>
        <v>0</v>
      </c>
      <c r="H23" s="539">
        <f>H24</f>
        <v>1294.92</v>
      </c>
    </row>
    <row r="24" spans="2:8" ht="24.75" thickBot="1">
      <c r="B24" s="540"/>
      <c r="C24" s="488"/>
      <c r="D24" s="488" t="s">
        <v>403</v>
      </c>
      <c r="E24" s="175" t="s">
        <v>404</v>
      </c>
      <c r="F24" s="377">
        <v>1294.92</v>
      </c>
      <c r="G24" s="541"/>
      <c r="H24" s="491">
        <f>F24+G24</f>
        <v>1294.92</v>
      </c>
    </row>
    <row r="25" spans="2:8" ht="16.5" thickBot="1">
      <c r="B25" s="505" t="s">
        <v>51</v>
      </c>
      <c r="C25" s="506"/>
      <c r="D25" s="506"/>
      <c r="E25" s="518" t="s">
        <v>39</v>
      </c>
      <c r="F25" s="542">
        <f>F26+F29+F31+F33+F35</f>
        <v>8767462</v>
      </c>
      <c r="G25" s="283">
        <f>G26+G29+G31+G33+G35</f>
        <v>0</v>
      </c>
      <c r="H25" s="543">
        <f>H26+H29+H31+H33+H35</f>
        <v>8767462</v>
      </c>
    </row>
    <row r="26" spans="2:8" ht="15.75">
      <c r="B26" s="544"/>
      <c r="C26" s="545" t="s">
        <v>348</v>
      </c>
      <c r="D26" s="545"/>
      <c r="E26" s="546" t="s">
        <v>351</v>
      </c>
      <c r="F26" s="547">
        <f>F27+F28</f>
        <v>5405218</v>
      </c>
      <c r="G26" s="548">
        <f>G27+G28</f>
        <v>0</v>
      </c>
      <c r="H26" s="526">
        <f>H27+H28</f>
        <v>5405218</v>
      </c>
    </row>
    <row r="27" spans="2:8" ht="36">
      <c r="B27" s="549"/>
      <c r="C27" s="503"/>
      <c r="D27" s="503" t="s">
        <v>406</v>
      </c>
      <c r="E27" s="84" t="s">
        <v>352</v>
      </c>
      <c r="F27" s="550">
        <v>5397751</v>
      </c>
      <c r="G27" s="550"/>
      <c r="H27" s="504">
        <f>F27+G27</f>
        <v>5397751</v>
      </c>
    </row>
    <row r="28" spans="2:8" ht="36">
      <c r="B28" s="549"/>
      <c r="C28" s="551"/>
      <c r="D28" s="503" t="s">
        <v>407</v>
      </c>
      <c r="E28" s="84" t="s">
        <v>353</v>
      </c>
      <c r="F28" s="550">
        <v>7467</v>
      </c>
      <c r="G28" s="550"/>
      <c r="H28" s="504">
        <f>F28+G28</f>
        <v>7467</v>
      </c>
    </row>
    <row r="29" spans="2:8" ht="28.5">
      <c r="B29" s="497"/>
      <c r="C29" s="498" t="s">
        <v>52</v>
      </c>
      <c r="D29" s="498"/>
      <c r="E29" s="552" t="s">
        <v>216</v>
      </c>
      <c r="F29" s="500">
        <f>F30</f>
        <v>3345000</v>
      </c>
      <c r="G29" s="500">
        <f>G30</f>
        <v>0</v>
      </c>
      <c r="H29" s="501">
        <f>H30</f>
        <v>3345000</v>
      </c>
    </row>
    <row r="30" spans="2:8" ht="24">
      <c r="B30" s="502"/>
      <c r="C30" s="503"/>
      <c r="D30" s="503" t="s">
        <v>403</v>
      </c>
      <c r="E30" s="27" t="s">
        <v>404</v>
      </c>
      <c r="F30" s="223">
        <v>3345000</v>
      </c>
      <c r="G30" s="553"/>
      <c r="H30" s="504">
        <f>F30+G30</f>
        <v>3345000</v>
      </c>
    </row>
    <row r="31" spans="2:8" ht="47.25" customHeight="1">
      <c r="B31" s="554"/>
      <c r="C31" s="555" t="s">
        <v>53</v>
      </c>
      <c r="D31" s="555"/>
      <c r="E31" s="556" t="s">
        <v>217</v>
      </c>
      <c r="F31" s="557">
        <f>F32</f>
        <v>16000</v>
      </c>
      <c r="G31" s="557">
        <f>G32</f>
        <v>0</v>
      </c>
      <c r="H31" s="558">
        <f>H32</f>
        <v>16000</v>
      </c>
    </row>
    <row r="32" spans="2:8" ht="24">
      <c r="B32" s="510"/>
      <c r="C32" s="503"/>
      <c r="D32" s="503" t="s">
        <v>403</v>
      </c>
      <c r="E32" s="27" t="s">
        <v>404</v>
      </c>
      <c r="F32" s="559">
        <v>16000</v>
      </c>
      <c r="G32" s="553"/>
      <c r="H32" s="504">
        <f>F32+G32</f>
        <v>16000</v>
      </c>
    </row>
    <row r="33" spans="2:8" ht="19.5" customHeight="1">
      <c r="B33" s="502"/>
      <c r="C33" s="498" t="s">
        <v>137</v>
      </c>
      <c r="D33" s="560"/>
      <c r="E33" s="499" t="s">
        <v>188</v>
      </c>
      <c r="F33" s="561">
        <f>F34</f>
        <v>1000</v>
      </c>
      <c r="G33" s="561">
        <f>G34</f>
        <v>0</v>
      </c>
      <c r="H33" s="539">
        <f>H34</f>
        <v>1000</v>
      </c>
    </row>
    <row r="34" spans="2:8" ht="24">
      <c r="B34" s="502"/>
      <c r="C34" s="503"/>
      <c r="D34" s="503" t="s">
        <v>403</v>
      </c>
      <c r="E34" s="27" t="s">
        <v>404</v>
      </c>
      <c r="F34" s="559">
        <v>1000</v>
      </c>
      <c r="G34" s="553"/>
      <c r="H34" s="504">
        <f>F34+G34</f>
        <v>1000</v>
      </c>
    </row>
    <row r="35" spans="2:8" ht="19.5" customHeight="1">
      <c r="B35" s="510"/>
      <c r="C35" s="498" t="s">
        <v>141</v>
      </c>
      <c r="D35" s="560"/>
      <c r="E35" s="499" t="s">
        <v>42</v>
      </c>
      <c r="F35" s="562">
        <f>SUM(F36:F36)</f>
        <v>244</v>
      </c>
      <c r="G35" s="563">
        <f>SUM(G36:G36)</f>
        <v>0</v>
      </c>
      <c r="H35" s="564">
        <f>SUM(H36:H36)</f>
        <v>244</v>
      </c>
    </row>
    <row r="36" spans="2:8" ht="24.75" thickBot="1">
      <c r="B36" s="565"/>
      <c r="C36" s="488"/>
      <c r="D36" s="488" t="s">
        <v>403</v>
      </c>
      <c r="E36" s="175" t="s">
        <v>408</v>
      </c>
      <c r="F36" s="566">
        <v>244</v>
      </c>
      <c r="G36" s="567"/>
      <c r="H36" s="491">
        <f>F36+G36</f>
        <v>244</v>
      </c>
    </row>
    <row r="37" spans="2:8" ht="13.5" thickBot="1">
      <c r="B37" s="568"/>
      <c r="C37" s="568"/>
      <c r="D37" s="568"/>
      <c r="E37" s="569"/>
      <c r="F37" s="570"/>
      <c r="G37" s="571"/>
      <c r="H37" s="571"/>
    </row>
    <row r="38" spans="2:8" ht="16.5" thickBot="1">
      <c r="B38" s="572"/>
      <c r="C38" s="572"/>
      <c r="D38" s="572"/>
      <c r="E38" s="573" t="s">
        <v>409</v>
      </c>
      <c r="F38" s="574">
        <f>F9+F12+F15+F18+F25</f>
        <v>9719968.97</v>
      </c>
      <c r="G38" s="654">
        <f>G9+G12+G15+G18+G25</f>
        <v>0</v>
      </c>
      <c r="H38" s="575">
        <f>H9+H12+H15+H18+H25</f>
        <v>9719968.97</v>
      </c>
    </row>
    <row r="39" spans="2:8" ht="15.75">
      <c r="B39" s="572"/>
      <c r="C39" s="572"/>
      <c r="D39" s="572"/>
      <c r="E39" s="576"/>
      <c r="F39" s="577"/>
      <c r="G39" s="578"/>
      <c r="H39" s="578"/>
    </row>
    <row r="40" spans="2:8" ht="15.75">
      <c r="B40" s="572"/>
      <c r="C40" s="572"/>
      <c r="D40" s="572"/>
      <c r="E40" s="576"/>
      <c r="F40" s="577"/>
      <c r="G40" s="578"/>
      <c r="H40" s="578"/>
    </row>
    <row r="41" spans="2:8" ht="18.75" customHeight="1" thickBot="1">
      <c r="B41" s="568"/>
      <c r="C41" s="674" t="s">
        <v>410</v>
      </c>
      <c r="D41" s="674"/>
      <c r="E41" s="674"/>
      <c r="F41" s="570"/>
      <c r="G41" s="35"/>
      <c r="H41" s="579"/>
    </row>
    <row r="42" spans="2:8" ht="24" customHeight="1" thickBot="1">
      <c r="B42" s="471" t="s">
        <v>0</v>
      </c>
      <c r="C42" s="472" t="s">
        <v>1</v>
      </c>
      <c r="D42" s="36" t="s">
        <v>2</v>
      </c>
      <c r="E42" s="473" t="s">
        <v>402</v>
      </c>
      <c r="F42" s="580" t="s">
        <v>265</v>
      </c>
      <c r="G42" s="473" t="s">
        <v>316</v>
      </c>
      <c r="H42" s="581" t="s">
        <v>317</v>
      </c>
    </row>
    <row r="43" spans="2:8" ht="18.75" customHeight="1" thickBot="1">
      <c r="B43" s="475" t="s">
        <v>67</v>
      </c>
      <c r="C43" s="476"/>
      <c r="D43" s="476"/>
      <c r="E43" s="477" t="s">
        <v>68</v>
      </c>
      <c r="F43" s="582">
        <f>F44</f>
        <v>789852.2200000001</v>
      </c>
      <c r="G43" s="582">
        <f>G44</f>
        <v>0</v>
      </c>
      <c r="H43" s="583">
        <f>H44</f>
        <v>789852.2200000001</v>
      </c>
    </row>
    <row r="44" spans="2:8" ht="14.25" customHeight="1">
      <c r="B44" s="480"/>
      <c r="C44" s="584" t="s">
        <v>205</v>
      </c>
      <c r="D44" s="585"/>
      <c r="E44" s="586" t="s">
        <v>42</v>
      </c>
      <c r="F44" s="587">
        <f>SUM(F45:F49)</f>
        <v>789852.2200000001</v>
      </c>
      <c r="G44" s="587">
        <f>SUM(G45:G49)</f>
        <v>0</v>
      </c>
      <c r="H44" s="485">
        <f>SUM(H45:H49)</f>
        <v>789852.2200000001</v>
      </c>
    </row>
    <row r="45" spans="2:8" ht="15" customHeight="1">
      <c r="B45" s="588"/>
      <c r="C45" s="481"/>
      <c r="D45" s="589">
        <v>4010</v>
      </c>
      <c r="E45" s="27" t="s">
        <v>411</v>
      </c>
      <c r="F45" s="371">
        <v>10730</v>
      </c>
      <c r="G45" s="286"/>
      <c r="H45" s="590">
        <f>F45+G45</f>
        <v>10730</v>
      </c>
    </row>
    <row r="46" spans="2:8" ht="15" customHeight="1">
      <c r="B46" s="591"/>
      <c r="C46" s="592"/>
      <c r="D46" s="589">
        <v>4110</v>
      </c>
      <c r="E46" s="27" t="s">
        <v>412</v>
      </c>
      <c r="F46" s="371">
        <v>1834.82</v>
      </c>
      <c r="G46" s="286"/>
      <c r="H46" s="590">
        <f>F46+G46</f>
        <v>1834.82</v>
      </c>
    </row>
    <row r="47" spans="2:8" ht="15" customHeight="1">
      <c r="B47" s="591"/>
      <c r="C47" s="593"/>
      <c r="D47" s="43" t="s">
        <v>82</v>
      </c>
      <c r="E47" s="27" t="s">
        <v>57</v>
      </c>
      <c r="F47" s="371">
        <v>331.29</v>
      </c>
      <c r="G47" s="286"/>
      <c r="H47" s="590">
        <f>F47+G47</f>
        <v>331.29</v>
      </c>
    </row>
    <row r="48" spans="2:8" ht="15" customHeight="1">
      <c r="B48" s="594"/>
      <c r="C48" s="595"/>
      <c r="D48" s="43" t="s">
        <v>55</v>
      </c>
      <c r="E48" s="27" t="s">
        <v>56</v>
      </c>
      <c r="F48" s="288">
        <v>2591.19</v>
      </c>
      <c r="G48" s="286"/>
      <c r="H48" s="590">
        <f>F48+G48</f>
        <v>2591.19</v>
      </c>
    </row>
    <row r="49" spans="2:8" ht="15" customHeight="1" thickBot="1">
      <c r="B49" s="596"/>
      <c r="C49" s="597"/>
      <c r="D49" s="178">
        <v>4430</v>
      </c>
      <c r="E49" s="175" t="s">
        <v>65</v>
      </c>
      <c r="F49" s="298">
        <v>774364.92</v>
      </c>
      <c r="G49" s="598"/>
      <c r="H49" s="599">
        <f>F49+G49</f>
        <v>774364.92</v>
      </c>
    </row>
    <row r="50" spans="2:8" ht="20.25" customHeight="1" thickBot="1">
      <c r="B50" s="505" t="s">
        <v>46</v>
      </c>
      <c r="C50" s="506"/>
      <c r="D50" s="506"/>
      <c r="E50" s="518" t="s">
        <v>11</v>
      </c>
      <c r="F50" s="508">
        <f>F51</f>
        <v>78576</v>
      </c>
      <c r="G50" s="508">
        <f>G51</f>
        <v>0</v>
      </c>
      <c r="H50" s="509">
        <f>H51</f>
        <v>78576</v>
      </c>
    </row>
    <row r="51" spans="2:8" ht="14.25">
      <c r="B51" s="554"/>
      <c r="C51" s="555" t="s">
        <v>47</v>
      </c>
      <c r="D51" s="555"/>
      <c r="E51" s="537" t="s">
        <v>405</v>
      </c>
      <c r="F51" s="557">
        <f>SUM(F52:F54)</f>
        <v>78576</v>
      </c>
      <c r="G51" s="557">
        <f>SUM(G52:G54)</f>
        <v>0</v>
      </c>
      <c r="H51" s="558">
        <f>SUM(H52:H54)</f>
        <v>78576</v>
      </c>
    </row>
    <row r="52" spans="2:8" ht="14.25" customHeight="1">
      <c r="B52" s="600"/>
      <c r="C52" s="589"/>
      <c r="D52" s="589">
        <v>4010</v>
      </c>
      <c r="E52" s="27" t="s">
        <v>411</v>
      </c>
      <c r="F52" s="601">
        <v>64400</v>
      </c>
      <c r="G52" s="361"/>
      <c r="H52" s="504">
        <f>F52+G52</f>
        <v>64400</v>
      </c>
    </row>
    <row r="53" spans="2:8" ht="14.25" customHeight="1">
      <c r="B53" s="600"/>
      <c r="C53" s="589"/>
      <c r="D53" s="589">
        <v>4110</v>
      </c>
      <c r="E53" s="27" t="s">
        <v>412</v>
      </c>
      <c r="F53" s="601">
        <v>12516</v>
      </c>
      <c r="G53" s="361"/>
      <c r="H53" s="504">
        <f>F53+G53</f>
        <v>12516</v>
      </c>
    </row>
    <row r="54" spans="2:8" ht="14.25" customHeight="1" thickBot="1">
      <c r="B54" s="600"/>
      <c r="C54" s="589"/>
      <c r="D54" s="589">
        <v>4120</v>
      </c>
      <c r="E54" s="27" t="s">
        <v>413</v>
      </c>
      <c r="F54" s="601">
        <v>1660</v>
      </c>
      <c r="G54" s="361"/>
      <c r="H54" s="504">
        <f>F54+G54</f>
        <v>1660</v>
      </c>
    </row>
    <row r="55" spans="2:8" ht="33.75" customHeight="1" thickBot="1">
      <c r="B55" s="505" t="s">
        <v>48</v>
      </c>
      <c r="C55" s="506"/>
      <c r="D55" s="506"/>
      <c r="E55" s="507" t="s">
        <v>212</v>
      </c>
      <c r="F55" s="508">
        <f>F56</f>
        <v>6478</v>
      </c>
      <c r="G55" s="508">
        <f>G56</f>
        <v>0</v>
      </c>
      <c r="H55" s="509">
        <f>H56</f>
        <v>6478</v>
      </c>
    </row>
    <row r="56" spans="2:8" ht="21.75" customHeight="1">
      <c r="B56" s="602"/>
      <c r="C56" s="545" t="s">
        <v>49</v>
      </c>
      <c r="D56" s="545"/>
      <c r="E56" s="524" t="s">
        <v>17</v>
      </c>
      <c r="F56" s="603">
        <f>SUM(F57:F58)</f>
        <v>6478</v>
      </c>
      <c r="G56" s="603">
        <f>SUM(G57:G58)</f>
        <v>0</v>
      </c>
      <c r="H56" s="604">
        <f>SUM(H57:H58)</f>
        <v>6478</v>
      </c>
    </row>
    <row r="57" spans="2:8" ht="14.25" customHeight="1">
      <c r="B57" s="554"/>
      <c r="C57" s="555"/>
      <c r="D57" s="42" t="s">
        <v>82</v>
      </c>
      <c r="E57" s="27" t="s">
        <v>57</v>
      </c>
      <c r="F57" s="601">
        <v>4760</v>
      </c>
      <c r="G57" s="601"/>
      <c r="H57" s="504">
        <f>F57+G57</f>
        <v>4760</v>
      </c>
    </row>
    <row r="58" spans="2:8" ht="15.75" customHeight="1" thickBot="1">
      <c r="B58" s="605"/>
      <c r="C58" s="606"/>
      <c r="D58" s="606">
        <v>4300</v>
      </c>
      <c r="E58" s="19" t="s">
        <v>56</v>
      </c>
      <c r="F58" s="607">
        <v>1718</v>
      </c>
      <c r="G58" s="316"/>
      <c r="H58" s="514">
        <f>F58+G58</f>
        <v>1718</v>
      </c>
    </row>
    <row r="59" spans="2:8" ht="15.75" customHeight="1" thickBot="1">
      <c r="B59" s="515" t="s">
        <v>120</v>
      </c>
      <c r="C59" s="516"/>
      <c r="D59" s="517"/>
      <c r="E59" s="518" t="s">
        <v>36</v>
      </c>
      <c r="F59" s="608">
        <f>F60+F63+F66</f>
        <v>77600.74999999999</v>
      </c>
      <c r="G59" s="608">
        <f>G60+G63+G66</f>
        <v>0</v>
      </c>
      <c r="H59" s="609">
        <f>H60+H63+H66</f>
        <v>77600.74999999999</v>
      </c>
    </row>
    <row r="60" spans="2:8" ht="15.75" customHeight="1">
      <c r="B60" s="521"/>
      <c r="C60" s="522" t="s">
        <v>121</v>
      </c>
      <c r="D60" s="523"/>
      <c r="E60" s="524" t="s">
        <v>37</v>
      </c>
      <c r="F60" s="610">
        <f>F61+F62</f>
        <v>41756.909999999996</v>
      </c>
      <c r="G60" s="610">
        <f>G61+G62</f>
        <v>0</v>
      </c>
      <c r="H60" s="604">
        <f>H61+H62</f>
        <v>41756.909999999996</v>
      </c>
    </row>
    <row r="61" spans="2:8" ht="15.75" customHeight="1">
      <c r="B61" s="528"/>
      <c r="C61" s="529"/>
      <c r="D61" s="42">
        <v>4170</v>
      </c>
      <c r="E61" s="27" t="s">
        <v>60</v>
      </c>
      <c r="F61" s="611">
        <v>413.42</v>
      </c>
      <c r="G61" s="612"/>
      <c r="H61" s="514">
        <f>F61+G61</f>
        <v>413.42</v>
      </c>
    </row>
    <row r="62" spans="2:8" ht="15.75" customHeight="1">
      <c r="B62" s="527"/>
      <c r="C62" s="28"/>
      <c r="D62" s="43" t="s">
        <v>122</v>
      </c>
      <c r="E62" s="27" t="s">
        <v>315</v>
      </c>
      <c r="F62" s="613">
        <v>41343.49</v>
      </c>
      <c r="G62" s="229"/>
      <c r="H62" s="514">
        <f>F62+G62</f>
        <v>41343.49</v>
      </c>
    </row>
    <row r="63" spans="2:8" ht="15.75" customHeight="1">
      <c r="B63" s="528"/>
      <c r="C63" s="529" t="s">
        <v>125</v>
      </c>
      <c r="D63" s="530"/>
      <c r="E63" s="499" t="s">
        <v>162</v>
      </c>
      <c r="F63" s="614">
        <f>F64+F65</f>
        <v>34548.92</v>
      </c>
      <c r="G63" s="614">
        <f>G64+G65</f>
        <v>0</v>
      </c>
      <c r="H63" s="558">
        <f>H64+H65</f>
        <v>34548.92</v>
      </c>
    </row>
    <row r="64" spans="2:8" ht="15.75" customHeight="1">
      <c r="B64" s="528"/>
      <c r="C64" s="28"/>
      <c r="D64" s="42">
        <v>4170</v>
      </c>
      <c r="E64" s="27" t="s">
        <v>60</v>
      </c>
      <c r="F64" s="615">
        <v>342.03</v>
      </c>
      <c r="G64" s="226"/>
      <c r="H64" s="514">
        <f>F64+G64</f>
        <v>342.03</v>
      </c>
    </row>
    <row r="65" spans="2:8" ht="15.75" customHeight="1">
      <c r="B65" s="528"/>
      <c r="C65" s="28"/>
      <c r="D65" s="43" t="s">
        <v>122</v>
      </c>
      <c r="E65" s="27" t="s">
        <v>315</v>
      </c>
      <c r="F65" s="615">
        <v>34206.89</v>
      </c>
      <c r="G65" s="226"/>
      <c r="H65" s="514">
        <f>F65+G65</f>
        <v>34206.89</v>
      </c>
    </row>
    <row r="66" spans="2:8" ht="57">
      <c r="B66" s="534"/>
      <c r="C66" s="535" t="s">
        <v>271</v>
      </c>
      <c r="D66" s="536"/>
      <c r="E66" s="537" t="s">
        <v>279</v>
      </c>
      <c r="F66" s="614">
        <f>F67+F68</f>
        <v>1294.9199999999998</v>
      </c>
      <c r="G66" s="614">
        <f>G67+G68</f>
        <v>0</v>
      </c>
      <c r="H66" s="558">
        <f>H67+H68</f>
        <v>1294.9199999999998</v>
      </c>
    </row>
    <row r="67" spans="2:8" ht="14.25">
      <c r="B67" s="502"/>
      <c r="C67" s="616"/>
      <c r="D67" s="42">
        <v>4170</v>
      </c>
      <c r="E67" s="27" t="s">
        <v>60</v>
      </c>
      <c r="F67" s="613">
        <v>12.8</v>
      </c>
      <c r="G67" s="615"/>
      <c r="H67" s="514">
        <f>F67+G67</f>
        <v>12.8</v>
      </c>
    </row>
    <row r="68" spans="2:8" ht="15.75" customHeight="1" thickBot="1">
      <c r="B68" s="540"/>
      <c r="C68" s="488"/>
      <c r="D68" s="179" t="s">
        <v>122</v>
      </c>
      <c r="E68" s="175" t="s">
        <v>315</v>
      </c>
      <c r="F68" s="617">
        <v>1282.12</v>
      </c>
      <c r="G68" s="541"/>
      <c r="H68" s="491">
        <f>F68+G68</f>
        <v>1282.12</v>
      </c>
    </row>
    <row r="69" spans="2:8" ht="16.5" thickBot="1">
      <c r="B69" s="492" t="s">
        <v>51</v>
      </c>
      <c r="C69" s="493"/>
      <c r="D69" s="493"/>
      <c r="E69" s="494" t="s">
        <v>39</v>
      </c>
      <c r="F69" s="618">
        <f>F70+F84+F101+F103+F106</f>
        <v>8767462</v>
      </c>
      <c r="G69" s="652">
        <f>G70+G84+G101+G103+G106</f>
        <v>0</v>
      </c>
      <c r="H69" s="619">
        <f>H70+H84+H101+H103+H106</f>
        <v>8767462</v>
      </c>
    </row>
    <row r="70" spans="2:8" ht="15.75">
      <c r="B70" s="544"/>
      <c r="C70" s="545" t="s">
        <v>348</v>
      </c>
      <c r="D70" s="620"/>
      <c r="E70" s="546" t="s">
        <v>351</v>
      </c>
      <c r="F70" s="621">
        <f>SUM(F71:F83)</f>
        <v>5405218</v>
      </c>
      <c r="G70" s="622">
        <f>SUM(G71:G83)</f>
        <v>0</v>
      </c>
      <c r="H70" s="623">
        <f>SUM(H71:H83)</f>
        <v>5405218</v>
      </c>
    </row>
    <row r="71" spans="2:8" ht="15.75">
      <c r="B71" s="624"/>
      <c r="C71" s="625"/>
      <c r="D71" s="42" t="s">
        <v>134</v>
      </c>
      <c r="E71" s="27" t="s">
        <v>414</v>
      </c>
      <c r="F71" s="371">
        <v>5311165</v>
      </c>
      <c r="G71" s="371"/>
      <c r="H71" s="504">
        <f aca="true" t="shared" si="3" ref="H71:H83">F71+G71</f>
        <v>5311165</v>
      </c>
    </row>
    <row r="72" spans="2:8" ht="15.75">
      <c r="B72" s="624"/>
      <c r="C72" s="625"/>
      <c r="D72" s="42" t="s">
        <v>95</v>
      </c>
      <c r="E72" s="27" t="s">
        <v>96</v>
      </c>
      <c r="F72" s="240">
        <v>26500</v>
      </c>
      <c r="G72" s="240"/>
      <c r="H72" s="504">
        <f t="shared" si="3"/>
        <v>26500</v>
      </c>
    </row>
    <row r="73" spans="2:8" ht="15.75">
      <c r="B73" s="624"/>
      <c r="C73" s="625"/>
      <c r="D73" s="42" t="s">
        <v>97</v>
      </c>
      <c r="E73" s="27" t="s">
        <v>98</v>
      </c>
      <c r="F73" s="240">
        <v>5000</v>
      </c>
      <c r="G73" s="240"/>
      <c r="H73" s="504">
        <f t="shared" si="3"/>
        <v>5000</v>
      </c>
    </row>
    <row r="74" spans="2:8" ht="15.75">
      <c r="B74" s="549"/>
      <c r="C74" s="551"/>
      <c r="D74" s="43" t="s">
        <v>99</v>
      </c>
      <c r="E74" s="27" t="s">
        <v>413</v>
      </c>
      <c r="F74" s="365">
        <v>700</v>
      </c>
      <c r="G74" s="365"/>
      <c r="H74" s="504">
        <f t="shared" si="3"/>
        <v>700</v>
      </c>
    </row>
    <row r="75" spans="2:8" ht="15.75">
      <c r="B75" s="624"/>
      <c r="C75" s="625"/>
      <c r="D75" s="42" t="s">
        <v>82</v>
      </c>
      <c r="E75" s="27" t="s">
        <v>57</v>
      </c>
      <c r="F75" s="240">
        <v>16000</v>
      </c>
      <c r="G75" s="240"/>
      <c r="H75" s="504">
        <f t="shared" si="3"/>
        <v>16000</v>
      </c>
    </row>
    <row r="76" spans="2:8" ht="15.75">
      <c r="B76" s="624"/>
      <c r="C76" s="625"/>
      <c r="D76" s="43" t="s">
        <v>106</v>
      </c>
      <c r="E76" s="27" t="s">
        <v>61</v>
      </c>
      <c r="F76" s="240">
        <v>1000</v>
      </c>
      <c r="G76" s="240"/>
      <c r="H76" s="504">
        <f t="shared" si="3"/>
        <v>1000</v>
      </c>
    </row>
    <row r="77" spans="2:8" ht="15.75">
      <c r="B77" s="624"/>
      <c r="C77" s="625"/>
      <c r="D77" s="43" t="s">
        <v>107</v>
      </c>
      <c r="E77" s="27" t="s">
        <v>62</v>
      </c>
      <c r="F77" s="240">
        <v>25489</v>
      </c>
      <c r="G77" s="240"/>
      <c r="H77" s="504">
        <f t="shared" si="3"/>
        <v>25489</v>
      </c>
    </row>
    <row r="78" spans="2:8" ht="15.75">
      <c r="B78" s="624"/>
      <c r="C78" s="625"/>
      <c r="D78" s="42" t="s">
        <v>55</v>
      </c>
      <c r="E78" s="27" t="s">
        <v>56</v>
      </c>
      <c r="F78" s="240">
        <v>7000</v>
      </c>
      <c r="G78" s="240"/>
      <c r="H78" s="504">
        <f t="shared" si="3"/>
        <v>7000</v>
      </c>
    </row>
    <row r="79" spans="2:8" ht="15.75">
      <c r="B79" s="549"/>
      <c r="C79" s="551"/>
      <c r="D79" s="42">
        <v>4360</v>
      </c>
      <c r="E79" s="27" t="s">
        <v>276</v>
      </c>
      <c r="F79" s="365">
        <v>1500</v>
      </c>
      <c r="G79" s="365"/>
      <c r="H79" s="504">
        <f t="shared" si="3"/>
        <v>1500</v>
      </c>
    </row>
    <row r="80" spans="2:8" ht="15.75">
      <c r="B80" s="624"/>
      <c r="C80" s="625"/>
      <c r="D80" s="42">
        <v>4400</v>
      </c>
      <c r="E80" s="84" t="s">
        <v>224</v>
      </c>
      <c r="F80" s="240">
        <v>1000</v>
      </c>
      <c r="G80" s="240"/>
      <c r="H80" s="504">
        <f t="shared" si="3"/>
        <v>1000</v>
      </c>
    </row>
    <row r="81" spans="2:8" ht="15.75">
      <c r="B81" s="624"/>
      <c r="C81" s="625"/>
      <c r="D81" s="42" t="s">
        <v>108</v>
      </c>
      <c r="E81" s="27" t="s">
        <v>109</v>
      </c>
      <c r="F81" s="240">
        <v>1097</v>
      </c>
      <c r="G81" s="240"/>
      <c r="H81" s="504">
        <f t="shared" si="3"/>
        <v>1097</v>
      </c>
    </row>
    <row r="82" spans="2:8" ht="15.75">
      <c r="B82" s="624"/>
      <c r="C82" s="625"/>
      <c r="D82" s="42">
        <v>4700</v>
      </c>
      <c r="E82" s="27" t="s">
        <v>110</v>
      </c>
      <c r="F82" s="240">
        <v>1300</v>
      </c>
      <c r="G82" s="240"/>
      <c r="H82" s="504">
        <f t="shared" si="3"/>
        <v>1300</v>
      </c>
    </row>
    <row r="83" spans="2:8" ht="15.75">
      <c r="B83" s="549"/>
      <c r="C83" s="551"/>
      <c r="D83" s="185">
        <v>6060</v>
      </c>
      <c r="E83" s="27" t="s">
        <v>66</v>
      </c>
      <c r="F83" s="240">
        <v>7467</v>
      </c>
      <c r="G83" s="240"/>
      <c r="H83" s="504">
        <f t="shared" si="3"/>
        <v>7467</v>
      </c>
    </row>
    <row r="84" spans="2:8" ht="28.5">
      <c r="B84" s="497"/>
      <c r="C84" s="498" t="s">
        <v>52</v>
      </c>
      <c r="D84" s="498"/>
      <c r="E84" s="552" t="s">
        <v>216</v>
      </c>
      <c r="F84" s="500">
        <f>SUM(F85:F100)</f>
        <v>3345000</v>
      </c>
      <c r="G84" s="500">
        <f>SUM(G85:G100)</f>
        <v>0</v>
      </c>
      <c r="H84" s="501">
        <f>SUM(H85:H100)</f>
        <v>3345000</v>
      </c>
    </row>
    <row r="85" spans="2:8" ht="14.25" customHeight="1">
      <c r="B85" s="600"/>
      <c r="C85" s="589"/>
      <c r="D85" s="43" t="s">
        <v>58</v>
      </c>
      <c r="E85" s="27" t="s">
        <v>220</v>
      </c>
      <c r="F85" s="297">
        <v>460</v>
      </c>
      <c r="G85" s="28"/>
      <c r="H85" s="504">
        <f aca="true" t="shared" si="4" ref="H85:H100">F85+G85</f>
        <v>460</v>
      </c>
    </row>
    <row r="86" spans="2:8" ht="14.25" customHeight="1">
      <c r="B86" s="600"/>
      <c r="C86" s="589"/>
      <c r="D86" s="42" t="s">
        <v>134</v>
      </c>
      <c r="E86" s="27" t="s">
        <v>414</v>
      </c>
      <c r="F86" s="286">
        <v>3081390</v>
      </c>
      <c r="G86" s="361"/>
      <c r="H86" s="504">
        <f t="shared" si="4"/>
        <v>3081390</v>
      </c>
    </row>
    <row r="87" spans="2:8" ht="14.25" customHeight="1">
      <c r="B87" s="600"/>
      <c r="C87" s="589"/>
      <c r="D87" s="42" t="s">
        <v>95</v>
      </c>
      <c r="E87" s="27" t="s">
        <v>96</v>
      </c>
      <c r="F87" s="286">
        <v>65900</v>
      </c>
      <c r="G87" s="361"/>
      <c r="H87" s="504">
        <f t="shared" si="4"/>
        <v>65900</v>
      </c>
    </row>
    <row r="88" spans="2:8" ht="14.25" customHeight="1">
      <c r="B88" s="600"/>
      <c r="C88" s="589"/>
      <c r="D88" s="43" t="s">
        <v>105</v>
      </c>
      <c r="E88" s="27" t="s">
        <v>59</v>
      </c>
      <c r="F88" s="286">
        <v>3900</v>
      </c>
      <c r="G88" s="361"/>
      <c r="H88" s="504">
        <f t="shared" si="4"/>
        <v>3900</v>
      </c>
    </row>
    <row r="89" spans="2:8" ht="14.25" customHeight="1">
      <c r="B89" s="600"/>
      <c r="C89" s="589"/>
      <c r="D89" s="42" t="s">
        <v>97</v>
      </c>
      <c r="E89" s="27" t="s">
        <v>98</v>
      </c>
      <c r="F89" s="286">
        <v>166250</v>
      </c>
      <c r="G89" s="361"/>
      <c r="H89" s="504">
        <f t="shared" si="4"/>
        <v>166250</v>
      </c>
    </row>
    <row r="90" spans="2:8" ht="14.25" customHeight="1">
      <c r="B90" s="600"/>
      <c r="C90" s="589"/>
      <c r="D90" s="42">
        <v>4170</v>
      </c>
      <c r="E90" s="27" t="s">
        <v>60</v>
      </c>
      <c r="F90" s="286">
        <v>1000</v>
      </c>
      <c r="G90" s="361"/>
      <c r="H90" s="504">
        <f t="shared" si="4"/>
        <v>1000</v>
      </c>
    </row>
    <row r="91" spans="2:8" ht="14.25" customHeight="1">
      <c r="B91" s="600"/>
      <c r="C91" s="589"/>
      <c r="D91" s="42" t="s">
        <v>82</v>
      </c>
      <c r="E91" s="27" t="s">
        <v>57</v>
      </c>
      <c r="F91" s="286">
        <v>3200</v>
      </c>
      <c r="G91" s="361"/>
      <c r="H91" s="504">
        <f t="shared" si="4"/>
        <v>3200</v>
      </c>
    </row>
    <row r="92" spans="2:8" ht="14.25" customHeight="1">
      <c r="B92" s="600"/>
      <c r="C92" s="589"/>
      <c r="D92" s="43" t="s">
        <v>106</v>
      </c>
      <c r="E92" s="27" t="s">
        <v>61</v>
      </c>
      <c r="F92" s="286">
        <v>700</v>
      </c>
      <c r="G92" s="361"/>
      <c r="H92" s="504">
        <f t="shared" si="4"/>
        <v>700</v>
      </c>
    </row>
    <row r="93" spans="2:8" ht="14.25" customHeight="1">
      <c r="B93" s="600"/>
      <c r="C93" s="589"/>
      <c r="D93" s="43" t="s">
        <v>107</v>
      </c>
      <c r="E93" s="27" t="s">
        <v>62</v>
      </c>
      <c r="F93" s="286">
        <v>9000</v>
      </c>
      <c r="G93" s="361"/>
      <c r="H93" s="504">
        <f t="shared" si="4"/>
        <v>9000</v>
      </c>
    </row>
    <row r="94" spans="2:8" ht="14.25" customHeight="1">
      <c r="B94" s="600"/>
      <c r="C94" s="589"/>
      <c r="D94" s="42" t="s">
        <v>135</v>
      </c>
      <c r="E94" s="27" t="s">
        <v>63</v>
      </c>
      <c r="F94" s="286">
        <v>200</v>
      </c>
      <c r="G94" s="361"/>
      <c r="H94" s="504">
        <f t="shared" si="4"/>
        <v>200</v>
      </c>
    </row>
    <row r="95" spans="2:8" ht="14.25" customHeight="1">
      <c r="B95" s="600"/>
      <c r="C95" s="589"/>
      <c r="D95" s="42" t="s">
        <v>55</v>
      </c>
      <c r="E95" s="27" t="s">
        <v>56</v>
      </c>
      <c r="F95" s="286">
        <v>8000</v>
      </c>
      <c r="G95" s="361"/>
      <c r="H95" s="504">
        <f t="shared" si="4"/>
        <v>8000</v>
      </c>
    </row>
    <row r="96" spans="2:8" ht="12.75">
      <c r="B96" s="600"/>
      <c r="C96" s="589"/>
      <c r="D96" s="42">
        <v>4400</v>
      </c>
      <c r="E96" s="84" t="s">
        <v>224</v>
      </c>
      <c r="F96" s="286">
        <v>1600</v>
      </c>
      <c r="G96" s="361"/>
      <c r="H96" s="504">
        <f t="shared" si="4"/>
        <v>1600</v>
      </c>
    </row>
    <row r="97" spans="2:8" ht="14.25" customHeight="1">
      <c r="B97" s="600"/>
      <c r="C97" s="589"/>
      <c r="D97" s="42" t="s">
        <v>102</v>
      </c>
      <c r="E97" s="27" t="s">
        <v>64</v>
      </c>
      <c r="F97" s="286">
        <v>500</v>
      </c>
      <c r="G97" s="361"/>
      <c r="H97" s="504">
        <f t="shared" si="4"/>
        <v>500</v>
      </c>
    </row>
    <row r="98" spans="2:8" ht="14.25" customHeight="1">
      <c r="B98" s="600"/>
      <c r="C98" s="589"/>
      <c r="D98" s="42">
        <v>4430</v>
      </c>
      <c r="E98" s="27" t="s">
        <v>65</v>
      </c>
      <c r="F98" s="286">
        <v>150</v>
      </c>
      <c r="G98" s="28"/>
      <c r="H98" s="504">
        <f t="shared" si="4"/>
        <v>150</v>
      </c>
    </row>
    <row r="99" spans="2:8" ht="14.25" customHeight="1">
      <c r="B99" s="600"/>
      <c r="C99" s="589"/>
      <c r="D99" s="42" t="s">
        <v>108</v>
      </c>
      <c r="E99" s="27" t="s">
        <v>109</v>
      </c>
      <c r="F99" s="286">
        <v>1250</v>
      </c>
      <c r="G99" s="28"/>
      <c r="H99" s="504">
        <f t="shared" si="4"/>
        <v>1250</v>
      </c>
    </row>
    <row r="100" spans="2:8" ht="14.25" customHeight="1">
      <c r="B100" s="600"/>
      <c r="C100" s="589"/>
      <c r="D100" s="42">
        <v>4700</v>
      </c>
      <c r="E100" s="27" t="s">
        <v>110</v>
      </c>
      <c r="F100" s="286">
        <v>1500</v>
      </c>
      <c r="G100" s="361"/>
      <c r="H100" s="504">
        <f t="shared" si="4"/>
        <v>1500</v>
      </c>
    </row>
    <row r="101" spans="2:8" ht="45" customHeight="1">
      <c r="B101" s="554"/>
      <c r="C101" s="555" t="s">
        <v>53</v>
      </c>
      <c r="D101" s="555"/>
      <c r="E101" s="556" t="s">
        <v>217</v>
      </c>
      <c r="F101" s="557">
        <f>F102</f>
        <v>16000</v>
      </c>
      <c r="G101" s="557">
        <f>G102</f>
        <v>0</v>
      </c>
      <c r="H101" s="558">
        <f>H102</f>
        <v>16000</v>
      </c>
    </row>
    <row r="102" spans="2:8" ht="14.25" customHeight="1">
      <c r="B102" s="605"/>
      <c r="C102" s="606"/>
      <c r="D102" s="606">
        <v>4130</v>
      </c>
      <c r="E102" s="19" t="s">
        <v>415</v>
      </c>
      <c r="F102" s="607">
        <v>16000</v>
      </c>
      <c r="G102" s="362"/>
      <c r="H102" s="514">
        <f>F102+G102</f>
        <v>16000</v>
      </c>
    </row>
    <row r="103" spans="2:8" ht="16.5" customHeight="1">
      <c r="B103" s="600"/>
      <c r="C103" s="555" t="s">
        <v>137</v>
      </c>
      <c r="D103" s="503"/>
      <c r="E103" s="537" t="s">
        <v>188</v>
      </c>
      <c r="F103" s="614">
        <f>F104+F105</f>
        <v>1000</v>
      </c>
      <c r="G103" s="614">
        <f>G104+G105</f>
        <v>0</v>
      </c>
      <c r="H103" s="558">
        <f>H104+H105</f>
        <v>1000</v>
      </c>
    </row>
    <row r="104" spans="2:8" ht="14.25" customHeight="1">
      <c r="B104" s="600"/>
      <c r="C104" s="589"/>
      <c r="D104" s="42" t="s">
        <v>134</v>
      </c>
      <c r="E104" s="27" t="s">
        <v>414</v>
      </c>
      <c r="F104" s="615">
        <v>960</v>
      </c>
      <c r="G104" s="361"/>
      <c r="H104" s="504">
        <f>F104+G104</f>
        <v>960</v>
      </c>
    </row>
    <row r="105" spans="2:8" ht="14.25" customHeight="1">
      <c r="B105" s="600"/>
      <c r="C105" s="589"/>
      <c r="D105" s="42" t="s">
        <v>82</v>
      </c>
      <c r="E105" s="27" t="s">
        <v>57</v>
      </c>
      <c r="F105" s="615">
        <v>40</v>
      </c>
      <c r="G105" s="361"/>
      <c r="H105" s="504">
        <f>F105+G105</f>
        <v>40</v>
      </c>
    </row>
    <row r="106" spans="2:8" ht="16.5" customHeight="1">
      <c r="B106" s="600"/>
      <c r="C106" s="555" t="s">
        <v>141</v>
      </c>
      <c r="D106" s="503"/>
      <c r="E106" s="537" t="s">
        <v>42</v>
      </c>
      <c r="F106" s="614">
        <f>SUM(F107:F107)</f>
        <v>244</v>
      </c>
      <c r="G106" s="626">
        <f>SUM(G107:G107)</f>
        <v>0</v>
      </c>
      <c r="H106" s="558">
        <f>SUM(H107:H107)</f>
        <v>244</v>
      </c>
    </row>
    <row r="107" spans="2:8" ht="16.5" customHeight="1" thickBot="1">
      <c r="B107" s="627"/>
      <c r="C107" s="628"/>
      <c r="D107" s="178" t="s">
        <v>82</v>
      </c>
      <c r="E107" s="175" t="s">
        <v>416</v>
      </c>
      <c r="F107" s="617">
        <v>244</v>
      </c>
      <c r="G107" s="617"/>
      <c r="H107" s="491">
        <f>F107+G107</f>
        <v>244</v>
      </c>
    </row>
    <row r="108" spans="2:6" ht="6" customHeight="1" thickBot="1">
      <c r="B108" s="629"/>
      <c r="C108" s="629"/>
      <c r="D108" s="629"/>
      <c r="E108" s="569"/>
      <c r="F108" s="570"/>
    </row>
    <row r="109" spans="2:8" ht="16.5" thickBot="1">
      <c r="B109" s="630"/>
      <c r="C109" s="630"/>
      <c r="D109" s="631"/>
      <c r="E109" s="632" t="s">
        <v>409</v>
      </c>
      <c r="F109" s="542">
        <f>F43+F50+F55+F59+F69</f>
        <v>9719968.97</v>
      </c>
      <c r="G109" s="283">
        <f>G43+G50+G55+G59+G69</f>
        <v>0</v>
      </c>
      <c r="H109" s="543">
        <f>H43+H50+H55+H59+H69</f>
        <v>9719968.97</v>
      </c>
    </row>
    <row r="110" spans="2:8" ht="15.75">
      <c r="B110" s="630"/>
      <c r="C110" s="630"/>
      <c r="D110" s="631"/>
      <c r="E110" s="633"/>
      <c r="F110" s="634"/>
      <c r="G110" s="634"/>
      <c r="H110" s="634"/>
    </row>
    <row r="111" spans="2:6" ht="15.75">
      <c r="B111" s="630"/>
      <c r="C111" s="630"/>
      <c r="D111" s="631"/>
      <c r="E111" s="576"/>
      <c r="F111" s="635"/>
    </row>
    <row r="112" spans="2:8" ht="21" customHeight="1" thickBot="1">
      <c r="B112" s="675" t="s">
        <v>417</v>
      </c>
      <c r="C112" s="675"/>
      <c r="D112" s="675"/>
      <c r="E112" s="675"/>
      <c r="F112" s="675"/>
      <c r="G112" s="675"/>
      <c r="H112" s="675"/>
    </row>
    <row r="113" spans="2:8" ht="15.75">
      <c r="B113" s="636" t="s">
        <v>0</v>
      </c>
      <c r="C113" s="637" t="s">
        <v>1</v>
      </c>
      <c r="D113" s="40" t="s">
        <v>2</v>
      </c>
      <c r="E113" s="41" t="s">
        <v>402</v>
      </c>
      <c r="F113" s="580" t="s">
        <v>265</v>
      </c>
      <c r="G113" s="638" t="s">
        <v>316</v>
      </c>
      <c r="H113" s="581" t="s">
        <v>317</v>
      </c>
    </row>
    <row r="114" spans="2:8" ht="18" customHeight="1">
      <c r="B114" s="639" t="s">
        <v>51</v>
      </c>
      <c r="C114" s="640" t="s">
        <v>52</v>
      </c>
      <c r="D114" s="641" t="s">
        <v>16</v>
      </c>
      <c r="E114" s="201" t="s">
        <v>312</v>
      </c>
      <c r="F114" s="642">
        <v>32400</v>
      </c>
      <c r="G114" s="643"/>
      <c r="H114" s="504">
        <f>F114+G114</f>
        <v>32400</v>
      </c>
    </row>
    <row r="115" spans="2:8" ht="18" customHeight="1">
      <c r="B115" s="639" t="s">
        <v>51</v>
      </c>
      <c r="C115" s="640" t="s">
        <v>52</v>
      </c>
      <c r="D115" s="644" t="s">
        <v>237</v>
      </c>
      <c r="E115" s="84" t="s">
        <v>262</v>
      </c>
      <c r="F115" s="645">
        <v>2000</v>
      </c>
      <c r="G115" s="28"/>
      <c r="H115" s="504">
        <f>F115+G115</f>
        <v>2000</v>
      </c>
    </row>
    <row r="116" spans="2:8" ht="13.5" thickBot="1">
      <c r="B116" s="646" t="s">
        <v>51</v>
      </c>
      <c r="C116" s="647" t="s">
        <v>52</v>
      </c>
      <c r="D116" s="648" t="s">
        <v>418</v>
      </c>
      <c r="E116" s="649" t="s">
        <v>419</v>
      </c>
      <c r="F116" s="650">
        <v>4000</v>
      </c>
      <c r="G116" s="323"/>
      <c r="H116" s="491">
        <f>F116+G116</f>
        <v>4000</v>
      </c>
    </row>
  </sheetData>
  <sheetProtection/>
  <mergeCells count="4">
    <mergeCell ref="C5:G5"/>
    <mergeCell ref="C7:E7"/>
    <mergeCell ref="C41:E41"/>
    <mergeCell ref="B112:H112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Mirosława Szwedek</cp:lastModifiedBy>
  <cp:lastPrinted>2016-12-14T09:17:16Z</cp:lastPrinted>
  <dcterms:created xsi:type="dcterms:W3CDTF">2007-11-06T07:50:06Z</dcterms:created>
  <dcterms:modified xsi:type="dcterms:W3CDTF">2016-12-14T09:48:55Z</dcterms:modified>
  <cp:category/>
  <cp:version/>
  <cp:contentType/>
  <cp:contentStatus/>
</cp:coreProperties>
</file>