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</sheets>
  <definedNames/>
  <calcPr fullCalcOnLoad="1"/>
</workbook>
</file>

<file path=xl/sharedStrings.xml><?xml version="1.0" encoding="utf-8"?>
<sst xmlns="http://schemas.openxmlformats.org/spreadsheetml/2006/main" count="561" uniqueCount="329">
  <si>
    <t>Załącznik Nr 1 do</t>
  </si>
  <si>
    <t xml:space="preserve">                                 Projekt - </t>
  </si>
  <si>
    <t>w  złotych</t>
  </si>
  <si>
    <t>Dział</t>
  </si>
  <si>
    <t>§</t>
  </si>
  <si>
    <t>Źródło dochodów</t>
  </si>
  <si>
    <t>Plan
2007 r.</t>
  </si>
  <si>
    <t>Zmiany</t>
  </si>
  <si>
    <t>Plan</t>
  </si>
  <si>
    <t>po zmianach</t>
  </si>
  <si>
    <t>010</t>
  </si>
  <si>
    <t>01095</t>
  </si>
  <si>
    <t>Dotacje cel. z budżetu państwa na zad.zlec.-zwrot podatku akcyzow.</t>
  </si>
  <si>
    <t>Razem</t>
  </si>
  <si>
    <t>Pozostała działalność</t>
  </si>
  <si>
    <t>Ogółem</t>
  </si>
  <si>
    <t>ROLNICTWO I ŁOWIECTWO</t>
  </si>
  <si>
    <t>020</t>
  </si>
  <si>
    <r>
      <t>.</t>
    </r>
    <r>
      <rPr>
        <sz val="10"/>
        <rFont val="Arial CE"/>
        <family val="0"/>
      </rPr>
      <t>02001</t>
    </r>
  </si>
  <si>
    <t>Dzierżawa za obwody łowieckie</t>
  </si>
  <si>
    <r>
      <t>.</t>
    </r>
    <r>
      <rPr>
        <b/>
        <sz val="10"/>
        <rFont val="Arial CE"/>
        <family val="0"/>
      </rPr>
      <t>02001</t>
    </r>
  </si>
  <si>
    <t>Gospodarka Leśna</t>
  </si>
  <si>
    <t>LEŚNICTWO</t>
  </si>
  <si>
    <t>Wpływy z tyt.pomocy finansowej między jst na dofin.własnych zad.inwestycyjnych</t>
  </si>
  <si>
    <t>Drogi publiczne gminne</t>
  </si>
  <si>
    <t>TRANSPORT I ŁĄCZNOŚĆ</t>
  </si>
  <si>
    <t>Dzierżawa gruntków i obiektów mienia komunalnego</t>
  </si>
  <si>
    <t>Sprzedaż nieruchomości oraz sprzedaż budynków mienia</t>
  </si>
  <si>
    <t>Prawo wieczystego użytkowania nieruchomości</t>
  </si>
  <si>
    <t>Gospodarka gruntami i nieruchomościami</t>
  </si>
  <si>
    <t>GOSPODARKA MIESZKANIOWA</t>
  </si>
  <si>
    <t>Dotacje cel. z budżetu państwa na zad.zlec.-wynagr.admin.publ.</t>
  </si>
  <si>
    <t>5% wpływów uzyskiwanych z budżetu państwa (dowody osobiste)</t>
  </si>
  <si>
    <t>Urzędy Wojewódzkie</t>
  </si>
  <si>
    <t>Opłaty lokalne pobierane przez Urząd Gminy</t>
  </si>
  <si>
    <t>Kara pieniężna D.Kurek Duszniki</t>
  </si>
  <si>
    <t>Odsetki od środków zgromadzonych na rachunkach bankowych</t>
  </si>
  <si>
    <t>Urzędy Gmin</t>
  </si>
  <si>
    <t>ADMINISTRACJA PUBLICZNA</t>
  </si>
  <si>
    <t>Dotacje celowe z budżetu państwa z.z.- rejestry wyborców</t>
  </si>
  <si>
    <t>Urzędy naczelnych organów władzy państwowej, kontroli i ochr.pr.</t>
  </si>
  <si>
    <t>URZĘDY NACZELN.ORGANÓW WŁADZY PAŃSTW, KONTROLI I OCHR.PR.</t>
  </si>
  <si>
    <t>Dotacje celowe z budżetu państwa z.z.-obrony cywilna</t>
  </si>
  <si>
    <t>Obrona cywilna</t>
  </si>
  <si>
    <t>BEZPIECZEŃSTWO PUBLICZNE I OCHRONA PRZECIWPOŻAROWA</t>
  </si>
  <si>
    <t>Podatek od nieruchomości os.prawne i inne jednostki org.</t>
  </si>
  <si>
    <t>Podatek rolny - os.prawne</t>
  </si>
  <si>
    <t>Podatek leśny - os.prawne</t>
  </si>
  <si>
    <t>Podatek od środków transportowych - os.prawne</t>
  </si>
  <si>
    <t>Wpływy z podatku rolnego,leśnego,od czynności cywilnoprawncych os.praw.</t>
  </si>
  <si>
    <t>Podatek od nieruchomości os.fizyczne</t>
  </si>
  <si>
    <t>Podatek rolny - os. fizyczne</t>
  </si>
  <si>
    <t>Podatek leśny - os. fizyczne</t>
  </si>
  <si>
    <t>Podatek od środków transportowych - os. fizyczne</t>
  </si>
  <si>
    <t>Podatek od działalności gospodarczej os. fizycznych - k.p.</t>
  </si>
  <si>
    <t>Podatek od spadków i darowizn</t>
  </si>
  <si>
    <t>Wpływy od czynności cywilnoprawnych</t>
  </si>
  <si>
    <t>Wpływy z podatku rolnego,leśnego,czynności cywilnoprawn.os.fizycznych</t>
  </si>
  <si>
    <t>Wpływy z opłaty skarbowej</t>
  </si>
  <si>
    <t>Opłata eksploatacyjna - wydobycie kopalin</t>
  </si>
  <si>
    <t>Opłaty za wydawane zezwolenia na sprzedaż napojów alkoholowych</t>
  </si>
  <si>
    <t>Renta planistyczna</t>
  </si>
  <si>
    <t>Opłata adiacencka</t>
  </si>
  <si>
    <t>Dokonanie wpisu (zmiany) do ewidencji działalności gospodarczej</t>
  </si>
  <si>
    <t>Wpływy z innych opł.stanowiących dochody jedn.samorządu terytor.</t>
  </si>
  <si>
    <t>Podatek dochodowy od os. fizycznych</t>
  </si>
  <si>
    <t>Podatek dochodowy od os.prawnych</t>
  </si>
  <si>
    <t>Udziały gmin w podatkach stanowiących dochód budżetu państwa</t>
  </si>
  <si>
    <t>DOCHODY OD OS.PR.,OD OS.FIZ.I INNYCH JEDN.NIEPOSIAD.OS.PRAWN.</t>
  </si>
  <si>
    <t>Subwencje ogólne z budżetu państwa - oświata</t>
  </si>
  <si>
    <t>Część oświatowa subwencji ogólnej dla jst</t>
  </si>
  <si>
    <t xml:space="preserve">Subwencje ogólne z budżetu państwa </t>
  </si>
  <si>
    <t>Część wyrównawcza subwencji ogólnej dla gmin</t>
  </si>
  <si>
    <t>RÓŻNE ROZLICZENIA</t>
  </si>
  <si>
    <t>Dochody z najmu i dzierżawy składników majątkowych gminy Duszniki</t>
  </si>
  <si>
    <t>Dotacje celowe z budżetu państwa - zadania własne - jęz.angielski w kl.I i II</t>
  </si>
  <si>
    <t>Szkoły podstawowe</t>
  </si>
  <si>
    <t>Otrzymane darowizny w postaci pienieżnej</t>
  </si>
  <si>
    <t>Przedszkola</t>
  </si>
  <si>
    <t>Sprzedaż mienia</t>
  </si>
  <si>
    <t>Gimnazja</t>
  </si>
  <si>
    <t>Dotacje celowe z budzetu państwa - zadania wł. - przygot.zawodowe młodocianych</t>
  </si>
  <si>
    <t>OŚWIATA I WYCHOWANIE</t>
  </si>
  <si>
    <t>Dotacje celowe z budzetu państwa z.z.</t>
  </si>
  <si>
    <t>Świadczenia rodzinne, zaliczka alimentacyjna,składki ubezp.emerytalm.</t>
  </si>
  <si>
    <t>Dotacje celowe z budżetu państwa z.z.</t>
  </si>
  <si>
    <t>Składki na ubezpieczenie zdrowotne za os.pobierające świadczenia</t>
  </si>
  <si>
    <t>Dotacje celowe z budżetu państwa na z.z.</t>
  </si>
  <si>
    <t>Dotacje celowe z budżetu państwa zadania własne gminy</t>
  </si>
  <si>
    <t>Zasiłki i pomoc w naturze oraz skł.na ubezpiecz.emeryt.rentowe</t>
  </si>
  <si>
    <t>Dotacje celowa z budżetu państwa - zadania własne gminy</t>
  </si>
  <si>
    <t>Ośrodki pomocy społecznej</t>
  </si>
  <si>
    <t>Dotacje celowe z budzetu państwa zadania własne - Dożywianie dzieci</t>
  </si>
  <si>
    <t>POMOC SPOŁECZNA</t>
  </si>
  <si>
    <t>Dotacje celowe z budzetu państwa zadania własne - pomoc materialna dla uczniów</t>
  </si>
  <si>
    <t>Pomoc materialna dla uczniów</t>
  </si>
  <si>
    <t>EDUKACYJNA OPIEKA WYCHOWAWCZA</t>
  </si>
  <si>
    <t>Wpływy z opłaty produktowej</t>
  </si>
  <si>
    <t>Wpływy i wydatki związane z gromadzeneim środków z opłaty produktowej</t>
  </si>
  <si>
    <t>GOSPODARKA KOMUNALNA I OCHRONA ŚRODOWISKA</t>
  </si>
  <si>
    <t xml:space="preserve">                                                      DOCHODY OGÓŁEM</t>
  </si>
  <si>
    <t>Załącznik Nr 2 do</t>
  </si>
  <si>
    <t>Rozdział</t>
  </si>
  <si>
    <t>Nazwa</t>
  </si>
  <si>
    <t xml:space="preserve">Plan
na 2007r.
</t>
  </si>
  <si>
    <t>Plan
na 2007r.   po zmianach</t>
  </si>
  <si>
    <t>z tego:</t>
  </si>
  <si>
    <t>Wydatki bieżące</t>
  </si>
  <si>
    <t>Wydatki bieżące po zmianach</t>
  </si>
  <si>
    <t>w tym:</t>
  </si>
  <si>
    <t>Wydatki majątkowe</t>
  </si>
  <si>
    <t>Zmiana</t>
  </si>
  <si>
    <t>Wydatki majątkowe po zmianie</t>
  </si>
  <si>
    <t>Wynagro-
dzenia</t>
  </si>
  <si>
    <t>Wynagro-
dzenia po zmianach</t>
  </si>
  <si>
    <t>Pochodne od 
wynagro-dzeń</t>
  </si>
  <si>
    <t>Pochodne od 
wynagro-dzeń po zmianach</t>
  </si>
  <si>
    <t>Dotacje</t>
  </si>
  <si>
    <t>Wydatki na obsługę długu</t>
  </si>
  <si>
    <t>Wydatki
z tytułu poręczeń
i gwarancji</t>
  </si>
  <si>
    <t>01008</t>
  </si>
  <si>
    <t>Melioracje wodne</t>
  </si>
  <si>
    <t>01009</t>
  </si>
  <si>
    <t>Spółki wodne</t>
  </si>
  <si>
    <t>01010</t>
  </si>
  <si>
    <t>01030</t>
  </si>
  <si>
    <t>Izby rolnicze</t>
  </si>
  <si>
    <t>Gospodarka leśna</t>
  </si>
  <si>
    <t>Dostarczanie wody</t>
  </si>
  <si>
    <t>WYTWARZANIE I ZAOP.W EN.EL.WODĘ I GAZ</t>
  </si>
  <si>
    <t>Lokalny transport zbiorowy</t>
  </si>
  <si>
    <t>Drogi publiczne wojewódzkie</t>
  </si>
  <si>
    <t>Drogi publiczne powiatowe</t>
  </si>
  <si>
    <t>DZIAŁALNOŚĆ USŁUGOWA</t>
  </si>
  <si>
    <t>Rady Gmin</t>
  </si>
  <si>
    <t>Urzędy naczeln.organ.władzy państ.kontr.i ochrony prawa</t>
  </si>
  <si>
    <t>URZĘDY NACZ.ORG.WŁADZY PAŃ.KONTR.I OCHR.PRAWA</t>
  </si>
  <si>
    <t>Ochotnicze straże pożarne</t>
  </si>
  <si>
    <t>BEZPIECZEŃSTWO PUBL.I OCHR.P.P.</t>
  </si>
  <si>
    <t>OBSŁUGA PAPIE.WART.KR.I POZ.JST</t>
  </si>
  <si>
    <t>Rezerwy ogólne i celowe</t>
  </si>
  <si>
    <t>Dowożenie uczniów do szkół</t>
  </si>
  <si>
    <t>Zespoły obsługi ekon.-admin.szkół</t>
  </si>
  <si>
    <t>Oddziały przedszkolne w szkołach podst.</t>
  </si>
  <si>
    <t>Dokształcanie i doskonalenie nauczycieli</t>
  </si>
  <si>
    <t>Przeciwdziałanie alkoholizmowi</t>
  </si>
  <si>
    <t>OCHRONA ZDROWIA</t>
  </si>
  <si>
    <t>Świadczenia rodzinne, zalicz.aliment.</t>
  </si>
  <si>
    <t>Składki na ubezpiecz.zdrowotne</t>
  </si>
  <si>
    <t>Zasiłki i pomoc w naturze</t>
  </si>
  <si>
    <t>Dodatki mieszkaniowe</t>
  </si>
  <si>
    <t>Usługi opiekuńcze</t>
  </si>
  <si>
    <t>POZOST.ZAD.W ZAKR.POLITYKI SPOŁ.</t>
  </si>
  <si>
    <t>Świetlice szkolne</t>
  </si>
  <si>
    <t>EDUKACYJNA OPIEKA WYCHOWAW.</t>
  </si>
  <si>
    <t>Oczyszczanie miast i wsi</t>
  </si>
  <si>
    <t>Utrzymanie zieleni w miastach i gminach</t>
  </si>
  <si>
    <t>Oświetlenie ulic, placów i dróg</t>
  </si>
  <si>
    <t>Pozostałe zad.w zakr.kultury</t>
  </si>
  <si>
    <t>Domy i Ośrodki Kultury</t>
  </si>
  <si>
    <t>Biblioteki</t>
  </si>
  <si>
    <t>Ochorna zabytków i opieka nad zabytk.</t>
  </si>
  <si>
    <t>KULTURA I OCHR.DZIEDZIC.NAROD.</t>
  </si>
  <si>
    <t>Obiekty sportowe</t>
  </si>
  <si>
    <t>KULTURA FIZYCZNA I SPORT</t>
  </si>
  <si>
    <t>Ogółem wydatki</t>
  </si>
  <si>
    <t>Załącznik Nr 3 do</t>
  </si>
  <si>
    <t>w złotych</t>
  </si>
  <si>
    <t>§*</t>
  </si>
  <si>
    <t xml:space="preserve">Dotacje
ogółem
</t>
  </si>
  <si>
    <t xml:space="preserve">Dotacje
ogółem po zmianach
</t>
  </si>
  <si>
    <t xml:space="preserve">Wydatki
ogółem
</t>
  </si>
  <si>
    <t xml:space="preserve">Wydatki
ogółem po zmianach
</t>
  </si>
  <si>
    <t>Wydatki
bieżące</t>
  </si>
  <si>
    <t>Wydatki
bieżące po zmianach</t>
  </si>
  <si>
    <t>Wydatki
majątkowe</t>
  </si>
  <si>
    <t>wynagrodzenia</t>
  </si>
  <si>
    <t>pochodne od wynagrodzeń</t>
  </si>
  <si>
    <t>świadczenia społeczne</t>
  </si>
  <si>
    <t>świadczenia społeczne po zmianach</t>
  </si>
  <si>
    <t>Dotacje cel. z budżetu państwa na zad.zlec.-koszt wydawania dowodów osobistych</t>
  </si>
  <si>
    <t xml:space="preserve">Dotacje celowe z budżetu państwa z.z.- przygot.i przeprow.wyborów </t>
  </si>
  <si>
    <t>Wybory do Sejmu i Senatu</t>
  </si>
  <si>
    <t>02001</t>
  </si>
  <si>
    <t>z dnia 27.11.2007r.</t>
  </si>
  <si>
    <t>Nazwa zadania inwestycyjnego</t>
  </si>
  <si>
    <t>Plan wydatków majątkowych na 2007r.</t>
  </si>
  <si>
    <t>Plan wydatków majątkowych na 2007r.         po zmianach</t>
  </si>
  <si>
    <t>dochody własne jst</t>
  </si>
  <si>
    <t>kredyty i pożyczki</t>
  </si>
  <si>
    <t>Jednostka organizacyjna realizujaca zadanie lub koordynująca wykonanie zadania</t>
  </si>
  <si>
    <t>Budowa kanalizacji sanitarnej Ceradz Dolny-Grzebienisko (w tym pożyczka z WFOŚiGW                w wysokości 1.500.000zł)</t>
  </si>
  <si>
    <t>UG Duszniki</t>
  </si>
  <si>
    <t>Budowa kanalizacji sanitarnej Niewierz - Duszniki (w tym pożyczka z WFOŚiGW w wysokości 1.600.000zł)</t>
  </si>
  <si>
    <t>Nowe zadanie inwestycyjne: Przełożenie przepompowni ścieków przy hotelu A2 w Sękowie</t>
  </si>
  <si>
    <t>Nowe zadanie inwestycyjne: Wykonanie kanalizacji sanitarnej w Sękowie ul.Lipowa</t>
  </si>
  <si>
    <t>Zakup koparko-ładowarki KZB Duszniki</t>
  </si>
  <si>
    <t>Pomoc finansowa na dofinansowanie budowy chodników w Sękowie - Uch.Nr V/25/07 RG D-ki             z dnia 27.02.2007r.</t>
  </si>
  <si>
    <t>Urząd Marszałkowski Poznań</t>
  </si>
  <si>
    <t>Pomoc finansowa na dofinansowanie budowy chodników w Dusznikach - Uch.Nr V/25/07 RG D-ki         z dnia 27.02.2007r.</t>
  </si>
  <si>
    <t>Przeniesienie wydatku - pomoc finansowa na dofinan. remontu drogi Grodziszczko - Brzoza - Porozumienie pomiędzy Powiatem Szamotulskim i Gminą Duszniki</t>
  </si>
  <si>
    <t>Starostwo Powiatowe Szamotuły</t>
  </si>
  <si>
    <t>Pomoc finansowa na dofinansowanie budowy chodników w Młynkowie i Sędzinach - Porozumienie pomiędzy Powiatem Szamotulskim i Gminą Duszniki</t>
  </si>
  <si>
    <t>Budowa drogi dojazdowej + parking do GCK Duszniki</t>
  </si>
  <si>
    <t>Budowa nawierzchni ulic z odwodnieniem: Jesionowa i Jarzębionowa w Dusznikach</t>
  </si>
  <si>
    <t>Zakup sprzętu komputerowego z oprogramowaniem dla Urzędu Gminy</t>
  </si>
  <si>
    <t>Zakup kserokopiarki dla GOPS Duszniki</t>
  </si>
  <si>
    <t>UG Duszniki - GOPS Duszniki</t>
  </si>
  <si>
    <t>Budowa oświetlenia dróg Grzebienisko i Sędzinko - zwiększenie środków w związku ze wzrostem cen</t>
  </si>
  <si>
    <t>Adaptacja budynku kościoła poewangelickiego na potrzeby Książnicy Dusznickiej</t>
  </si>
  <si>
    <t>6050</t>
  </si>
  <si>
    <t>Nowe zadanie inwestycyjne: Wykonanie projektu budowlano-technicznego z kosztorysami - Biblioteka w Grzebienisku</t>
  </si>
  <si>
    <t>Odnowa wsi oraz zachowanie i ochrona dziedzictwa kulturowego     WIEŚ GRZEBIENISKO</t>
  </si>
  <si>
    <t>Odnowa wsi oraz zachowanie i ochrona dziedzictwa kulturowego     WIEŚ PODRZEWIE</t>
  </si>
  <si>
    <t>Budowa wielofunkcyjnego boiska sportowego ogólnie dostępnego dla dzieci i młodzieży                                        w Dusznikach</t>
  </si>
  <si>
    <t>OGÓŁEM</t>
  </si>
  <si>
    <t>Lp.</t>
  </si>
  <si>
    <t>Treść</t>
  </si>
  <si>
    <t>Klasyfikacja
§</t>
  </si>
  <si>
    <t>Plan                po zmianach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</si>
  <si>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</si>
  <si>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</si>
  <si>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</si>
  <si>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</si>
  <si>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</si>
  <si>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</si>
  <si>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</si>
  <si>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</si>
  <si>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</si>
  <si>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</si>
  <si>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</si>
  <si>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</si>
  <si>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</si>
  <si>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</si>
  <si>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</si>
  <si>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</si>
  <si>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</si>
  <si>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</si>
  <si>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</si>
  <si>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</si>
  <si>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</si>
  <si>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</si>
  <si>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</si>
  <si>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</si>
  <si>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</si>
  <si>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</si>
  <si>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</si>
  <si>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</si>
  <si>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</si>
  <si>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</si>
  <si>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</si>
  <si>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</si>
  <si>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</si>
  <si>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</si>
  <si>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</si>
  <si>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</si>
  <si>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</si>
  <si>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</si>
  <si>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wydatków zakladów budżetowych,gospodarstw pomocniczych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</si>
  <si>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</si>
  <si>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</si>
  <si>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</si>
  <si>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</si>
  <si>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</si>
  <si>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</si>
  <si>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</si>
  <si>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</si>
  <si>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</si>
  <si>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</si>
  <si>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</si>
  <si>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</si>
  <si>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</si>
  <si>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x</t>
  </si>
  <si>
    <t>1. Dostarczanie wody</t>
  </si>
  <si>
    <t>2. Zakłady Gospodarki mieszkaniowej</t>
  </si>
  <si>
    <t>3. Cmentarze</t>
  </si>
  <si>
    <t>4. Gospodarka ściekowai ochrona wód</t>
  </si>
  <si>
    <t>5. Oczyszczanie miast i wsi</t>
  </si>
  <si>
    <t>II.</t>
  </si>
  <si>
    <t>Gospodarstwa pomocnicze</t>
  </si>
  <si>
    <t>III.</t>
  </si>
  <si>
    <t>Dochody własne jednostek budżetowych</t>
  </si>
  <si>
    <t>1. Urząd Gminy Duszniki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</si>
  <si>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</si>
  <si>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</si>
  <si>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</si>
  <si>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</si>
  <si>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Załącznik Nr 6 do</t>
  </si>
  <si>
    <t>Nazwa instytucji</t>
  </si>
  <si>
    <t>Kwota dotacji</t>
  </si>
  <si>
    <t>Zwiększenie</t>
  </si>
  <si>
    <t>Kwota dotacji                     po zmianie</t>
  </si>
  <si>
    <t>Gminne Centrum Kultury - GOK Duszniki</t>
  </si>
  <si>
    <t>Gminne Centrum Kultury - Biblioteka Gminna</t>
  </si>
  <si>
    <t>Gminne Centrum Kultury - OSIR Duszniki</t>
  </si>
  <si>
    <t>Załącznik Nr 4 do</t>
  </si>
  <si>
    <t>Załącznik Nr 7 do</t>
  </si>
  <si>
    <t>Dochody budżetu gminy na 2007 r. - X zmiana</t>
  </si>
  <si>
    <t>Wydatki budżetu gminy na 2007 r. - X zmiana</t>
  </si>
  <si>
    <t>Dochody i wydatki związane z realizacją zadań z zakresu administracji rządowej i innych zadań zleconych odrębnymi ustawami w 2007 roku -  X  zmiana</t>
  </si>
  <si>
    <t xml:space="preserve">                      Zadania inwestycyjne w 2007 roku. - X zmiana</t>
  </si>
  <si>
    <t>zmiany</t>
  </si>
  <si>
    <t>ogółem po zmianach</t>
  </si>
  <si>
    <t>Plan przychodów i wydatków Gminnego Funduszu</t>
  </si>
  <si>
    <t>Stan środków obrotowych na początek roku</t>
  </si>
  <si>
    <t>Przychody</t>
  </si>
  <si>
    <t>IV.</t>
  </si>
  <si>
    <t>Stan środków obrotowych na koniec roku</t>
  </si>
  <si>
    <t>Ochrony Środowiska i Gospodarki Wodnej w 2007r. - X zmiana</t>
  </si>
  <si>
    <t>Plan na 2007r.</t>
  </si>
  <si>
    <t>Opłaty za gospodarcze korzystanie ze środowiska wnoszone przez podmioty gospodarcze z terenu gminy Duszniki</t>
  </si>
  <si>
    <t>Plan na 2007r. po zmianach</t>
  </si>
  <si>
    <t>Załącznik Nr 8 do</t>
  </si>
  <si>
    <t>Dotacje po zmianach</t>
  </si>
  <si>
    <t>Załącznik Nr 5 do</t>
  </si>
  <si>
    <t>Plany zagospodarowania przestrzennego</t>
  </si>
  <si>
    <t>Infrastruktura wodociągowa i sanitacyjna wsi</t>
  </si>
  <si>
    <t>Gospodarka gurntami i nieruchomościami</t>
  </si>
  <si>
    <t>Promocja jednostek samorządu terytorialnego</t>
  </si>
  <si>
    <t>Obsługa papierów wartoś.kr.i poz.jst</t>
  </si>
  <si>
    <t>Zadania w zakresie kultury fiz.i sportu</t>
  </si>
  <si>
    <t>Nowe zadanie inwestycyjne: Projekt budowy sieci wodociągowej wraz z przyłączami na odcinkach Duszniki-Młynkowo, Mieściska-Grzebienisko oraz Grzebienisko Chuby</t>
  </si>
  <si>
    <t>Nowe zadanie inwestycyjne: Modernizacja przepompowni ścieków w Grzebienisku</t>
  </si>
  <si>
    <t>Nowe zadanie inwestycyjne: Budowa przyłączy gazowych w Grzebienisku</t>
  </si>
  <si>
    <t xml:space="preserve">                                 Przychody i rozchody budżetu w 2007 r. - X zmiana</t>
  </si>
  <si>
    <t xml:space="preserve"> oraz dochodów i wydatków dochodów własnych jednostek budżetowych na 2007 r. - X zmiana</t>
  </si>
  <si>
    <t xml:space="preserve">                                                        Dotacje podmiotowe w 2007 r. - X zmiana</t>
  </si>
  <si>
    <t>Dostarczanie paliw gazowych</t>
  </si>
  <si>
    <t>Uchwały Rady Gminy Duszniki Nr XIX/98/07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</si>
</sst>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_ ;\-#,##0.00\ "/>
  </numFmts>
  <fonts count="42">
    <font>
      <sz val="10"/>
      <name val="Arial CE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7"/>
      <name val="Arial CE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0"/>
      <color indexed="10"/>
      <name val="Arial"/>
      <family val="2"/>
    </font>
    <font>
      <b/>
      <sz val="13"/>
      <name val="Arial CE"/>
      <family val="2"/>
    </font>
    <font>
      <i/>
      <vertAlign val="superscript"/>
      <sz val="10"/>
      <name val="Arial CE"/>
      <family val="0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 quotePrefix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0" fontId="0" fillId="0" borderId="3" xfId="0" applyBorder="1" applyAlignment="1" quotePrefix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0" borderId="0" xfId="0" applyFont="1" applyAlignment="1">
      <alignment/>
    </xf>
    <xf numFmtId="0" fontId="19" fillId="2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 quotePrefix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/>
    </xf>
    <xf numFmtId="0" fontId="21" fillId="0" borderId="3" xfId="0" applyFont="1" applyBorder="1" applyAlignment="1" quotePrefix="1">
      <alignment horizontal="center" vertical="top" wrapText="1"/>
    </xf>
    <xf numFmtId="0" fontId="21" fillId="0" borderId="3" xfId="0" applyFont="1" applyBorder="1" applyAlignment="1">
      <alignment vertical="top" wrapText="1"/>
    </xf>
    <xf numFmtId="3" fontId="21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3" fontId="16" fillId="0" borderId="3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7" fillId="0" borderId="0" xfId="0" applyFont="1" applyAlignment="1">
      <alignment/>
    </xf>
    <xf numFmtId="3" fontId="16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Font="1" applyBorder="1" applyAlignment="1" quotePrefix="1">
      <alignment horizontal="right" vertical="center"/>
    </xf>
    <xf numFmtId="0" fontId="0" fillId="0" borderId="3" xfId="0" applyFont="1" applyBorder="1" applyAlignment="1" quotePrefix="1">
      <alignment horizontal="right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6" fillId="0" borderId="3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8" fillId="0" borderId="3" xfId="0" applyFont="1" applyFill="1" applyBorder="1" applyAlignment="1" quotePrefix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21" fillId="0" borderId="3" xfId="0" applyFont="1" applyFill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4" fontId="21" fillId="0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4" fontId="31" fillId="0" borderId="15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right" vertical="center" wrapText="1"/>
    </xf>
    <xf numFmtId="4" fontId="33" fillId="0" borderId="0" xfId="0" applyNumberFormat="1" applyFont="1" applyAlignment="1">
      <alignment horizontal="right" vertical="center" wrapText="1"/>
    </xf>
    <xf numFmtId="4" fontId="34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6" fillId="0" borderId="0" xfId="0" applyNumberFormat="1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 wrapText="1"/>
    </xf>
    <xf numFmtId="4" fontId="32" fillId="0" borderId="0" xfId="0" applyNumberFormat="1" applyFont="1" applyFill="1" applyAlignment="1">
      <alignment vertical="center" wrapText="1"/>
    </xf>
    <xf numFmtId="4" fontId="32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4" fontId="3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top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3" fillId="2" borderId="3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21" fillId="0" borderId="3" xfId="0" applyNumberFormat="1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right" vertical="center"/>
    </xf>
    <xf numFmtId="3" fontId="22" fillId="0" borderId="3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3" fontId="16" fillId="0" borderId="3" xfId="0" applyNumberFormat="1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5" fillId="2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1" fillId="0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4">
      <selection activeCell="E2" sqref="E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875" style="1" customWidth="1"/>
    <col min="4" max="4" width="70.375" style="0" customWidth="1"/>
    <col min="5" max="5" width="14.625" style="0" customWidth="1"/>
    <col min="6" max="6" width="12.875" style="0" customWidth="1"/>
    <col min="7" max="7" width="14.125" style="0" customWidth="1"/>
    <col min="8" max="8" width="1.875" style="0" customWidth="1"/>
  </cols>
  <sheetData>
    <row r="1" ht="12.75">
      <c r="E1" t="s">
        <v>0</v>
      </c>
    </row>
    <row r="2" ht="12.75">
      <c r="E2" t="s">
        <v>328</v>
      </c>
    </row>
    <row r="3" ht="12.75">
      <c r="E3" t="s">
        <v>184</v>
      </c>
    </row>
    <row r="4" spans="1:5" ht="18">
      <c r="A4" t="s">
        <v>1</v>
      </c>
      <c r="B4" s="281" t="s">
        <v>297</v>
      </c>
      <c r="C4" s="281"/>
      <c r="D4" s="281"/>
      <c r="E4" s="281"/>
    </row>
    <row r="5" spans="2:4" ht="18">
      <c r="B5" s="2"/>
      <c r="C5" s="3"/>
      <c r="D5" s="2"/>
    </row>
    <row r="6" ht="12.75">
      <c r="G6" s="4" t="s">
        <v>2</v>
      </c>
    </row>
    <row r="7" spans="1:7" s="6" customFormat="1" ht="15" customHeight="1">
      <c r="A7" s="282" t="s">
        <v>3</v>
      </c>
      <c r="B7" s="284" t="s">
        <v>102</v>
      </c>
      <c r="C7" s="286" t="s">
        <v>4</v>
      </c>
      <c r="D7" s="278" t="s">
        <v>5</v>
      </c>
      <c r="E7" s="288" t="s">
        <v>6</v>
      </c>
      <c r="F7" s="278" t="s">
        <v>7</v>
      </c>
      <c r="G7" s="5" t="s">
        <v>8</v>
      </c>
    </row>
    <row r="8" spans="1:7" s="6" customFormat="1" ht="15" customHeight="1">
      <c r="A8" s="283"/>
      <c r="B8" s="285"/>
      <c r="C8" s="287"/>
      <c r="D8" s="279"/>
      <c r="E8" s="279"/>
      <c r="F8" s="279"/>
      <c r="G8" s="7" t="s">
        <v>9</v>
      </c>
    </row>
    <row r="9" spans="1:7" s="10" customFormat="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s="10" customFormat="1" ht="19.5" customHeight="1">
      <c r="A10" s="11" t="s">
        <v>10</v>
      </c>
      <c r="B10" s="11" t="s">
        <v>11</v>
      </c>
      <c r="C10" s="12"/>
      <c r="D10" s="13" t="s">
        <v>12</v>
      </c>
      <c r="E10" s="14">
        <v>101665</v>
      </c>
      <c r="F10" s="14">
        <v>101462</v>
      </c>
      <c r="G10" s="14">
        <f>E10+F10</f>
        <v>203127</v>
      </c>
    </row>
    <row r="11" spans="1:7" s="10" customFormat="1" ht="19.5" customHeight="1">
      <c r="A11" s="12"/>
      <c r="B11" s="15" t="s">
        <v>11</v>
      </c>
      <c r="C11" s="16" t="s">
        <v>13</v>
      </c>
      <c r="D11" s="17" t="s">
        <v>14</v>
      </c>
      <c r="E11" s="18">
        <f>E10</f>
        <v>101665</v>
      </c>
      <c r="F11" s="18">
        <f>F10</f>
        <v>101462</v>
      </c>
      <c r="G11" s="18">
        <f>E11+F11</f>
        <v>203127</v>
      </c>
    </row>
    <row r="12" spans="1:7" s="10" customFormat="1" ht="19.5" customHeight="1">
      <c r="A12" s="19" t="s">
        <v>10</v>
      </c>
      <c r="B12" s="19"/>
      <c r="C12" s="20" t="s">
        <v>15</v>
      </c>
      <c r="D12" s="21" t="s">
        <v>16</v>
      </c>
      <c r="E12" s="22">
        <f>E11</f>
        <v>101665</v>
      </c>
      <c r="F12" s="22">
        <f>F11</f>
        <v>101462</v>
      </c>
      <c r="G12" s="22">
        <f>E12+F12</f>
        <v>203127</v>
      </c>
    </row>
    <row r="13" spans="1:7" ht="19.5" customHeight="1">
      <c r="A13" s="23" t="s">
        <v>17</v>
      </c>
      <c r="B13" s="24" t="s">
        <v>18</v>
      </c>
      <c r="C13" s="9"/>
      <c r="D13" s="13" t="s">
        <v>19</v>
      </c>
      <c r="E13" s="25">
        <v>8000</v>
      </c>
      <c r="F13" s="26"/>
      <c r="G13" s="26">
        <v>8000</v>
      </c>
    </row>
    <row r="14" spans="1:7" s="31" customFormat="1" ht="19.5" customHeight="1">
      <c r="A14" s="27"/>
      <c r="B14" s="28" t="s">
        <v>20</v>
      </c>
      <c r="C14" s="16" t="s">
        <v>13</v>
      </c>
      <c r="D14" s="29" t="s">
        <v>21</v>
      </c>
      <c r="E14" s="30">
        <v>8000</v>
      </c>
      <c r="F14" s="18"/>
      <c r="G14" s="18">
        <v>8000</v>
      </c>
    </row>
    <row r="15" spans="1:7" s="31" customFormat="1" ht="19.5" customHeight="1">
      <c r="A15" s="19" t="s">
        <v>17</v>
      </c>
      <c r="B15" s="32"/>
      <c r="C15" s="20" t="s">
        <v>15</v>
      </c>
      <c r="D15" s="33" t="s">
        <v>22</v>
      </c>
      <c r="E15" s="34">
        <v>8000</v>
      </c>
      <c r="F15" s="22"/>
      <c r="G15" s="22">
        <v>8000</v>
      </c>
    </row>
    <row r="16" spans="1:7" s="31" customFormat="1" ht="19.5" customHeight="1">
      <c r="A16" s="11">
        <v>600</v>
      </c>
      <c r="B16" s="12">
        <v>60016</v>
      </c>
      <c r="C16" s="9"/>
      <c r="D16" s="35" t="s">
        <v>23</v>
      </c>
      <c r="E16" s="36">
        <v>20000</v>
      </c>
      <c r="F16" s="14"/>
      <c r="G16" s="14">
        <f>E16+F16</f>
        <v>20000</v>
      </c>
    </row>
    <row r="17" spans="1:7" s="31" customFormat="1" ht="19.5" customHeight="1">
      <c r="A17" s="19"/>
      <c r="B17" s="27">
        <v>60016</v>
      </c>
      <c r="C17" s="16" t="s">
        <v>13</v>
      </c>
      <c r="D17" s="29" t="s">
        <v>24</v>
      </c>
      <c r="E17" s="30">
        <f>E16</f>
        <v>20000</v>
      </c>
      <c r="F17" s="30"/>
      <c r="G17" s="18">
        <f aca="true" t="shared" si="0" ref="G17:G83">E17+F17</f>
        <v>20000</v>
      </c>
    </row>
    <row r="18" spans="1:7" s="31" customFormat="1" ht="19.5" customHeight="1">
      <c r="A18" s="19">
        <v>600</v>
      </c>
      <c r="B18" s="32"/>
      <c r="C18" s="20" t="s">
        <v>15</v>
      </c>
      <c r="D18" s="33" t="s">
        <v>25</v>
      </c>
      <c r="E18" s="34">
        <f>E17</f>
        <v>20000</v>
      </c>
      <c r="F18" s="34"/>
      <c r="G18" s="22">
        <f t="shared" si="0"/>
        <v>20000</v>
      </c>
    </row>
    <row r="19" spans="1:7" ht="19.5" customHeight="1">
      <c r="A19" s="37">
        <v>700</v>
      </c>
      <c r="B19" s="37">
        <v>70005</v>
      </c>
      <c r="C19" s="9"/>
      <c r="D19" s="13" t="s">
        <v>26</v>
      </c>
      <c r="E19" s="25">
        <v>20000</v>
      </c>
      <c r="F19" s="26"/>
      <c r="G19" s="14">
        <f t="shared" si="0"/>
        <v>20000</v>
      </c>
    </row>
    <row r="20" spans="1:7" ht="19.5" customHeight="1">
      <c r="A20" s="37"/>
      <c r="B20" s="37">
        <v>70005</v>
      </c>
      <c r="C20" s="9"/>
      <c r="D20" s="13" t="s">
        <v>27</v>
      </c>
      <c r="E20" s="25">
        <v>470000</v>
      </c>
      <c r="F20" s="261">
        <v>190000</v>
      </c>
      <c r="G20" s="14">
        <f t="shared" si="0"/>
        <v>660000</v>
      </c>
    </row>
    <row r="21" spans="1:7" ht="19.5" customHeight="1">
      <c r="A21" s="37"/>
      <c r="B21" s="37">
        <v>70005</v>
      </c>
      <c r="C21" s="9"/>
      <c r="D21" s="13" t="s">
        <v>28</v>
      </c>
      <c r="E21" s="25">
        <v>10000</v>
      </c>
      <c r="F21" s="26"/>
      <c r="G21" s="14">
        <f t="shared" si="0"/>
        <v>10000</v>
      </c>
    </row>
    <row r="22" spans="1:7" s="31" customFormat="1" ht="19.5" customHeight="1">
      <c r="A22" s="27"/>
      <c r="B22" s="27">
        <v>70005</v>
      </c>
      <c r="C22" s="16" t="s">
        <v>13</v>
      </c>
      <c r="D22" s="29" t="s">
        <v>29</v>
      </c>
      <c r="E22" s="30">
        <f>E19+E20+E21</f>
        <v>500000</v>
      </c>
      <c r="F22" s="30">
        <f>F19+F20+F21</f>
        <v>190000</v>
      </c>
      <c r="G22" s="18">
        <f t="shared" si="0"/>
        <v>690000</v>
      </c>
    </row>
    <row r="23" spans="1:7" s="31" customFormat="1" ht="19.5" customHeight="1">
      <c r="A23" s="32">
        <v>700</v>
      </c>
      <c r="B23" s="32"/>
      <c r="C23" s="20" t="s">
        <v>15</v>
      </c>
      <c r="D23" s="33" t="s">
        <v>30</v>
      </c>
      <c r="E23" s="34">
        <f>E22</f>
        <v>500000</v>
      </c>
      <c r="F23" s="34">
        <f>F22</f>
        <v>190000</v>
      </c>
      <c r="G23" s="34">
        <f>G22</f>
        <v>690000</v>
      </c>
    </row>
    <row r="24" spans="1:7" ht="19.5" customHeight="1">
      <c r="A24" s="37">
        <v>750</v>
      </c>
      <c r="B24" s="37">
        <v>75011</v>
      </c>
      <c r="C24" s="9"/>
      <c r="D24" s="13" t="s">
        <v>31</v>
      </c>
      <c r="E24" s="25">
        <v>61200</v>
      </c>
      <c r="F24" s="26"/>
      <c r="G24" s="14">
        <f t="shared" si="0"/>
        <v>61200</v>
      </c>
    </row>
    <row r="25" spans="1:7" ht="19.5" customHeight="1">
      <c r="A25" s="37"/>
      <c r="B25" s="37">
        <v>75011</v>
      </c>
      <c r="C25" s="9"/>
      <c r="D25" s="13" t="s">
        <v>180</v>
      </c>
      <c r="E25" s="25">
        <v>2600</v>
      </c>
      <c r="F25" s="26"/>
      <c r="G25" s="14">
        <f t="shared" si="0"/>
        <v>2600</v>
      </c>
    </row>
    <row r="26" spans="1:7" ht="19.5" customHeight="1">
      <c r="A26" s="37"/>
      <c r="B26" s="37">
        <v>75011</v>
      </c>
      <c r="C26" s="9"/>
      <c r="D26" s="13" t="s">
        <v>32</v>
      </c>
      <c r="E26" s="25">
        <v>1000</v>
      </c>
      <c r="F26" s="26"/>
      <c r="G26" s="14">
        <f t="shared" si="0"/>
        <v>1000</v>
      </c>
    </row>
    <row r="27" spans="1:7" s="31" customFormat="1" ht="19.5" customHeight="1">
      <c r="A27" s="27"/>
      <c r="B27" s="27">
        <v>75011</v>
      </c>
      <c r="C27" s="16" t="s">
        <v>13</v>
      </c>
      <c r="D27" s="29" t="s">
        <v>33</v>
      </c>
      <c r="E27" s="30">
        <f>SUM(E24:E26)</f>
        <v>64800</v>
      </c>
      <c r="F27" s="30"/>
      <c r="G27" s="30">
        <f>SUM(G24:G26)</f>
        <v>64800</v>
      </c>
    </row>
    <row r="28" spans="1:7" ht="19.5" customHeight="1">
      <c r="A28" s="37">
        <v>750</v>
      </c>
      <c r="B28" s="37">
        <v>75023</v>
      </c>
      <c r="C28" s="9"/>
      <c r="D28" s="13" t="s">
        <v>34</v>
      </c>
      <c r="E28" s="25">
        <v>15000</v>
      </c>
      <c r="F28" s="26"/>
      <c r="G28" s="14">
        <f t="shared" si="0"/>
        <v>15000</v>
      </c>
    </row>
    <row r="29" spans="1:7" ht="19.5" customHeight="1">
      <c r="A29" s="37"/>
      <c r="B29" s="37">
        <v>75023</v>
      </c>
      <c r="C29" s="9"/>
      <c r="D29" s="13" t="s">
        <v>35</v>
      </c>
      <c r="E29" s="25">
        <v>6000</v>
      </c>
      <c r="F29" s="26"/>
      <c r="G29" s="14">
        <f t="shared" si="0"/>
        <v>6000</v>
      </c>
    </row>
    <row r="30" spans="1:7" ht="19.5" customHeight="1">
      <c r="A30" s="37"/>
      <c r="B30" s="37">
        <v>75023</v>
      </c>
      <c r="C30" s="9"/>
      <c r="D30" s="13" t="s">
        <v>36</v>
      </c>
      <c r="E30" s="25">
        <v>23000</v>
      </c>
      <c r="F30" s="26"/>
      <c r="G30" s="14">
        <f t="shared" si="0"/>
        <v>23000</v>
      </c>
    </row>
    <row r="31" spans="1:7" s="31" customFormat="1" ht="19.5" customHeight="1">
      <c r="A31" s="27"/>
      <c r="B31" s="27">
        <v>75023</v>
      </c>
      <c r="C31" s="16" t="s">
        <v>13</v>
      </c>
      <c r="D31" s="29" t="s">
        <v>37</v>
      </c>
      <c r="E31" s="30">
        <v>44000</v>
      </c>
      <c r="F31" s="18"/>
      <c r="G31" s="18">
        <f t="shared" si="0"/>
        <v>44000</v>
      </c>
    </row>
    <row r="32" spans="1:7" s="31" customFormat="1" ht="19.5" customHeight="1">
      <c r="A32" s="32">
        <v>750</v>
      </c>
      <c r="B32" s="32"/>
      <c r="C32" s="20" t="s">
        <v>15</v>
      </c>
      <c r="D32" s="33" t="s">
        <v>38</v>
      </c>
      <c r="E32" s="34">
        <f>E27+E31</f>
        <v>108800</v>
      </c>
      <c r="F32" s="34"/>
      <c r="G32" s="22">
        <f t="shared" si="0"/>
        <v>108800</v>
      </c>
    </row>
    <row r="33" spans="1:7" ht="19.5" customHeight="1">
      <c r="A33" s="37">
        <v>751</v>
      </c>
      <c r="B33" s="37">
        <v>75101</v>
      </c>
      <c r="C33" s="9"/>
      <c r="D33" s="13" t="s">
        <v>39</v>
      </c>
      <c r="E33" s="25">
        <v>1272</v>
      </c>
      <c r="F33" s="26"/>
      <c r="G33" s="14">
        <f t="shared" si="0"/>
        <v>1272</v>
      </c>
    </row>
    <row r="34" spans="1:7" s="31" customFormat="1" ht="19.5" customHeight="1">
      <c r="A34" s="38"/>
      <c r="B34" s="27">
        <v>75101</v>
      </c>
      <c r="C34" s="16" t="s">
        <v>13</v>
      </c>
      <c r="D34" s="29" t="s">
        <v>40</v>
      </c>
      <c r="E34" s="30">
        <v>1272</v>
      </c>
      <c r="F34" s="18"/>
      <c r="G34" s="18">
        <f t="shared" si="0"/>
        <v>1272</v>
      </c>
    </row>
    <row r="35" spans="1:7" s="31" customFormat="1" ht="19.5" customHeight="1">
      <c r="A35" s="37">
        <v>751</v>
      </c>
      <c r="B35" s="37">
        <v>75108</v>
      </c>
      <c r="C35" s="16"/>
      <c r="D35" s="13" t="s">
        <v>181</v>
      </c>
      <c r="E35" s="41">
        <v>9172</v>
      </c>
      <c r="F35" s="42"/>
      <c r="G35" s="14">
        <f t="shared" si="0"/>
        <v>9172</v>
      </c>
    </row>
    <row r="36" spans="1:7" s="31" customFormat="1" ht="19.5" customHeight="1">
      <c r="A36" s="38"/>
      <c r="B36" s="27">
        <v>75108</v>
      </c>
      <c r="C36" s="16" t="s">
        <v>13</v>
      </c>
      <c r="D36" s="29" t="s">
        <v>182</v>
      </c>
      <c r="E36" s="30">
        <f>SUM(E35)</f>
        <v>9172</v>
      </c>
      <c r="F36" s="30"/>
      <c r="G36" s="30">
        <f>SUM(G35)</f>
        <v>9172</v>
      </c>
    </row>
    <row r="37" spans="1:7" s="31" customFormat="1" ht="18.75" customHeight="1">
      <c r="A37" s="32">
        <v>751</v>
      </c>
      <c r="B37" s="32"/>
      <c r="C37" s="20" t="s">
        <v>15</v>
      </c>
      <c r="D37" s="33" t="s">
        <v>41</v>
      </c>
      <c r="E37" s="34">
        <f>E34+E36</f>
        <v>10444</v>
      </c>
      <c r="F37" s="34"/>
      <c r="G37" s="22">
        <f t="shared" si="0"/>
        <v>10444</v>
      </c>
    </row>
    <row r="38" spans="1:7" ht="19.5" customHeight="1">
      <c r="A38" s="37">
        <v>754</v>
      </c>
      <c r="B38" s="37">
        <v>75414</v>
      </c>
      <c r="C38" s="9"/>
      <c r="D38" s="13" t="s">
        <v>42</v>
      </c>
      <c r="E38" s="25">
        <v>2500</v>
      </c>
      <c r="F38" s="26"/>
      <c r="G38" s="14">
        <f t="shared" si="0"/>
        <v>2500</v>
      </c>
    </row>
    <row r="39" spans="1:7" s="31" customFormat="1" ht="19.5" customHeight="1">
      <c r="A39" s="27"/>
      <c r="B39" s="27">
        <v>75414</v>
      </c>
      <c r="C39" s="16" t="s">
        <v>13</v>
      </c>
      <c r="D39" s="29" t="s">
        <v>43</v>
      </c>
      <c r="E39" s="30">
        <v>2500</v>
      </c>
      <c r="F39" s="18"/>
      <c r="G39" s="18">
        <f t="shared" si="0"/>
        <v>2500</v>
      </c>
    </row>
    <row r="40" spans="1:7" s="31" customFormat="1" ht="19.5" customHeight="1">
      <c r="A40" s="32">
        <v>754</v>
      </c>
      <c r="B40" s="32"/>
      <c r="C40" s="20" t="s">
        <v>15</v>
      </c>
      <c r="D40" s="33" t="s">
        <v>44</v>
      </c>
      <c r="E40" s="34">
        <v>2500</v>
      </c>
      <c r="F40" s="22"/>
      <c r="G40" s="22">
        <f t="shared" si="0"/>
        <v>2500</v>
      </c>
    </row>
    <row r="41" spans="1:7" ht="19.5" customHeight="1">
      <c r="A41" s="37">
        <v>756</v>
      </c>
      <c r="B41" s="37">
        <v>75615</v>
      </c>
      <c r="C41" s="9"/>
      <c r="D41" s="13" t="s">
        <v>45</v>
      </c>
      <c r="E41" s="25">
        <v>1700000</v>
      </c>
      <c r="F41" s="26"/>
      <c r="G41" s="14">
        <f t="shared" si="0"/>
        <v>1700000</v>
      </c>
    </row>
    <row r="42" spans="1:7" ht="19.5" customHeight="1">
      <c r="A42" s="37"/>
      <c r="B42" s="37">
        <v>75615</v>
      </c>
      <c r="C42" s="9"/>
      <c r="D42" s="13" t="s">
        <v>46</v>
      </c>
      <c r="E42" s="25">
        <v>100000</v>
      </c>
      <c r="F42" s="26"/>
      <c r="G42" s="14">
        <f t="shared" si="0"/>
        <v>100000</v>
      </c>
    </row>
    <row r="43" spans="1:7" ht="19.5" customHeight="1">
      <c r="A43" s="37"/>
      <c r="B43" s="37">
        <v>75615</v>
      </c>
      <c r="C43" s="9"/>
      <c r="D43" s="13" t="s">
        <v>47</v>
      </c>
      <c r="E43" s="25">
        <v>17000</v>
      </c>
      <c r="F43" s="26"/>
      <c r="G43" s="14">
        <f t="shared" si="0"/>
        <v>17000</v>
      </c>
    </row>
    <row r="44" spans="1:7" ht="19.5" customHeight="1">
      <c r="A44" s="37"/>
      <c r="B44" s="37">
        <v>75615</v>
      </c>
      <c r="C44" s="9"/>
      <c r="D44" s="13" t="s">
        <v>48</v>
      </c>
      <c r="E44" s="25">
        <v>14000</v>
      </c>
      <c r="F44" s="26"/>
      <c r="G44" s="14">
        <f t="shared" si="0"/>
        <v>14000</v>
      </c>
    </row>
    <row r="45" spans="1:7" s="31" customFormat="1" ht="19.5" customHeight="1">
      <c r="A45" s="27"/>
      <c r="B45" s="27">
        <v>75615</v>
      </c>
      <c r="C45" s="16" t="s">
        <v>13</v>
      </c>
      <c r="D45" s="29" t="s">
        <v>49</v>
      </c>
      <c r="E45" s="30">
        <v>1831000</v>
      </c>
      <c r="F45" s="18"/>
      <c r="G45" s="18">
        <f t="shared" si="0"/>
        <v>1831000</v>
      </c>
    </row>
    <row r="46" spans="1:7" ht="19.5" customHeight="1">
      <c r="A46" s="37">
        <v>756</v>
      </c>
      <c r="B46" s="37">
        <v>75616</v>
      </c>
      <c r="C46" s="9"/>
      <c r="D46" s="13" t="s">
        <v>50</v>
      </c>
      <c r="E46" s="25">
        <v>500000</v>
      </c>
      <c r="F46" s="26"/>
      <c r="G46" s="14">
        <f t="shared" si="0"/>
        <v>500000</v>
      </c>
    </row>
    <row r="47" spans="1:7" ht="19.5" customHeight="1">
      <c r="A47" s="37"/>
      <c r="B47" s="37">
        <v>75616</v>
      </c>
      <c r="C47" s="9"/>
      <c r="D47" s="13" t="s">
        <v>51</v>
      </c>
      <c r="E47" s="25">
        <v>460000</v>
      </c>
      <c r="F47" s="26"/>
      <c r="G47" s="14">
        <f t="shared" si="0"/>
        <v>460000</v>
      </c>
    </row>
    <row r="48" spans="1:7" ht="19.5" customHeight="1">
      <c r="A48" s="37"/>
      <c r="B48" s="37">
        <v>75616</v>
      </c>
      <c r="C48" s="9"/>
      <c r="D48" s="13" t="s">
        <v>52</v>
      </c>
      <c r="E48" s="25">
        <v>2500</v>
      </c>
      <c r="F48" s="26"/>
      <c r="G48" s="14">
        <f t="shared" si="0"/>
        <v>2500</v>
      </c>
    </row>
    <row r="49" spans="1:7" ht="19.5" customHeight="1">
      <c r="A49" s="37"/>
      <c r="B49" s="37">
        <v>75616</v>
      </c>
      <c r="C49" s="9"/>
      <c r="D49" s="13" t="s">
        <v>53</v>
      </c>
      <c r="E49" s="25">
        <v>220000</v>
      </c>
      <c r="F49" s="26"/>
      <c r="G49" s="14">
        <f t="shared" si="0"/>
        <v>220000</v>
      </c>
    </row>
    <row r="50" spans="1:7" ht="19.5" customHeight="1">
      <c r="A50" s="37"/>
      <c r="B50" s="37">
        <v>75616</v>
      </c>
      <c r="C50" s="9"/>
      <c r="D50" s="13" t="s">
        <v>54</v>
      </c>
      <c r="E50" s="25">
        <v>7000</v>
      </c>
      <c r="F50" s="26"/>
      <c r="G50" s="14">
        <f t="shared" si="0"/>
        <v>7000</v>
      </c>
    </row>
    <row r="51" spans="1:7" ht="19.5" customHeight="1">
      <c r="A51" s="37"/>
      <c r="B51" s="37">
        <v>75616</v>
      </c>
      <c r="C51" s="9"/>
      <c r="D51" s="13" t="s">
        <v>55</v>
      </c>
      <c r="E51" s="25">
        <v>9000</v>
      </c>
      <c r="F51" s="26"/>
      <c r="G51" s="14">
        <f t="shared" si="0"/>
        <v>9000</v>
      </c>
    </row>
    <row r="52" spans="1:7" ht="19.5" customHeight="1">
      <c r="A52" s="37"/>
      <c r="B52" s="37">
        <v>75616</v>
      </c>
      <c r="C52" s="9"/>
      <c r="D52" s="13" t="s">
        <v>56</v>
      </c>
      <c r="E52" s="25">
        <v>160000</v>
      </c>
      <c r="F52" s="26"/>
      <c r="G52" s="14">
        <f t="shared" si="0"/>
        <v>160000</v>
      </c>
    </row>
    <row r="53" spans="1:7" s="31" customFormat="1" ht="19.5" customHeight="1">
      <c r="A53" s="27"/>
      <c r="B53" s="27">
        <v>75616</v>
      </c>
      <c r="C53" s="16" t="s">
        <v>13</v>
      </c>
      <c r="D53" s="29" t="s">
        <v>57</v>
      </c>
      <c r="E53" s="30">
        <f>E46+E47+E48+E49+E50+E51+E52</f>
        <v>1358500</v>
      </c>
      <c r="F53" s="30"/>
      <c r="G53" s="18">
        <f t="shared" si="0"/>
        <v>1358500</v>
      </c>
    </row>
    <row r="54" spans="1:7" ht="19.5" customHeight="1">
      <c r="A54" s="37">
        <v>756</v>
      </c>
      <c r="B54" s="37">
        <v>75618</v>
      </c>
      <c r="C54" s="9"/>
      <c r="D54" s="13" t="s">
        <v>58</v>
      </c>
      <c r="E54" s="25">
        <v>40000</v>
      </c>
      <c r="F54" s="26"/>
      <c r="G54" s="14">
        <f t="shared" si="0"/>
        <v>40000</v>
      </c>
    </row>
    <row r="55" spans="1:7" ht="19.5" customHeight="1">
      <c r="A55" s="37"/>
      <c r="B55" s="37">
        <v>75618</v>
      </c>
      <c r="C55" s="9"/>
      <c r="D55" s="13" t="s">
        <v>59</v>
      </c>
      <c r="E55" s="25">
        <v>40000</v>
      </c>
      <c r="F55" s="26"/>
      <c r="G55" s="14">
        <f t="shared" si="0"/>
        <v>40000</v>
      </c>
    </row>
    <row r="56" spans="1:7" ht="19.5" customHeight="1">
      <c r="A56" s="37"/>
      <c r="B56" s="37">
        <v>75618</v>
      </c>
      <c r="C56" s="9"/>
      <c r="D56" s="13" t="s">
        <v>60</v>
      </c>
      <c r="E56" s="25">
        <v>150000</v>
      </c>
      <c r="F56" s="26"/>
      <c r="G56" s="14">
        <f t="shared" si="0"/>
        <v>150000</v>
      </c>
    </row>
    <row r="57" spans="1:7" ht="19.5" customHeight="1">
      <c r="A57" s="37"/>
      <c r="B57" s="37">
        <v>75618</v>
      </c>
      <c r="C57" s="9"/>
      <c r="D57" s="13" t="s">
        <v>61</v>
      </c>
      <c r="E57" s="25">
        <v>282000</v>
      </c>
      <c r="F57" s="26"/>
      <c r="G57" s="14">
        <f t="shared" si="0"/>
        <v>282000</v>
      </c>
    </row>
    <row r="58" spans="1:7" ht="19.5" customHeight="1">
      <c r="A58" s="37"/>
      <c r="B58" s="37">
        <v>75618</v>
      </c>
      <c r="C58" s="9"/>
      <c r="D58" s="13" t="s">
        <v>62</v>
      </c>
      <c r="E58" s="25">
        <v>100000</v>
      </c>
      <c r="F58" s="26">
        <v>170000</v>
      </c>
      <c r="G58" s="14">
        <f t="shared" si="0"/>
        <v>270000</v>
      </c>
    </row>
    <row r="59" spans="1:7" ht="19.5" customHeight="1">
      <c r="A59" s="37"/>
      <c r="B59" s="37">
        <v>75618</v>
      </c>
      <c r="C59" s="9"/>
      <c r="D59" s="13" t="s">
        <v>63</v>
      </c>
      <c r="E59" s="25">
        <v>2000</v>
      </c>
      <c r="F59" s="26"/>
      <c r="G59" s="14">
        <f t="shared" si="0"/>
        <v>2000</v>
      </c>
    </row>
    <row r="60" spans="1:7" s="31" customFormat="1" ht="19.5" customHeight="1">
      <c r="A60" s="27"/>
      <c r="B60" s="27">
        <v>75618</v>
      </c>
      <c r="C60" s="16" t="s">
        <v>13</v>
      </c>
      <c r="D60" s="29" t="s">
        <v>64</v>
      </c>
      <c r="E60" s="30">
        <f>E54+E55+E56+E57+E58+E59</f>
        <v>614000</v>
      </c>
      <c r="F60" s="30">
        <f>F54+F55+F56+F57+F58+F59</f>
        <v>170000</v>
      </c>
      <c r="G60" s="30">
        <f>G54+G55+G56+G57+G58+G59</f>
        <v>784000</v>
      </c>
    </row>
    <row r="61" spans="1:7" ht="19.5" customHeight="1">
      <c r="A61" s="37">
        <v>756</v>
      </c>
      <c r="B61" s="37">
        <v>75621</v>
      </c>
      <c r="C61" s="9"/>
      <c r="D61" s="13" t="s">
        <v>65</v>
      </c>
      <c r="E61" s="25">
        <v>1940368</v>
      </c>
      <c r="F61" s="26"/>
      <c r="G61" s="14">
        <f t="shared" si="0"/>
        <v>1940368</v>
      </c>
    </row>
    <row r="62" spans="1:7" ht="19.5" customHeight="1">
      <c r="A62" s="37"/>
      <c r="B62" s="37">
        <v>75621</v>
      </c>
      <c r="C62" s="9"/>
      <c r="D62" s="13" t="s">
        <v>66</v>
      </c>
      <c r="E62" s="25">
        <v>2000000</v>
      </c>
      <c r="F62" s="26"/>
      <c r="G62" s="14">
        <f t="shared" si="0"/>
        <v>2000000</v>
      </c>
    </row>
    <row r="63" spans="1:7" s="31" customFormat="1" ht="19.5" customHeight="1">
      <c r="A63" s="27"/>
      <c r="B63" s="27">
        <v>75621</v>
      </c>
      <c r="C63" s="16" t="s">
        <v>13</v>
      </c>
      <c r="D63" s="29" t="s">
        <v>67</v>
      </c>
      <c r="E63" s="30">
        <f>E61+E62</f>
        <v>3940368</v>
      </c>
      <c r="F63" s="18"/>
      <c r="G63" s="18">
        <f t="shared" si="0"/>
        <v>3940368</v>
      </c>
    </row>
    <row r="64" spans="1:7" s="31" customFormat="1" ht="19.5" customHeight="1">
      <c r="A64" s="32">
        <v>756</v>
      </c>
      <c r="B64" s="32"/>
      <c r="C64" s="20" t="s">
        <v>15</v>
      </c>
      <c r="D64" s="33" t="s">
        <v>68</v>
      </c>
      <c r="E64" s="34">
        <f>E45+E53+E60+E63</f>
        <v>7743868</v>
      </c>
      <c r="F64" s="34">
        <f>F45+F53+F60+F63</f>
        <v>170000</v>
      </c>
      <c r="G64" s="34">
        <f>G45+G53+G60+G63</f>
        <v>7913868</v>
      </c>
    </row>
    <row r="65" spans="1:7" ht="19.5" customHeight="1">
      <c r="A65" s="37">
        <v>758</v>
      </c>
      <c r="B65" s="37">
        <v>75801</v>
      </c>
      <c r="C65" s="9"/>
      <c r="D65" s="13" t="s">
        <v>69</v>
      </c>
      <c r="E65" s="25">
        <v>4674830</v>
      </c>
      <c r="F65" s="26"/>
      <c r="G65" s="14">
        <f t="shared" si="0"/>
        <v>4674830</v>
      </c>
    </row>
    <row r="66" spans="1:7" s="31" customFormat="1" ht="19.5" customHeight="1">
      <c r="A66" s="27"/>
      <c r="B66" s="27">
        <v>75801</v>
      </c>
      <c r="C66" s="16" t="s">
        <v>13</v>
      </c>
      <c r="D66" s="29" t="s">
        <v>70</v>
      </c>
      <c r="E66" s="30">
        <f>E65</f>
        <v>4674830</v>
      </c>
      <c r="F66" s="30"/>
      <c r="G66" s="18">
        <f t="shared" si="0"/>
        <v>4674830</v>
      </c>
    </row>
    <row r="67" spans="1:7" ht="19.5" customHeight="1">
      <c r="A67" s="37">
        <v>758</v>
      </c>
      <c r="B67" s="37">
        <v>75807</v>
      </c>
      <c r="C67" s="9"/>
      <c r="D67" s="13" t="s">
        <v>71</v>
      </c>
      <c r="E67" s="25">
        <v>864167</v>
      </c>
      <c r="F67" s="26"/>
      <c r="G67" s="14">
        <f t="shared" si="0"/>
        <v>864167</v>
      </c>
    </row>
    <row r="68" spans="1:7" s="31" customFormat="1" ht="19.5" customHeight="1">
      <c r="A68" s="27"/>
      <c r="B68" s="27">
        <v>75807</v>
      </c>
      <c r="C68" s="16" t="s">
        <v>13</v>
      </c>
      <c r="D68" s="29" t="s">
        <v>72</v>
      </c>
      <c r="E68" s="30">
        <v>864167</v>
      </c>
      <c r="F68" s="18"/>
      <c r="G68" s="18">
        <f t="shared" si="0"/>
        <v>864167</v>
      </c>
    </row>
    <row r="69" spans="1:7" s="31" customFormat="1" ht="19.5" customHeight="1">
      <c r="A69" s="32">
        <v>758</v>
      </c>
      <c r="B69" s="32"/>
      <c r="C69" s="20" t="s">
        <v>15</v>
      </c>
      <c r="D69" s="33" t="s">
        <v>73</v>
      </c>
      <c r="E69" s="34">
        <f>E66+E68</f>
        <v>5538997</v>
      </c>
      <c r="F69" s="34"/>
      <c r="G69" s="22">
        <f t="shared" si="0"/>
        <v>5538997</v>
      </c>
    </row>
    <row r="70" spans="1:7" ht="19.5" customHeight="1">
      <c r="A70" s="37">
        <v>801</v>
      </c>
      <c r="B70" s="37">
        <v>80101</v>
      </c>
      <c r="C70" s="9"/>
      <c r="D70" s="13" t="s">
        <v>74</v>
      </c>
      <c r="E70" s="25">
        <v>40000</v>
      </c>
      <c r="F70" s="26"/>
      <c r="G70" s="14">
        <f t="shared" si="0"/>
        <v>40000</v>
      </c>
    </row>
    <row r="71" spans="1:7" ht="19.5" customHeight="1">
      <c r="A71" s="37"/>
      <c r="B71" s="37">
        <v>80101</v>
      </c>
      <c r="C71" s="9"/>
      <c r="D71" s="13" t="s">
        <v>75</v>
      </c>
      <c r="E71" s="25">
        <v>23650</v>
      </c>
      <c r="F71" s="26"/>
      <c r="G71" s="14">
        <f t="shared" si="0"/>
        <v>23650</v>
      </c>
    </row>
    <row r="72" spans="1:7" s="31" customFormat="1" ht="19.5" customHeight="1">
      <c r="A72" s="27"/>
      <c r="B72" s="27">
        <v>80101</v>
      </c>
      <c r="C72" s="16" t="s">
        <v>13</v>
      </c>
      <c r="D72" s="29" t="s">
        <v>76</v>
      </c>
      <c r="E72" s="30">
        <f>E70+E71</f>
        <v>63650</v>
      </c>
      <c r="F72" s="30"/>
      <c r="G72" s="30">
        <f>G70+G71</f>
        <v>63650</v>
      </c>
    </row>
    <row r="73" spans="1:7" ht="19.5" customHeight="1">
      <c r="A73" s="37">
        <v>801</v>
      </c>
      <c r="B73" s="37">
        <v>80104</v>
      </c>
      <c r="C73" s="9"/>
      <c r="D73" s="13" t="s">
        <v>77</v>
      </c>
      <c r="E73" s="25">
        <v>8000</v>
      </c>
      <c r="F73" s="26"/>
      <c r="G73" s="14">
        <f t="shared" si="0"/>
        <v>8000</v>
      </c>
    </row>
    <row r="74" spans="1:7" s="31" customFormat="1" ht="19.5" customHeight="1">
      <c r="A74" s="27"/>
      <c r="B74" s="27">
        <v>80104</v>
      </c>
      <c r="C74" s="16" t="s">
        <v>13</v>
      </c>
      <c r="D74" s="29" t="s">
        <v>78</v>
      </c>
      <c r="E74" s="30">
        <v>8000</v>
      </c>
      <c r="F74" s="18"/>
      <c r="G74" s="18">
        <f t="shared" si="0"/>
        <v>8000</v>
      </c>
    </row>
    <row r="75" spans="1:7" s="31" customFormat="1" ht="19.5" customHeight="1">
      <c r="A75" s="37">
        <v>801</v>
      </c>
      <c r="B75" s="39">
        <v>80110</v>
      </c>
      <c r="C75" s="16"/>
      <c r="D75" s="40" t="s">
        <v>79</v>
      </c>
      <c r="E75" s="41">
        <v>2224</v>
      </c>
      <c r="F75" s="42"/>
      <c r="G75" s="42">
        <f t="shared" si="0"/>
        <v>2224</v>
      </c>
    </row>
    <row r="76" spans="1:7" s="31" customFormat="1" ht="19.5" customHeight="1">
      <c r="A76" s="27"/>
      <c r="B76" s="27">
        <v>80110</v>
      </c>
      <c r="C76" s="16" t="s">
        <v>13</v>
      </c>
      <c r="D76" s="29" t="s">
        <v>80</v>
      </c>
      <c r="E76" s="30">
        <f>E75</f>
        <v>2224</v>
      </c>
      <c r="F76" s="30"/>
      <c r="G76" s="30">
        <f>G75</f>
        <v>2224</v>
      </c>
    </row>
    <row r="77" spans="1:7" s="31" customFormat="1" ht="19.5" customHeight="1">
      <c r="A77" s="37">
        <v>801</v>
      </c>
      <c r="B77" s="39">
        <v>80195</v>
      </c>
      <c r="C77" s="16"/>
      <c r="D77" s="13" t="s">
        <v>81</v>
      </c>
      <c r="E77" s="41">
        <v>26346</v>
      </c>
      <c r="F77" s="42">
        <v>23529</v>
      </c>
      <c r="G77" s="42">
        <f t="shared" si="0"/>
        <v>49875</v>
      </c>
    </row>
    <row r="78" spans="1:7" s="31" customFormat="1" ht="19.5" customHeight="1">
      <c r="A78" s="27"/>
      <c r="B78" s="27">
        <v>80195</v>
      </c>
      <c r="C78" s="16" t="s">
        <v>13</v>
      </c>
      <c r="D78" s="29" t="s">
        <v>14</v>
      </c>
      <c r="E78" s="30">
        <f>E77</f>
        <v>26346</v>
      </c>
      <c r="F78" s="30">
        <f>F77</f>
        <v>23529</v>
      </c>
      <c r="G78" s="30">
        <f>G77</f>
        <v>49875</v>
      </c>
    </row>
    <row r="79" spans="1:7" s="31" customFormat="1" ht="19.5" customHeight="1">
      <c r="A79" s="32">
        <v>801</v>
      </c>
      <c r="B79" s="32"/>
      <c r="C79" s="20" t="s">
        <v>15</v>
      </c>
      <c r="D79" s="33" t="s">
        <v>82</v>
      </c>
      <c r="E79" s="34">
        <f>E72+E74+E76+E78</f>
        <v>100220</v>
      </c>
      <c r="F79" s="34">
        <f>F72+F74+F76+F78</f>
        <v>23529</v>
      </c>
      <c r="G79" s="34">
        <f>G72+G74+G76+G78</f>
        <v>123749</v>
      </c>
    </row>
    <row r="80" spans="1:7" ht="19.5" customHeight="1">
      <c r="A80" s="37">
        <v>852</v>
      </c>
      <c r="B80" s="37">
        <v>85212</v>
      </c>
      <c r="C80" s="9"/>
      <c r="D80" s="13" t="s">
        <v>83</v>
      </c>
      <c r="E80" s="25">
        <v>2515100</v>
      </c>
      <c r="F80" s="26"/>
      <c r="G80" s="14">
        <f t="shared" si="0"/>
        <v>2515100</v>
      </c>
    </row>
    <row r="81" spans="1:7" ht="19.5" customHeight="1">
      <c r="A81" s="27"/>
      <c r="B81" s="27">
        <v>85212</v>
      </c>
      <c r="C81" s="16" t="s">
        <v>13</v>
      </c>
      <c r="D81" s="29" t="s">
        <v>84</v>
      </c>
      <c r="E81" s="30">
        <f>E80</f>
        <v>2515100</v>
      </c>
      <c r="F81" s="26"/>
      <c r="G81" s="18">
        <f t="shared" si="0"/>
        <v>2515100</v>
      </c>
    </row>
    <row r="82" spans="1:7" ht="19.5" customHeight="1">
      <c r="A82" s="37">
        <v>852</v>
      </c>
      <c r="B82" s="37">
        <v>85213</v>
      </c>
      <c r="C82" s="9"/>
      <c r="D82" s="13" t="s">
        <v>85</v>
      </c>
      <c r="E82" s="25">
        <v>11400</v>
      </c>
      <c r="F82" s="26"/>
      <c r="G82" s="14">
        <f t="shared" si="0"/>
        <v>11400</v>
      </c>
    </row>
    <row r="83" spans="1:7" ht="19.5" customHeight="1">
      <c r="A83" s="37"/>
      <c r="B83" s="27">
        <v>85213</v>
      </c>
      <c r="C83" s="16" t="s">
        <v>13</v>
      </c>
      <c r="D83" s="29" t="s">
        <v>86</v>
      </c>
      <c r="E83" s="30">
        <f>E82</f>
        <v>11400</v>
      </c>
      <c r="F83" s="26"/>
      <c r="G83" s="18">
        <f t="shared" si="0"/>
        <v>11400</v>
      </c>
    </row>
    <row r="84" spans="1:7" ht="19.5" customHeight="1">
      <c r="A84" s="37">
        <v>852</v>
      </c>
      <c r="B84" s="37">
        <v>85214</v>
      </c>
      <c r="C84" s="9"/>
      <c r="D84" s="13" t="s">
        <v>87</v>
      </c>
      <c r="E84" s="25">
        <v>69215</v>
      </c>
      <c r="F84" s="26"/>
      <c r="G84" s="14">
        <f aca="true" t="shared" si="1" ref="G84:G89">E84+F84</f>
        <v>69215</v>
      </c>
    </row>
    <row r="85" spans="1:7" ht="19.5" customHeight="1">
      <c r="A85" s="37"/>
      <c r="B85" s="37">
        <v>85214</v>
      </c>
      <c r="C85" s="9"/>
      <c r="D85" s="13" t="s">
        <v>88</v>
      </c>
      <c r="E85" s="25">
        <v>60900</v>
      </c>
      <c r="F85" s="26"/>
      <c r="G85" s="14">
        <f t="shared" si="1"/>
        <v>60900</v>
      </c>
    </row>
    <row r="86" spans="1:7" ht="19.5" customHeight="1">
      <c r="A86" s="37"/>
      <c r="B86" s="27">
        <v>85214</v>
      </c>
      <c r="C86" s="16" t="s">
        <v>13</v>
      </c>
      <c r="D86" s="29" t="s">
        <v>89</v>
      </c>
      <c r="E86" s="30">
        <f>E84+E85</f>
        <v>130115</v>
      </c>
      <c r="F86" s="30"/>
      <c r="G86" s="18">
        <f t="shared" si="1"/>
        <v>130115</v>
      </c>
    </row>
    <row r="87" spans="1:7" ht="19.5" customHeight="1">
      <c r="A87" s="37">
        <v>852</v>
      </c>
      <c r="B87" s="37">
        <v>85219</v>
      </c>
      <c r="C87" s="9"/>
      <c r="D87" s="13" t="s">
        <v>90</v>
      </c>
      <c r="E87" s="25">
        <v>91900</v>
      </c>
      <c r="F87" s="26"/>
      <c r="G87" s="14">
        <f t="shared" si="1"/>
        <v>91900</v>
      </c>
    </row>
    <row r="88" spans="1:7" ht="19.5" customHeight="1">
      <c r="A88" s="27"/>
      <c r="B88" s="27">
        <v>85219</v>
      </c>
      <c r="C88" s="16" t="s">
        <v>13</v>
      </c>
      <c r="D88" s="29" t="s">
        <v>91</v>
      </c>
      <c r="E88" s="30">
        <v>91900</v>
      </c>
      <c r="F88" s="26"/>
      <c r="G88" s="18">
        <f t="shared" si="1"/>
        <v>91900</v>
      </c>
    </row>
    <row r="89" spans="1:7" ht="19.5" customHeight="1">
      <c r="A89" s="37">
        <v>852</v>
      </c>
      <c r="B89" s="37">
        <v>85295</v>
      </c>
      <c r="C89" s="9"/>
      <c r="D89" s="13" t="s">
        <v>92</v>
      </c>
      <c r="E89" s="25">
        <v>30744</v>
      </c>
      <c r="F89" s="26"/>
      <c r="G89" s="14">
        <f t="shared" si="1"/>
        <v>30744</v>
      </c>
    </row>
    <row r="90" spans="1:7" ht="19.5" customHeight="1">
      <c r="A90" s="27"/>
      <c r="B90" s="27">
        <v>85295</v>
      </c>
      <c r="C90" s="16" t="s">
        <v>13</v>
      </c>
      <c r="D90" s="29" t="s">
        <v>14</v>
      </c>
      <c r="E90" s="30">
        <f>E89</f>
        <v>30744</v>
      </c>
      <c r="F90" s="30"/>
      <c r="G90" s="18">
        <f>E90+F90</f>
        <v>30744</v>
      </c>
    </row>
    <row r="91" spans="1:7" ht="19.5" customHeight="1">
      <c r="A91" s="32">
        <v>852</v>
      </c>
      <c r="B91" s="32"/>
      <c r="C91" s="20" t="s">
        <v>15</v>
      </c>
      <c r="D91" s="33" t="s">
        <v>93</v>
      </c>
      <c r="E91" s="34">
        <f>E81+E83+E86+E88+E90</f>
        <v>2779259</v>
      </c>
      <c r="F91" s="34"/>
      <c r="G91" s="34">
        <f>G81+G83+G86+G88+G90</f>
        <v>2779259</v>
      </c>
    </row>
    <row r="92" spans="1:7" ht="19.5" customHeight="1">
      <c r="A92" s="12">
        <v>854</v>
      </c>
      <c r="B92" s="12">
        <v>85415</v>
      </c>
      <c r="C92" s="9"/>
      <c r="D92" s="13" t="s">
        <v>94</v>
      </c>
      <c r="E92" s="36">
        <v>111484</v>
      </c>
      <c r="F92" s="14">
        <v>21188</v>
      </c>
      <c r="G92" s="14">
        <f>E92+F92</f>
        <v>132672</v>
      </c>
    </row>
    <row r="93" spans="1:7" ht="19.5" customHeight="1">
      <c r="A93" s="27"/>
      <c r="B93" s="27">
        <v>85415</v>
      </c>
      <c r="C93" s="16" t="s">
        <v>13</v>
      </c>
      <c r="D93" s="29" t="s">
        <v>95</v>
      </c>
      <c r="E93" s="30">
        <f aca="true" t="shared" si="2" ref="E93:G94">E92</f>
        <v>111484</v>
      </c>
      <c r="F93" s="30">
        <f t="shared" si="2"/>
        <v>21188</v>
      </c>
      <c r="G93" s="30">
        <f t="shared" si="2"/>
        <v>132672</v>
      </c>
    </row>
    <row r="94" spans="1:7" ht="19.5" customHeight="1">
      <c r="A94" s="32">
        <v>854</v>
      </c>
      <c r="B94" s="32"/>
      <c r="C94" s="20" t="s">
        <v>15</v>
      </c>
      <c r="D94" s="33" t="s">
        <v>96</v>
      </c>
      <c r="E94" s="34">
        <f t="shared" si="2"/>
        <v>111484</v>
      </c>
      <c r="F94" s="34">
        <f t="shared" si="2"/>
        <v>21188</v>
      </c>
      <c r="G94" s="34">
        <f t="shared" si="2"/>
        <v>132672</v>
      </c>
    </row>
    <row r="95" spans="1:7" ht="19.5" customHeight="1">
      <c r="A95" s="37">
        <v>900</v>
      </c>
      <c r="B95" s="37">
        <v>90020</v>
      </c>
      <c r="C95" s="9"/>
      <c r="D95" s="13" t="s">
        <v>97</v>
      </c>
      <c r="E95" s="25">
        <v>4000</v>
      </c>
      <c r="F95" s="26"/>
      <c r="G95" s="14">
        <f>E95+F95</f>
        <v>4000</v>
      </c>
    </row>
    <row r="96" spans="1:7" ht="19.5" customHeight="1">
      <c r="A96" s="27"/>
      <c r="B96" s="27">
        <v>90020</v>
      </c>
      <c r="C96" s="16" t="s">
        <v>13</v>
      </c>
      <c r="D96" s="29" t="s">
        <v>98</v>
      </c>
      <c r="E96" s="30">
        <v>4000</v>
      </c>
      <c r="F96" s="26"/>
      <c r="G96" s="18">
        <f>E96+F96</f>
        <v>4000</v>
      </c>
    </row>
    <row r="97" spans="1:7" ht="19.5" customHeight="1">
      <c r="A97" s="32">
        <v>900</v>
      </c>
      <c r="B97" s="32"/>
      <c r="C97" s="20" t="s">
        <v>15</v>
      </c>
      <c r="D97" s="33" t="s">
        <v>99</v>
      </c>
      <c r="E97" s="34">
        <v>4000</v>
      </c>
      <c r="F97" s="43"/>
      <c r="G97" s="22">
        <f>E97+F97</f>
        <v>4000</v>
      </c>
    </row>
    <row r="98" spans="1:7" s="31" customFormat="1" ht="19.5" customHeight="1">
      <c r="A98" s="280" t="s">
        <v>100</v>
      </c>
      <c r="B98" s="280"/>
      <c r="C98" s="280"/>
      <c r="D98" s="280"/>
      <c r="E98" s="30">
        <f>E12+E15+E18+E23+E32+E37+E40+E64+E69+E79+E91+E94+E97</f>
        <v>17029237</v>
      </c>
      <c r="F98" s="30">
        <f>F12+F15+F18+F23+F32+F37+F40+F64+F69+F79+F91+F94+F97</f>
        <v>506179</v>
      </c>
      <c r="G98" s="30">
        <f>G12+G15+G18+G23+G32+G37+G40+G64+G69+G79+G91+G94+G97</f>
        <v>17535416</v>
      </c>
    </row>
    <row r="99" spans="2:5" ht="12.75">
      <c r="B99" s="44"/>
      <c r="C99" s="45"/>
      <c r="D99" s="44"/>
      <c r="E99" s="44"/>
    </row>
    <row r="100" spans="1:5" ht="12.75">
      <c r="A100" s="46"/>
      <c r="B100" s="44"/>
      <c r="C100" s="45"/>
      <c r="D100" s="44"/>
      <c r="E100" s="44"/>
    </row>
    <row r="101" spans="2:7" ht="12.75">
      <c r="B101" s="47"/>
      <c r="C101" s="45"/>
      <c r="D101" s="44"/>
      <c r="E101" s="44"/>
      <c r="G101" s="48"/>
    </row>
    <row r="102" spans="2:5" ht="12.75">
      <c r="B102" s="44"/>
      <c r="C102" s="45"/>
      <c r="D102" s="44"/>
      <c r="E102" s="44"/>
    </row>
    <row r="103" spans="2:5" ht="12.75">
      <c r="B103" s="44"/>
      <c r="C103" s="45"/>
      <c r="D103" s="44"/>
      <c r="E103" s="44"/>
    </row>
    <row r="104" spans="2:5" ht="12.75">
      <c r="B104" s="44"/>
      <c r="C104" s="45"/>
      <c r="D104" s="44"/>
      <c r="E104" s="44"/>
    </row>
    <row r="105" spans="2:5" ht="12.75">
      <c r="B105" s="44"/>
      <c r="C105" s="45"/>
      <c r="D105" s="44"/>
      <c r="E105" s="44"/>
    </row>
    <row r="106" spans="2:5" ht="12.75">
      <c r="B106" s="44"/>
      <c r="C106" s="45"/>
      <c r="D106" s="44"/>
      <c r="E106" s="44"/>
    </row>
    <row r="107" spans="2:5" ht="12.75">
      <c r="B107" s="44"/>
      <c r="C107" s="45"/>
      <c r="D107" s="44"/>
      <c r="E107" s="44"/>
    </row>
    <row r="108" spans="2:5" ht="12.75">
      <c r="B108" s="44"/>
      <c r="C108" s="45"/>
      <c r="D108" s="44"/>
      <c r="E108" s="44"/>
    </row>
    <row r="109" spans="2:5" ht="12.75">
      <c r="B109" s="44"/>
      <c r="C109" s="45"/>
      <c r="D109" s="44"/>
      <c r="E109" s="44"/>
    </row>
    <row r="110" spans="2:5" ht="12.75">
      <c r="B110" s="44"/>
      <c r="C110" s="45"/>
      <c r="D110" s="44"/>
      <c r="E110" s="44"/>
    </row>
    <row r="111" spans="2:5" ht="12.75">
      <c r="B111" s="44"/>
      <c r="C111" s="45"/>
      <c r="D111" s="44"/>
      <c r="E111" s="44"/>
    </row>
    <row r="112" spans="2:5" ht="12.75">
      <c r="B112" s="44"/>
      <c r="C112" s="45"/>
      <c r="D112" s="44"/>
      <c r="E112" s="44"/>
    </row>
    <row r="113" spans="2:5" ht="12.75">
      <c r="B113" s="44"/>
      <c r="C113" s="45"/>
      <c r="D113" s="44"/>
      <c r="E113" s="44"/>
    </row>
    <row r="114" spans="2:5" ht="12.75">
      <c r="B114" s="44"/>
      <c r="C114" s="45"/>
      <c r="D114" s="44"/>
      <c r="E114" s="44"/>
    </row>
    <row r="115" spans="2:5" ht="12.75">
      <c r="B115" s="44"/>
      <c r="C115" s="45"/>
      <c r="D115" s="44"/>
      <c r="E115" s="44"/>
    </row>
    <row r="116" spans="2:5" ht="12.75">
      <c r="B116" s="44"/>
      <c r="C116" s="45"/>
      <c r="D116" s="44"/>
      <c r="E116" s="44"/>
    </row>
    <row r="117" spans="2:5" ht="12.75">
      <c r="B117" s="44"/>
      <c r="C117" s="45"/>
      <c r="D117" s="44"/>
      <c r="E117" s="44"/>
    </row>
    <row r="118" spans="2:5" ht="12.75">
      <c r="B118" s="44"/>
      <c r="C118" s="45"/>
      <c r="D118" s="44"/>
      <c r="E118" s="44"/>
    </row>
    <row r="119" spans="2:5" ht="12.75">
      <c r="B119" s="44"/>
      <c r="C119" s="45"/>
      <c r="D119" s="44"/>
      <c r="E119" s="44"/>
    </row>
    <row r="120" spans="2:5" ht="12.75">
      <c r="B120" s="44"/>
      <c r="C120" s="45"/>
      <c r="D120" s="44"/>
      <c r="E120" s="44"/>
    </row>
    <row r="121" spans="2:5" ht="12.75">
      <c r="B121" s="44"/>
      <c r="C121" s="45"/>
      <c r="D121" s="44"/>
      <c r="E121" s="44"/>
    </row>
    <row r="122" spans="2:5" ht="12.75">
      <c r="B122" s="44"/>
      <c r="C122" s="45"/>
      <c r="D122" s="44"/>
      <c r="E122" s="44"/>
    </row>
    <row r="123" spans="2:5" ht="12.75">
      <c r="B123" s="44"/>
      <c r="C123" s="45"/>
      <c r="D123" s="44"/>
      <c r="E123" s="44"/>
    </row>
    <row r="124" spans="2:5" ht="12.75">
      <c r="B124" s="44"/>
      <c r="C124" s="45"/>
      <c r="D124" s="44"/>
      <c r="E124" s="44"/>
    </row>
    <row r="125" spans="2:5" ht="12.75">
      <c r="B125" s="44"/>
      <c r="C125" s="45"/>
      <c r="D125" s="44"/>
      <c r="E125" s="44"/>
    </row>
    <row r="126" spans="2:5" ht="12.75">
      <c r="B126" s="44"/>
      <c r="C126" s="45"/>
      <c r="D126" s="44"/>
      <c r="E126" s="44"/>
    </row>
    <row r="127" spans="2:5" ht="12.75">
      <c r="B127" s="44"/>
      <c r="C127" s="45"/>
      <c r="D127" s="44"/>
      <c r="E127" s="44"/>
    </row>
    <row r="128" spans="2:5" ht="12.75">
      <c r="B128" s="44"/>
      <c r="C128" s="45"/>
      <c r="D128" s="44"/>
      <c r="E128" s="44"/>
    </row>
    <row r="129" spans="2:5" ht="12.75">
      <c r="B129" s="44"/>
      <c r="C129" s="45"/>
      <c r="D129" s="44"/>
      <c r="E129" s="44"/>
    </row>
    <row r="130" spans="2:5" ht="12.75">
      <c r="B130" s="44"/>
      <c r="C130" s="45"/>
      <c r="D130" s="44"/>
      <c r="E130" s="44"/>
    </row>
    <row r="131" spans="2:5" ht="12.75">
      <c r="B131" s="44"/>
      <c r="C131" s="45"/>
      <c r="D131" s="44"/>
      <c r="E131" s="44"/>
    </row>
    <row r="132" spans="2:5" ht="12.75">
      <c r="B132" s="44"/>
      <c r="C132" s="45"/>
      <c r="D132" s="44"/>
      <c r="E132" s="44"/>
    </row>
  </sheetData>
  <mergeCells count="8">
    <mergeCell ref="F7:F8"/>
    <mergeCell ref="A98:D98"/>
    <mergeCell ref="B4:E4"/>
    <mergeCell ref="A7:A8"/>
    <mergeCell ref="B7:B8"/>
    <mergeCell ref="C7:C8"/>
    <mergeCell ref="D7:D8"/>
    <mergeCell ref="E7:E8"/>
  </mergeCells>
  <printOptions/>
  <pageMargins left="0.7874015748031497" right="0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tabSelected="1" workbookViewId="0" topLeftCell="E52">
      <selection activeCell="Z84" sqref="Z84"/>
    </sheetView>
  </sheetViews>
  <sheetFormatPr defaultColWidth="9.00390625" defaultRowHeight="12.75"/>
  <cols>
    <col min="1" max="1" width="4.125" style="44" customWidth="1"/>
    <col min="2" max="2" width="6.875" style="44" customWidth="1"/>
    <col min="3" max="3" width="2.25390625" style="44" customWidth="1"/>
    <col min="4" max="4" width="24.375" style="44" customWidth="1"/>
    <col min="5" max="5" width="9.625" style="44" customWidth="1"/>
    <col min="6" max="6" width="7.125" style="44" customWidth="1"/>
    <col min="7" max="7" width="9.625" style="44" customWidth="1"/>
    <col min="8" max="8" width="9.75390625" style="44" customWidth="1"/>
    <col min="9" max="9" width="7.125" style="44" customWidth="1"/>
    <col min="10" max="10" width="9.75390625" style="44" customWidth="1"/>
    <col min="11" max="11" width="9.125" style="44" customWidth="1"/>
    <col min="12" max="12" width="6.375" style="44" customWidth="1"/>
    <col min="13" max="13" width="9.625" style="44" customWidth="1"/>
    <col min="14" max="14" width="8.00390625" style="44" customWidth="1"/>
    <col min="15" max="15" width="6.375" style="44" customWidth="1"/>
    <col min="16" max="16" width="8.00390625" style="44" customWidth="1"/>
    <col min="17" max="17" width="7.125" style="44" customWidth="1"/>
    <col min="18" max="18" width="6.375" style="44" customWidth="1"/>
    <col min="19" max="19" width="7.125" style="44" customWidth="1"/>
    <col min="20" max="20" width="6.375" style="44" customWidth="1"/>
    <col min="21" max="21" width="5.875" style="44" customWidth="1"/>
    <col min="22" max="22" width="9.00390625" style="44" customWidth="1"/>
    <col min="23" max="23" width="6.875" style="0" customWidth="1"/>
    <col min="24" max="24" width="9.00390625" style="0" customWidth="1"/>
  </cols>
  <sheetData>
    <row r="1" ht="12.75">
      <c r="T1" t="s">
        <v>101</v>
      </c>
    </row>
    <row r="2" ht="12.75">
      <c r="T2" t="s">
        <v>328</v>
      </c>
    </row>
    <row r="3" ht="12.75">
      <c r="T3" t="s">
        <v>184</v>
      </c>
    </row>
    <row r="4" spans="1:22" ht="18">
      <c r="A4" s="289" t="s">
        <v>298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1:13" ht="18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22" ht="12.75">
      <c r="A6" s="50"/>
      <c r="B6" s="50"/>
      <c r="C6" s="50"/>
      <c r="D6" s="50"/>
      <c r="E6" s="50"/>
      <c r="F6" s="50"/>
      <c r="G6" s="50"/>
      <c r="H6" s="50"/>
      <c r="I6" s="50"/>
      <c r="J6" s="50"/>
      <c r="N6" s="51"/>
      <c r="O6" s="51"/>
      <c r="P6" s="51"/>
      <c r="Q6" s="51"/>
      <c r="R6" s="51"/>
      <c r="S6" s="51"/>
      <c r="T6" s="51"/>
      <c r="U6" s="51"/>
      <c r="V6" s="52" t="s">
        <v>2</v>
      </c>
    </row>
    <row r="7" spans="1:24" s="59" customFormat="1" ht="18.75" customHeight="1">
      <c r="A7" s="290" t="s">
        <v>3</v>
      </c>
      <c r="B7" s="290" t="s">
        <v>102</v>
      </c>
      <c r="C7" s="291" t="s">
        <v>4</v>
      </c>
      <c r="D7" s="292" t="s">
        <v>103</v>
      </c>
      <c r="E7" s="272" t="s">
        <v>104</v>
      </c>
      <c r="F7" s="273" t="s">
        <v>7</v>
      </c>
      <c r="G7" s="272" t="s">
        <v>105</v>
      </c>
      <c r="H7" s="54"/>
      <c r="I7" s="55"/>
      <c r="J7" s="56" t="s">
        <v>106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7"/>
      <c r="X7" s="58"/>
    </row>
    <row r="8" spans="1:24" s="59" customFormat="1" ht="20.25" customHeight="1">
      <c r="A8" s="290"/>
      <c r="B8" s="290"/>
      <c r="C8" s="291"/>
      <c r="D8" s="292"/>
      <c r="E8" s="272"/>
      <c r="F8" s="274"/>
      <c r="G8" s="290"/>
      <c r="H8" s="276" t="s">
        <v>107</v>
      </c>
      <c r="I8" s="274" t="s">
        <v>7</v>
      </c>
      <c r="J8" s="276" t="s">
        <v>108</v>
      </c>
      <c r="K8" s="270" t="s">
        <v>109</v>
      </c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5" t="s">
        <v>110</v>
      </c>
      <c r="W8" s="271" t="s">
        <v>111</v>
      </c>
      <c r="X8" s="275" t="s">
        <v>112</v>
      </c>
    </row>
    <row r="9" spans="1:24" s="59" customFormat="1" ht="78" customHeight="1">
      <c r="A9" s="290"/>
      <c r="B9" s="290"/>
      <c r="C9" s="291"/>
      <c r="D9" s="292"/>
      <c r="E9" s="272"/>
      <c r="F9" s="275"/>
      <c r="G9" s="290"/>
      <c r="H9" s="268"/>
      <c r="I9" s="275"/>
      <c r="J9" s="268"/>
      <c r="K9" s="53" t="s">
        <v>113</v>
      </c>
      <c r="L9" s="53" t="s">
        <v>7</v>
      </c>
      <c r="M9" s="53" t="s">
        <v>114</v>
      </c>
      <c r="N9" s="53" t="s">
        <v>115</v>
      </c>
      <c r="O9" s="53" t="s">
        <v>7</v>
      </c>
      <c r="P9" s="53" t="s">
        <v>116</v>
      </c>
      <c r="Q9" s="53" t="s">
        <v>117</v>
      </c>
      <c r="R9" s="53" t="s">
        <v>7</v>
      </c>
      <c r="S9" s="53" t="s">
        <v>313</v>
      </c>
      <c r="T9" s="53" t="s">
        <v>118</v>
      </c>
      <c r="U9" s="60" t="s">
        <v>119</v>
      </c>
      <c r="V9" s="290"/>
      <c r="W9" s="271"/>
      <c r="X9" s="273"/>
    </row>
    <row r="10" spans="1:24" s="59" customFormat="1" ht="6" customHeigh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61">
        <v>18</v>
      </c>
      <c r="S10" s="61">
        <v>19</v>
      </c>
      <c r="T10" s="61">
        <v>20</v>
      </c>
      <c r="U10" s="61">
        <v>21</v>
      </c>
      <c r="V10" s="61">
        <v>22</v>
      </c>
      <c r="W10" s="62">
        <v>23</v>
      </c>
      <c r="X10" s="62">
        <v>24</v>
      </c>
    </row>
    <row r="11" spans="1:24" s="59" customFormat="1" ht="12.75" customHeight="1">
      <c r="A11" s="70" t="s">
        <v>10</v>
      </c>
      <c r="B11" s="64" t="s">
        <v>120</v>
      </c>
      <c r="C11" s="65"/>
      <c r="D11" s="66" t="s">
        <v>121</v>
      </c>
      <c r="E11" s="67">
        <v>5000</v>
      </c>
      <c r="F11" s="65"/>
      <c r="G11" s="67">
        <f aca="true" t="shared" si="0" ref="G11:G25">E11+F11</f>
        <v>5000</v>
      </c>
      <c r="H11" s="67">
        <v>5000</v>
      </c>
      <c r="I11" s="67"/>
      <c r="J11" s="67">
        <f>H11+I11</f>
        <v>5000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5"/>
      <c r="V11" s="65"/>
      <c r="W11" s="68"/>
      <c r="X11" s="68"/>
    </row>
    <row r="12" spans="1:24" s="59" customFormat="1" ht="12.75">
      <c r="A12" s="69"/>
      <c r="B12" s="70" t="s">
        <v>122</v>
      </c>
      <c r="C12" s="71"/>
      <c r="D12" s="71" t="s">
        <v>123</v>
      </c>
      <c r="E12" s="72">
        <v>13000</v>
      </c>
      <c r="F12" s="201"/>
      <c r="G12" s="67">
        <f t="shared" si="0"/>
        <v>13000</v>
      </c>
      <c r="H12" s="67">
        <v>13000</v>
      </c>
      <c r="I12" s="202"/>
      <c r="J12" s="67">
        <f aca="true" t="shared" si="1" ref="J12:J77">H12+I12</f>
        <v>13000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3"/>
      <c r="V12" s="73"/>
      <c r="W12" s="68"/>
      <c r="X12" s="68"/>
    </row>
    <row r="13" spans="1:24" s="59" customFormat="1" ht="24">
      <c r="A13" s="63"/>
      <c r="B13" s="70" t="s">
        <v>124</v>
      </c>
      <c r="C13" s="71"/>
      <c r="D13" s="71" t="s">
        <v>316</v>
      </c>
      <c r="E13" s="72">
        <v>5350839</v>
      </c>
      <c r="F13" s="263">
        <v>33800</v>
      </c>
      <c r="G13" s="67">
        <f t="shared" si="0"/>
        <v>5384639</v>
      </c>
      <c r="H13" s="67"/>
      <c r="I13" s="20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3"/>
      <c r="V13" s="72">
        <v>5350839</v>
      </c>
      <c r="W13" s="74">
        <v>33800</v>
      </c>
      <c r="X13" s="68">
        <f>V13+W13</f>
        <v>5384639</v>
      </c>
    </row>
    <row r="14" spans="1:24" s="59" customFormat="1" ht="12.75">
      <c r="A14" s="63"/>
      <c r="B14" s="70" t="s">
        <v>125</v>
      </c>
      <c r="C14" s="71"/>
      <c r="D14" s="71" t="s">
        <v>126</v>
      </c>
      <c r="E14" s="72">
        <v>12600</v>
      </c>
      <c r="F14" s="72"/>
      <c r="G14" s="67">
        <f t="shared" si="0"/>
        <v>12600</v>
      </c>
      <c r="H14" s="67">
        <v>12600</v>
      </c>
      <c r="I14" s="202"/>
      <c r="J14" s="67">
        <f t="shared" si="1"/>
        <v>12600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73"/>
      <c r="V14" s="73"/>
      <c r="W14" s="68"/>
      <c r="X14" s="68"/>
    </row>
    <row r="15" spans="1:24" s="59" customFormat="1" ht="12.75">
      <c r="A15" s="63"/>
      <c r="B15" s="70" t="s">
        <v>11</v>
      </c>
      <c r="C15" s="71"/>
      <c r="D15" s="71" t="s">
        <v>14</v>
      </c>
      <c r="E15" s="72">
        <v>101665</v>
      </c>
      <c r="F15" s="72">
        <v>101462</v>
      </c>
      <c r="G15" s="67">
        <f t="shared" si="0"/>
        <v>203127</v>
      </c>
      <c r="H15" s="67">
        <v>101665</v>
      </c>
      <c r="I15" s="67">
        <v>101462</v>
      </c>
      <c r="J15" s="67">
        <f t="shared" si="1"/>
        <v>203127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73"/>
      <c r="V15" s="73"/>
      <c r="W15" s="68"/>
      <c r="X15" s="68"/>
    </row>
    <row r="16" spans="1:24" s="81" customFormat="1" ht="12.75">
      <c r="A16" s="113" t="s">
        <v>10</v>
      </c>
      <c r="B16" s="75" t="s">
        <v>13</v>
      </c>
      <c r="C16" s="76"/>
      <c r="D16" s="76" t="s">
        <v>16</v>
      </c>
      <c r="E16" s="77">
        <f aca="true" t="shared" si="2" ref="E16:J16">SUM(E11:E15)</f>
        <v>5483104</v>
      </c>
      <c r="F16" s="262">
        <f t="shared" si="2"/>
        <v>135262</v>
      </c>
      <c r="G16" s="77">
        <f t="shared" si="2"/>
        <v>5618366</v>
      </c>
      <c r="H16" s="77">
        <f t="shared" si="2"/>
        <v>132265</v>
      </c>
      <c r="I16" s="77">
        <f t="shared" si="2"/>
        <v>101462</v>
      </c>
      <c r="J16" s="77">
        <f t="shared" si="2"/>
        <v>233727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  <c r="V16" s="77">
        <f>SUM(V11:V15)</f>
        <v>5350839</v>
      </c>
      <c r="W16" s="78">
        <f>SUM(W11:W15)</f>
        <v>33800</v>
      </c>
      <c r="X16" s="77">
        <f>SUM(X11:X15)</f>
        <v>5384639</v>
      </c>
    </row>
    <row r="17" spans="1:24" s="81" customFormat="1" ht="12.75">
      <c r="A17" s="70" t="s">
        <v>17</v>
      </c>
      <c r="B17" s="70" t="s">
        <v>183</v>
      </c>
      <c r="C17" s="76"/>
      <c r="D17" s="71" t="s">
        <v>127</v>
      </c>
      <c r="E17" s="72">
        <v>0</v>
      </c>
      <c r="F17" s="201"/>
      <c r="G17" s="202">
        <f t="shared" si="0"/>
        <v>0</v>
      </c>
      <c r="H17" s="202">
        <v>0</v>
      </c>
      <c r="I17" s="202"/>
      <c r="J17" s="67">
        <f t="shared" si="1"/>
        <v>0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  <c r="V17" s="77"/>
      <c r="W17" s="82"/>
      <c r="X17" s="68"/>
    </row>
    <row r="18" spans="1:24" s="59" customFormat="1" ht="12.75">
      <c r="A18" s="113" t="s">
        <v>17</v>
      </c>
      <c r="B18" s="75" t="s">
        <v>13</v>
      </c>
      <c r="C18" s="71"/>
      <c r="D18" s="76" t="s">
        <v>22</v>
      </c>
      <c r="E18" s="77">
        <f>SUM(E17)</f>
        <v>0</v>
      </c>
      <c r="F18" s="203"/>
      <c r="G18" s="77">
        <f>SUM(G17)</f>
        <v>0</v>
      </c>
      <c r="H18" s="77">
        <f>SUM(H17)</f>
        <v>0</v>
      </c>
      <c r="I18" s="204"/>
      <c r="J18" s="77">
        <f>SUM(J17)</f>
        <v>0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73"/>
      <c r="V18" s="73"/>
      <c r="W18" s="68"/>
      <c r="X18" s="68"/>
    </row>
    <row r="19" spans="1:24" s="59" customFormat="1" ht="12.75">
      <c r="A19" s="63">
        <v>400</v>
      </c>
      <c r="B19" s="63">
        <v>40002</v>
      </c>
      <c r="C19" s="71"/>
      <c r="D19" s="71" t="s">
        <v>128</v>
      </c>
      <c r="E19" s="72">
        <v>240000</v>
      </c>
      <c r="F19" s="72"/>
      <c r="G19" s="67">
        <f t="shared" si="0"/>
        <v>240000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3"/>
      <c r="V19" s="72">
        <v>240000</v>
      </c>
      <c r="W19" s="68"/>
      <c r="X19" s="68">
        <f>V19+W19</f>
        <v>240000</v>
      </c>
    </row>
    <row r="20" spans="1:24" s="59" customFormat="1" ht="12.75">
      <c r="A20" s="63"/>
      <c r="B20" s="63">
        <v>40004</v>
      </c>
      <c r="C20" s="71"/>
      <c r="D20" s="349" t="s">
        <v>327</v>
      </c>
      <c r="E20" s="72">
        <v>0</v>
      </c>
      <c r="F20" s="72">
        <v>30000</v>
      </c>
      <c r="G20" s="67">
        <f t="shared" si="0"/>
        <v>30000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73"/>
      <c r="V20" s="72">
        <v>0</v>
      </c>
      <c r="W20" s="85">
        <v>30000</v>
      </c>
      <c r="X20" s="68">
        <f>V20+W20</f>
        <v>30000</v>
      </c>
    </row>
    <row r="21" spans="1:24" s="59" customFormat="1" ht="24">
      <c r="A21" s="75">
        <v>400</v>
      </c>
      <c r="B21" s="75" t="s">
        <v>13</v>
      </c>
      <c r="C21" s="76"/>
      <c r="D21" s="76" t="s">
        <v>129</v>
      </c>
      <c r="E21" s="77">
        <f>SUM(E19:E20)</f>
        <v>240000</v>
      </c>
      <c r="F21" s="77">
        <f>SUM(F19:F20)</f>
        <v>30000</v>
      </c>
      <c r="G21" s="79">
        <f t="shared" si="0"/>
        <v>270000</v>
      </c>
      <c r="H21" s="79"/>
      <c r="I21" s="79"/>
      <c r="J21" s="67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77">
        <f>SUM(V19:V20)</f>
        <v>240000</v>
      </c>
      <c r="W21" s="86">
        <f>SUM(W19:W20)</f>
        <v>30000</v>
      </c>
      <c r="X21" s="82">
        <f>V21+W21</f>
        <v>270000</v>
      </c>
    </row>
    <row r="22" spans="1:24" s="59" customFormat="1" ht="12.75">
      <c r="A22" s="63">
        <v>600</v>
      </c>
      <c r="B22" s="63">
        <v>60004</v>
      </c>
      <c r="C22" s="71"/>
      <c r="D22" s="71" t="s">
        <v>130</v>
      </c>
      <c r="E22" s="72">
        <v>200000</v>
      </c>
      <c r="F22" s="72"/>
      <c r="G22" s="67">
        <f t="shared" si="0"/>
        <v>200000</v>
      </c>
      <c r="H22" s="67">
        <v>200000</v>
      </c>
      <c r="I22" s="67"/>
      <c r="J22" s="67">
        <f t="shared" si="1"/>
        <v>200000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73"/>
      <c r="V22" s="73"/>
      <c r="W22" s="68"/>
      <c r="X22" s="68"/>
    </row>
    <row r="23" spans="1:24" s="59" customFormat="1" ht="12.75">
      <c r="A23" s="63"/>
      <c r="B23" s="63">
        <v>60013</v>
      </c>
      <c r="C23" s="71"/>
      <c r="D23" s="71" t="s">
        <v>131</v>
      </c>
      <c r="E23" s="72">
        <v>150000</v>
      </c>
      <c r="F23" s="72"/>
      <c r="G23" s="67">
        <f t="shared" si="0"/>
        <v>150000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3"/>
      <c r="V23" s="72">
        <v>150000</v>
      </c>
      <c r="W23" s="68"/>
      <c r="X23" s="68">
        <f>V23+W23</f>
        <v>150000</v>
      </c>
    </row>
    <row r="24" spans="1:24" s="59" customFormat="1" ht="12.75">
      <c r="A24" s="63"/>
      <c r="B24" s="63">
        <v>60014</v>
      </c>
      <c r="C24" s="71"/>
      <c r="D24" s="71" t="s">
        <v>132</v>
      </c>
      <c r="E24" s="72">
        <v>150000</v>
      </c>
      <c r="F24" s="72">
        <v>-15000</v>
      </c>
      <c r="G24" s="67">
        <f t="shared" si="0"/>
        <v>135000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3"/>
      <c r="V24" s="72">
        <v>150000</v>
      </c>
      <c r="W24" s="85">
        <v>-15000</v>
      </c>
      <c r="X24" s="68">
        <f>V24+W24</f>
        <v>135000</v>
      </c>
    </row>
    <row r="25" spans="1:24" s="59" customFormat="1" ht="12.75">
      <c r="A25" s="63"/>
      <c r="B25" s="63">
        <v>60016</v>
      </c>
      <c r="C25" s="71"/>
      <c r="D25" s="71" t="s">
        <v>24</v>
      </c>
      <c r="E25" s="72">
        <v>1396000</v>
      </c>
      <c r="F25" s="72">
        <v>-10000</v>
      </c>
      <c r="G25" s="67">
        <f t="shared" si="0"/>
        <v>1386000</v>
      </c>
      <c r="H25" s="67">
        <v>166000</v>
      </c>
      <c r="I25" s="67"/>
      <c r="J25" s="67">
        <f t="shared" si="1"/>
        <v>166000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73"/>
      <c r="V25" s="72">
        <v>1230000</v>
      </c>
      <c r="W25" s="85">
        <v>-10000</v>
      </c>
      <c r="X25" s="68">
        <f>V25+W25</f>
        <v>1220000</v>
      </c>
    </row>
    <row r="26" spans="1:24" s="81" customFormat="1" ht="12.75">
      <c r="A26" s="75">
        <v>600</v>
      </c>
      <c r="B26" s="75" t="s">
        <v>13</v>
      </c>
      <c r="C26" s="76"/>
      <c r="D26" s="76" t="s">
        <v>25</v>
      </c>
      <c r="E26" s="77">
        <f aca="true" t="shared" si="3" ref="E26:J26">SUM(E22:E25)</f>
        <v>1896000</v>
      </c>
      <c r="F26" s="77">
        <f t="shared" si="3"/>
        <v>-25000</v>
      </c>
      <c r="G26" s="77">
        <f t="shared" si="3"/>
        <v>1871000</v>
      </c>
      <c r="H26" s="77">
        <f t="shared" si="3"/>
        <v>366000</v>
      </c>
      <c r="I26" s="79">
        <f t="shared" si="3"/>
        <v>0</v>
      </c>
      <c r="J26" s="77">
        <f t="shared" si="3"/>
        <v>366000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0"/>
      <c r="V26" s="77">
        <f>SUM(V22:V25)</f>
        <v>1530000</v>
      </c>
      <c r="W26" s="86">
        <f>SUM(W22:W25)</f>
        <v>-25000</v>
      </c>
      <c r="X26" s="77">
        <f>SUM(X22:X25)</f>
        <v>1505000</v>
      </c>
    </row>
    <row r="27" spans="1:24" s="59" customFormat="1" ht="24">
      <c r="A27" s="63">
        <v>700</v>
      </c>
      <c r="B27" s="63">
        <v>70005</v>
      </c>
      <c r="C27" s="71"/>
      <c r="D27" s="71" t="s">
        <v>317</v>
      </c>
      <c r="E27" s="72">
        <v>91000</v>
      </c>
      <c r="F27" s="72"/>
      <c r="G27" s="67">
        <f aca="true" t="shared" si="4" ref="G27:G54">E27+F27</f>
        <v>91000</v>
      </c>
      <c r="H27" s="67">
        <v>91000</v>
      </c>
      <c r="I27" s="67"/>
      <c r="J27" s="67">
        <f t="shared" si="1"/>
        <v>91000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73"/>
      <c r="V27" s="73"/>
      <c r="W27" s="68"/>
      <c r="X27" s="68"/>
    </row>
    <row r="28" spans="1:24" s="81" customFormat="1" ht="24">
      <c r="A28" s="75">
        <v>700</v>
      </c>
      <c r="B28" s="75" t="s">
        <v>13</v>
      </c>
      <c r="C28" s="76"/>
      <c r="D28" s="76" t="s">
        <v>30</v>
      </c>
      <c r="E28" s="77">
        <f>SUM(E27)</f>
        <v>91000</v>
      </c>
      <c r="F28" s="77">
        <f>SUM(F27)</f>
        <v>0</v>
      </c>
      <c r="G28" s="79">
        <f t="shared" si="4"/>
        <v>91000</v>
      </c>
      <c r="H28" s="77">
        <f>SUM(H27)</f>
        <v>91000</v>
      </c>
      <c r="I28" s="77">
        <f>SUM(I27)</f>
        <v>0</v>
      </c>
      <c r="J28" s="77">
        <f>SUM(J27)</f>
        <v>91000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80"/>
      <c r="W28" s="82"/>
      <c r="X28" s="68"/>
    </row>
    <row r="29" spans="1:24" s="59" customFormat="1" ht="24">
      <c r="A29" s="63">
        <v>710</v>
      </c>
      <c r="B29" s="63">
        <v>71004</v>
      </c>
      <c r="C29" s="71"/>
      <c r="D29" s="71" t="s">
        <v>315</v>
      </c>
      <c r="E29" s="72">
        <v>84000</v>
      </c>
      <c r="F29" s="72">
        <v>10000</v>
      </c>
      <c r="G29" s="67">
        <f t="shared" si="4"/>
        <v>94000</v>
      </c>
      <c r="H29" s="67">
        <v>84000</v>
      </c>
      <c r="I29" s="67">
        <v>10000</v>
      </c>
      <c r="J29" s="67">
        <f t="shared" si="1"/>
        <v>94000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73"/>
      <c r="V29" s="73"/>
      <c r="W29" s="68"/>
      <c r="X29" s="68"/>
    </row>
    <row r="30" spans="1:24" s="81" customFormat="1" ht="12.75">
      <c r="A30" s="75">
        <v>710</v>
      </c>
      <c r="B30" s="75" t="s">
        <v>13</v>
      </c>
      <c r="C30" s="76"/>
      <c r="D30" s="76" t="s">
        <v>133</v>
      </c>
      <c r="E30" s="77">
        <f>SUM(E29)</f>
        <v>84000</v>
      </c>
      <c r="F30" s="77">
        <f>SUM(F29)</f>
        <v>10000</v>
      </c>
      <c r="G30" s="79">
        <f t="shared" si="4"/>
        <v>94000</v>
      </c>
      <c r="H30" s="77">
        <f>SUM(H29)</f>
        <v>84000</v>
      </c>
      <c r="I30" s="77">
        <f>SUM(I29)</f>
        <v>10000</v>
      </c>
      <c r="J30" s="79">
        <f t="shared" si="1"/>
        <v>94000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80"/>
      <c r="W30" s="82"/>
      <c r="X30" s="68"/>
    </row>
    <row r="31" spans="1:24" s="59" customFormat="1" ht="12.75">
      <c r="A31" s="63">
        <v>750</v>
      </c>
      <c r="B31" s="63">
        <v>75011</v>
      </c>
      <c r="C31" s="71"/>
      <c r="D31" s="71" t="s">
        <v>33</v>
      </c>
      <c r="E31" s="72">
        <v>63800</v>
      </c>
      <c r="F31" s="72"/>
      <c r="G31" s="67">
        <f t="shared" si="4"/>
        <v>63800</v>
      </c>
      <c r="H31" s="67">
        <v>63800</v>
      </c>
      <c r="I31" s="67"/>
      <c r="J31" s="67">
        <f t="shared" si="1"/>
        <v>63800</v>
      </c>
      <c r="K31" s="67">
        <v>46500</v>
      </c>
      <c r="L31" s="67"/>
      <c r="M31" s="67">
        <f>K31+L31</f>
        <v>46500</v>
      </c>
      <c r="N31" s="67">
        <v>14700</v>
      </c>
      <c r="O31" s="67"/>
      <c r="P31" s="67">
        <f>N31+O31</f>
        <v>14700</v>
      </c>
      <c r="Q31" s="67"/>
      <c r="R31" s="67"/>
      <c r="S31" s="67"/>
      <c r="T31" s="67"/>
      <c r="U31" s="73"/>
      <c r="V31" s="73"/>
      <c r="W31" s="68"/>
      <c r="X31" s="68"/>
    </row>
    <row r="32" spans="1:24" s="59" customFormat="1" ht="12.75">
      <c r="A32" s="63"/>
      <c r="B32" s="63">
        <v>75022</v>
      </c>
      <c r="C32" s="71"/>
      <c r="D32" s="71" t="s">
        <v>134</v>
      </c>
      <c r="E32" s="72">
        <v>135000</v>
      </c>
      <c r="F32" s="72"/>
      <c r="G32" s="67">
        <f t="shared" si="4"/>
        <v>135000</v>
      </c>
      <c r="H32" s="67">
        <v>135000</v>
      </c>
      <c r="I32" s="67"/>
      <c r="J32" s="67">
        <f t="shared" si="1"/>
        <v>135000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3"/>
      <c r="V32" s="72"/>
      <c r="W32" s="68"/>
      <c r="X32" s="68"/>
    </row>
    <row r="33" spans="1:24" s="59" customFormat="1" ht="12.75">
      <c r="A33" s="63"/>
      <c r="B33" s="63">
        <v>75023</v>
      </c>
      <c r="C33" s="71"/>
      <c r="D33" s="71" t="s">
        <v>37</v>
      </c>
      <c r="E33" s="72">
        <v>1446500</v>
      </c>
      <c r="F33" s="72"/>
      <c r="G33" s="67">
        <f t="shared" si="4"/>
        <v>1446500</v>
      </c>
      <c r="H33" s="67">
        <v>1415500</v>
      </c>
      <c r="I33" s="67"/>
      <c r="J33" s="67">
        <f t="shared" si="1"/>
        <v>1415500</v>
      </c>
      <c r="K33" s="67">
        <v>852932</v>
      </c>
      <c r="L33" s="67"/>
      <c r="M33" s="67">
        <f>K33+L33</f>
        <v>852932</v>
      </c>
      <c r="N33" s="67">
        <v>170000</v>
      </c>
      <c r="O33" s="67"/>
      <c r="P33" s="67">
        <f>N33+O33</f>
        <v>170000</v>
      </c>
      <c r="Q33" s="67"/>
      <c r="R33" s="67"/>
      <c r="S33" s="67"/>
      <c r="T33" s="67"/>
      <c r="U33" s="73"/>
      <c r="V33" s="72">
        <v>31000</v>
      </c>
      <c r="W33" s="68"/>
      <c r="X33" s="68">
        <f>V33+W33</f>
        <v>31000</v>
      </c>
    </row>
    <row r="34" spans="1:24" s="59" customFormat="1" ht="24">
      <c r="A34" s="63"/>
      <c r="B34" s="63">
        <v>75075</v>
      </c>
      <c r="C34" s="71"/>
      <c r="D34" s="71" t="s">
        <v>318</v>
      </c>
      <c r="E34" s="72">
        <v>93000</v>
      </c>
      <c r="F34" s="72"/>
      <c r="G34" s="67">
        <f t="shared" si="4"/>
        <v>93000</v>
      </c>
      <c r="H34" s="67">
        <v>93000</v>
      </c>
      <c r="I34" s="67"/>
      <c r="J34" s="67">
        <f t="shared" si="1"/>
        <v>93000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73"/>
      <c r="V34" s="73"/>
      <c r="W34" s="68"/>
      <c r="X34" s="68"/>
    </row>
    <row r="35" spans="1:24" s="59" customFormat="1" ht="12.75">
      <c r="A35" s="63"/>
      <c r="B35" s="63">
        <v>75095</v>
      </c>
      <c r="C35" s="71"/>
      <c r="D35" s="71" t="s">
        <v>14</v>
      </c>
      <c r="E35" s="72">
        <v>61800</v>
      </c>
      <c r="F35" s="72"/>
      <c r="G35" s="67">
        <f t="shared" si="4"/>
        <v>61800</v>
      </c>
      <c r="H35" s="67">
        <v>61800</v>
      </c>
      <c r="I35" s="67"/>
      <c r="J35" s="67">
        <f t="shared" si="1"/>
        <v>61800</v>
      </c>
      <c r="K35" s="67">
        <v>26693</v>
      </c>
      <c r="L35" s="67"/>
      <c r="M35" s="67">
        <f>K35+L35</f>
        <v>26693</v>
      </c>
      <c r="N35" s="67">
        <v>5300</v>
      </c>
      <c r="O35" s="67"/>
      <c r="P35" s="67">
        <f>N35+O35</f>
        <v>5300</v>
      </c>
      <c r="Q35" s="67"/>
      <c r="R35" s="67"/>
      <c r="S35" s="67"/>
      <c r="T35" s="67"/>
      <c r="U35" s="73"/>
      <c r="V35" s="73"/>
      <c r="W35" s="68"/>
      <c r="X35" s="68"/>
    </row>
    <row r="36" spans="1:24" s="81" customFormat="1" ht="24">
      <c r="A36" s="75">
        <v>750</v>
      </c>
      <c r="B36" s="75" t="s">
        <v>13</v>
      </c>
      <c r="C36" s="76"/>
      <c r="D36" s="76" t="s">
        <v>38</v>
      </c>
      <c r="E36" s="77">
        <f>SUM(E31:E35)</f>
        <v>1800100</v>
      </c>
      <c r="F36" s="77">
        <f>SUM(F31:F35)</f>
        <v>0</v>
      </c>
      <c r="G36" s="79">
        <f t="shared" si="4"/>
        <v>1800100</v>
      </c>
      <c r="H36" s="77">
        <f aca="true" t="shared" si="5" ref="H36:M36">SUM(H31:H35)</f>
        <v>1769100</v>
      </c>
      <c r="I36" s="77">
        <f t="shared" si="5"/>
        <v>0</v>
      </c>
      <c r="J36" s="77">
        <f t="shared" si="5"/>
        <v>1769100</v>
      </c>
      <c r="K36" s="77">
        <f t="shared" si="5"/>
        <v>926125</v>
      </c>
      <c r="L36" s="77">
        <f t="shared" si="5"/>
        <v>0</v>
      </c>
      <c r="M36" s="77">
        <f t="shared" si="5"/>
        <v>926125</v>
      </c>
      <c r="N36" s="79">
        <v>190000</v>
      </c>
      <c r="O36" s="79"/>
      <c r="P36" s="79">
        <v>190000</v>
      </c>
      <c r="Q36" s="79"/>
      <c r="R36" s="79"/>
      <c r="S36" s="79"/>
      <c r="T36" s="79"/>
      <c r="U36" s="80"/>
      <c r="V36" s="77">
        <f>SUM(V31:V35)</f>
        <v>31000</v>
      </c>
      <c r="W36" s="77">
        <f>SUM(W31:W35)</f>
        <v>0</v>
      </c>
      <c r="X36" s="77">
        <f>SUM(X31:X35)</f>
        <v>31000</v>
      </c>
    </row>
    <row r="37" spans="1:24" s="81" customFormat="1" ht="24">
      <c r="A37" s="63">
        <v>751</v>
      </c>
      <c r="B37" s="63">
        <v>75101</v>
      </c>
      <c r="C37" s="71"/>
      <c r="D37" s="71" t="s">
        <v>135</v>
      </c>
      <c r="E37" s="72">
        <v>1272</v>
      </c>
      <c r="F37" s="72"/>
      <c r="G37" s="67">
        <f t="shared" si="4"/>
        <v>1272</v>
      </c>
      <c r="H37" s="67">
        <v>1272</v>
      </c>
      <c r="I37" s="67"/>
      <c r="J37" s="67">
        <f t="shared" si="1"/>
        <v>1272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80"/>
      <c r="V37" s="77"/>
      <c r="W37" s="82"/>
      <c r="X37" s="68"/>
    </row>
    <row r="38" spans="1:24" s="81" customFormat="1" ht="12.75">
      <c r="A38" s="63">
        <v>751</v>
      </c>
      <c r="B38" s="63">
        <v>75108</v>
      </c>
      <c r="C38" s="71"/>
      <c r="D38" s="71" t="s">
        <v>182</v>
      </c>
      <c r="E38" s="72">
        <v>9172</v>
      </c>
      <c r="F38" s="72"/>
      <c r="G38" s="67">
        <f t="shared" si="4"/>
        <v>9172</v>
      </c>
      <c r="H38" s="67">
        <v>9172</v>
      </c>
      <c r="I38" s="67"/>
      <c r="J38" s="67">
        <f t="shared" si="1"/>
        <v>9172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80"/>
      <c r="V38" s="77"/>
      <c r="W38" s="82"/>
      <c r="X38" s="68"/>
    </row>
    <row r="39" spans="1:24" s="81" customFormat="1" ht="24">
      <c r="A39" s="75">
        <v>751</v>
      </c>
      <c r="B39" s="75" t="s">
        <v>13</v>
      </c>
      <c r="C39" s="76"/>
      <c r="D39" s="76" t="s">
        <v>136</v>
      </c>
      <c r="E39" s="77">
        <f>E37+E38</f>
        <v>10444</v>
      </c>
      <c r="F39" s="77">
        <f>F37+F38</f>
        <v>0</v>
      </c>
      <c r="G39" s="79">
        <f t="shared" si="4"/>
        <v>10444</v>
      </c>
      <c r="H39" s="77">
        <f>H37+H38</f>
        <v>10444</v>
      </c>
      <c r="I39" s="77">
        <f>I37+I38</f>
        <v>0</v>
      </c>
      <c r="J39" s="83">
        <f t="shared" si="1"/>
        <v>10444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0"/>
      <c r="V39" s="77"/>
      <c r="W39" s="82"/>
      <c r="X39" s="68"/>
    </row>
    <row r="40" spans="1:24" s="59" customFormat="1" ht="12.75">
      <c r="A40" s="63">
        <v>754</v>
      </c>
      <c r="B40" s="63">
        <v>75412</v>
      </c>
      <c r="C40" s="71"/>
      <c r="D40" s="71" t="s">
        <v>137</v>
      </c>
      <c r="E40" s="72">
        <v>72000</v>
      </c>
      <c r="F40" s="72"/>
      <c r="G40" s="67">
        <f t="shared" si="4"/>
        <v>72000</v>
      </c>
      <c r="H40" s="67">
        <v>72000</v>
      </c>
      <c r="I40" s="67"/>
      <c r="J40" s="67">
        <f t="shared" si="1"/>
        <v>72000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73"/>
      <c r="V40" s="73"/>
      <c r="W40" s="68"/>
      <c r="X40" s="68"/>
    </row>
    <row r="41" spans="1:24" s="59" customFormat="1" ht="12.75">
      <c r="A41" s="63"/>
      <c r="B41" s="63">
        <v>75414</v>
      </c>
      <c r="C41" s="71"/>
      <c r="D41" s="71" t="s">
        <v>43</v>
      </c>
      <c r="E41" s="72">
        <v>2500</v>
      </c>
      <c r="F41" s="72"/>
      <c r="G41" s="67">
        <f t="shared" si="4"/>
        <v>2500</v>
      </c>
      <c r="H41" s="67">
        <v>2500</v>
      </c>
      <c r="I41" s="67"/>
      <c r="J41" s="67">
        <f t="shared" si="1"/>
        <v>2500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73"/>
      <c r="V41" s="73"/>
      <c r="W41" s="68"/>
      <c r="X41" s="68"/>
    </row>
    <row r="42" spans="1:24" s="81" customFormat="1" ht="24">
      <c r="A42" s="75">
        <v>754</v>
      </c>
      <c r="B42" s="75" t="s">
        <v>13</v>
      </c>
      <c r="C42" s="76"/>
      <c r="D42" s="76" t="s">
        <v>138</v>
      </c>
      <c r="E42" s="77">
        <f>E40+E41</f>
        <v>74500</v>
      </c>
      <c r="F42" s="77">
        <f>F40+F41</f>
        <v>0</v>
      </c>
      <c r="G42" s="77">
        <f>G40+G41</f>
        <v>74500</v>
      </c>
      <c r="H42" s="77">
        <f>H40+H41</f>
        <v>74500</v>
      </c>
      <c r="I42" s="77">
        <f>I40+I41</f>
        <v>0</v>
      </c>
      <c r="J42" s="83">
        <f t="shared" si="1"/>
        <v>74500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80"/>
      <c r="W42" s="82"/>
      <c r="X42" s="68"/>
    </row>
    <row r="43" spans="1:24" s="59" customFormat="1" ht="24">
      <c r="A43" s="63">
        <v>757</v>
      </c>
      <c r="B43" s="63">
        <v>75702</v>
      </c>
      <c r="C43" s="71"/>
      <c r="D43" s="71" t="s">
        <v>319</v>
      </c>
      <c r="E43" s="72">
        <v>60000</v>
      </c>
      <c r="F43" s="72"/>
      <c r="G43" s="67">
        <f t="shared" si="4"/>
        <v>60000</v>
      </c>
      <c r="H43" s="67">
        <v>60000</v>
      </c>
      <c r="I43" s="67"/>
      <c r="J43" s="67">
        <f t="shared" si="1"/>
        <v>60000</v>
      </c>
      <c r="K43" s="67"/>
      <c r="L43" s="67"/>
      <c r="M43" s="67"/>
      <c r="N43" s="67"/>
      <c r="O43" s="67"/>
      <c r="P43" s="67"/>
      <c r="Q43" s="67"/>
      <c r="R43" s="67"/>
      <c r="S43" s="67"/>
      <c r="T43" s="67">
        <v>60000</v>
      </c>
      <c r="U43" s="73"/>
      <c r="V43" s="73"/>
      <c r="W43" s="68"/>
      <c r="X43" s="68"/>
    </row>
    <row r="44" spans="1:24" s="81" customFormat="1" ht="24">
      <c r="A44" s="75">
        <v>757</v>
      </c>
      <c r="B44" s="75" t="s">
        <v>13</v>
      </c>
      <c r="C44" s="76"/>
      <c r="D44" s="76" t="s">
        <v>139</v>
      </c>
      <c r="E44" s="77">
        <f>E43</f>
        <v>60000</v>
      </c>
      <c r="F44" s="77">
        <f>F43</f>
        <v>0</v>
      </c>
      <c r="G44" s="79">
        <f t="shared" si="4"/>
        <v>60000</v>
      </c>
      <c r="H44" s="77">
        <f>H43</f>
        <v>60000</v>
      </c>
      <c r="I44" s="77">
        <f>I43</f>
        <v>0</v>
      </c>
      <c r="J44" s="83">
        <f t="shared" si="1"/>
        <v>60000</v>
      </c>
      <c r="K44" s="79"/>
      <c r="L44" s="79"/>
      <c r="M44" s="79"/>
      <c r="N44" s="79"/>
      <c r="O44" s="79"/>
      <c r="P44" s="79"/>
      <c r="Q44" s="79"/>
      <c r="R44" s="79"/>
      <c r="S44" s="79"/>
      <c r="T44" s="77">
        <f>T43</f>
        <v>60000</v>
      </c>
      <c r="U44" s="80"/>
      <c r="V44" s="80"/>
      <c r="W44" s="82"/>
      <c r="X44" s="68"/>
    </row>
    <row r="45" spans="1:24" s="59" customFormat="1" ht="12.75">
      <c r="A45" s="71">
        <v>758</v>
      </c>
      <c r="B45" s="71">
        <v>75818</v>
      </c>
      <c r="C45" s="71"/>
      <c r="D45" s="71" t="s">
        <v>140</v>
      </c>
      <c r="E45" s="72">
        <v>157000</v>
      </c>
      <c r="F45" s="264">
        <v>-120000</v>
      </c>
      <c r="G45" s="67">
        <f t="shared" si="4"/>
        <v>37000</v>
      </c>
      <c r="H45" s="67">
        <v>157000</v>
      </c>
      <c r="I45" s="254">
        <v>-120000</v>
      </c>
      <c r="J45" s="67">
        <f t="shared" si="1"/>
        <v>37000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3"/>
      <c r="V45" s="73"/>
      <c r="W45" s="68"/>
      <c r="X45" s="68"/>
    </row>
    <row r="46" spans="1:24" s="81" customFormat="1" ht="12.75">
      <c r="A46" s="76">
        <v>758</v>
      </c>
      <c r="B46" s="76" t="s">
        <v>13</v>
      </c>
      <c r="C46" s="76"/>
      <c r="D46" s="76" t="s">
        <v>73</v>
      </c>
      <c r="E46" s="77">
        <f>SUM(E45)</f>
        <v>157000</v>
      </c>
      <c r="F46" s="86">
        <f>SUM(F45)</f>
        <v>-120000</v>
      </c>
      <c r="G46" s="79">
        <f t="shared" si="4"/>
        <v>37000</v>
      </c>
      <c r="H46" s="77">
        <f>SUM(H45)</f>
        <v>157000</v>
      </c>
      <c r="I46" s="86">
        <f>SUM(I45)</f>
        <v>-120000</v>
      </c>
      <c r="J46" s="77">
        <f>SUM(J45)</f>
        <v>37000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80"/>
      <c r="W46" s="82"/>
      <c r="X46" s="68"/>
    </row>
    <row r="47" spans="1:24" s="59" customFormat="1" ht="12.75">
      <c r="A47" s="71">
        <v>801</v>
      </c>
      <c r="B47" s="71">
        <v>80101</v>
      </c>
      <c r="C47" s="71"/>
      <c r="D47" s="71" t="s">
        <v>76</v>
      </c>
      <c r="E47" s="72">
        <v>2834007</v>
      </c>
      <c r="F47" s="72">
        <v>-1900</v>
      </c>
      <c r="G47" s="67">
        <f t="shared" si="4"/>
        <v>2832107</v>
      </c>
      <c r="H47" s="67">
        <v>2834007</v>
      </c>
      <c r="I47" s="67">
        <v>-1900</v>
      </c>
      <c r="J47" s="67">
        <f t="shared" si="1"/>
        <v>2832107</v>
      </c>
      <c r="K47" s="67">
        <v>1830017</v>
      </c>
      <c r="L47" s="67"/>
      <c r="M47" s="67">
        <f aca="true" t="shared" si="6" ref="M47:M52">K47+L47</f>
        <v>1830017</v>
      </c>
      <c r="N47" s="67">
        <v>382945</v>
      </c>
      <c r="O47" s="67">
        <v>7300</v>
      </c>
      <c r="P47" s="67">
        <f aca="true" t="shared" si="7" ref="P47:P52">N47+O47</f>
        <v>390245</v>
      </c>
      <c r="Q47" s="67"/>
      <c r="R47" s="67"/>
      <c r="S47" s="67"/>
      <c r="T47" s="67"/>
      <c r="U47" s="73"/>
      <c r="V47" s="73"/>
      <c r="W47" s="68"/>
      <c r="X47" s="68"/>
    </row>
    <row r="48" spans="1:24" s="59" customFormat="1" ht="12.75">
      <c r="A48" s="71"/>
      <c r="B48" s="71">
        <v>80110</v>
      </c>
      <c r="C48" s="71"/>
      <c r="D48" s="71" t="s">
        <v>80</v>
      </c>
      <c r="E48" s="72">
        <v>1528218</v>
      </c>
      <c r="F48" s="72">
        <v>20012</v>
      </c>
      <c r="G48" s="67">
        <f t="shared" si="4"/>
        <v>1548230</v>
      </c>
      <c r="H48" s="67">
        <v>1528218</v>
      </c>
      <c r="I48" s="67">
        <v>20012</v>
      </c>
      <c r="J48" s="67">
        <f t="shared" si="1"/>
        <v>1548230</v>
      </c>
      <c r="K48" s="67">
        <v>1002603</v>
      </c>
      <c r="L48" s="67"/>
      <c r="M48" s="67">
        <f t="shared" si="6"/>
        <v>1002603</v>
      </c>
      <c r="N48" s="67">
        <v>204050</v>
      </c>
      <c r="O48" s="67">
        <v>1000</v>
      </c>
      <c r="P48" s="67">
        <f t="shared" si="7"/>
        <v>205050</v>
      </c>
      <c r="Q48" s="67"/>
      <c r="R48" s="67"/>
      <c r="S48" s="67"/>
      <c r="T48" s="67"/>
      <c r="U48" s="73"/>
      <c r="V48" s="73"/>
      <c r="W48" s="68"/>
      <c r="X48" s="68"/>
    </row>
    <row r="49" spans="1:24" s="59" customFormat="1" ht="12.75">
      <c r="A49" s="71"/>
      <c r="B49" s="71">
        <v>80113</v>
      </c>
      <c r="C49" s="71"/>
      <c r="D49" s="71" t="s">
        <v>141</v>
      </c>
      <c r="E49" s="72">
        <v>353677</v>
      </c>
      <c r="F49" s="72">
        <v>-1512</v>
      </c>
      <c r="G49" s="67">
        <f t="shared" si="4"/>
        <v>352165</v>
      </c>
      <c r="H49" s="67">
        <v>353677</v>
      </c>
      <c r="I49" s="67">
        <v>-1512</v>
      </c>
      <c r="J49" s="67">
        <f t="shared" si="1"/>
        <v>352165</v>
      </c>
      <c r="K49" s="67">
        <v>72123</v>
      </c>
      <c r="L49" s="67">
        <v>-1000</v>
      </c>
      <c r="M49" s="67">
        <f t="shared" si="6"/>
        <v>71123</v>
      </c>
      <c r="N49" s="67">
        <v>15000</v>
      </c>
      <c r="O49" s="67">
        <v>-512</v>
      </c>
      <c r="P49" s="67">
        <f t="shared" si="7"/>
        <v>14488</v>
      </c>
      <c r="Q49" s="67"/>
      <c r="R49" s="67"/>
      <c r="S49" s="67"/>
      <c r="T49" s="67"/>
      <c r="U49" s="73"/>
      <c r="V49" s="73"/>
      <c r="W49" s="68"/>
      <c r="X49" s="68"/>
    </row>
    <row r="50" spans="1:24" s="59" customFormat="1" ht="24">
      <c r="A50" s="71"/>
      <c r="B50" s="71">
        <v>80114</v>
      </c>
      <c r="C50" s="71"/>
      <c r="D50" s="71" t="s">
        <v>142</v>
      </c>
      <c r="E50" s="72">
        <v>228418</v>
      </c>
      <c r="F50" s="72">
        <v>-3500</v>
      </c>
      <c r="G50" s="67">
        <f t="shared" si="4"/>
        <v>224918</v>
      </c>
      <c r="H50" s="67">
        <v>228418</v>
      </c>
      <c r="I50" s="67">
        <v>-3500</v>
      </c>
      <c r="J50" s="67">
        <f t="shared" si="1"/>
        <v>224918</v>
      </c>
      <c r="K50" s="67">
        <v>146050</v>
      </c>
      <c r="L50" s="67">
        <v>-2000</v>
      </c>
      <c r="M50" s="67">
        <f t="shared" si="6"/>
        <v>144050</v>
      </c>
      <c r="N50" s="67">
        <v>26950</v>
      </c>
      <c r="O50" s="67"/>
      <c r="P50" s="67">
        <f t="shared" si="7"/>
        <v>26950</v>
      </c>
      <c r="Q50" s="67"/>
      <c r="R50" s="67"/>
      <c r="S50" s="67"/>
      <c r="T50" s="67"/>
      <c r="U50" s="73"/>
      <c r="V50" s="73"/>
      <c r="W50" s="68"/>
      <c r="X50" s="68"/>
    </row>
    <row r="51" spans="1:24" s="59" customFormat="1" ht="24">
      <c r="A51" s="71"/>
      <c r="B51" s="71">
        <v>80103</v>
      </c>
      <c r="C51" s="71"/>
      <c r="D51" s="71" t="s">
        <v>143</v>
      </c>
      <c r="E51" s="72">
        <v>216814</v>
      </c>
      <c r="F51" s="72">
        <v>-4800</v>
      </c>
      <c r="G51" s="67">
        <f t="shared" si="4"/>
        <v>212014</v>
      </c>
      <c r="H51" s="67">
        <v>216814</v>
      </c>
      <c r="I51" s="67">
        <v>-4800</v>
      </c>
      <c r="J51" s="67">
        <f t="shared" si="1"/>
        <v>212014</v>
      </c>
      <c r="K51" s="67">
        <v>125982</v>
      </c>
      <c r="L51" s="67">
        <v>-3000</v>
      </c>
      <c r="M51" s="67">
        <f t="shared" si="6"/>
        <v>122982</v>
      </c>
      <c r="N51" s="67">
        <v>27600</v>
      </c>
      <c r="O51" s="67">
        <v>-1000</v>
      </c>
      <c r="P51" s="67">
        <f t="shared" si="7"/>
        <v>26600</v>
      </c>
      <c r="Q51" s="67"/>
      <c r="R51" s="67"/>
      <c r="S51" s="67"/>
      <c r="T51" s="67"/>
      <c r="U51" s="73"/>
      <c r="V51" s="73"/>
      <c r="W51" s="68"/>
      <c r="X51" s="68"/>
    </row>
    <row r="52" spans="1:24" s="59" customFormat="1" ht="12.75">
      <c r="A52" s="71"/>
      <c r="B52" s="71">
        <v>80104</v>
      </c>
      <c r="C52" s="71"/>
      <c r="D52" s="71" t="s">
        <v>78</v>
      </c>
      <c r="E52" s="72">
        <v>697067</v>
      </c>
      <c r="F52" s="72">
        <v>-3300</v>
      </c>
      <c r="G52" s="67">
        <f t="shared" si="4"/>
        <v>693767</v>
      </c>
      <c r="H52" s="67">
        <v>697067</v>
      </c>
      <c r="I52" s="67">
        <v>-3300</v>
      </c>
      <c r="J52" s="67">
        <f t="shared" si="1"/>
        <v>693767</v>
      </c>
      <c r="K52" s="67">
        <v>370036</v>
      </c>
      <c r="L52" s="67">
        <v>8000</v>
      </c>
      <c r="M52" s="67">
        <f t="shared" si="6"/>
        <v>378036</v>
      </c>
      <c r="N52" s="67">
        <v>82500</v>
      </c>
      <c r="O52" s="67">
        <v>-1000</v>
      </c>
      <c r="P52" s="67">
        <f t="shared" si="7"/>
        <v>81500</v>
      </c>
      <c r="Q52" s="67"/>
      <c r="R52" s="67"/>
      <c r="S52" s="67"/>
      <c r="T52" s="67"/>
      <c r="U52" s="73"/>
      <c r="V52" s="73"/>
      <c r="W52" s="68"/>
      <c r="X52" s="68"/>
    </row>
    <row r="53" spans="1:24" s="59" customFormat="1" ht="24">
      <c r="A53" s="71"/>
      <c r="B53" s="71">
        <v>80146</v>
      </c>
      <c r="C53" s="71"/>
      <c r="D53" s="71" t="s">
        <v>144</v>
      </c>
      <c r="E53" s="72">
        <v>26600</v>
      </c>
      <c r="F53" s="72"/>
      <c r="G53" s="67">
        <f t="shared" si="4"/>
        <v>26600</v>
      </c>
      <c r="H53" s="67">
        <v>26600</v>
      </c>
      <c r="I53" s="67"/>
      <c r="J53" s="67">
        <f t="shared" si="1"/>
        <v>26600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3"/>
      <c r="V53" s="73"/>
      <c r="W53" s="68"/>
      <c r="X53" s="68"/>
    </row>
    <row r="54" spans="1:24" s="59" customFormat="1" ht="12.75">
      <c r="A54" s="71"/>
      <c r="B54" s="71">
        <v>80195</v>
      </c>
      <c r="C54" s="71"/>
      <c r="D54" s="71" t="s">
        <v>14</v>
      </c>
      <c r="E54" s="72">
        <v>78553</v>
      </c>
      <c r="F54" s="72">
        <v>18529</v>
      </c>
      <c r="G54" s="67">
        <f t="shared" si="4"/>
        <v>97082</v>
      </c>
      <c r="H54" s="67">
        <v>78553</v>
      </c>
      <c r="I54" s="67">
        <v>18529</v>
      </c>
      <c r="J54" s="67">
        <f t="shared" si="1"/>
        <v>97082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3"/>
      <c r="V54" s="73"/>
      <c r="W54" s="68"/>
      <c r="X54" s="68"/>
    </row>
    <row r="55" spans="1:24" s="81" customFormat="1" ht="12.75">
      <c r="A55" s="76">
        <v>801</v>
      </c>
      <c r="B55" s="76" t="s">
        <v>13</v>
      </c>
      <c r="C55" s="76"/>
      <c r="D55" s="76" t="s">
        <v>82</v>
      </c>
      <c r="E55" s="77">
        <f aca="true" t="shared" si="8" ref="E55:P55">SUM(E47:E54)</f>
        <v>5963354</v>
      </c>
      <c r="F55" s="77">
        <f t="shared" si="8"/>
        <v>23529</v>
      </c>
      <c r="G55" s="77">
        <f t="shared" si="8"/>
        <v>5986883</v>
      </c>
      <c r="H55" s="77">
        <f t="shared" si="8"/>
        <v>5963354</v>
      </c>
      <c r="I55" s="77">
        <f t="shared" si="8"/>
        <v>23529</v>
      </c>
      <c r="J55" s="77">
        <f t="shared" si="8"/>
        <v>5986883</v>
      </c>
      <c r="K55" s="77">
        <f t="shared" si="8"/>
        <v>3546811</v>
      </c>
      <c r="L55" s="77">
        <f t="shared" si="8"/>
        <v>2000</v>
      </c>
      <c r="M55" s="77">
        <f t="shared" si="8"/>
        <v>3548811</v>
      </c>
      <c r="N55" s="77">
        <f t="shared" si="8"/>
        <v>739045</v>
      </c>
      <c r="O55" s="77">
        <f t="shared" si="8"/>
        <v>5788</v>
      </c>
      <c r="P55" s="77">
        <f t="shared" si="8"/>
        <v>744833</v>
      </c>
      <c r="Q55" s="79"/>
      <c r="R55" s="79"/>
      <c r="S55" s="79"/>
      <c r="T55" s="79"/>
      <c r="U55" s="80"/>
      <c r="V55" s="80"/>
      <c r="W55" s="82"/>
      <c r="X55" s="68"/>
    </row>
    <row r="56" spans="1:24" s="59" customFormat="1" ht="24">
      <c r="A56" s="71">
        <v>851</v>
      </c>
      <c r="B56" s="71">
        <v>85154</v>
      </c>
      <c r="C56" s="71"/>
      <c r="D56" s="71" t="s">
        <v>145</v>
      </c>
      <c r="E56" s="72">
        <v>150000</v>
      </c>
      <c r="F56" s="72"/>
      <c r="G56" s="67">
        <f aca="true" t="shared" si="9" ref="G56:G64">E56+F56</f>
        <v>150000</v>
      </c>
      <c r="H56" s="67">
        <v>150000</v>
      </c>
      <c r="I56" s="67"/>
      <c r="J56" s="67">
        <f t="shared" si="1"/>
        <v>150000</v>
      </c>
      <c r="K56" s="67">
        <v>20000</v>
      </c>
      <c r="L56" s="67"/>
      <c r="M56" s="67">
        <f>K56+L56</f>
        <v>20000</v>
      </c>
      <c r="N56" s="67">
        <v>1700</v>
      </c>
      <c r="O56" s="67"/>
      <c r="P56" s="67">
        <f>N56+O56</f>
        <v>1700</v>
      </c>
      <c r="Q56" s="67"/>
      <c r="R56" s="67"/>
      <c r="S56" s="67"/>
      <c r="T56" s="67"/>
      <c r="U56" s="73"/>
      <c r="V56" s="73"/>
      <c r="W56" s="68"/>
      <c r="X56" s="68"/>
    </row>
    <row r="57" spans="1:24" s="81" customFormat="1" ht="12.75">
      <c r="A57" s="76">
        <v>851</v>
      </c>
      <c r="B57" s="76" t="s">
        <v>13</v>
      </c>
      <c r="C57" s="76"/>
      <c r="D57" s="76" t="s">
        <v>146</v>
      </c>
      <c r="E57" s="77">
        <v>150000</v>
      </c>
      <c r="F57" s="77"/>
      <c r="G57" s="79">
        <f t="shared" si="9"/>
        <v>150000</v>
      </c>
      <c r="H57" s="79">
        <v>150000</v>
      </c>
      <c r="I57" s="79"/>
      <c r="J57" s="79">
        <f t="shared" si="1"/>
        <v>150000</v>
      </c>
      <c r="K57" s="79">
        <v>20000</v>
      </c>
      <c r="L57" s="79"/>
      <c r="M57" s="79">
        <f>K57+L57</f>
        <v>20000</v>
      </c>
      <c r="N57" s="79">
        <v>1700</v>
      </c>
      <c r="O57" s="79"/>
      <c r="P57" s="79">
        <f>N57+O57</f>
        <v>1700</v>
      </c>
      <c r="Q57" s="79"/>
      <c r="R57" s="79"/>
      <c r="S57" s="79"/>
      <c r="T57" s="79"/>
      <c r="U57" s="80"/>
      <c r="V57" s="80"/>
      <c r="W57" s="82"/>
      <c r="X57" s="68"/>
    </row>
    <row r="58" spans="1:24" s="59" customFormat="1" ht="24">
      <c r="A58" s="71">
        <v>852</v>
      </c>
      <c r="B58" s="71">
        <v>85212</v>
      </c>
      <c r="C58" s="71"/>
      <c r="D58" s="71" t="s">
        <v>147</v>
      </c>
      <c r="E58" s="72">
        <v>2524100</v>
      </c>
      <c r="F58" s="72"/>
      <c r="G58" s="67">
        <f t="shared" si="9"/>
        <v>2524100</v>
      </c>
      <c r="H58" s="67">
        <v>2518100</v>
      </c>
      <c r="I58" s="67"/>
      <c r="J58" s="67">
        <f t="shared" si="1"/>
        <v>2518100</v>
      </c>
      <c r="K58" s="67">
        <v>45051</v>
      </c>
      <c r="L58" s="67"/>
      <c r="M58" s="67">
        <f>K58+L58</f>
        <v>45051</v>
      </c>
      <c r="N58" s="67">
        <v>40100</v>
      </c>
      <c r="O58" s="67"/>
      <c r="P58" s="67">
        <f>N58+O58</f>
        <v>40100</v>
      </c>
      <c r="Q58" s="67"/>
      <c r="R58" s="67"/>
      <c r="S58" s="67"/>
      <c r="T58" s="67"/>
      <c r="U58" s="73"/>
      <c r="V58" s="72">
        <v>6000</v>
      </c>
      <c r="W58" s="68"/>
      <c r="X58" s="68">
        <f>V58+W58</f>
        <v>6000</v>
      </c>
    </row>
    <row r="59" spans="1:24" s="59" customFormat="1" ht="24">
      <c r="A59" s="71"/>
      <c r="B59" s="71">
        <v>85213</v>
      </c>
      <c r="C59" s="71"/>
      <c r="D59" s="71" t="s">
        <v>148</v>
      </c>
      <c r="E59" s="72">
        <v>11400</v>
      </c>
      <c r="F59" s="72"/>
      <c r="G59" s="67">
        <f t="shared" si="9"/>
        <v>11400</v>
      </c>
      <c r="H59" s="67">
        <v>11400</v>
      </c>
      <c r="I59" s="67"/>
      <c r="J59" s="67">
        <f t="shared" si="1"/>
        <v>11400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73"/>
      <c r="V59" s="73"/>
      <c r="W59" s="68"/>
      <c r="X59" s="68"/>
    </row>
    <row r="60" spans="1:24" s="59" customFormat="1" ht="12.75">
      <c r="A60" s="71"/>
      <c r="B60" s="71">
        <v>85214</v>
      </c>
      <c r="C60" s="71"/>
      <c r="D60" s="71" t="s">
        <v>149</v>
      </c>
      <c r="E60" s="72">
        <v>403315</v>
      </c>
      <c r="F60" s="72">
        <v>-55000</v>
      </c>
      <c r="G60" s="67">
        <f t="shared" si="9"/>
        <v>348315</v>
      </c>
      <c r="H60" s="67">
        <v>403315</v>
      </c>
      <c r="I60" s="67">
        <v>-55000</v>
      </c>
      <c r="J60" s="67">
        <f t="shared" si="1"/>
        <v>348315</v>
      </c>
      <c r="K60" s="67"/>
      <c r="L60" s="67"/>
      <c r="M60" s="67"/>
      <c r="N60" s="67">
        <v>3000</v>
      </c>
      <c r="O60" s="202">
        <v>-3000</v>
      </c>
      <c r="P60" s="67">
        <f>N60+O60</f>
        <v>0</v>
      </c>
      <c r="Q60" s="67"/>
      <c r="R60" s="67"/>
      <c r="S60" s="67"/>
      <c r="T60" s="67"/>
      <c r="U60" s="73"/>
      <c r="V60" s="73"/>
      <c r="W60" s="68"/>
      <c r="X60" s="68"/>
    </row>
    <row r="61" spans="1:24" s="59" customFormat="1" ht="12.75">
      <c r="A61" s="71"/>
      <c r="B61" s="71">
        <v>85215</v>
      </c>
      <c r="C61" s="71"/>
      <c r="D61" s="71" t="s">
        <v>150</v>
      </c>
      <c r="E61" s="72">
        <v>85000</v>
      </c>
      <c r="F61" s="72">
        <v>-35000</v>
      </c>
      <c r="G61" s="67">
        <f t="shared" si="9"/>
        <v>50000</v>
      </c>
      <c r="H61" s="67">
        <v>85000</v>
      </c>
      <c r="I61" s="67">
        <v>-35000</v>
      </c>
      <c r="J61" s="67">
        <f t="shared" si="1"/>
        <v>50000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73"/>
      <c r="V61" s="73"/>
      <c r="W61" s="68"/>
      <c r="X61" s="68"/>
    </row>
    <row r="62" spans="1:24" s="59" customFormat="1" ht="12.75">
      <c r="A62" s="71"/>
      <c r="B62" s="71">
        <v>85219</v>
      </c>
      <c r="C62" s="71"/>
      <c r="D62" s="71" t="s">
        <v>91</v>
      </c>
      <c r="E62" s="72">
        <v>430100</v>
      </c>
      <c r="F62" s="72">
        <v>-10000</v>
      </c>
      <c r="G62" s="67">
        <f t="shared" si="9"/>
        <v>420100</v>
      </c>
      <c r="H62" s="67">
        <v>430100</v>
      </c>
      <c r="I62" s="67">
        <v>-10000</v>
      </c>
      <c r="J62" s="67">
        <f t="shared" si="1"/>
        <v>420100</v>
      </c>
      <c r="K62" s="67">
        <v>293066</v>
      </c>
      <c r="L62" s="67"/>
      <c r="M62" s="67">
        <f>K62+L62</f>
        <v>293066</v>
      </c>
      <c r="N62" s="67">
        <v>61800</v>
      </c>
      <c r="O62" s="67"/>
      <c r="P62" s="67">
        <f>N62+O62</f>
        <v>61800</v>
      </c>
      <c r="Q62" s="67"/>
      <c r="R62" s="67"/>
      <c r="S62" s="67"/>
      <c r="T62" s="67"/>
      <c r="U62" s="73"/>
      <c r="V62" s="73"/>
      <c r="W62" s="68"/>
      <c r="X62" s="68"/>
    </row>
    <row r="63" spans="1:24" s="59" customFormat="1" ht="12.75">
      <c r="A63" s="71"/>
      <c r="B63" s="71">
        <v>85228</v>
      </c>
      <c r="C63" s="71"/>
      <c r="D63" s="71" t="s">
        <v>151</v>
      </c>
      <c r="E63" s="72">
        <v>9800</v>
      </c>
      <c r="F63" s="72"/>
      <c r="G63" s="67">
        <f t="shared" si="9"/>
        <v>9800</v>
      </c>
      <c r="H63" s="67">
        <v>9800</v>
      </c>
      <c r="I63" s="67"/>
      <c r="J63" s="67">
        <f t="shared" si="1"/>
        <v>9800</v>
      </c>
      <c r="K63" s="67">
        <v>8256</v>
      </c>
      <c r="L63" s="67"/>
      <c r="M63" s="67">
        <f>K63+L63</f>
        <v>8256</v>
      </c>
      <c r="N63" s="67">
        <v>1544</v>
      </c>
      <c r="O63" s="67"/>
      <c r="P63" s="67">
        <f>N63+O63</f>
        <v>1544</v>
      </c>
      <c r="Q63" s="67"/>
      <c r="R63" s="67"/>
      <c r="S63" s="67"/>
      <c r="T63" s="67"/>
      <c r="U63" s="73"/>
      <c r="V63" s="73"/>
      <c r="W63" s="68"/>
      <c r="X63" s="68"/>
    </row>
    <row r="64" spans="1:24" s="59" customFormat="1" ht="12.75">
      <c r="A64" s="71"/>
      <c r="B64" s="71">
        <v>85295</v>
      </c>
      <c r="C64" s="71"/>
      <c r="D64" s="71" t="s">
        <v>14</v>
      </c>
      <c r="E64" s="72">
        <v>50744</v>
      </c>
      <c r="F64" s="72"/>
      <c r="G64" s="67">
        <f t="shared" si="9"/>
        <v>50744</v>
      </c>
      <c r="H64" s="67">
        <v>50744</v>
      </c>
      <c r="I64" s="67"/>
      <c r="J64" s="67">
        <f t="shared" si="1"/>
        <v>50744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73"/>
      <c r="V64" s="73"/>
      <c r="W64" s="68"/>
      <c r="X64" s="68"/>
    </row>
    <row r="65" spans="1:24" s="81" customFormat="1" ht="12.75">
      <c r="A65" s="76">
        <v>852</v>
      </c>
      <c r="B65" s="76" t="s">
        <v>13</v>
      </c>
      <c r="C65" s="76"/>
      <c r="D65" s="76" t="s">
        <v>93</v>
      </c>
      <c r="E65" s="77">
        <f aca="true" t="shared" si="10" ref="E65:L65">SUM(E58:E64)</f>
        <v>3514459</v>
      </c>
      <c r="F65" s="86">
        <f t="shared" si="10"/>
        <v>-100000</v>
      </c>
      <c r="G65" s="77">
        <f t="shared" si="10"/>
        <v>3414459</v>
      </c>
      <c r="H65" s="77">
        <f t="shared" si="10"/>
        <v>3508459</v>
      </c>
      <c r="I65" s="86">
        <f t="shared" si="10"/>
        <v>-100000</v>
      </c>
      <c r="J65" s="77">
        <f t="shared" si="10"/>
        <v>3408459</v>
      </c>
      <c r="K65" s="77">
        <f t="shared" si="10"/>
        <v>346373</v>
      </c>
      <c r="L65" s="77">
        <f t="shared" si="10"/>
        <v>0</v>
      </c>
      <c r="M65" s="79">
        <f>K65+L65</f>
        <v>346373</v>
      </c>
      <c r="N65" s="77">
        <f>SUM(N58:N64)</f>
        <v>106444</v>
      </c>
      <c r="O65" s="77">
        <f>SUM(O58:O64)</f>
        <v>-3000</v>
      </c>
      <c r="P65" s="79">
        <f>N65+O65</f>
        <v>103444</v>
      </c>
      <c r="Q65" s="79"/>
      <c r="R65" s="79"/>
      <c r="S65" s="79"/>
      <c r="T65" s="79"/>
      <c r="U65" s="80"/>
      <c r="V65" s="77">
        <f>SUM(V58:V64)</f>
        <v>6000</v>
      </c>
      <c r="W65" s="82"/>
      <c r="X65" s="77">
        <f>SUM(X58:X64)</f>
        <v>6000</v>
      </c>
    </row>
    <row r="66" spans="1:24" s="59" customFormat="1" ht="12.75">
      <c r="A66" s="71">
        <v>853</v>
      </c>
      <c r="B66" s="71">
        <v>85395</v>
      </c>
      <c r="C66" s="71"/>
      <c r="D66" s="71" t="s">
        <v>14</v>
      </c>
      <c r="E66" s="72">
        <v>4000</v>
      </c>
      <c r="F66" s="72"/>
      <c r="G66" s="67">
        <f aca="true" t="shared" si="11" ref="G66:G80">E66+F66</f>
        <v>4000</v>
      </c>
      <c r="H66" s="67">
        <v>4000</v>
      </c>
      <c r="I66" s="67"/>
      <c r="J66" s="67">
        <f t="shared" si="1"/>
        <v>4000</v>
      </c>
      <c r="K66" s="67"/>
      <c r="L66" s="67"/>
      <c r="M66" s="67"/>
      <c r="N66" s="67"/>
      <c r="O66" s="67"/>
      <c r="P66" s="67"/>
      <c r="Q66" s="67">
        <v>4000</v>
      </c>
      <c r="R66" s="67"/>
      <c r="S66" s="67">
        <f>Q66+R66</f>
        <v>4000</v>
      </c>
      <c r="T66" s="67"/>
      <c r="U66" s="73"/>
      <c r="V66" s="73"/>
      <c r="W66" s="68"/>
      <c r="X66" s="68"/>
    </row>
    <row r="67" spans="1:24" s="81" customFormat="1" ht="24">
      <c r="A67" s="76">
        <v>853</v>
      </c>
      <c r="B67" s="76" t="s">
        <v>13</v>
      </c>
      <c r="C67" s="76"/>
      <c r="D67" s="76" t="s">
        <v>152</v>
      </c>
      <c r="E67" s="77">
        <v>4000</v>
      </c>
      <c r="F67" s="77"/>
      <c r="G67" s="79">
        <f t="shared" si="11"/>
        <v>4000</v>
      </c>
      <c r="H67" s="79">
        <v>4000</v>
      </c>
      <c r="I67" s="79"/>
      <c r="J67" s="79">
        <f t="shared" si="1"/>
        <v>4000</v>
      </c>
      <c r="K67" s="79"/>
      <c r="L67" s="79"/>
      <c r="M67" s="79"/>
      <c r="N67" s="79"/>
      <c r="O67" s="79"/>
      <c r="P67" s="79"/>
      <c r="Q67" s="79">
        <f>SUM(Q66)</f>
        <v>4000</v>
      </c>
      <c r="R67" s="79"/>
      <c r="S67" s="79">
        <f>SUM(S66)</f>
        <v>4000</v>
      </c>
      <c r="T67" s="79"/>
      <c r="U67" s="80"/>
      <c r="V67" s="80"/>
      <c r="W67" s="82"/>
      <c r="X67" s="68"/>
    </row>
    <row r="68" spans="1:24" s="59" customFormat="1" ht="12.75">
      <c r="A68" s="71">
        <v>854</v>
      </c>
      <c r="B68" s="71">
        <v>85401</v>
      </c>
      <c r="C68" s="71"/>
      <c r="D68" s="71" t="s">
        <v>153</v>
      </c>
      <c r="E68" s="72">
        <v>47897</v>
      </c>
      <c r="F68" s="72"/>
      <c r="G68" s="67">
        <f t="shared" si="11"/>
        <v>47897</v>
      </c>
      <c r="H68" s="67">
        <v>47897</v>
      </c>
      <c r="I68" s="67"/>
      <c r="J68" s="67">
        <f t="shared" si="1"/>
        <v>47897</v>
      </c>
      <c r="K68" s="67">
        <v>34323</v>
      </c>
      <c r="L68" s="67"/>
      <c r="M68" s="67">
        <f>K68+L68</f>
        <v>34323</v>
      </c>
      <c r="N68" s="67">
        <v>8000</v>
      </c>
      <c r="O68" s="67"/>
      <c r="P68" s="67">
        <f>N68+O68</f>
        <v>8000</v>
      </c>
      <c r="Q68" s="67"/>
      <c r="R68" s="67"/>
      <c r="S68" s="67"/>
      <c r="T68" s="67"/>
      <c r="U68" s="73"/>
      <c r="V68" s="73"/>
      <c r="W68" s="68"/>
      <c r="X68" s="68"/>
    </row>
    <row r="69" spans="1:24" s="59" customFormat="1" ht="24">
      <c r="A69" s="71"/>
      <c r="B69" s="71">
        <v>85415</v>
      </c>
      <c r="C69" s="71"/>
      <c r="D69" s="71" t="s">
        <v>95</v>
      </c>
      <c r="E69" s="72">
        <v>117604</v>
      </c>
      <c r="F69" s="72">
        <v>21188</v>
      </c>
      <c r="G69" s="67">
        <f t="shared" si="11"/>
        <v>138792</v>
      </c>
      <c r="H69" s="67">
        <v>117604</v>
      </c>
      <c r="I69" s="67">
        <v>21188</v>
      </c>
      <c r="J69" s="67">
        <f t="shared" si="1"/>
        <v>138792</v>
      </c>
      <c r="K69" s="67">
        <v>17269</v>
      </c>
      <c r="L69" s="67"/>
      <c r="M69" s="67">
        <f>K69+L69</f>
        <v>17269</v>
      </c>
      <c r="N69" s="67">
        <v>3417</v>
      </c>
      <c r="O69" s="67"/>
      <c r="P69" s="67">
        <f>N69+O69</f>
        <v>3417</v>
      </c>
      <c r="Q69" s="67"/>
      <c r="R69" s="67"/>
      <c r="S69" s="67"/>
      <c r="T69" s="67"/>
      <c r="U69" s="73"/>
      <c r="V69" s="73"/>
      <c r="W69" s="68"/>
      <c r="X69" s="68"/>
    </row>
    <row r="70" spans="1:24" s="81" customFormat="1" ht="24">
      <c r="A70" s="76">
        <v>854</v>
      </c>
      <c r="B70" s="76" t="s">
        <v>13</v>
      </c>
      <c r="C70" s="76"/>
      <c r="D70" s="76" t="s">
        <v>154</v>
      </c>
      <c r="E70" s="77">
        <f>SUM(E68:E69)</f>
        <v>165501</v>
      </c>
      <c r="F70" s="77">
        <f>SUM(F68:F69)</f>
        <v>21188</v>
      </c>
      <c r="G70" s="79">
        <f t="shared" si="11"/>
        <v>186689</v>
      </c>
      <c r="H70" s="77">
        <f aca="true" t="shared" si="12" ref="H70:M70">SUM(H68:H69)</f>
        <v>165501</v>
      </c>
      <c r="I70" s="77">
        <f t="shared" si="12"/>
        <v>21188</v>
      </c>
      <c r="J70" s="77">
        <f t="shared" si="12"/>
        <v>186689</v>
      </c>
      <c r="K70" s="77">
        <f t="shared" si="12"/>
        <v>51592</v>
      </c>
      <c r="L70" s="77">
        <f t="shared" si="12"/>
        <v>0</v>
      </c>
      <c r="M70" s="77">
        <f t="shared" si="12"/>
        <v>51592</v>
      </c>
      <c r="N70" s="79">
        <f>SUM(N68:N69)</f>
        <v>11417</v>
      </c>
      <c r="O70" s="79">
        <f>SUM(O68:O69)</f>
        <v>0</v>
      </c>
      <c r="P70" s="77">
        <f>SUM(P68:P69)</f>
        <v>11417</v>
      </c>
      <c r="Q70" s="79"/>
      <c r="R70" s="79"/>
      <c r="S70" s="79"/>
      <c r="T70" s="79"/>
      <c r="U70" s="80"/>
      <c r="V70" s="80"/>
      <c r="W70" s="82"/>
      <c r="X70" s="68"/>
    </row>
    <row r="71" spans="1:24" s="59" customFormat="1" ht="12.75">
      <c r="A71" s="71">
        <v>900</v>
      </c>
      <c r="B71" s="71">
        <v>90003</v>
      </c>
      <c r="C71" s="71"/>
      <c r="D71" s="71" t="s">
        <v>155</v>
      </c>
      <c r="E71" s="72">
        <v>50000</v>
      </c>
      <c r="F71" s="72"/>
      <c r="G71" s="67">
        <f t="shared" si="11"/>
        <v>50000</v>
      </c>
      <c r="H71" s="67">
        <v>50000</v>
      </c>
      <c r="I71" s="67"/>
      <c r="J71" s="67">
        <f t="shared" si="1"/>
        <v>50000</v>
      </c>
      <c r="K71" s="67"/>
      <c r="L71" s="67"/>
      <c r="M71" s="67"/>
      <c r="N71" s="67"/>
      <c r="O71" s="67"/>
      <c r="P71" s="67"/>
      <c r="Q71" s="67">
        <v>45000</v>
      </c>
      <c r="R71" s="67"/>
      <c r="S71" s="67">
        <f>Q71+R71</f>
        <v>45000</v>
      </c>
      <c r="T71" s="67"/>
      <c r="U71" s="73"/>
      <c r="V71" s="73"/>
      <c r="W71" s="68"/>
      <c r="X71" s="68"/>
    </row>
    <row r="72" spans="1:24" s="59" customFormat="1" ht="24">
      <c r="A72" s="71"/>
      <c r="B72" s="71">
        <v>90004</v>
      </c>
      <c r="C72" s="71"/>
      <c r="D72" s="71" t="s">
        <v>156</v>
      </c>
      <c r="E72" s="72">
        <v>48000</v>
      </c>
      <c r="F72" s="72"/>
      <c r="G72" s="67">
        <f t="shared" si="11"/>
        <v>48000</v>
      </c>
      <c r="H72" s="67">
        <v>48000</v>
      </c>
      <c r="I72" s="67"/>
      <c r="J72" s="67">
        <f t="shared" si="1"/>
        <v>48000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73"/>
      <c r="V72" s="73"/>
      <c r="W72" s="68"/>
      <c r="X72" s="68"/>
    </row>
    <row r="73" spans="1:24" s="59" customFormat="1" ht="24">
      <c r="A73" s="71"/>
      <c r="B73" s="71">
        <v>90015</v>
      </c>
      <c r="C73" s="71"/>
      <c r="D73" s="71" t="s">
        <v>157</v>
      </c>
      <c r="E73" s="72">
        <v>201000</v>
      </c>
      <c r="F73" s="72"/>
      <c r="G73" s="67">
        <f t="shared" si="11"/>
        <v>201000</v>
      </c>
      <c r="H73" s="67">
        <v>165000</v>
      </c>
      <c r="I73" s="67"/>
      <c r="J73" s="67">
        <f t="shared" si="1"/>
        <v>165000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73"/>
      <c r="V73" s="72">
        <v>36000</v>
      </c>
      <c r="W73" s="68"/>
      <c r="X73" s="68">
        <f>V73+W73</f>
        <v>36000</v>
      </c>
    </row>
    <row r="74" spans="1:24" s="59" customFormat="1" ht="12.75">
      <c r="A74" s="71"/>
      <c r="B74" s="71">
        <v>90095</v>
      </c>
      <c r="C74" s="71"/>
      <c r="D74" s="71" t="s">
        <v>14</v>
      </c>
      <c r="E74" s="72">
        <v>35000</v>
      </c>
      <c r="F74" s="72"/>
      <c r="G74" s="67">
        <f t="shared" si="11"/>
        <v>35000</v>
      </c>
      <c r="H74" s="67">
        <v>35000</v>
      </c>
      <c r="I74" s="67"/>
      <c r="J74" s="67">
        <f t="shared" si="1"/>
        <v>35000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73"/>
      <c r="V74" s="73"/>
      <c r="W74" s="68"/>
      <c r="X74" s="68"/>
    </row>
    <row r="75" spans="1:24" s="81" customFormat="1" ht="24">
      <c r="A75" s="76">
        <v>900</v>
      </c>
      <c r="B75" s="76" t="s">
        <v>13</v>
      </c>
      <c r="C75" s="76"/>
      <c r="D75" s="76" t="s">
        <v>99</v>
      </c>
      <c r="E75" s="77">
        <f>SUM(E71:E74)</f>
        <v>334000</v>
      </c>
      <c r="F75" s="77">
        <f>SUM(F71:F74)</f>
        <v>0</v>
      </c>
      <c r="G75" s="79">
        <f t="shared" si="11"/>
        <v>334000</v>
      </c>
      <c r="H75" s="77">
        <f>SUM(H71:H74)</f>
        <v>298000</v>
      </c>
      <c r="I75" s="77">
        <f>SUM(I71:I74)</f>
        <v>0</v>
      </c>
      <c r="J75" s="77">
        <f>SUM(J71:J74)</f>
        <v>298000</v>
      </c>
      <c r="K75" s="79"/>
      <c r="L75" s="79"/>
      <c r="M75" s="79"/>
      <c r="N75" s="79"/>
      <c r="O75" s="79"/>
      <c r="P75" s="79"/>
      <c r="Q75" s="77">
        <f>SUM(Q71:Q74)</f>
        <v>45000</v>
      </c>
      <c r="R75" s="77"/>
      <c r="S75" s="77">
        <f>SUM(S71:S74)</f>
        <v>45000</v>
      </c>
      <c r="T75" s="79"/>
      <c r="U75" s="80"/>
      <c r="V75" s="77">
        <f>SUM(V71:V74)</f>
        <v>36000</v>
      </c>
      <c r="W75" s="77">
        <f>SUM(W71:W74)</f>
        <v>0</v>
      </c>
      <c r="X75" s="77">
        <f>SUM(X71:X74)</f>
        <v>36000</v>
      </c>
    </row>
    <row r="76" spans="1:24" s="59" customFormat="1" ht="12.75">
      <c r="A76" s="71">
        <v>921</v>
      </c>
      <c r="B76" s="71">
        <v>92105</v>
      </c>
      <c r="C76" s="71"/>
      <c r="D76" s="71" t="s">
        <v>158</v>
      </c>
      <c r="E76" s="72">
        <v>12000</v>
      </c>
      <c r="F76" s="72"/>
      <c r="G76" s="67">
        <f t="shared" si="11"/>
        <v>12000</v>
      </c>
      <c r="H76" s="67">
        <v>12000</v>
      </c>
      <c r="I76" s="67"/>
      <c r="J76" s="67">
        <f t="shared" si="1"/>
        <v>12000</v>
      </c>
      <c r="K76" s="67"/>
      <c r="L76" s="67"/>
      <c r="M76" s="67"/>
      <c r="N76" s="67"/>
      <c r="O76" s="67"/>
      <c r="P76" s="67"/>
      <c r="Q76" s="67">
        <v>12000</v>
      </c>
      <c r="R76" s="67"/>
      <c r="S76" s="67">
        <f>Q76+R76</f>
        <v>12000</v>
      </c>
      <c r="T76" s="67"/>
      <c r="U76" s="73"/>
      <c r="V76" s="73"/>
      <c r="W76" s="68"/>
      <c r="X76" s="68"/>
    </row>
    <row r="77" spans="1:24" s="59" customFormat="1" ht="12.75">
      <c r="A77" s="71"/>
      <c r="B77" s="71">
        <v>92109</v>
      </c>
      <c r="C77" s="71"/>
      <c r="D77" s="71" t="s">
        <v>159</v>
      </c>
      <c r="E77" s="72">
        <v>362300</v>
      </c>
      <c r="F77" s="201">
        <v>10000</v>
      </c>
      <c r="G77" s="67">
        <f t="shared" si="11"/>
        <v>372300</v>
      </c>
      <c r="H77" s="67">
        <v>362300</v>
      </c>
      <c r="I77" s="67">
        <v>10000</v>
      </c>
      <c r="J77" s="67">
        <f t="shared" si="1"/>
        <v>372300</v>
      </c>
      <c r="K77" s="67"/>
      <c r="L77" s="67"/>
      <c r="M77" s="67"/>
      <c r="N77" s="67"/>
      <c r="O77" s="67"/>
      <c r="P77" s="67"/>
      <c r="Q77" s="67">
        <v>362300</v>
      </c>
      <c r="R77" s="67">
        <v>10000</v>
      </c>
      <c r="S77" s="67">
        <f>Q77+R77</f>
        <v>372300</v>
      </c>
      <c r="T77" s="67"/>
      <c r="U77" s="73"/>
      <c r="V77" s="73"/>
      <c r="W77" s="68"/>
      <c r="X77" s="68"/>
    </row>
    <row r="78" spans="1:24" s="59" customFormat="1" ht="12.75">
      <c r="A78" s="71"/>
      <c r="B78" s="71">
        <v>92116</v>
      </c>
      <c r="C78" s="71"/>
      <c r="D78" s="71" t="s">
        <v>160</v>
      </c>
      <c r="E78" s="72">
        <v>356300</v>
      </c>
      <c r="F78" s="84">
        <v>-209000</v>
      </c>
      <c r="G78" s="67">
        <f t="shared" si="11"/>
        <v>147300</v>
      </c>
      <c r="H78" s="67">
        <v>137300</v>
      </c>
      <c r="I78" s="67"/>
      <c r="J78" s="67">
        <f aca="true" t="shared" si="13" ref="J78:J83">H78+I78</f>
        <v>137300</v>
      </c>
      <c r="K78" s="67"/>
      <c r="L78" s="67"/>
      <c r="M78" s="67"/>
      <c r="N78" s="67"/>
      <c r="O78" s="67"/>
      <c r="P78" s="67"/>
      <c r="Q78" s="67">
        <v>137300</v>
      </c>
      <c r="R78" s="67"/>
      <c r="S78" s="67">
        <f>Q78+R78</f>
        <v>137300</v>
      </c>
      <c r="T78" s="67"/>
      <c r="U78" s="73"/>
      <c r="V78" s="72">
        <v>219000</v>
      </c>
      <c r="W78" s="85">
        <v>-209000</v>
      </c>
      <c r="X78" s="68">
        <f>V78+W78</f>
        <v>10000</v>
      </c>
    </row>
    <row r="79" spans="1:24" s="59" customFormat="1" ht="24">
      <c r="A79" s="71"/>
      <c r="B79" s="71">
        <v>92120</v>
      </c>
      <c r="C79" s="71"/>
      <c r="D79" s="71" t="s">
        <v>161</v>
      </c>
      <c r="E79" s="72">
        <v>3000</v>
      </c>
      <c r="F79" s="72"/>
      <c r="G79" s="67">
        <f t="shared" si="11"/>
        <v>3000</v>
      </c>
      <c r="H79" s="67">
        <v>3000</v>
      </c>
      <c r="I79" s="67"/>
      <c r="J79" s="67">
        <f t="shared" si="13"/>
        <v>3000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73"/>
      <c r="V79" s="72"/>
      <c r="W79" s="68"/>
      <c r="X79" s="68"/>
    </row>
    <row r="80" spans="1:24" s="59" customFormat="1" ht="12.75">
      <c r="A80" s="71"/>
      <c r="B80" s="71">
        <v>92195</v>
      </c>
      <c r="C80" s="71"/>
      <c r="D80" s="71" t="s">
        <v>14</v>
      </c>
      <c r="E80" s="72">
        <v>1042000</v>
      </c>
      <c r="F80" s="72"/>
      <c r="G80" s="67">
        <f t="shared" si="11"/>
        <v>1042000</v>
      </c>
      <c r="H80" s="67">
        <v>152000</v>
      </c>
      <c r="I80" s="67"/>
      <c r="J80" s="67">
        <f t="shared" si="13"/>
        <v>152000</v>
      </c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73"/>
      <c r="V80" s="72">
        <v>890000</v>
      </c>
      <c r="W80" s="74"/>
      <c r="X80" s="68">
        <f>V80+W80</f>
        <v>890000</v>
      </c>
    </row>
    <row r="81" spans="1:24" s="81" customFormat="1" ht="24">
      <c r="A81" s="76">
        <v>921</v>
      </c>
      <c r="B81" s="76" t="s">
        <v>13</v>
      </c>
      <c r="C81" s="76"/>
      <c r="D81" s="76" t="s">
        <v>162</v>
      </c>
      <c r="E81" s="77">
        <f aca="true" t="shared" si="14" ref="E81:J81">SUM(E76:E80)</f>
        <v>1775600</v>
      </c>
      <c r="F81" s="86">
        <f t="shared" si="14"/>
        <v>-199000</v>
      </c>
      <c r="G81" s="77">
        <f t="shared" si="14"/>
        <v>1576600</v>
      </c>
      <c r="H81" s="77">
        <f t="shared" si="14"/>
        <v>666600</v>
      </c>
      <c r="I81" s="77">
        <f t="shared" si="14"/>
        <v>10000</v>
      </c>
      <c r="J81" s="77">
        <f t="shared" si="14"/>
        <v>676600</v>
      </c>
      <c r="K81" s="79"/>
      <c r="L81" s="79"/>
      <c r="M81" s="79"/>
      <c r="N81" s="79"/>
      <c r="O81" s="79"/>
      <c r="P81" s="79"/>
      <c r="Q81" s="77">
        <f>SUM(Q76:Q80)</f>
        <v>511600</v>
      </c>
      <c r="R81" s="77">
        <f>SUM(R76:R80)</f>
        <v>10000</v>
      </c>
      <c r="S81" s="77">
        <f>SUM(S76:S80)</f>
        <v>521600</v>
      </c>
      <c r="T81" s="79"/>
      <c r="U81" s="80"/>
      <c r="V81" s="77">
        <f>SUM(V76:V80)</f>
        <v>1109000</v>
      </c>
      <c r="W81" s="78">
        <f>SUM(W76:W80)</f>
        <v>-209000</v>
      </c>
      <c r="X81" s="77">
        <f>SUM(X76:X80)</f>
        <v>900000</v>
      </c>
    </row>
    <row r="82" spans="1:24" s="59" customFormat="1" ht="12.75">
      <c r="A82" s="71">
        <v>926</v>
      </c>
      <c r="B82" s="71">
        <v>92601</v>
      </c>
      <c r="C82" s="71"/>
      <c r="D82" s="71" t="s">
        <v>163</v>
      </c>
      <c r="E82" s="72">
        <v>122000</v>
      </c>
      <c r="F82" s="84"/>
      <c r="G82" s="67">
        <f>E82+F82</f>
        <v>122000</v>
      </c>
      <c r="H82" s="67">
        <v>119500</v>
      </c>
      <c r="I82" s="67"/>
      <c r="J82" s="67">
        <f t="shared" si="13"/>
        <v>119500</v>
      </c>
      <c r="K82" s="67"/>
      <c r="L82" s="67"/>
      <c r="M82" s="67"/>
      <c r="N82" s="67"/>
      <c r="O82" s="67"/>
      <c r="P82" s="67"/>
      <c r="Q82" s="67">
        <v>119500</v>
      </c>
      <c r="R82" s="67"/>
      <c r="S82" s="67">
        <f>Q82+R82</f>
        <v>119500</v>
      </c>
      <c r="T82" s="67"/>
      <c r="U82" s="73"/>
      <c r="V82" s="72">
        <v>2500</v>
      </c>
      <c r="W82" s="85"/>
      <c r="X82" s="68">
        <f>V82+W82</f>
        <v>2500</v>
      </c>
    </row>
    <row r="83" spans="1:24" s="59" customFormat="1" ht="24">
      <c r="A83" s="71"/>
      <c r="B83" s="71">
        <v>92605</v>
      </c>
      <c r="C83" s="71"/>
      <c r="D83" s="71" t="s">
        <v>320</v>
      </c>
      <c r="E83" s="72">
        <v>91000</v>
      </c>
      <c r="F83" s="72"/>
      <c r="G83" s="67">
        <f>E83+F83</f>
        <v>91000</v>
      </c>
      <c r="H83" s="67">
        <v>91000</v>
      </c>
      <c r="I83" s="67"/>
      <c r="J83" s="67">
        <f t="shared" si="13"/>
        <v>91000</v>
      </c>
      <c r="K83" s="67"/>
      <c r="L83" s="67"/>
      <c r="M83" s="67"/>
      <c r="N83" s="67"/>
      <c r="O83" s="67"/>
      <c r="P83" s="67"/>
      <c r="Q83" s="67">
        <v>91000</v>
      </c>
      <c r="R83" s="67"/>
      <c r="S83" s="67">
        <f>Q83+R83</f>
        <v>91000</v>
      </c>
      <c r="T83" s="67"/>
      <c r="U83" s="73"/>
      <c r="V83" s="72"/>
      <c r="W83" s="68"/>
      <c r="X83" s="68"/>
    </row>
    <row r="84" spans="1:24" s="81" customFormat="1" ht="12.75">
      <c r="A84" s="76">
        <v>926</v>
      </c>
      <c r="B84" s="76" t="s">
        <v>13</v>
      </c>
      <c r="C84" s="76"/>
      <c r="D84" s="76" t="s">
        <v>164</v>
      </c>
      <c r="E84" s="77">
        <f>SUM(E82:E83)</f>
        <v>213000</v>
      </c>
      <c r="F84" s="86">
        <f>SUM(F82:F83)</f>
        <v>0</v>
      </c>
      <c r="G84" s="77">
        <f>SUM(G82:G83)</f>
        <v>213000</v>
      </c>
      <c r="H84" s="77">
        <f>SUM(H82:H83)</f>
        <v>210500</v>
      </c>
      <c r="I84" s="79"/>
      <c r="J84" s="77">
        <f>SUM(J82:J83)</f>
        <v>210500</v>
      </c>
      <c r="K84" s="79"/>
      <c r="L84" s="79"/>
      <c r="M84" s="79"/>
      <c r="N84" s="79"/>
      <c r="O84" s="79"/>
      <c r="P84" s="79"/>
      <c r="Q84" s="77">
        <f>SUM(Q82:Q83)</f>
        <v>210500</v>
      </c>
      <c r="R84" s="77"/>
      <c r="S84" s="77">
        <f>SUM(S82:S83)</f>
        <v>210500</v>
      </c>
      <c r="T84" s="79"/>
      <c r="U84" s="80"/>
      <c r="V84" s="77">
        <f>SUM(V82:V83)</f>
        <v>2500</v>
      </c>
      <c r="W84" s="86">
        <f>SUM(W82:W83)</f>
        <v>0</v>
      </c>
      <c r="X84" s="82">
        <f>V84+W84</f>
        <v>2500</v>
      </c>
    </row>
    <row r="85" spans="1:24" s="89" customFormat="1" ht="24.75" customHeight="1">
      <c r="A85" s="269" t="s">
        <v>165</v>
      </c>
      <c r="B85" s="269"/>
      <c r="C85" s="269"/>
      <c r="D85" s="269"/>
      <c r="E85" s="79">
        <f aca="true" t="shared" si="15" ref="E85:P85">E16+E18+E21+E26+E28+E30+E36+E39+E42+E44+E46+E55+E57+E65+E67+E70+E75+E81+E84</f>
        <v>22016062</v>
      </c>
      <c r="F85" s="265">
        <f t="shared" si="15"/>
        <v>-224021</v>
      </c>
      <c r="G85" s="79">
        <f t="shared" si="15"/>
        <v>21792041</v>
      </c>
      <c r="H85" s="79">
        <f t="shared" si="15"/>
        <v>13710723</v>
      </c>
      <c r="I85" s="79">
        <f t="shared" si="15"/>
        <v>-53821</v>
      </c>
      <c r="J85" s="79">
        <f t="shared" si="15"/>
        <v>13656902</v>
      </c>
      <c r="K85" s="79">
        <f t="shared" si="15"/>
        <v>4890901</v>
      </c>
      <c r="L85" s="79">
        <f t="shared" si="15"/>
        <v>2000</v>
      </c>
      <c r="M85" s="79">
        <f t="shared" si="15"/>
        <v>4892901</v>
      </c>
      <c r="N85" s="88">
        <f t="shared" si="15"/>
        <v>1048606</v>
      </c>
      <c r="O85" s="79">
        <f t="shared" si="15"/>
        <v>2788</v>
      </c>
      <c r="P85" s="88">
        <f t="shared" si="15"/>
        <v>1051394</v>
      </c>
      <c r="Q85" s="79">
        <f>Q67+Q75+Q81+Q84</f>
        <v>771100</v>
      </c>
      <c r="R85" s="79">
        <f>R67+R75+R81+R84</f>
        <v>10000</v>
      </c>
      <c r="S85" s="79">
        <f>S67+S75+S81+S84</f>
        <v>781100</v>
      </c>
      <c r="T85" s="79">
        <f>T44</f>
        <v>60000</v>
      </c>
      <c r="U85" s="87"/>
      <c r="V85" s="79">
        <f>V16+V18+V21+V26+V28+V30+V36+V39+V42+V44+V46+V55+V57+V65+V67+V70+V75+V81+V84</f>
        <v>8305339</v>
      </c>
      <c r="W85" s="88">
        <f>W16+W18+W21+W26+W28+W30+W36+W39+W42+W44+W46+W55+W57+W65+W67+W70+W75+W81+W84</f>
        <v>-170200</v>
      </c>
      <c r="X85" s="79">
        <f>X16+X18+X21+X26+X28+X30+X36+X39+X42+X44+X46+X55+X57+X65+X67+X70+X75+X81+X84</f>
        <v>8135139</v>
      </c>
    </row>
    <row r="87" spans="1:22" ht="12.75">
      <c r="A87" s="90"/>
      <c r="B87" s="90"/>
      <c r="D87" s="90"/>
      <c r="E87" s="90"/>
      <c r="F87" s="90"/>
      <c r="G87" s="90"/>
      <c r="V87" s="90"/>
    </row>
  </sheetData>
  <mergeCells count="16">
    <mergeCell ref="X8:X9"/>
    <mergeCell ref="A85:D85"/>
    <mergeCell ref="J8:J9"/>
    <mergeCell ref="K8:U8"/>
    <mergeCell ref="V8:V9"/>
    <mergeCell ref="W8:W9"/>
    <mergeCell ref="A4:V4"/>
    <mergeCell ref="A7:A9"/>
    <mergeCell ref="B7:B9"/>
    <mergeCell ref="C7:C9"/>
    <mergeCell ref="D7:D9"/>
    <mergeCell ref="E7:E9"/>
    <mergeCell ref="F7:F9"/>
    <mergeCell ref="G7:G9"/>
    <mergeCell ref="H8:H9"/>
    <mergeCell ref="I8:I9"/>
  </mergeCells>
  <printOptions/>
  <pageMargins left="0" right="0" top="0.984251968503937" bottom="0.984251968503937" header="0.5118110236220472" footer="0.5118110236220472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E2" sqref="E2"/>
    </sheetView>
  </sheetViews>
  <sheetFormatPr defaultColWidth="9.00390625" defaultRowHeight="12.75"/>
  <cols>
    <col min="1" max="1" width="5.625" style="44" bestFit="1" customWidth="1"/>
    <col min="2" max="2" width="8.875" style="44" bestFit="1" customWidth="1"/>
    <col min="3" max="3" width="2.625" style="44" customWidth="1"/>
    <col min="4" max="4" width="8.875" style="44" customWidth="1"/>
    <col min="5" max="5" width="7.125" style="44" customWidth="1"/>
    <col min="6" max="6" width="8.875" style="44" customWidth="1"/>
    <col min="7" max="7" width="9.25390625" style="44" customWidth="1"/>
    <col min="8" max="8" width="7.375" style="44" customWidth="1"/>
    <col min="9" max="9" width="9.25390625" style="44" customWidth="1"/>
    <col min="10" max="10" width="9.00390625" style="44" customWidth="1"/>
    <col min="11" max="11" width="7.25390625" style="44" customWidth="1"/>
    <col min="12" max="12" width="9.375" style="44" customWidth="1"/>
    <col min="13" max="13" width="8.125" style="0" customWidth="1"/>
    <col min="14" max="14" width="10.125" style="0" customWidth="1"/>
    <col min="15" max="15" width="10.375" style="0" customWidth="1"/>
    <col min="16" max="16" width="6.875" style="0" customWidth="1"/>
    <col min="17" max="17" width="10.375" style="0" customWidth="1"/>
    <col min="18" max="18" width="7.75390625" style="0" customWidth="1"/>
    <col min="19" max="19" width="0.6171875" style="0" customWidth="1"/>
  </cols>
  <sheetData>
    <row r="1" ht="12.75">
      <c r="O1" t="s">
        <v>166</v>
      </c>
    </row>
    <row r="2" ht="12.75">
      <c r="O2" t="s">
        <v>328</v>
      </c>
    </row>
    <row r="3" spans="2:15" ht="12.75">
      <c r="B3" s="266"/>
      <c r="O3" t="s">
        <v>184</v>
      </c>
    </row>
    <row r="4" spans="1:18" ht="48.75" customHeight="1">
      <c r="A4" s="295" t="s">
        <v>299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ht="13.5" thickBot="1">
      <c r="R5" s="91" t="s">
        <v>167</v>
      </c>
    </row>
    <row r="6" spans="1:18" s="92" customFormat="1" ht="20.25" customHeight="1">
      <c r="A6" s="296" t="s">
        <v>3</v>
      </c>
      <c r="B6" s="299" t="s">
        <v>102</v>
      </c>
      <c r="C6" s="302" t="s">
        <v>168</v>
      </c>
      <c r="D6" s="305" t="s">
        <v>169</v>
      </c>
      <c r="E6" s="215"/>
      <c r="F6" s="308" t="s">
        <v>170</v>
      </c>
      <c r="G6" s="308" t="s">
        <v>171</v>
      </c>
      <c r="H6" s="322" t="s">
        <v>7</v>
      </c>
      <c r="I6" s="308" t="s">
        <v>172</v>
      </c>
      <c r="J6" s="311" t="s">
        <v>106</v>
      </c>
      <c r="K6" s="312"/>
      <c r="L6" s="312"/>
      <c r="M6" s="308"/>
      <c r="N6" s="308"/>
      <c r="O6" s="308"/>
      <c r="P6" s="313"/>
      <c r="Q6" s="313"/>
      <c r="R6" s="314"/>
    </row>
    <row r="7" spans="1:18" s="92" customFormat="1" ht="20.25" customHeight="1">
      <c r="A7" s="297"/>
      <c r="B7" s="300"/>
      <c r="C7" s="303"/>
      <c r="D7" s="306"/>
      <c r="E7" s="216"/>
      <c r="F7" s="309"/>
      <c r="G7" s="309"/>
      <c r="H7" s="323"/>
      <c r="I7" s="309"/>
      <c r="J7" s="320" t="s">
        <v>173</v>
      </c>
      <c r="K7" s="317" t="s">
        <v>7</v>
      </c>
      <c r="L7" s="309" t="s">
        <v>174</v>
      </c>
      <c r="M7" s="319" t="s">
        <v>109</v>
      </c>
      <c r="N7" s="320"/>
      <c r="O7" s="320"/>
      <c r="P7" s="93"/>
      <c r="Q7" s="93"/>
      <c r="R7" s="293" t="s">
        <v>175</v>
      </c>
    </row>
    <row r="8" spans="1:18" s="92" customFormat="1" ht="65.25" customHeight="1" thickBot="1">
      <c r="A8" s="298"/>
      <c r="B8" s="301"/>
      <c r="C8" s="304"/>
      <c r="D8" s="307"/>
      <c r="E8" s="219" t="s">
        <v>7</v>
      </c>
      <c r="F8" s="310"/>
      <c r="G8" s="310"/>
      <c r="H8" s="318"/>
      <c r="I8" s="310"/>
      <c r="J8" s="321"/>
      <c r="K8" s="318"/>
      <c r="L8" s="310"/>
      <c r="M8" s="220" t="s">
        <v>176</v>
      </c>
      <c r="N8" s="221" t="s">
        <v>177</v>
      </c>
      <c r="O8" s="221" t="s">
        <v>178</v>
      </c>
      <c r="P8" s="222" t="s">
        <v>7</v>
      </c>
      <c r="Q8" s="221" t="s">
        <v>179</v>
      </c>
      <c r="R8" s="294"/>
    </row>
    <row r="9" spans="1:18" ht="9" customHeight="1">
      <c r="A9" s="217">
        <v>1</v>
      </c>
      <c r="B9" s="95">
        <v>2</v>
      </c>
      <c r="C9" s="96">
        <v>3</v>
      </c>
      <c r="D9" s="217">
        <v>4</v>
      </c>
      <c r="E9" s="95">
        <v>5</v>
      </c>
      <c r="F9" s="96">
        <v>6</v>
      </c>
      <c r="G9" s="217">
        <v>7</v>
      </c>
      <c r="H9" s="95">
        <v>8</v>
      </c>
      <c r="I9" s="96">
        <v>9</v>
      </c>
      <c r="J9" s="217">
        <v>10</v>
      </c>
      <c r="K9" s="95">
        <v>11</v>
      </c>
      <c r="L9" s="95">
        <v>12</v>
      </c>
      <c r="M9" s="95">
        <v>13</v>
      </c>
      <c r="N9" s="95">
        <v>14</v>
      </c>
      <c r="O9" s="95">
        <v>15</v>
      </c>
      <c r="P9" s="218">
        <v>16</v>
      </c>
      <c r="Q9" s="218">
        <v>17</v>
      </c>
      <c r="R9" s="96">
        <v>18</v>
      </c>
    </row>
    <row r="10" spans="1:18" ht="19.5" customHeight="1">
      <c r="A10" s="97" t="s">
        <v>10</v>
      </c>
      <c r="B10" s="98" t="s">
        <v>11</v>
      </c>
      <c r="C10" s="99"/>
      <c r="D10" s="206">
        <v>101665</v>
      </c>
      <c r="E10" s="205">
        <v>101462</v>
      </c>
      <c r="F10" s="207">
        <f>D10+E10</f>
        <v>203127</v>
      </c>
      <c r="G10" s="208">
        <v>101665</v>
      </c>
      <c r="H10" s="205">
        <v>101462</v>
      </c>
      <c r="I10" s="207">
        <f>G10+H10</f>
        <v>203127</v>
      </c>
      <c r="J10" s="206">
        <v>101665</v>
      </c>
      <c r="K10" s="205">
        <v>101462</v>
      </c>
      <c r="L10" s="205">
        <f>J10+K10</f>
        <v>203127</v>
      </c>
      <c r="M10" s="205"/>
      <c r="N10" s="205"/>
      <c r="O10" s="205"/>
      <c r="P10" s="209"/>
      <c r="Q10" s="209"/>
      <c r="R10" s="100"/>
    </row>
    <row r="11" spans="1:18" ht="19.5" customHeight="1">
      <c r="A11" s="101">
        <v>750</v>
      </c>
      <c r="B11" s="13">
        <v>75011</v>
      </c>
      <c r="C11" s="102"/>
      <c r="D11" s="210">
        <v>63800</v>
      </c>
      <c r="E11" s="211"/>
      <c r="F11" s="207">
        <f aca="true" t="shared" si="0" ref="F11:F17">D11+E11</f>
        <v>63800</v>
      </c>
      <c r="G11" s="210">
        <v>63800</v>
      </c>
      <c r="H11" s="211"/>
      <c r="I11" s="207">
        <f aca="true" t="shared" si="1" ref="I11:I17">G11+H11</f>
        <v>63800</v>
      </c>
      <c r="J11" s="210">
        <v>63800</v>
      </c>
      <c r="K11" s="211"/>
      <c r="L11" s="205">
        <f aca="true" t="shared" si="2" ref="L11:L17">J11+K11</f>
        <v>63800</v>
      </c>
      <c r="M11" s="211">
        <v>46500</v>
      </c>
      <c r="N11" s="211">
        <v>14700</v>
      </c>
      <c r="O11" s="212"/>
      <c r="P11" s="213"/>
      <c r="Q11" s="213"/>
      <c r="R11" s="102"/>
    </row>
    <row r="12" spans="1:18" ht="19.5" customHeight="1">
      <c r="A12" s="101">
        <v>751</v>
      </c>
      <c r="B12" s="13">
        <v>75101</v>
      </c>
      <c r="C12" s="102"/>
      <c r="D12" s="210">
        <v>1272</v>
      </c>
      <c r="E12" s="211"/>
      <c r="F12" s="207">
        <f t="shared" si="0"/>
        <v>1272</v>
      </c>
      <c r="G12" s="210">
        <v>1272</v>
      </c>
      <c r="H12" s="211"/>
      <c r="I12" s="207">
        <f t="shared" si="1"/>
        <v>1272</v>
      </c>
      <c r="J12" s="210">
        <v>1272</v>
      </c>
      <c r="K12" s="211"/>
      <c r="L12" s="205">
        <f t="shared" si="2"/>
        <v>1272</v>
      </c>
      <c r="M12" s="212"/>
      <c r="N12" s="212"/>
      <c r="O12" s="212"/>
      <c r="P12" s="213"/>
      <c r="Q12" s="213"/>
      <c r="R12" s="102"/>
    </row>
    <row r="13" spans="1:18" ht="19.5" customHeight="1">
      <c r="A13" s="101">
        <v>751</v>
      </c>
      <c r="B13" s="13">
        <v>75108</v>
      </c>
      <c r="C13" s="102"/>
      <c r="D13" s="210">
        <v>9172</v>
      </c>
      <c r="E13" s="211"/>
      <c r="F13" s="207">
        <f t="shared" si="0"/>
        <v>9172</v>
      </c>
      <c r="G13" s="210">
        <v>9172</v>
      </c>
      <c r="H13" s="211"/>
      <c r="I13" s="207">
        <f t="shared" si="1"/>
        <v>9172</v>
      </c>
      <c r="J13" s="210">
        <v>9172</v>
      </c>
      <c r="K13" s="211"/>
      <c r="L13" s="205">
        <f t="shared" si="2"/>
        <v>9172</v>
      </c>
      <c r="M13" s="212"/>
      <c r="N13" s="212"/>
      <c r="O13" s="212"/>
      <c r="P13" s="213"/>
      <c r="Q13" s="213"/>
      <c r="R13" s="102"/>
    </row>
    <row r="14" spans="1:18" ht="19.5" customHeight="1">
      <c r="A14" s="101">
        <v>754</v>
      </c>
      <c r="B14" s="13">
        <v>75414</v>
      </c>
      <c r="C14" s="102"/>
      <c r="D14" s="210">
        <v>2500</v>
      </c>
      <c r="E14" s="211"/>
      <c r="F14" s="207">
        <f t="shared" si="0"/>
        <v>2500</v>
      </c>
      <c r="G14" s="210">
        <v>2500</v>
      </c>
      <c r="H14" s="211"/>
      <c r="I14" s="207">
        <f t="shared" si="1"/>
        <v>2500</v>
      </c>
      <c r="J14" s="210">
        <v>2500</v>
      </c>
      <c r="K14" s="211"/>
      <c r="L14" s="205">
        <f t="shared" si="2"/>
        <v>2500</v>
      </c>
      <c r="M14" s="212"/>
      <c r="N14" s="212"/>
      <c r="O14" s="212"/>
      <c r="P14" s="213"/>
      <c r="Q14" s="213"/>
      <c r="R14" s="102"/>
    </row>
    <row r="15" spans="1:18" ht="19.5" customHeight="1">
      <c r="A15" s="101">
        <v>852</v>
      </c>
      <c r="B15" s="13">
        <v>85212</v>
      </c>
      <c r="C15" s="102"/>
      <c r="D15" s="210">
        <v>2515100</v>
      </c>
      <c r="E15" s="211"/>
      <c r="F15" s="207">
        <f t="shared" si="0"/>
        <v>2515100</v>
      </c>
      <c r="G15" s="210">
        <v>2515100</v>
      </c>
      <c r="H15" s="211"/>
      <c r="I15" s="207">
        <f t="shared" si="1"/>
        <v>2515100</v>
      </c>
      <c r="J15" s="210">
        <v>2509100</v>
      </c>
      <c r="K15" s="211"/>
      <c r="L15" s="205">
        <f t="shared" si="2"/>
        <v>2509100</v>
      </c>
      <c r="M15" s="211">
        <v>40100</v>
      </c>
      <c r="N15" s="211">
        <v>39100</v>
      </c>
      <c r="O15" s="211">
        <v>2408200</v>
      </c>
      <c r="P15" s="214"/>
      <c r="Q15" s="214">
        <f>O15+P15</f>
        <v>2408200</v>
      </c>
      <c r="R15" s="104">
        <v>6000</v>
      </c>
    </row>
    <row r="16" spans="1:18" ht="19.5" customHeight="1">
      <c r="A16" s="101">
        <v>852</v>
      </c>
      <c r="B16" s="13">
        <v>85213</v>
      </c>
      <c r="C16" s="102"/>
      <c r="D16" s="210">
        <v>11400</v>
      </c>
      <c r="E16" s="211"/>
      <c r="F16" s="207">
        <f t="shared" si="0"/>
        <v>11400</v>
      </c>
      <c r="G16" s="210">
        <v>11400</v>
      </c>
      <c r="H16" s="211"/>
      <c r="I16" s="207">
        <f t="shared" si="1"/>
        <v>11400</v>
      </c>
      <c r="J16" s="210">
        <v>11400</v>
      </c>
      <c r="K16" s="211"/>
      <c r="L16" s="205">
        <f t="shared" si="2"/>
        <v>11400</v>
      </c>
      <c r="M16" s="212"/>
      <c r="N16" s="212"/>
      <c r="O16" s="212"/>
      <c r="P16" s="213"/>
      <c r="Q16" s="213"/>
      <c r="R16" s="102"/>
    </row>
    <row r="17" spans="1:18" ht="19.5" customHeight="1">
      <c r="A17" s="101">
        <v>852</v>
      </c>
      <c r="B17" s="13">
        <v>85214</v>
      </c>
      <c r="C17" s="102"/>
      <c r="D17" s="210">
        <v>69215</v>
      </c>
      <c r="E17" s="211"/>
      <c r="F17" s="207">
        <f t="shared" si="0"/>
        <v>69215</v>
      </c>
      <c r="G17" s="210">
        <v>69215</v>
      </c>
      <c r="H17" s="211"/>
      <c r="I17" s="207">
        <f t="shared" si="1"/>
        <v>69215</v>
      </c>
      <c r="J17" s="210">
        <v>69215</v>
      </c>
      <c r="K17" s="211"/>
      <c r="L17" s="205">
        <f t="shared" si="2"/>
        <v>69215</v>
      </c>
      <c r="M17" s="212"/>
      <c r="N17" s="212"/>
      <c r="O17" s="211">
        <v>69215</v>
      </c>
      <c r="P17" s="214"/>
      <c r="Q17" s="214">
        <f>O17+P17</f>
        <v>69215</v>
      </c>
      <c r="R17" s="102"/>
    </row>
    <row r="18" spans="1:18" ht="19.5" customHeight="1" thickBot="1">
      <c r="A18" s="315" t="s">
        <v>15</v>
      </c>
      <c r="B18" s="316"/>
      <c r="C18" s="105"/>
      <c r="D18" s="106">
        <f aca="true" t="shared" si="3" ref="D18:R18">SUM(D10:D17)</f>
        <v>2774124</v>
      </c>
      <c r="E18" s="107">
        <f t="shared" si="3"/>
        <v>101462</v>
      </c>
      <c r="F18" s="108">
        <f t="shared" si="3"/>
        <v>2875586</v>
      </c>
      <c r="G18" s="106">
        <f t="shared" si="3"/>
        <v>2774124</v>
      </c>
      <c r="H18" s="107">
        <f t="shared" si="3"/>
        <v>101462</v>
      </c>
      <c r="I18" s="108">
        <f t="shared" si="3"/>
        <v>2875586</v>
      </c>
      <c r="J18" s="109">
        <f t="shared" si="3"/>
        <v>2768124</v>
      </c>
      <c r="K18" s="110">
        <f t="shared" si="3"/>
        <v>101462</v>
      </c>
      <c r="L18" s="110">
        <f t="shared" si="3"/>
        <v>2869586</v>
      </c>
      <c r="M18" s="110">
        <f t="shared" si="3"/>
        <v>86600</v>
      </c>
      <c r="N18" s="110">
        <f t="shared" si="3"/>
        <v>53800</v>
      </c>
      <c r="O18" s="110">
        <f t="shared" si="3"/>
        <v>2477415</v>
      </c>
      <c r="P18" s="111">
        <f>SUM(P10:P17)</f>
        <v>0</v>
      </c>
      <c r="Q18" s="111">
        <f>SUM(Q10:Q17)</f>
        <v>2477415</v>
      </c>
      <c r="R18" s="112">
        <f t="shared" si="3"/>
        <v>6000</v>
      </c>
    </row>
    <row r="20" ht="12.75">
      <c r="A20" s="46"/>
    </row>
  </sheetData>
  <mergeCells count="16">
    <mergeCell ref="A18:B18"/>
    <mergeCell ref="K7:K8"/>
    <mergeCell ref="L7:L8"/>
    <mergeCell ref="M7:O7"/>
    <mergeCell ref="J7:J8"/>
    <mergeCell ref="H6:H8"/>
    <mergeCell ref="R7:R8"/>
    <mergeCell ref="A4:R4"/>
    <mergeCell ref="A6:A8"/>
    <mergeCell ref="B6:B8"/>
    <mergeCell ref="C6:C8"/>
    <mergeCell ref="D6:D8"/>
    <mergeCell ref="F6:F8"/>
    <mergeCell ref="G6:G8"/>
    <mergeCell ref="I6:I8"/>
    <mergeCell ref="J6:R6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0">
      <selection activeCell="X73" sqref="X73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6.00390625" style="0" customWidth="1"/>
    <col min="4" max="4" width="40.00390625" style="0" customWidth="1"/>
    <col min="5" max="5" width="13.375" style="0" customWidth="1"/>
    <col min="6" max="6" width="10.625" style="0" customWidth="1"/>
    <col min="7" max="9" width="13.375" style="0" customWidth="1"/>
    <col min="10" max="10" width="13.125" style="0" customWidth="1"/>
    <col min="11" max="11" width="1.00390625" style="0" customWidth="1"/>
  </cols>
  <sheetData>
    <row r="1" spans="1:18" ht="14.25" customHeight="1">
      <c r="A1" s="44"/>
      <c r="B1" s="44"/>
      <c r="C1" s="44"/>
      <c r="D1" s="44"/>
      <c r="E1" s="44"/>
      <c r="F1" s="44"/>
      <c r="G1" s="44"/>
      <c r="H1" t="s">
        <v>295</v>
      </c>
      <c r="J1" s="44"/>
      <c r="K1" s="44"/>
      <c r="L1" s="44"/>
      <c r="M1" s="44"/>
      <c r="N1" s="44"/>
      <c r="P1" s="44"/>
      <c r="Q1" s="44"/>
      <c r="R1" s="44"/>
    </row>
    <row r="2" spans="1:18" ht="14.25" customHeight="1">
      <c r="A2" s="44"/>
      <c r="B2" s="44"/>
      <c r="C2" s="44"/>
      <c r="D2" s="44"/>
      <c r="E2" s="44"/>
      <c r="F2" s="44"/>
      <c r="G2" s="44"/>
      <c r="H2" t="s">
        <v>328</v>
      </c>
      <c r="J2" s="44"/>
      <c r="K2" s="44"/>
      <c r="L2" s="44"/>
      <c r="M2" s="44"/>
      <c r="N2" s="44"/>
      <c r="P2" s="44"/>
      <c r="Q2" s="44"/>
      <c r="R2" s="44"/>
    </row>
    <row r="3" spans="1:18" ht="14.25" customHeight="1">
      <c r="A3" s="44"/>
      <c r="B3" s="44"/>
      <c r="C3" s="44"/>
      <c r="D3" s="44"/>
      <c r="E3" s="44"/>
      <c r="F3" s="44"/>
      <c r="G3" s="44"/>
      <c r="H3" t="s">
        <v>184</v>
      </c>
      <c r="J3" s="44"/>
      <c r="K3" s="44"/>
      <c r="L3" s="44"/>
      <c r="M3" s="44"/>
      <c r="N3" s="44"/>
      <c r="P3" s="44"/>
      <c r="Q3" s="44"/>
      <c r="R3" s="44"/>
    </row>
    <row r="4" spans="2:18" ht="34.5" customHeight="1">
      <c r="B4" s="115"/>
      <c r="C4" s="324" t="s">
        <v>300</v>
      </c>
      <c r="D4" s="324"/>
      <c r="E4" s="324"/>
      <c r="F4" s="324"/>
      <c r="G4" s="32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7" ht="1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91" t="s">
        <v>167</v>
      </c>
      <c r="K5" s="115"/>
      <c r="L5" s="115"/>
      <c r="M5" s="115"/>
      <c r="N5" s="115"/>
      <c r="O5" s="115"/>
      <c r="P5" s="115"/>
      <c r="Q5" s="115"/>
    </row>
    <row r="6" spans="1:10" ht="84.75" thickBot="1">
      <c r="A6" s="116" t="s">
        <v>3</v>
      </c>
      <c r="B6" s="117" t="s">
        <v>102</v>
      </c>
      <c r="C6" s="118" t="s">
        <v>4</v>
      </c>
      <c r="D6" s="119" t="s">
        <v>185</v>
      </c>
      <c r="E6" s="120" t="s">
        <v>186</v>
      </c>
      <c r="F6" s="121" t="s">
        <v>7</v>
      </c>
      <c r="G6" s="120" t="s">
        <v>187</v>
      </c>
      <c r="H6" s="121" t="s">
        <v>188</v>
      </c>
      <c r="I6" s="120" t="s">
        <v>189</v>
      </c>
      <c r="J6" s="122" t="s">
        <v>190</v>
      </c>
    </row>
    <row r="7" spans="1:10" ht="12.75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4">
        <v>9</v>
      </c>
      <c r="J7" s="124">
        <v>10</v>
      </c>
    </row>
    <row r="8" spans="1:10" ht="35.25" customHeight="1">
      <c r="A8" s="125" t="s">
        <v>10</v>
      </c>
      <c r="B8" s="125" t="s">
        <v>124</v>
      </c>
      <c r="C8" s="126">
        <v>6050</v>
      </c>
      <c r="D8" s="127" t="s">
        <v>191</v>
      </c>
      <c r="E8" s="128">
        <v>2382839</v>
      </c>
      <c r="F8" s="129"/>
      <c r="G8" s="128">
        <f aca="true" t="shared" si="0" ref="G8:G29">E8+F8</f>
        <v>2382839</v>
      </c>
      <c r="H8" s="128">
        <v>882839</v>
      </c>
      <c r="I8" s="128">
        <v>1500000</v>
      </c>
      <c r="J8" s="9" t="s">
        <v>192</v>
      </c>
    </row>
    <row r="9" spans="1:10" ht="36.75" customHeight="1">
      <c r="A9" s="125" t="s">
        <v>10</v>
      </c>
      <c r="B9" s="125" t="s">
        <v>124</v>
      </c>
      <c r="C9" s="126">
        <v>6050</v>
      </c>
      <c r="D9" s="127" t="s">
        <v>193</v>
      </c>
      <c r="E9" s="128">
        <v>2900000</v>
      </c>
      <c r="F9" s="129"/>
      <c r="G9" s="128">
        <f t="shared" si="0"/>
        <v>2900000</v>
      </c>
      <c r="H9" s="128"/>
      <c r="I9" s="128">
        <f>G9+H9</f>
        <v>2900000</v>
      </c>
      <c r="J9" s="9" t="s">
        <v>192</v>
      </c>
    </row>
    <row r="10" spans="1:10" ht="24" customHeight="1">
      <c r="A10" s="125" t="s">
        <v>10</v>
      </c>
      <c r="B10" s="125" t="s">
        <v>124</v>
      </c>
      <c r="C10" s="126">
        <v>6050</v>
      </c>
      <c r="D10" s="127" t="s">
        <v>194</v>
      </c>
      <c r="E10" s="128">
        <v>12000</v>
      </c>
      <c r="F10" s="128">
        <v>-5000</v>
      </c>
      <c r="G10" s="128">
        <f t="shared" si="0"/>
        <v>7000</v>
      </c>
      <c r="H10" s="128">
        <v>7000</v>
      </c>
      <c r="I10" s="128"/>
      <c r="J10" s="9" t="s">
        <v>192</v>
      </c>
    </row>
    <row r="11" spans="1:10" ht="24" customHeight="1">
      <c r="A11" s="125" t="s">
        <v>10</v>
      </c>
      <c r="B11" s="125" t="s">
        <v>124</v>
      </c>
      <c r="C11" s="126">
        <v>6050</v>
      </c>
      <c r="D11" s="127" t="s">
        <v>195</v>
      </c>
      <c r="E11" s="128">
        <v>56000</v>
      </c>
      <c r="F11" s="128">
        <v>-7000</v>
      </c>
      <c r="G11" s="128">
        <f t="shared" si="0"/>
        <v>49000</v>
      </c>
      <c r="H11" s="128">
        <v>49000</v>
      </c>
      <c r="I11" s="128"/>
      <c r="J11" s="9" t="s">
        <v>192</v>
      </c>
    </row>
    <row r="12" spans="1:10" ht="48">
      <c r="A12" s="125" t="s">
        <v>10</v>
      </c>
      <c r="B12" s="125" t="s">
        <v>124</v>
      </c>
      <c r="C12" s="126">
        <v>6050</v>
      </c>
      <c r="D12" s="127" t="s">
        <v>321</v>
      </c>
      <c r="E12" s="128">
        <v>0</v>
      </c>
      <c r="F12" s="128">
        <v>12200</v>
      </c>
      <c r="G12" s="128">
        <f t="shared" si="0"/>
        <v>12200</v>
      </c>
      <c r="H12" s="128">
        <v>12200</v>
      </c>
      <c r="I12" s="128"/>
      <c r="J12" s="9" t="s">
        <v>192</v>
      </c>
    </row>
    <row r="13" spans="1:10" ht="24" customHeight="1">
      <c r="A13" s="125" t="s">
        <v>10</v>
      </c>
      <c r="B13" s="125" t="s">
        <v>124</v>
      </c>
      <c r="C13" s="126">
        <v>6050</v>
      </c>
      <c r="D13" s="127" t="s">
        <v>322</v>
      </c>
      <c r="E13" s="128">
        <v>0</v>
      </c>
      <c r="F13" s="128">
        <v>33600</v>
      </c>
      <c r="G13" s="128">
        <f t="shared" si="0"/>
        <v>33600</v>
      </c>
      <c r="H13" s="128">
        <v>33600</v>
      </c>
      <c r="I13" s="128"/>
      <c r="J13" s="9" t="s">
        <v>192</v>
      </c>
    </row>
    <row r="14" spans="1:10" ht="15" customHeight="1">
      <c r="A14" s="130">
        <v>400</v>
      </c>
      <c r="B14" s="125">
        <v>40002</v>
      </c>
      <c r="C14" s="126">
        <v>6060</v>
      </c>
      <c r="D14" s="127" t="s">
        <v>196</v>
      </c>
      <c r="E14" s="128">
        <v>240000</v>
      </c>
      <c r="F14" s="128"/>
      <c r="G14" s="128">
        <f t="shared" si="0"/>
        <v>240000</v>
      </c>
      <c r="H14" s="128">
        <v>240000</v>
      </c>
      <c r="I14" s="128"/>
      <c r="J14" s="9" t="s">
        <v>192</v>
      </c>
    </row>
    <row r="15" spans="1:10" ht="24">
      <c r="A15" s="130">
        <v>400</v>
      </c>
      <c r="B15" s="125">
        <v>40004</v>
      </c>
      <c r="C15" s="126">
        <v>6050</v>
      </c>
      <c r="D15" s="127" t="s">
        <v>323</v>
      </c>
      <c r="E15" s="128">
        <v>0</v>
      </c>
      <c r="F15" s="128">
        <v>30000</v>
      </c>
      <c r="G15" s="128">
        <f t="shared" si="0"/>
        <v>30000</v>
      </c>
      <c r="H15" s="128">
        <v>30000</v>
      </c>
      <c r="I15" s="128"/>
      <c r="J15" s="9" t="s">
        <v>192</v>
      </c>
    </row>
    <row r="16" spans="1:10" ht="37.5" customHeight="1">
      <c r="A16" s="130">
        <v>600</v>
      </c>
      <c r="B16" s="130">
        <v>60013</v>
      </c>
      <c r="C16" s="126">
        <v>6300</v>
      </c>
      <c r="D16" s="131" t="s">
        <v>197</v>
      </c>
      <c r="E16" s="128">
        <v>50000</v>
      </c>
      <c r="F16" s="128"/>
      <c r="G16" s="128">
        <f t="shared" si="0"/>
        <v>50000</v>
      </c>
      <c r="H16" s="128">
        <v>50000</v>
      </c>
      <c r="I16" s="132"/>
      <c r="J16" s="133" t="s">
        <v>198</v>
      </c>
    </row>
    <row r="17" spans="1:10" ht="37.5" customHeight="1">
      <c r="A17" s="130">
        <v>600</v>
      </c>
      <c r="B17" s="130">
        <v>60013</v>
      </c>
      <c r="C17" s="126">
        <v>6300</v>
      </c>
      <c r="D17" s="131" t="s">
        <v>199</v>
      </c>
      <c r="E17" s="128">
        <v>100000</v>
      </c>
      <c r="F17" s="128"/>
      <c r="G17" s="128">
        <f t="shared" si="0"/>
        <v>100000</v>
      </c>
      <c r="H17" s="128">
        <v>100000</v>
      </c>
      <c r="I17" s="132"/>
      <c r="J17" s="133" t="s">
        <v>198</v>
      </c>
    </row>
    <row r="18" spans="1:10" ht="36" customHeight="1">
      <c r="A18" s="130">
        <v>600</v>
      </c>
      <c r="B18" s="134">
        <v>60014</v>
      </c>
      <c r="C18" s="135">
        <v>2710</v>
      </c>
      <c r="D18" s="136" t="s">
        <v>200</v>
      </c>
      <c r="E18" s="128">
        <v>56000</v>
      </c>
      <c r="F18" s="128">
        <v>-5000</v>
      </c>
      <c r="G18" s="128">
        <f t="shared" si="0"/>
        <v>51000</v>
      </c>
      <c r="H18" s="128">
        <v>51000</v>
      </c>
      <c r="I18" s="137"/>
      <c r="J18" s="133" t="s">
        <v>201</v>
      </c>
    </row>
    <row r="19" spans="1:10" ht="36" customHeight="1">
      <c r="A19" s="130">
        <v>600</v>
      </c>
      <c r="B19" s="134">
        <v>60014</v>
      </c>
      <c r="C19" s="126">
        <v>6300</v>
      </c>
      <c r="D19" s="131" t="s">
        <v>202</v>
      </c>
      <c r="E19" s="128">
        <v>94000</v>
      </c>
      <c r="F19" s="128">
        <v>-10000</v>
      </c>
      <c r="G19" s="128">
        <f t="shared" si="0"/>
        <v>84000</v>
      </c>
      <c r="H19" s="128">
        <v>84000</v>
      </c>
      <c r="I19" s="132"/>
      <c r="J19" s="133" t="s">
        <v>201</v>
      </c>
    </row>
    <row r="20" spans="1:10" ht="22.5" customHeight="1">
      <c r="A20" s="130">
        <v>600</v>
      </c>
      <c r="B20" s="125">
        <v>60016</v>
      </c>
      <c r="C20" s="126">
        <v>6050</v>
      </c>
      <c r="D20" s="127" t="s">
        <v>203</v>
      </c>
      <c r="E20" s="128">
        <v>280000</v>
      </c>
      <c r="F20" s="128">
        <v>-4000</v>
      </c>
      <c r="G20" s="128">
        <f t="shared" si="0"/>
        <v>276000</v>
      </c>
      <c r="H20" s="128">
        <v>276000</v>
      </c>
      <c r="I20" s="128"/>
      <c r="J20" s="9" t="s">
        <v>192</v>
      </c>
    </row>
    <row r="21" spans="1:10" ht="24" customHeight="1">
      <c r="A21" s="130">
        <v>600</v>
      </c>
      <c r="B21" s="125">
        <v>60016</v>
      </c>
      <c r="C21" s="126">
        <v>6050</v>
      </c>
      <c r="D21" s="127" t="s">
        <v>204</v>
      </c>
      <c r="E21" s="128">
        <v>950000</v>
      </c>
      <c r="F21" s="128">
        <v>-6000</v>
      </c>
      <c r="G21" s="128">
        <f t="shared" si="0"/>
        <v>944000</v>
      </c>
      <c r="H21" s="128">
        <v>944000</v>
      </c>
      <c r="I21" s="128"/>
      <c r="J21" s="9" t="s">
        <v>192</v>
      </c>
    </row>
    <row r="22" spans="1:10" ht="24">
      <c r="A22" s="130">
        <v>750</v>
      </c>
      <c r="B22" s="130">
        <v>75023</v>
      </c>
      <c r="C22" s="126">
        <v>6060</v>
      </c>
      <c r="D22" s="127" t="s">
        <v>205</v>
      </c>
      <c r="E22" s="128">
        <v>31000</v>
      </c>
      <c r="F22" s="128"/>
      <c r="G22" s="128">
        <f t="shared" si="0"/>
        <v>31000</v>
      </c>
      <c r="H22" s="128">
        <v>31000</v>
      </c>
      <c r="I22" s="128"/>
      <c r="J22" s="9" t="s">
        <v>192</v>
      </c>
    </row>
    <row r="23" spans="1:10" ht="23.25" customHeight="1">
      <c r="A23" s="130">
        <v>852</v>
      </c>
      <c r="B23" s="130">
        <v>85212</v>
      </c>
      <c r="C23" s="126">
        <v>6060</v>
      </c>
      <c r="D23" s="127" t="s">
        <v>206</v>
      </c>
      <c r="E23" s="128">
        <v>6000</v>
      </c>
      <c r="F23" s="128"/>
      <c r="G23" s="128">
        <f t="shared" si="0"/>
        <v>6000</v>
      </c>
      <c r="H23" s="128">
        <v>6000</v>
      </c>
      <c r="I23" s="128"/>
      <c r="J23" s="133" t="s">
        <v>207</v>
      </c>
    </row>
    <row r="24" spans="1:10" ht="23.25" customHeight="1">
      <c r="A24" s="130">
        <v>900</v>
      </c>
      <c r="B24" s="130">
        <v>90015</v>
      </c>
      <c r="C24" s="138">
        <v>6050</v>
      </c>
      <c r="D24" s="127" t="s">
        <v>208</v>
      </c>
      <c r="E24" s="128">
        <v>36000</v>
      </c>
      <c r="F24" s="128"/>
      <c r="G24" s="128">
        <f t="shared" si="0"/>
        <v>36000</v>
      </c>
      <c r="H24" s="128">
        <v>36000</v>
      </c>
      <c r="I24" s="128"/>
      <c r="J24" s="9" t="s">
        <v>192</v>
      </c>
    </row>
    <row r="25" spans="1:10" ht="24">
      <c r="A25" s="130">
        <v>921</v>
      </c>
      <c r="B25" s="130">
        <v>92116</v>
      </c>
      <c r="C25" s="126">
        <v>6050</v>
      </c>
      <c r="D25" s="127" t="s">
        <v>209</v>
      </c>
      <c r="E25" s="128">
        <v>200000</v>
      </c>
      <c r="F25" s="142">
        <v>-200000</v>
      </c>
      <c r="G25" s="128">
        <f t="shared" si="0"/>
        <v>0</v>
      </c>
      <c r="H25" s="128">
        <v>0</v>
      </c>
      <c r="I25" s="128"/>
      <c r="J25" s="9" t="s">
        <v>192</v>
      </c>
    </row>
    <row r="26" spans="1:10" ht="35.25" customHeight="1">
      <c r="A26" s="130">
        <v>921</v>
      </c>
      <c r="B26" s="130">
        <v>92116</v>
      </c>
      <c r="C26" s="139" t="s">
        <v>210</v>
      </c>
      <c r="D26" s="127" t="s">
        <v>211</v>
      </c>
      <c r="E26" s="128">
        <v>19000</v>
      </c>
      <c r="F26" s="140">
        <v>-9000</v>
      </c>
      <c r="G26" s="128">
        <f t="shared" si="0"/>
        <v>10000</v>
      </c>
      <c r="H26" s="128">
        <v>10000</v>
      </c>
      <c r="I26" s="128"/>
      <c r="J26" s="9" t="s">
        <v>192</v>
      </c>
    </row>
    <row r="27" spans="1:10" ht="29.25" customHeight="1">
      <c r="A27" s="130">
        <v>921</v>
      </c>
      <c r="B27" s="130">
        <v>92195</v>
      </c>
      <c r="C27" s="139" t="s">
        <v>210</v>
      </c>
      <c r="D27" s="127" t="s">
        <v>212</v>
      </c>
      <c r="E27" s="128">
        <v>495000</v>
      </c>
      <c r="F27" s="141"/>
      <c r="G27" s="128">
        <f t="shared" si="0"/>
        <v>495000</v>
      </c>
      <c r="H27" s="128">
        <v>122000</v>
      </c>
      <c r="I27" s="128">
        <v>373000</v>
      </c>
      <c r="J27" s="9" t="s">
        <v>192</v>
      </c>
    </row>
    <row r="28" spans="1:10" ht="30" customHeight="1">
      <c r="A28" s="130">
        <v>921</v>
      </c>
      <c r="B28" s="130">
        <v>92195</v>
      </c>
      <c r="C28" s="139" t="s">
        <v>210</v>
      </c>
      <c r="D28" s="127" t="s">
        <v>213</v>
      </c>
      <c r="E28" s="128">
        <v>395000</v>
      </c>
      <c r="F28" s="141"/>
      <c r="G28" s="128">
        <f t="shared" si="0"/>
        <v>395000</v>
      </c>
      <c r="H28" s="128">
        <v>140000</v>
      </c>
      <c r="I28" s="128">
        <v>255000</v>
      </c>
      <c r="J28" s="9" t="s">
        <v>192</v>
      </c>
    </row>
    <row r="29" spans="1:10" ht="34.5" customHeight="1">
      <c r="A29" s="130">
        <v>926</v>
      </c>
      <c r="B29" s="130">
        <v>92601</v>
      </c>
      <c r="C29" s="126">
        <v>6050</v>
      </c>
      <c r="D29" s="136" t="s">
        <v>214</v>
      </c>
      <c r="E29" s="128">
        <v>2500</v>
      </c>
      <c r="F29" s="142"/>
      <c r="G29" s="128">
        <f t="shared" si="0"/>
        <v>2500</v>
      </c>
      <c r="H29" s="128">
        <v>2500</v>
      </c>
      <c r="I29" s="137">
        <v>0</v>
      </c>
      <c r="J29" s="9" t="s">
        <v>192</v>
      </c>
    </row>
    <row r="30" spans="1:10" ht="5.25" customHeight="1" thickBot="1">
      <c r="A30" s="143"/>
      <c r="B30" s="144"/>
      <c r="C30" s="145"/>
      <c r="D30" s="146"/>
      <c r="E30" s="147"/>
      <c r="F30" s="148"/>
      <c r="G30" s="147"/>
      <c r="H30" s="147"/>
      <c r="I30" s="149"/>
      <c r="J30" s="150"/>
    </row>
    <row r="31" spans="1:10" ht="22.5" customHeight="1" thickBot="1">
      <c r="A31" s="151"/>
      <c r="B31" s="152"/>
      <c r="C31" s="152"/>
      <c r="D31" s="153" t="s">
        <v>215</v>
      </c>
      <c r="E31" s="154">
        <f>SUM(E8:E30)</f>
        <v>8305339</v>
      </c>
      <c r="F31" s="155">
        <f>SUM(F8:F30)</f>
        <v>-170200</v>
      </c>
      <c r="G31" s="154">
        <f>SUM(G8:G30)</f>
        <v>8135139</v>
      </c>
      <c r="H31" s="154">
        <f>SUM(H8:H30)</f>
        <v>3107139</v>
      </c>
      <c r="I31" s="154">
        <f>SUM(I8:I30)</f>
        <v>5028000</v>
      </c>
      <c r="J31" s="156"/>
    </row>
    <row r="32" spans="1:9" ht="12.75">
      <c r="A32" s="157"/>
      <c r="B32" s="157"/>
      <c r="C32" s="157"/>
      <c r="D32" s="157"/>
      <c r="E32" s="158"/>
      <c r="F32" s="159"/>
      <c r="G32" s="158"/>
      <c r="H32" s="158"/>
      <c r="I32" s="160"/>
    </row>
    <row r="33" spans="1:9" ht="15.75">
      <c r="A33" s="157"/>
      <c r="B33" s="157"/>
      <c r="C33" s="157"/>
      <c r="D33" s="161"/>
      <c r="E33" s="162"/>
      <c r="F33" s="163"/>
      <c r="G33" s="162"/>
      <c r="H33" s="162"/>
      <c r="I33" s="160"/>
    </row>
    <row r="34" spans="1:9" ht="12.75">
      <c r="A34" s="157"/>
      <c r="B34" s="157"/>
      <c r="C34" s="164"/>
      <c r="D34" s="165"/>
      <c r="E34" s="157"/>
      <c r="F34" s="166"/>
      <c r="G34" s="157"/>
      <c r="H34" s="157"/>
      <c r="I34" s="167"/>
    </row>
    <row r="35" spans="1:9" ht="12.75">
      <c r="A35" s="157"/>
      <c r="B35" s="157"/>
      <c r="C35" s="157"/>
      <c r="D35" s="157"/>
      <c r="E35" s="157"/>
      <c r="F35" s="166"/>
      <c r="G35" s="157"/>
      <c r="H35" s="157"/>
      <c r="I35" s="167"/>
    </row>
    <row r="36" spans="4:9" ht="12.75">
      <c r="D36" s="165"/>
      <c r="E36" s="165"/>
      <c r="F36" s="168"/>
      <c r="G36" s="165"/>
      <c r="H36" s="165"/>
      <c r="I36" s="167"/>
    </row>
    <row r="37" spans="4:9" ht="12.75">
      <c r="D37" s="157"/>
      <c r="E37" s="165"/>
      <c r="F37" s="168"/>
      <c r="G37" s="165"/>
      <c r="H37" s="165"/>
      <c r="I37" s="167"/>
    </row>
    <row r="38" spans="4:9" ht="12.75">
      <c r="D38" s="157"/>
      <c r="E38" s="165"/>
      <c r="F38" s="168"/>
      <c r="G38" s="165"/>
      <c r="H38" s="165"/>
      <c r="I38" s="167"/>
    </row>
    <row r="39" spans="4:9" ht="12.75">
      <c r="D39" s="157"/>
      <c r="E39" s="165"/>
      <c r="F39" s="168"/>
      <c r="G39" s="165"/>
      <c r="H39" s="165"/>
      <c r="I39" s="167"/>
    </row>
    <row r="40" spans="4:9" ht="12.75">
      <c r="D40" s="157"/>
      <c r="E40" s="165"/>
      <c r="F40" s="168"/>
      <c r="G40" s="165"/>
      <c r="H40" s="165"/>
      <c r="I40" s="167"/>
    </row>
    <row r="41" spans="4:9" ht="12.75">
      <c r="D41" s="157"/>
      <c r="E41" s="165"/>
      <c r="F41" s="168"/>
      <c r="G41" s="165"/>
      <c r="H41" s="165"/>
      <c r="I41" s="167"/>
    </row>
    <row r="42" spans="4:9" ht="12.75">
      <c r="D42" s="157"/>
      <c r="E42" s="165"/>
      <c r="F42" s="168"/>
      <c r="G42" s="165"/>
      <c r="H42" s="165"/>
      <c r="I42" s="167"/>
    </row>
    <row r="43" spans="4:9" ht="12.75">
      <c r="D43" s="157"/>
      <c r="E43" s="165"/>
      <c r="F43" s="168"/>
      <c r="G43" s="165"/>
      <c r="H43" s="165"/>
      <c r="I43" s="167"/>
    </row>
    <row r="44" spans="4:9" ht="12.75">
      <c r="D44" s="157"/>
      <c r="E44" s="157"/>
      <c r="F44" s="166"/>
      <c r="G44" s="157"/>
      <c r="H44" s="157"/>
      <c r="I44" s="167"/>
    </row>
    <row r="45" spans="4:9" ht="12.75">
      <c r="D45" s="157"/>
      <c r="E45" s="157"/>
      <c r="F45" s="166"/>
      <c r="G45" s="157"/>
      <c r="H45" s="157"/>
      <c r="I45" s="167"/>
    </row>
  </sheetData>
  <mergeCells count="1">
    <mergeCell ref="C4:G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X73" sqref="X73"/>
    </sheetView>
  </sheetViews>
  <sheetFormatPr defaultColWidth="9.00390625" defaultRowHeight="12.75"/>
  <cols>
    <col min="1" max="1" width="4.75390625" style="44" bestFit="1" customWidth="1"/>
    <col min="2" max="2" width="34.75390625" style="44" customWidth="1"/>
    <col min="3" max="4" width="12.875" style="44" customWidth="1"/>
    <col min="5" max="5" width="12.25390625" style="44" customWidth="1"/>
    <col min="6" max="6" width="14.25390625" style="44" customWidth="1"/>
    <col min="7" max="7" width="1.875" style="44" customWidth="1"/>
    <col min="8" max="16384" width="9.125" style="44" customWidth="1"/>
  </cols>
  <sheetData>
    <row r="1" ht="12.75">
      <c r="D1" t="s">
        <v>314</v>
      </c>
    </row>
    <row r="2" ht="12.75">
      <c r="D2" t="s">
        <v>328</v>
      </c>
    </row>
    <row r="3" ht="12.75">
      <c r="D3" t="s">
        <v>184</v>
      </c>
    </row>
    <row r="4" ht="12.75">
      <c r="E4"/>
    </row>
    <row r="5" ht="12.75">
      <c r="E5"/>
    </row>
    <row r="6" ht="12.75">
      <c r="E6"/>
    </row>
    <row r="7" spans="1:5" ht="15" customHeight="1">
      <c r="A7" s="328" t="s">
        <v>324</v>
      </c>
      <c r="B7" s="328"/>
      <c r="C7" s="328"/>
      <c r="D7" s="328"/>
      <c r="E7" s="328"/>
    </row>
    <row r="8" ht="6.75" customHeight="1">
      <c r="A8" s="169"/>
    </row>
    <row r="9" ht="12.75">
      <c r="F9" s="170" t="s">
        <v>167</v>
      </c>
    </row>
    <row r="10" spans="1:6" ht="15" customHeight="1">
      <c r="A10" s="329" t="s">
        <v>216</v>
      </c>
      <c r="B10" s="329" t="s">
        <v>217</v>
      </c>
      <c r="C10" s="330" t="s">
        <v>218</v>
      </c>
      <c r="D10" s="330" t="s">
        <v>6</v>
      </c>
      <c r="E10" s="331" t="s">
        <v>7</v>
      </c>
      <c r="F10" s="325" t="s">
        <v>219</v>
      </c>
    </row>
    <row r="11" spans="1:6" ht="15" customHeight="1">
      <c r="A11" s="329"/>
      <c r="B11" s="329"/>
      <c r="C11" s="329"/>
      <c r="D11" s="330"/>
      <c r="E11" s="331"/>
      <c r="F11" s="325"/>
    </row>
    <row r="12" spans="1:6" ht="15.75" customHeight="1">
      <c r="A12" s="329"/>
      <c r="B12" s="329"/>
      <c r="C12" s="329"/>
      <c r="D12" s="330"/>
      <c r="E12" s="331"/>
      <c r="F12" s="325"/>
    </row>
    <row r="13" spans="1:6" s="175" customFormat="1" ht="6.75" customHeight="1" thickBot="1">
      <c r="A13" s="174">
        <v>1</v>
      </c>
      <c r="B13" s="174">
        <v>2</v>
      </c>
      <c r="C13" s="174">
        <v>3</v>
      </c>
      <c r="D13" s="174">
        <v>4</v>
      </c>
      <c r="E13" s="174">
        <v>5</v>
      </c>
      <c r="F13" s="174">
        <v>6</v>
      </c>
    </row>
    <row r="14" spans="1:6" ht="18.75" customHeight="1" thickBot="1">
      <c r="A14" s="326" t="s">
        <v>220</v>
      </c>
      <c r="B14" s="327"/>
      <c r="C14" s="176"/>
      <c r="D14" s="177">
        <f>D15+D16+D20+D22</f>
        <v>6582325</v>
      </c>
      <c r="E14" s="177">
        <f>E15+E16+E20+E22</f>
        <v>-730200</v>
      </c>
      <c r="F14" s="178">
        <f>F15+F16+F20+F22</f>
        <v>5852125</v>
      </c>
    </row>
    <row r="15" spans="1:6" ht="18.75" customHeight="1">
      <c r="A15" s="179" t="s">
        <v>221</v>
      </c>
      <c r="B15" s="180" t="s">
        <v>222</v>
      </c>
      <c r="C15" s="179" t="s">
        <v>223</v>
      </c>
      <c r="D15" s="181">
        <v>3156707</v>
      </c>
      <c r="E15" s="182">
        <v>-730200</v>
      </c>
      <c r="F15" s="103">
        <f>D15+E15</f>
        <v>2426507</v>
      </c>
    </row>
    <row r="16" spans="1:6" ht="18.75" customHeight="1">
      <c r="A16" s="39" t="s">
        <v>224</v>
      </c>
      <c r="B16" s="40" t="s">
        <v>225</v>
      </c>
      <c r="C16" s="39" t="s">
        <v>223</v>
      </c>
      <c r="D16" s="183">
        <v>3100000</v>
      </c>
      <c r="E16" s="103"/>
      <c r="F16" s="103">
        <f>D16+E16</f>
        <v>3100000</v>
      </c>
    </row>
    <row r="17" spans="1:6" ht="51">
      <c r="A17" s="39" t="s">
        <v>226</v>
      </c>
      <c r="B17" s="184" t="s">
        <v>227</v>
      </c>
      <c r="C17" s="39" t="s">
        <v>228</v>
      </c>
      <c r="D17" s="40"/>
      <c r="E17" s="103"/>
      <c r="F17" s="103"/>
    </row>
    <row r="18" spans="1:6" ht="18.75" customHeight="1">
      <c r="A18" s="39" t="s">
        <v>229</v>
      </c>
      <c r="B18" s="40" t="s">
        <v>230</v>
      </c>
      <c r="C18" s="39" t="s">
        <v>231</v>
      </c>
      <c r="D18" s="40"/>
      <c r="E18" s="103"/>
      <c r="F18" s="103"/>
    </row>
    <row r="19" spans="1:6" ht="18.75" customHeight="1">
      <c r="A19" s="39" t="s">
        <v>232</v>
      </c>
      <c r="B19" s="40" t="s">
        <v>233</v>
      </c>
      <c r="C19" s="39" t="s">
        <v>234</v>
      </c>
      <c r="D19" s="40"/>
      <c r="E19" s="103"/>
      <c r="F19" s="103"/>
    </row>
    <row r="20" spans="1:6" ht="18.75" customHeight="1">
      <c r="A20" s="39" t="s">
        <v>235</v>
      </c>
      <c r="B20" s="40" t="s">
        <v>236</v>
      </c>
      <c r="C20" s="39" t="s">
        <v>237</v>
      </c>
      <c r="D20" s="40">
        <v>0</v>
      </c>
      <c r="E20" s="103"/>
      <c r="F20" s="103">
        <f>D20+E20</f>
        <v>0</v>
      </c>
    </row>
    <row r="21" spans="1:6" ht="18.75" customHeight="1">
      <c r="A21" s="39" t="s">
        <v>238</v>
      </c>
      <c r="B21" s="40" t="s">
        <v>239</v>
      </c>
      <c r="C21" s="39" t="s">
        <v>240</v>
      </c>
      <c r="D21" s="40"/>
      <c r="E21" s="103"/>
      <c r="F21" s="103"/>
    </row>
    <row r="22" spans="1:6" ht="18.75" customHeight="1" thickBot="1">
      <c r="A22" s="185" t="s">
        <v>241</v>
      </c>
      <c r="B22" s="186" t="s">
        <v>242</v>
      </c>
      <c r="C22" s="185" t="s">
        <v>243</v>
      </c>
      <c r="D22" s="187">
        <v>325618</v>
      </c>
      <c r="E22" s="188"/>
      <c r="F22" s="103">
        <f>D22+E22</f>
        <v>325618</v>
      </c>
    </row>
    <row r="23" spans="1:6" ht="18.75" customHeight="1" thickBot="1">
      <c r="A23" s="326" t="s">
        <v>244</v>
      </c>
      <c r="B23" s="327"/>
      <c r="C23" s="176"/>
      <c r="D23" s="177">
        <f>D25</f>
        <v>1595500</v>
      </c>
      <c r="E23" s="189"/>
      <c r="F23" s="178">
        <f>F25</f>
        <v>1595500</v>
      </c>
    </row>
    <row r="24" spans="1:6" ht="18.75" customHeight="1">
      <c r="A24" s="179" t="s">
        <v>221</v>
      </c>
      <c r="B24" s="180" t="s">
        <v>245</v>
      </c>
      <c r="C24" s="179" t="s">
        <v>246</v>
      </c>
      <c r="D24" s="180"/>
      <c r="E24" s="182"/>
      <c r="F24" s="182"/>
    </row>
    <row r="25" spans="1:6" ht="18.75" customHeight="1">
      <c r="A25" s="39" t="s">
        <v>224</v>
      </c>
      <c r="B25" s="40" t="s">
        <v>247</v>
      </c>
      <c r="C25" s="39" t="s">
        <v>246</v>
      </c>
      <c r="D25" s="183">
        <v>1595500</v>
      </c>
      <c r="E25" s="103"/>
      <c r="F25" s="103">
        <f>D25</f>
        <v>1595500</v>
      </c>
    </row>
    <row r="26" spans="1:6" ht="51">
      <c r="A26" s="39" t="s">
        <v>226</v>
      </c>
      <c r="B26" s="184" t="s">
        <v>248</v>
      </c>
      <c r="C26" s="39" t="s">
        <v>249</v>
      </c>
      <c r="D26" s="40"/>
      <c r="E26" s="103"/>
      <c r="F26" s="103"/>
    </row>
    <row r="27" spans="1:6" ht="18.75" customHeight="1">
      <c r="A27" s="39" t="s">
        <v>229</v>
      </c>
      <c r="B27" s="40" t="s">
        <v>250</v>
      </c>
      <c r="C27" s="39" t="s">
        <v>251</v>
      </c>
      <c r="D27" s="40"/>
      <c r="E27" s="103"/>
      <c r="F27" s="103"/>
    </row>
    <row r="28" spans="1:6" ht="18.75" customHeight="1">
      <c r="A28" s="39" t="s">
        <v>232</v>
      </c>
      <c r="B28" s="40" t="s">
        <v>252</v>
      </c>
      <c r="C28" s="39" t="s">
        <v>253</v>
      </c>
      <c r="D28" s="40"/>
      <c r="E28" s="103"/>
      <c r="F28" s="103"/>
    </row>
    <row r="29" spans="1:6" ht="18.75" customHeight="1">
      <c r="A29" s="39" t="s">
        <v>235</v>
      </c>
      <c r="B29" s="40" t="s">
        <v>254</v>
      </c>
      <c r="C29" s="39" t="s">
        <v>255</v>
      </c>
      <c r="D29" s="40"/>
      <c r="E29" s="103"/>
      <c r="F29" s="103"/>
    </row>
    <row r="30" spans="1:6" ht="18.75" customHeight="1">
      <c r="A30" s="39" t="s">
        <v>238</v>
      </c>
      <c r="B30" s="40" t="s">
        <v>256</v>
      </c>
      <c r="C30" s="39" t="s">
        <v>257</v>
      </c>
      <c r="D30" s="40"/>
      <c r="E30" s="103"/>
      <c r="F30" s="103"/>
    </row>
    <row r="31" spans="1:4" ht="7.5" customHeight="1">
      <c r="A31" s="190"/>
      <c r="B31" s="191"/>
      <c r="C31" s="191"/>
      <c r="D31" s="191"/>
    </row>
    <row r="32" spans="1:6" ht="12.75">
      <c r="A32" s="192"/>
      <c r="B32" s="193"/>
      <c r="C32" s="193"/>
      <c r="D32" s="193"/>
      <c r="E32" s="194"/>
      <c r="F32" s="194"/>
    </row>
  </sheetData>
  <mergeCells count="9">
    <mergeCell ref="F10:F12"/>
    <mergeCell ref="A14:B14"/>
    <mergeCell ref="A23:B23"/>
    <mergeCell ref="A7:E7"/>
    <mergeCell ref="A10:A12"/>
    <mergeCell ref="B10:B12"/>
    <mergeCell ref="C10:C12"/>
    <mergeCell ref="D10:D12"/>
    <mergeCell ref="E10:E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34.625" style="0" customWidth="1"/>
    <col min="3" max="3" width="10.00390625" style="0" customWidth="1"/>
    <col min="4" max="4" width="11.00390625" style="0" customWidth="1"/>
    <col min="5" max="5" width="9.00390625" style="0" customWidth="1"/>
    <col min="6" max="6" width="11.00390625" style="0" customWidth="1"/>
    <col min="7" max="8" width="8.625" style="0" customWidth="1"/>
    <col min="9" max="9" width="5.875" style="0" customWidth="1"/>
    <col min="10" max="10" width="11.00390625" style="0" customWidth="1"/>
    <col min="11" max="11" width="9.00390625" style="0" customWidth="1"/>
    <col min="12" max="12" width="11.00390625" style="0" customWidth="1"/>
    <col min="13" max="13" width="7.00390625" style="0" customWidth="1"/>
    <col min="14" max="14" width="8.875" style="0" customWidth="1"/>
    <col min="15" max="15" width="10.00390625" style="0" customWidth="1"/>
    <col min="16" max="16" width="1.25" style="0" customWidth="1"/>
  </cols>
  <sheetData>
    <row r="1" ht="12.75">
      <c r="L1" t="s">
        <v>287</v>
      </c>
    </row>
    <row r="2" ht="12.75">
      <c r="L2" t="s">
        <v>328</v>
      </c>
    </row>
    <row r="3" ht="12.75">
      <c r="L3" t="s">
        <v>184</v>
      </c>
    </row>
    <row r="4" ht="12.75">
      <c r="B4" s="267"/>
    </row>
    <row r="5" spans="1:14" ht="16.5">
      <c r="A5" s="342" t="s">
        <v>258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16.5">
      <c r="A6" s="342" t="s">
        <v>325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5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O7" s="91" t="s">
        <v>167</v>
      </c>
    </row>
    <row r="8" spans="1:15" ht="15" customHeight="1">
      <c r="A8" s="329" t="s">
        <v>216</v>
      </c>
      <c r="B8" s="329" t="s">
        <v>259</v>
      </c>
      <c r="C8" s="309" t="s">
        <v>260</v>
      </c>
      <c r="D8" s="343" t="s">
        <v>261</v>
      </c>
      <c r="E8" s="344"/>
      <c r="F8" s="344"/>
      <c r="G8" s="344"/>
      <c r="H8" s="344"/>
      <c r="I8" s="345"/>
      <c r="J8" s="330" t="s">
        <v>262</v>
      </c>
      <c r="K8" s="330"/>
      <c r="L8" s="330"/>
      <c r="M8" s="330"/>
      <c r="N8" s="309" t="s">
        <v>263</v>
      </c>
      <c r="O8" s="336" t="s">
        <v>264</v>
      </c>
    </row>
    <row r="9" spans="1:15" ht="15" customHeight="1">
      <c r="A9" s="329"/>
      <c r="B9" s="329"/>
      <c r="C9" s="309"/>
      <c r="D9" s="309" t="s">
        <v>265</v>
      </c>
      <c r="E9" s="333" t="s">
        <v>301</v>
      </c>
      <c r="F9" s="309" t="s">
        <v>302</v>
      </c>
      <c r="G9" s="337" t="s">
        <v>109</v>
      </c>
      <c r="H9" s="338"/>
      <c r="I9" s="339"/>
      <c r="J9" s="330" t="s">
        <v>265</v>
      </c>
      <c r="K9" s="333" t="s">
        <v>301</v>
      </c>
      <c r="L9" s="309" t="s">
        <v>302</v>
      </c>
      <c r="M9" s="309" t="s">
        <v>266</v>
      </c>
      <c r="N9" s="309"/>
      <c r="O9" s="336"/>
    </row>
    <row r="10" spans="1:15" ht="18" customHeight="1">
      <c r="A10" s="329"/>
      <c r="B10" s="329"/>
      <c r="C10" s="309"/>
      <c r="D10" s="309"/>
      <c r="E10" s="334"/>
      <c r="F10" s="309"/>
      <c r="G10" s="340" t="s">
        <v>267</v>
      </c>
      <c r="H10" s="337" t="s">
        <v>109</v>
      </c>
      <c r="I10" s="339"/>
      <c r="J10" s="330"/>
      <c r="K10" s="334"/>
      <c r="L10" s="309"/>
      <c r="M10" s="309"/>
      <c r="N10" s="309"/>
      <c r="O10" s="336"/>
    </row>
    <row r="11" spans="1:15" ht="42" customHeight="1">
      <c r="A11" s="329"/>
      <c r="B11" s="329"/>
      <c r="C11" s="309"/>
      <c r="D11" s="309"/>
      <c r="E11" s="335"/>
      <c r="F11" s="309"/>
      <c r="G11" s="341"/>
      <c r="H11" s="195" t="s">
        <v>268</v>
      </c>
      <c r="I11" s="223" t="s">
        <v>269</v>
      </c>
      <c r="J11" s="330"/>
      <c r="K11" s="335"/>
      <c r="L11" s="309"/>
      <c r="M11" s="309"/>
      <c r="N11" s="309"/>
      <c r="O11" s="336"/>
    </row>
    <row r="12" spans="1:15" ht="7.5" customHeight="1">
      <c r="A12" s="94">
        <v>1</v>
      </c>
      <c r="B12" s="94">
        <v>2</v>
      </c>
      <c r="C12" s="94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4">
        <v>12</v>
      </c>
      <c r="M12" s="94">
        <v>13</v>
      </c>
      <c r="N12" s="94">
        <v>14</v>
      </c>
      <c r="O12" s="94">
        <v>15</v>
      </c>
    </row>
    <row r="13" spans="1:15" ht="19.5" customHeight="1">
      <c r="A13" s="224" t="s">
        <v>270</v>
      </c>
      <c r="B13" s="212" t="s">
        <v>271</v>
      </c>
      <c r="C13" s="225">
        <v>5000</v>
      </c>
      <c r="D13" s="225">
        <f>D15+D16+D17+D18+D19</f>
        <v>1772200</v>
      </c>
      <c r="E13" s="225">
        <f>E15+E16+E17+E18+E19</f>
        <v>87900</v>
      </c>
      <c r="F13" s="225">
        <f>F15+F16+F17+F18+F19</f>
        <v>1860100</v>
      </c>
      <c r="G13" s="225">
        <v>45000</v>
      </c>
      <c r="H13" s="225">
        <v>45000</v>
      </c>
      <c r="I13" s="225"/>
      <c r="J13" s="225">
        <f>J15+J16+J17+J18+J19</f>
        <v>1772200</v>
      </c>
      <c r="K13" s="225">
        <f>K15+K16+K17+K18+K19</f>
        <v>87900</v>
      </c>
      <c r="L13" s="225">
        <f>L15+L16+L17+L18+L19</f>
        <v>1860100</v>
      </c>
      <c r="M13" s="225"/>
      <c r="N13" s="225">
        <v>5000</v>
      </c>
      <c r="O13" s="224" t="s">
        <v>272</v>
      </c>
    </row>
    <row r="14" spans="1:15" ht="12" customHeight="1">
      <c r="A14" s="226"/>
      <c r="B14" s="227" t="s">
        <v>106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4"/>
    </row>
    <row r="15" spans="1:15" ht="16.5" customHeight="1">
      <c r="A15" s="228"/>
      <c r="B15" s="229" t="s">
        <v>273</v>
      </c>
      <c r="C15" s="225"/>
      <c r="D15" s="225">
        <v>969600</v>
      </c>
      <c r="E15" s="225">
        <v>87900</v>
      </c>
      <c r="F15" s="225">
        <f>D15+E15</f>
        <v>1057500</v>
      </c>
      <c r="G15" s="225"/>
      <c r="H15" s="225"/>
      <c r="I15" s="225"/>
      <c r="J15" s="225">
        <v>969600</v>
      </c>
      <c r="K15" s="225">
        <v>87900</v>
      </c>
      <c r="L15" s="225">
        <f>J15+K15</f>
        <v>1057500</v>
      </c>
      <c r="M15" s="225"/>
      <c r="N15" s="225"/>
      <c r="O15" s="224" t="s">
        <v>272</v>
      </c>
    </row>
    <row r="16" spans="1:15" ht="16.5" customHeight="1">
      <c r="A16" s="228"/>
      <c r="B16" s="229" t="s">
        <v>274</v>
      </c>
      <c r="C16" s="225"/>
      <c r="D16" s="225">
        <v>95400</v>
      </c>
      <c r="E16" s="225"/>
      <c r="F16" s="225">
        <f>D16+E16</f>
        <v>95400</v>
      </c>
      <c r="G16" s="225"/>
      <c r="H16" s="225"/>
      <c r="I16" s="225"/>
      <c r="J16" s="225">
        <v>95400</v>
      </c>
      <c r="K16" s="225"/>
      <c r="L16" s="225">
        <f>J16+K16</f>
        <v>95400</v>
      </c>
      <c r="M16" s="225"/>
      <c r="N16" s="225"/>
      <c r="O16" s="224" t="s">
        <v>272</v>
      </c>
    </row>
    <row r="17" spans="1:15" ht="16.5" customHeight="1">
      <c r="A17" s="228"/>
      <c r="B17" s="229" t="s">
        <v>275</v>
      </c>
      <c r="C17" s="225"/>
      <c r="D17" s="225">
        <v>2000</v>
      </c>
      <c r="E17" s="225"/>
      <c r="F17" s="225">
        <f>D17+E17</f>
        <v>2000</v>
      </c>
      <c r="G17" s="225"/>
      <c r="H17" s="225"/>
      <c r="I17" s="225"/>
      <c r="J17" s="225">
        <v>2000</v>
      </c>
      <c r="K17" s="225"/>
      <c r="L17" s="225">
        <f>J17+K17</f>
        <v>2000</v>
      </c>
      <c r="M17" s="225"/>
      <c r="N17" s="225"/>
      <c r="O17" s="224" t="s">
        <v>272</v>
      </c>
    </row>
    <row r="18" spans="1:15" ht="16.5" customHeight="1">
      <c r="A18" s="230"/>
      <c r="B18" s="229" t="s">
        <v>276</v>
      </c>
      <c r="C18" s="225"/>
      <c r="D18" s="225">
        <v>557000</v>
      </c>
      <c r="E18" s="225"/>
      <c r="F18" s="225">
        <f>D18+E18</f>
        <v>557000</v>
      </c>
      <c r="G18" s="225"/>
      <c r="H18" s="225"/>
      <c r="I18" s="225"/>
      <c r="J18" s="225">
        <v>557000</v>
      </c>
      <c r="K18" s="225"/>
      <c r="L18" s="225">
        <f>J18+K18</f>
        <v>557000</v>
      </c>
      <c r="M18" s="225"/>
      <c r="N18" s="225"/>
      <c r="O18" s="224" t="s">
        <v>272</v>
      </c>
    </row>
    <row r="19" spans="1:15" ht="16.5" customHeight="1">
      <c r="A19" s="231"/>
      <c r="B19" s="229" t="s">
        <v>277</v>
      </c>
      <c r="C19" s="225"/>
      <c r="D19" s="225">
        <v>148200</v>
      </c>
      <c r="E19" s="225"/>
      <c r="F19" s="225">
        <f>D19+E19</f>
        <v>148200</v>
      </c>
      <c r="G19" s="225">
        <v>45000</v>
      </c>
      <c r="H19" s="225">
        <v>45000</v>
      </c>
      <c r="I19" s="225"/>
      <c r="J19" s="225">
        <v>148200</v>
      </c>
      <c r="K19" s="225"/>
      <c r="L19" s="225">
        <f>J19+K19</f>
        <v>148200</v>
      </c>
      <c r="M19" s="225"/>
      <c r="N19" s="225"/>
      <c r="O19" s="224"/>
    </row>
    <row r="20" spans="1:15" ht="19.5" customHeight="1">
      <c r="A20" s="224" t="s">
        <v>278</v>
      </c>
      <c r="B20" s="212" t="s">
        <v>279</v>
      </c>
      <c r="C20" s="212"/>
      <c r="D20" s="212"/>
      <c r="E20" s="212"/>
      <c r="F20" s="212"/>
      <c r="G20" s="212"/>
      <c r="H20" s="224" t="s">
        <v>272</v>
      </c>
      <c r="I20" s="212"/>
      <c r="J20" s="212"/>
      <c r="K20" s="212"/>
      <c r="L20" s="212"/>
      <c r="M20" s="212"/>
      <c r="N20" s="212"/>
      <c r="O20" s="224" t="s">
        <v>272</v>
      </c>
    </row>
    <row r="21" spans="1:15" ht="19.5" customHeight="1">
      <c r="A21" s="226"/>
      <c r="B21" s="227" t="s">
        <v>106</v>
      </c>
      <c r="C21" s="212"/>
      <c r="D21" s="212"/>
      <c r="E21" s="212"/>
      <c r="F21" s="212"/>
      <c r="G21" s="212"/>
      <c r="H21" s="224"/>
      <c r="I21" s="212"/>
      <c r="J21" s="212"/>
      <c r="K21" s="212"/>
      <c r="L21" s="212"/>
      <c r="M21" s="212"/>
      <c r="N21" s="212"/>
      <c r="O21" s="224"/>
    </row>
    <row r="22" spans="1:15" ht="19.5" customHeight="1">
      <c r="A22" s="228"/>
      <c r="B22" s="229" t="s">
        <v>221</v>
      </c>
      <c r="C22" s="212"/>
      <c r="D22" s="212"/>
      <c r="E22" s="212"/>
      <c r="F22" s="212"/>
      <c r="G22" s="212"/>
      <c r="H22" s="224" t="s">
        <v>272</v>
      </c>
      <c r="I22" s="212"/>
      <c r="J22" s="212"/>
      <c r="K22" s="212"/>
      <c r="L22" s="212"/>
      <c r="M22" s="212"/>
      <c r="N22" s="212"/>
      <c r="O22" s="224" t="s">
        <v>272</v>
      </c>
    </row>
    <row r="23" spans="1:15" ht="19.5" customHeight="1">
      <c r="A23" s="228"/>
      <c r="B23" s="229" t="s">
        <v>224</v>
      </c>
      <c r="C23" s="212"/>
      <c r="D23" s="212"/>
      <c r="E23" s="212"/>
      <c r="F23" s="212"/>
      <c r="G23" s="212"/>
      <c r="H23" s="224" t="s">
        <v>272</v>
      </c>
      <c r="I23" s="212"/>
      <c r="J23" s="212"/>
      <c r="K23" s="212"/>
      <c r="L23" s="212"/>
      <c r="M23" s="212"/>
      <c r="N23" s="212"/>
      <c r="O23" s="224" t="s">
        <v>272</v>
      </c>
    </row>
    <row r="24" spans="1:15" ht="19.5" customHeight="1">
      <c r="A24" s="224" t="s">
        <v>280</v>
      </c>
      <c r="B24" s="232" t="s">
        <v>281</v>
      </c>
      <c r="C24" s="225">
        <f>C26</f>
        <v>42622.93</v>
      </c>
      <c r="D24" s="225">
        <f>D26</f>
        <v>0</v>
      </c>
      <c r="E24" s="225"/>
      <c r="F24" s="225">
        <f>D24+E24</f>
        <v>0</v>
      </c>
      <c r="G24" s="224"/>
      <c r="H24" s="224" t="s">
        <v>272</v>
      </c>
      <c r="I24" s="224" t="s">
        <v>272</v>
      </c>
      <c r="J24" s="225">
        <f>J26</f>
        <v>42622.93</v>
      </c>
      <c r="K24" s="225"/>
      <c r="L24" s="225">
        <f>J24+K24</f>
        <v>42622.93</v>
      </c>
      <c r="M24" s="224" t="s">
        <v>272</v>
      </c>
      <c r="N24" s="225">
        <f>N26</f>
        <v>0</v>
      </c>
      <c r="O24" s="212"/>
    </row>
    <row r="25" spans="1:15" ht="19.5" customHeight="1">
      <c r="A25" s="233"/>
      <c r="B25" s="227" t="s">
        <v>106</v>
      </c>
      <c r="C25" s="212"/>
      <c r="D25" s="212"/>
      <c r="E25" s="212"/>
      <c r="F25" s="212"/>
      <c r="G25" s="224"/>
      <c r="H25" s="224"/>
      <c r="I25" s="224"/>
      <c r="J25" s="212"/>
      <c r="K25" s="212"/>
      <c r="L25" s="212"/>
      <c r="M25" s="224"/>
      <c r="N25" s="212"/>
      <c r="O25" s="212"/>
    </row>
    <row r="26" spans="1:15" ht="19.5" customHeight="1">
      <c r="A26" s="234"/>
      <c r="B26" s="229" t="s">
        <v>282</v>
      </c>
      <c r="C26" s="225">
        <v>42622.93</v>
      </c>
      <c r="D26" s="235">
        <v>0</v>
      </c>
      <c r="E26" s="235"/>
      <c r="F26" s="225">
        <f>D26+E26</f>
        <v>0</v>
      </c>
      <c r="G26" s="224"/>
      <c r="H26" s="224" t="s">
        <v>272</v>
      </c>
      <c r="I26" s="224" t="s">
        <v>272</v>
      </c>
      <c r="J26" s="225">
        <v>42622.93</v>
      </c>
      <c r="K26" s="225"/>
      <c r="L26" s="225">
        <f>J26+K26</f>
        <v>42622.93</v>
      </c>
      <c r="M26" s="224" t="s">
        <v>272</v>
      </c>
      <c r="N26" s="235">
        <v>0</v>
      </c>
      <c r="O26" s="212"/>
    </row>
    <row r="27" spans="1:15" ht="19.5" customHeight="1">
      <c r="A27" s="234"/>
      <c r="B27" s="229" t="s">
        <v>224</v>
      </c>
      <c r="C27" s="212"/>
      <c r="D27" s="212"/>
      <c r="E27" s="212"/>
      <c r="F27" s="212"/>
      <c r="G27" s="224"/>
      <c r="H27" s="224" t="s">
        <v>272</v>
      </c>
      <c r="I27" s="224" t="s">
        <v>272</v>
      </c>
      <c r="J27" s="212"/>
      <c r="K27" s="212"/>
      <c r="L27" s="212"/>
      <c r="M27" s="224" t="s">
        <v>272</v>
      </c>
      <c r="N27" s="212"/>
      <c r="O27" s="212"/>
    </row>
    <row r="28" spans="1:15" s="31" customFormat="1" ht="19.5" customHeight="1">
      <c r="A28" s="332" t="s">
        <v>15</v>
      </c>
      <c r="B28" s="332"/>
      <c r="C28" s="236">
        <f>C13+C24</f>
        <v>47622.93</v>
      </c>
      <c r="D28" s="236">
        <f>D13+D24</f>
        <v>1772200</v>
      </c>
      <c r="E28" s="236">
        <f>E13+E24</f>
        <v>87900</v>
      </c>
      <c r="F28" s="236">
        <f>F13+F24</f>
        <v>1860100</v>
      </c>
      <c r="G28" s="236">
        <v>45000</v>
      </c>
      <c r="H28" s="236">
        <v>45000</v>
      </c>
      <c r="I28" s="237"/>
      <c r="J28" s="236">
        <f>J13+J24</f>
        <v>1814822.93</v>
      </c>
      <c r="K28" s="236">
        <f>K13+K24</f>
        <v>87900</v>
      </c>
      <c r="L28" s="236">
        <f>L13+L24</f>
        <v>1902722.93</v>
      </c>
      <c r="M28" s="236"/>
      <c r="N28" s="236">
        <v>5000</v>
      </c>
      <c r="O28" s="237"/>
    </row>
    <row r="29" ht="4.5" customHeight="1"/>
    <row r="30" ht="12.75" customHeight="1">
      <c r="A30" s="196" t="s">
        <v>283</v>
      </c>
    </row>
    <row r="31" ht="14.25">
      <c r="A31" s="196" t="s">
        <v>284</v>
      </c>
    </row>
    <row r="32" ht="12.75">
      <c r="A32" s="196" t="s">
        <v>285</v>
      </c>
    </row>
    <row r="33" ht="12.75">
      <c r="A33" s="196" t="s">
        <v>286</v>
      </c>
    </row>
  </sheetData>
  <mergeCells count="20">
    <mergeCell ref="A5:N5"/>
    <mergeCell ref="A6:N6"/>
    <mergeCell ref="A8:A11"/>
    <mergeCell ref="B8:B11"/>
    <mergeCell ref="C8:C11"/>
    <mergeCell ref="D8:I8"/>
    <mergeCell ref="J8:M8"/>
    <mergeCell ref="N8:N11"/>
    <mergeCell ref="O8:O11"/>
    <mergeCell ref="D9:D11"/>
    <mergeCell ref="G9:I9"/>
    <mergeCell ref="J9:J11"/>
    <mergeCell ref="M9:M11"/>
    <mergeCell ref="G10:G11"/>
    <mergeCell ref="H10:I10"/>
    <mergeCell ref="L9:L11"/>
    <mergeCell ref="A28:B28"/>
    <mergeCell ref="E9:E11"/>
    <mergeCell ref="F9:F11"/>
    <mergeCell ref="K9:K11"/>
  </mergeCells>
  <printOptions/>
  <pageMargins left="0.3937007874015748" right="0" top="0.984251968503937" bottom="0.5905511811023623" header="0.5118110236220472" footer="0.5118110236220472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2" sqref="E2"/>
    </sheetView>
  </sheetViews>
  <sheetFormatPr defaultColWidth="9.00390625" defaultRowHeight="12.75"/>
  <cols>
    <col min="1" max="1" width="4.00390625" style="44" customWidth="1"/>
    <col min="2" max="2" width="8.125" style="44" customWidth="1"/>
    <col min="3" max="3" width="9.875" style="44" customWidth="1"/>
    <col min="4" max="4" width="7.625" style="44" customWidth="1"/>
    <col min="5" max="5" width="38.75390625" style="44" customWidth="1"/>
    <col min="6" max="6" width="20.00390625" style="44" customWidth="1"/>
    <col min="7" max="7" width="13.625" style="44" customWidth="1"/>
    <col min="8" max="8" width="20.00390625" style="44" customWidth="1"/>
    <col min="9" max="9" width="8.875" style="44" customWidth="1"/>
    <col min="10" max="10" width="5.625" style="44" customWidth="1"/>
    <col min="11" max="16384" width="9.125" style="44" customWidth="1"/>
  </cols>
  <sheetData>
    <row r="1" ht="12.75">
      <c r="G1" t="s">
        <v>296</v>
      </c>
    </row>
    <row r="2" ht="12.75">
      <c r="G2" t="s">
        <v>328</v>
      </c>
    </row>
    <row r="3" ht="12.75">
      <c r="G3" t="s">
        <v>184</v>
      </c>
    </row>
    <row r="4" ht="12.75">
      <c r="H4"/>
    </row>
    <row r="5" spans="1:6" ht="19.5" customHeight="1">
      <c r="A5" s="277" t="s">
        <v>326</v>
      </c>
      <c r="B5" s="277"/>
      <c r="C5" s="277"/>
      <c r="D5" s="277"/>
      <c r="E5" s="277"/>
      <c r="F5" s="277"/>
    </row>
    <row r="6" spans="2:6" ht="19.5" customHeight="1">
      <c r="B6" s="266"/>
      <c r="E6" s="114"/>
      <c r="F6" s="114"/>
    </row>
    <row r="7" ht="19.5" customHeight="1">
      <c r="H7" s="197" t="s">
        <v>167</v>
      </c>
    </row>
    <row r="8" spans="1:8" ht="36" customHeight="1">
      <c r="A8" s="171" t="s">
        <v>216</v>
      </c>
      <c r="B8" s="171" t="s">
        <v>3</v>
      </c>
      <c r="C8" s="171" t="s">
        <v>102</v>
      </c>
      <c r="D8" s="198" t="s">
        <v>4</v>
      </c>
      <c r="E8" s="171" t="s">
        <v>288</v>
      </c>
      <c r="F8" s="171" t="s">
        <v>289</v>
      </c>
      <c r="G8" s="172" t="s">
        <v>290</v>
      </c>
      <c r="H8" s="173" t="s">
        <v>291</v>
      </c>
    </row>
    <row r="9" spans="1:8" ht="11.25" customHeight="1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8">
        <v>7</v>
      </c>
      <c r="H9" s="8">
        <v>8</v>
      </c>
    </row>
    <row r="10" spans="1:8" ht="30" customHeight="1">
      <c r="A10" s="39" t="s">
        <v>221</v>
      </c>
      <c r="B10" s="39">
        <v>921</v>
      </c>
      <c r="C10" s="39">
        <v>92109</v>
      </c>
      <c r="D10" s="199">
        <v>2480</v>
      </c>
      <c r="E10" s="40" t="s">
        <v>292</v>
      </c>
      <c r="F10" s="183">
        <v>362300</v>
      </c>
      <c r="G10" s="103">
        <v>10000</v>
      </c>
      <c r="H10" s="103">
        <f>F10+G10</f>
        <v>372300</v>
      </c>
    </row>
    <row r="11" spans="1:8" ht="30" customHeight="1">
      <c r="A11" s="39" t="s">
        <v>224</v>
      </c>
      <c r="B11" s="39">
        <v>921</v>
      </c>
      <c r="C11" s="39">
        <v>92116</v>
      </c>
      <c r="D11" s="199">
        <v>2480</v>
      </c>
      <c r="E11" s="40" t="s">
        <v>293</v>
      </c>
      <c r="F11" s="183">
        <v>137300</v>
      </c>
      <c r="G11" s="13"/>
      <c r="H11" s="103">
        <f>F11+G11</f>
        <v>137300</v>
      </c>
    </row>
    <row r="12" spans="1:8" ht="30" customHeight="1">
      <c r="A12" s="39" t="s">
        <v>226</v>
      </c>
      <c r="B12" s="39">
        <v>926</v>
      </c>
      <c r="C12" s="39">
        <v>92601</v>
      </c>
      <c r="D12" s="199">
        <v>2480</v>
      </c>
      <c r="E12" s="40" t="s">
        <v>294</v>
      </c>
      <c r="F12" s="183">
        <v>119500</v>
      </c>
      <c r="G12" s="13"/>
      <c r="H12" s="103">
        <f>F12+G12</f>
        <v>119500</v>
      </c>
    </row>
    <row r="13" spans="1:8" ht="30" customHeight="1">
      <c r="A13" s="346" t="s">
        <v>15</v>
      </c>
      <c r="B13" s="347"/>
      <c r="C13" s="347"/>
      <c r="D13" s="347"/>
      <c r="E13" s="348"/>
      <c r="F13" s="200">
        <f>SUM(F10:F12)</f>
        <v>619100</v>
      </c>
      <c r="G13" s="13"/>
      <c r="H13" s="200">
        <f>SUM(H10:H12)</f>
        <v>629100</v>
      </c>
    </row>
    <row r="15" ht="12.75">
      <c r="A15" s="196"/>
    </row>
    <row r="16" ht="12.75">
      <c r="A16" s="46"/>
    </row>
    <row r="18" ht="12.75">
      <c r="A18" s="46"/>
    </row>
  </sheetData>
  <mergeCells count="1">
    <mergeCell ref="A13:E13"/>
  </mergeCells>
  <printOptions/>
  <pageMargins left="0.7874015748031497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E2" sqref="E2"/>
    </sheetView>
  </sheetViews>
  <sheetFormatPr defaultColWidth="9.00390625" defaultRowHeight="12.75"/>
  <cols>
    <col min="1" max="1" width="3.00390625" style="44" customWidth="1"/>
    <col min="2" max="2" width="5.25390625" style="44" bestFit="1" customWidth="1"/>
    <col min="3" max="3" width="40.625" style="44" customWidth="1"/>
    <col min="4" max="4" width="15.00390625" style="44" customWidth="1"/>
    <col min="5" max="5" width="12.875" style="44" customWidth="1"/>
    <col min="6" max="6" width="15.00390625" style="44" customWidth="1"/>
    <col min="7" max="7" width="0.875" style="44" customWidth="1"/>
    <col min="8" max="16384" width="9.125" style="44" customWidth="1"/>
  </cols>
  <sheetData>
    <row r="1" ht="12.75">
      <c r="D1" t="s">
        <v>312</v>
      </c>
    </row>
    <row r="2" ht="12.75">
      <c r="D2" t="s">
        <v>328</v>
      </c>
    </row>
    <row r="3" ht="12.75">
      <c r="D3" t="s">
        <v>184</v>
      </c>
    </row>
    <row r="4" ht="12.75">
      <c r="D4"/>
    </row>
    <row r="6" spans="3:12" ht="19.5" customHeight="1">
      <c r="C6" s="289" t="s">
        <v>303</v>
      </c>
      <c r="D6" s="289"/>
      <c r="E6" s="289"/>
      <c r="F6" s="289"/>
      <c r="G6" s="114"/>
      <c r="H6" s="114"/>
      <c r="I6" s="114"/>
      <c r="J6" s="114"/>
      <c r="K6" s="114"/>
      <c r="L6" s="114"/>
    </row>
    <row r="7" spans="3:12" ht="19.5" customHeight="1">
      <c r="C7" s="289" t="s">
        <v>308</v>
      </c>
      <c r="D7" s="289"/>
      <c r="E7" s="289"/>
      <c r="F7" s="289"/>
      <c r="G7" s="114"/>
      <c r="H7" s="114"/>
      <c r="I7" s="114"/>
      <c r="J7" s="114"/>
      <c r="K7" s="114"/>
      <c r="L7" s="114"/>
    </row>
    <row r="9" ht="13.5" thickBot="1">
      <c r="D9" s="91" t="s">
        <v>167</v>
      </c>
    </row>
    <row r="10" spans="2:11" ht="25.5">
      <c r="B10" s="238" t="s">
        <v>216</v>
      </c>
      <c r="C10" s="247" t="s">
        <v>259</v>
      </c>
      <c r="D10" s="247" t="s">
        <v>309</v>
      </c>
      <c r="E10" s="247" t="s">
        <v>7</v>
      </c>
      <c r="F10" s="248" t="s">
        <v>311</v>
      </c>
      <c r="G10" s="239"/>
      <c r="H10" s="239"/>
      <c r="I10" s="239"/>
      <c r="J10" s="240"/>
      <c r="K10" s="240"/>
    </row>
    <row r="11" spans="2:11" ht="19.5" customHeight="1">
      <c r="B11" s="249" t="s">
        <v>270</v>
      </c>
      <c r="C11" s="241" t="s">
        <v>304</v>
      </c>
      <c r="D11" s="242">
        <v>5000</v>
      </c>
      <c r="E11" s="42"/>
      <c r="F11" s="256">
        <f>D11+E11</f>
        <v>5000</v>
      </c>
      <c r="G11" s="239"/>
      <c r="H11" s="239"/>
      <c r="I11" s="239"/>
      <c r="J11" s="240"/>
      <c r="K11" s="240"/>
    </row>
    <row r="12" spans="2:11" ht="19.5" customHeight="1">
      <c r="B12" s="249" t="s">
        <v>278</v>
      </c>
      <c r="C12" s="241" t="s">
        <v>305</v>
      </c>
      <c r="D12" s="242">
        <f>D13+D14</f>
        <v>25000</v>
      </c>
      <c r="E12" s="242">
        <f>E13+E14</f>
        <v>15000</v>
      </c>
      <c r="F12" s="259">
        <f>F13+F14</f>
        <v>40000</v>
      </c>
      <c r="G12" s="239"/>
      <c r="H12" s="239"/>
      <c r="I12" s="239"/>
      <c r="J12" s="240"/>
      <c r="K12" s="240"/>
    </row>
    <row r="13" spans="2:11" ht="38.25">
      <c r="B13" s="250" t="s">
        <v>221</v>
      </c>
      <c r="C13" s="243" t="s">
        <v>310</v>
      </c>
      <c r="D13" s="244">
        <v>25000</v>
      </c>
      <c r="E13" s="42">
        <v>15000</v>
      </c>
      <c r="F13" s="258">
        <f>D13+E13</f>
        <v>40000</v>
      </c>
      <c r="G13" s="239"/>
      <c r="H13" s="239"/>
      <c r="I13" s="239"/>
      <c r="J13" s="240"/>
      <c r="K13" s="240"/>
    </row>
    <row r="14" spans="2:11" ht="18" customHeight="1">
      <c r="B14" s="250" t="s">
        <v>224</v>
      </c>
      <c r="C14" s="245"/>
      <c r="D14" s="244"/>
      <c r="E14" s="42"/>
      <c r="F14" s="255"/>
      <c r="G14" s="239"/>
      <c r="H14" s="239"/>
      <c r="I14" s="239"/>
      <c r="J14" s="240"/>
      <c r="K14" s="240"/>
    </row>
    <row r="15" spans="2:11" ht="18" customHeight="1">
      <c r="B15" s="250" t="s">
        <v>226</v>
      </c>
      <c r="C15" s="246"/>
      <c r="D15" s="244"/>
      <c r="E15" s="42"/>
      <c r="F15" s="255"/>
      <c r="G15" s="239"/>
      <c r="H15" s="239"/>
      <c r="I15" s="239"/>
      <c r="J15" s="240"/>
      <c r="K15" s="240"/>
    </row>
    <row r="16" spans="2:11" ht="19.5" customHeight="1">
      <c r="B16" s="249" t="s">
        <v>280</v>
      </c>
      <c r="C16" s="241" t="s">
        <v>262</v>
      </c>
      <c r="D16" s="242">
        <f>D17+D21</f>
        <v>25000</v>
      </c>
      <c r="E16" s="242">
        <f>E17+E21</f>
        <v>15000</v>
      </c>
      <c r="F16" s="259">
        <f>F17+F21</f>
        <v>40000</v>
      </c>
      <c r="G16" s="239"/>
      <c r="H16" s="239"/>
      <c r="I16" s="239"/>
      <c r="J16" s="240"/>
      <c r="K16" s="240"/>
    </row>
    <row r="17" spans="2:11" ht="18" customHeight="1">
      <c r="B17" s="250" t="s">
        <v>221</v>
      </c>
      <c r="C17" s="246" t="s">
        <v>107</v>
      </c>
      <c r="D17" s="244">
        <v>25000</v>
      </c>
      <c r="E17" s="42">
        <v>15000</v>
      </c>
      <c r="F17" s="258">
        <f>D17+E17</f>
        <v>40000</v>
      </c>
      <c r="G17" s="239"/>
      <c r="H17" s="239"/>
      <c r="I17" s="239"/>
      <c r="J17" s="240"/>
      <c r="K17" s="240"/>
    </row>
    <row r="18" spans="2:11" ht="18" customHeight="1">
      <c r="B18" s="250"/>
      <c r="C18" s="245"/>
      <c r="D18" s="244"/>
      <c r="E18" s="42"/>
      <c r="F18" s="255"/>
      <c r="G18" s="239"/>
      <c r="H18" s="239"/>
      <c r="I18" s="239"/>
      <c r="J18" s="240"/>
      <c r="K18" s="240"/>
    </row>
    <row r="19" spans="2:11" ht="18" customHeight="1">
      <c r="B19" s="250"/>
      <c r="C19" s="245"/>
      <c r="D19" s="244"/>
      <c r="E19" s="42"/>
      <c r="F19" s="255"/>
      <c r="G19" s="239"/>
      <c r="H19" s="239"/>
      <c r="I19" s="239"/>
      <c r="J19" s="240"/>
      <c r="K19" s="240"/>
    </row>
    <row r="20" spans="2:11" ht="18" customHeight="1">
      <c r="B20" s="250"/>
      <c r="C20" s="245"/>
      <c r="D20" s="244"/>
      <c r="E20" s="42"/>
      <c r="F20" s="255"/>
      <c r="G20" s="239"/>
      <c r="H20" s="239"/>
      <c r="I20" s="239"/>
      <c r="J20" s="240"/>
      <c r="K20" s="240"/>
    </row>
    <row r="21" spans="2:11" ht="18" customHeight="1">
      <c r="B21" s="250" t="s">
        <v>224</v>
      </c>
      <c r="C21" s="246" t="s">
        <v>110</v>
      </c>
      <c r="D21" s="244"/>
      <c r="E21" s="42"/>
      <c r="F21" s="255"/>
      <c r="G21" s="239"/>
      <c r="H21" s="239"/>
      <c r="I21" s="239"/>
      <c r="J21" s="240"/>
      <c r="K21" s="240"/>
    </row>
    <row r="22" spans="2:11" ht="18" customHeight="1">
      <c r="B22" s="250"/>
      <c r="C22" s="245"/>
      <c r="D22" s="244"/>
      <c r="E22" s="42"/>
      <c r="F22" s="255"/>
      <c r="G22" s="239"/>
      <c r="H22" s="239"/>
      <c r="I22" s="239"/>
      <c r="J22" s="240"/>
      <c r="K22" s="240"/>
    </row>
    <row r="23" spans="2:11" ht="18" customHeight="1">
      <c r="B23" s="250"/>
      <c r="C23" s="245"/>
      <c r="D23" s="244"/>
      <c r="E23" s="42"/>
      <c r="F23" s="255"/>
      <c r="G23" s="239"/>
      <c r="H23" s="239"/>
      <c r="I23" s="239"/>
      <c r="J23" s="240"/>
      <c r="K23" s="240"/>
    </row>
    <row r="24" spans="2:11" ht="19.5" customHeight="1" thickBot="1">
      <c r="B24" s="251" t="s">
        <v>306</v>
      </c>
      <c r="C24" s="252" t="s">
        <v>307</v>
      </c>
      <c r="D24" s="253">
        <v>5000</v>
      </c>
      <c r="E24" s="257"/>
      <c r="F24" s="260">
        <f>D24+E24</f>
        <v>5000</v>
      </c>
      <c r="G24" s="239"/>
      <c r="H24" s="239"/>
      <c r="I24" s="239"/>
      <c r="J24" s="240"/>
      <c r="K24" s="240"/>
    </row>
    <row r="25" spans="2:11" ht="15">
      <c r="B25" s="239"/>
      <c r="C25" s="239"/>
      <c r="D25" s="239"/>
      <c r="E25" s="239"/>
      <c r="F25" s="239"/>
      <c r="G25" s="239"/>
      <c r="H25" s="239"/>
      <c r="I25" s="239"/>
      <c r="J25" s="240"/>
      <c r="K25" s="240"/>
    </row>
    <row r="26" spans="2:11" ht="15">
      <c r="B26" s="239"/>
      <c r="C26" s="239"/>
      <c r="D26" s="239"/>
      <c r="E26" s="239"/>
      <c r="F26" s="239"/>
      <c r="G26" s="239"/>
      <c r="H26" s="239"/>
      <c r="I26" s="239"/>
      <c r="J26" s="240"/>
      <c r="K26" s="240"/>
    </row>
    <row r="27" spans="2:11" ht="15">
      <c r="B27" s="239"/>
      <c r="C27" s="239"/>
      <c r="D27" s="239"/>
      <c r="E27" s="239"/>
      <c r="F27" s="239"/>
      <c r="G27" s="239"/>
      <c r="H27" s="239"/>
      <c r="I27" s="239"/>
      <c r="J27" s="240"/>
      <c r="K27" s="240"/>
    </row>
    <row r="28" spans="2:11" ht="15">
      <c r="B28" s="239"/>
      <c r="C28" s="239"/>
      <c r="D28" s="239"/>
      <c r="E28" s="239"/>
      <c r="F28" s="239"/>
      <c r="G28" s="239"/>
      <c r="H28" s="239"/>
      <c r="I28" s="239"/>
      <c r="J28" s="240"/>
      <c r="K28" s="240"/>
    </row>
    <row r="29" spans="2:11" ht="15">
      <c r="B29" s="239"/>
      <c r="C29" s="239"/>
      <c r="D29" s="239"/>
      <c r="E29" s="239"/>
      <c r="F29" s="239"/>
      <c r="G29" s="239"/>
      <c r="H29" s="239"/>
      <c r="I29" s="239"/>
      <c r="J29" s="240"/>
      <c r="K29" s="240"/>
    </row>
    <row r="30" spans="2:11" ht="15">
      <c r="B30" s="239"/>
      <c r="C30" s="239"/>
      <c r="D30" s="239"/>
      <c r="E30" s="239"/>
      <c r="F30" s="239"/>
      <c r="G30" s="239"/>
      <c r="H30" s="239"/>
      <c r="I30" s="239"/>
      <c r="J30" s="240"/>
      <c r="K30" s="240"/>
    </row>
    <row r="31" spans="2:11" ht="15"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2:11" ht="15"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2:11" ht="15"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2:11" ht="15"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</sheetData>
  <mergeCells count="2">
    <mergeCell ref="C7:F7"/>
    <mergeCell ref="C6:F6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2007-11-19T10:44:50Z</cp:lastPrinted>
  <dcterms:created xsi:type="dcterms:W3CDTF">2007-10-16T17:39:17Z</dcterms:created>
  <dcterms:modified xsi:type="dcterms:W3CDTF">2007-11-19T10:56:26Z</dcterms:modified>
  <cp:category/>
  <cp:version/>
  <cp:contentType/>
  <cp:contentStatus/>
</cp:coreProperties>
</file>