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2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<sst xmlns="http://schemas.openxmlformats.org/spreadsheetml/2006/main" count="344" uniqueCount="215">
  <si>
    <t>Załącznik Nr 1 do</t>
  </si>
  <si>
    <t xml:space="preserve">                                 Projekt - </t>
  </si>
  <si>
    <t>w  złotych</t>
  </si>
  <si>
    <t>Dział</t>
  </si>
  <si>
    <t>Rozdział*</t>
  </si>
  <si>
    <t>§</t>
  </si>
  <si>
    <t>Źródło dochodów</t>
  </si>
  <si>
    <t>Plan
2007 r.</t>
  </si>
  <si>
    <t>Zmiany</t>
  </si>
  <si>
    <t>Plan</t>
  </si>
  <si>
    <t>po zmianach</t>
  </si>
  <si>
    <t>010</t>
  </si>
  <si>
    <t>01095</t>
  </si>
  <si>
    <t>Dotacje cel. z budżetu państwa na zad.zlec.-zwrot podatku akcyzow.</t>
  </si>
  <si>
    <t>Razem</t>
  </si>
  <si>
    <t>Pozostała działalność</t>
  </si>
  <si>
    <t>Ogółem</t>
  </si>
  <si>
    <t>ROLNICTWO I ŁOWIECTWO</t>
  </si>
  <si>
    <t>020</t>
  </si>
  <si>
    <r>
      <t>.</t>
    </r>
    <r>
      <rPr>
        <sz val="10"/>
        <rFont val="Arial CE"/>
        <family val="0"/>
      </rPr>
      <t>02001</t>
    </r>
  </si>
  <si>
    <t>Dzierżawa za obwody łowieckie</t>
  </si>
  <si>
    <r>
      <t>.</t>
    </r>
    <r>
      <rPr>
        <b/>
        <sz val="10"/>
        <rFont val="Arial CE"/>
        <family val="0"/>
      </rPr>
      <t>02001</t>
    </r>
  </si>
  <si>
    <t>Gospodarka Leśna</t>
  </si>
  <si>
    <t>LEŚNICTWO</t>
  </si>
  <si>
    <t>Dzierżawa gruntków i obiektów mienia komunalnego</t>
  </si>
  <si>
    <t>Sprzedaż nieruchomości oraz sprzedaż budynków mienia</t>
  </si>
  <si>
    <t>Prawo wieczystego użytkowania nieruchomości</t>
  </si>
  <si>
    <t>Gospodarka gruntami i nieruchomościami</t>
  </si>
  <si>
    <t>GOSPODARKA MIESZKANIOWA</t>
  </si>
  <si>
    <t>Dotacje cel. z budżetu państwa na zad.zlec.-wynagr.admin.publ.</t>
  </si>
  <si>
    <t>5% wpływów uzyskiwanych z budżetu państwa (dowody osobiste)</t>
  </si>
  <si>
    <t>Urzędy Wojewódzkie</t>
  </si>
  <si>
    <t>Opłaty lokalne pobierane przez Urząd Gminy</t>
  </si>
  <si>
    <t>Kara pieniężna D.Kurek Duszniki</t>
  </si>
  <si>
    <t>Odsetki od środków zgromadzonych na rachunkach bankowych</t>
  </si>
  <si>
    <t>Urzędy Gmin</t>
  </si>
  <si>
    <t>ADMINISTRACJA PUBLICZNA</t>
  </si>
  <si>
    <t>Dotacje celowe z budżetu państwa z.z.- rejestry wyborców</t>
  </si>
  <si>
    <t>Urzędy naczelnych organów władzy państwowej, kontroli i ochr.pr.</t>
  </si>
  <si>
    <t>URZĘDY NACZELN.ORGANÓW WŁADZY PAŃSTW, KONTROLI I OCHR.PR.</t>
  </si>
  <si>
    <t>Dotacje celowe z budżetu państwa z.z.-obrony cywilna</t>
  </si>
  <si>
    <t>Obrona cywilna</t>
  </si>
  <si>
    <t>BEZPIECZEŃSTWO PUBLICZNE I OCHRONA PRZECIWPOŻAROWA</t>
  </si>
  <si>
    <t>Podatek od nieruchomości os.prawne i inne jednostki org.</t>
  </si>
  <si>
    <t>Podatek rolny - os.prawne</t>
  </si>
  <si>
    <t>Podatek leśny - os.prawne</t>
  </si>
  <si>
    <t>Podatek od środków transportowych - os.prawne</t>
  </si>
  <si>
    <t>Wpływy z podatku rolnego,leśnego,od czynności cywilnoprawncych os.praw.</t>
  </si>
  <si>
    <t>Podatek od nieruchomości os.fizyczne</t>
  </si>
  <si>
    <t>Podatek rolny - os. fizyczne</t>
  </si>
  <si>
    <t>Podatek leśny - os. fizyczne</t>
  </si>
  <si>
    <t>Podatek od środków transportowych - os. fizyczne</t>
  </si>
  <si>
    <t>Podatek od działalności gospodarczej os. fizycznych - k.p.</t>
  </si>
  <si>
    <t>Podatek od spadków i darowizn</t>
  </si>
  <si>
    <t>Wpływy od czynności cywilnoprawnych</t>
  </si>
  <si>
    <t>Wpływy z podatku rolnego,leśnego,czynności cywilnoprawn.os.fizycznych</t>
  </si>
  <si>
    <t>Opłata eksploatacyjna - wydobycie kopalin</t>
  </si>
  <si>
    <t>Opłaty za wydawane zezwolenia na sprzedaż napojów alkoholowych</t>
  </si>
  <si>
    <t>Renta planistyczna</t>
  </si>
  <si>
    <t>Opłata adiacencka</t>
  </si>
  <si>
    <t>Dokonanie wpisu (zmiany) do ewidencji działalności gospodarczej</t>
  </si>
  <si>
    <t>Wpływy z innych opł.stanowiących dochody jedn.samorządu terytor.</t>
  </si>
  <si>
    <t>Podatek dochodowy od os. fizycznych</t>
  </si>
  <si>
    <t>Podatek dochodowy od os.prawnych</t>
  </si>
  <si>
    <t>Udziały gmin w podatkach stanowiących dochód budżetu państwa</t>
  </si>
  <si>
    <t>DOCHODY OD OS.PR.,OD OS.FIZ.I INNYCH JEDN.NIEPOSIAD.OS.PRAWN.</t>
  </si>
  <si>
    <t>Subwencje ogólne z budżetu państwa - oświata</t>
  </si>
  <si>
    <t>Część oświatowa subwencji ogólnej dla jst</t>
  </si>
  <si>
    <t xml:space="preserve">Subwencje ogólne z budżetu państwa </t>
  </si>
  <si>
    <t>Część wyrównawcza subwencji ogólnej dla gmin</t>
  </si>
  <si>
    <t>RÓŻNE ROZLICZENIA</t>
  </si>
  <si>
    <t>Dochody z najmu i dzierżawy składników majątkowych gminy Duszniki</t>
  </si>
  <si>
    <t>Szkoły podstawowe</t>
  </si>
  <si>
    <t>Otrzymane darowizny w postaci pienieżnej</t>
  </si>
  <si>
    <t>Przedszkola</t>
  </si>
  <si>
    <t>OŚWIATA I WYCHOWANIE</t>
  </si>
  <si>
    <t>Dotacje celowe z budzetu państwa z.z.</t>
  </si>
  <si>
    <t>Świadczenia rodzinne, zaliczka alimentacyjna,składki ubezp.emerytalm.</t>
  </si>
  <si>
    <t>Dotacje celowe z budżetu państwa z.z.</t>
  </si>
  <si>
    <t>Składki na ubezpieczenie zdrowotne za os.pobierające świadczenia</t>
  </si>
  <si>
    <t>Dotacje celowe z budżetu państwa na z.z.</t>
  </si>
  <si>
    <t>Zasiłki i pomoc w naturze oraz skł.na ubezpiecz.emeryt.rentowe</t>
  </si>
  <si>
    <t>Ośrodki pomocy społecznej</t>
  </si>
  <si>
    <t>POMOC SPOŁECZNA</t>
  </si>
  <si>
    <t>Pomoc materialna dla uczniów</t>
  </si>
  <si>
    <t>EDUKACYJNA OPIEKA WYCHOWAWCZA</t>
  </si>
  <si>
    <t>Wpływy z opłaty produktowej</t>
  </si>
  <si>
    <t>GOSPODARKA KOMUNALNA I OCHRONA ŚRODOWISKA</t>
  </si>
  <si>
    <t xml:space="preserve">                                                      DOCHODY OGÓŁEM</t>
  </si>
  <si>
    <t>Załącznik Nr 2 do</t>
  </si>
  <si>
    <t>Rozdział</t>
  </si>
  <si>
    <t>Nazwa</t>
  </si>
  <si>
    <t xml:space="preserve">Plan
na 2007r.
</t>
  </si>
  <si>
    <t>Plan
na 2007r.   po zmianach</t>
  </si>
  <si>
    <t>z tego:</t>
  </si>
  <si>
    <t>Wydatki bieżące</t>
  </si>
  <si>
    <t>Wydatki bieżące po zmianach</t>
  </si>
  <si>
    <t>w tym:</t>
  </si>
  <si>
    <t>Wydatki majątkowe</t>
  </si>
  <si>
    <t>Zmiana</t>
  </si>
  <si>
    <t>Wydatki majątkowe po zmianie</t>
  </si>
  <si>
    <t>Wynagro-
dzenia</t>
  </si>
  <si>
    <t>Wynagro-
dzenia po zmianach</t>
  </si>
  <si>
    <t>Pochodne od 
wynagro-dzeń</t>
  </si>
  <si>
    <t>Pochodne od 
wynagro-dzeń po zmianach</t>
  </si>
  <si>
    <t>Dotacje</t>
  </si>
  <si>
    <t>Wydatki na obsługę długu</t>
  </si>
  <si>
    <t>Wydatki
z tytułu poręczeń
i gwarancji</t>
  </si>
  <si>
    <t>.010</t>
  </si>
  <si>
    <t>01008</t>
  </si>
  <si>
    <t>Melioracje wodne</t>
  </si>
  <si>
    <t>01009</t>
  </si>
  <si>
    <t>Spółki wodne</t>
  </si>
  <si>
    <t>01010</t>
  </si>
  <si>
    <t>Infrastruktura wodociągowa i sanit. wsi</t>
  </si>
  <si>
    <t>01030</t>
  </si>
  <si>
    <t>Izby rolnicze</t>
  </si>
  <si>
    <t>.020</t>
  </si>
  <si>
    <t>.02001</t>
  </si>
  <si>
    <t>Gospodarka leśna</t>
  </si>
  <si>
    <t>Dostarczanie wody</t>
  </si>
  <si>
    <t>WYTWARZANIE I ZAOP.W EN.EL.WODĘ I GAZ</t>
  </si>
  <si>
    <t>Lokalny transport zbiorowy</t>
  </si>
  <si>
    <t>Drogi publiczne wojewódzkie</t>
  </si>
  <si>
    <t>Drogi publiczne powiatowe</t>
  </si>
  <si>
    <t>Drogi publiczne gminne</t>
  </si>
  <si>
    <t>TRANSPORT I ŁĄCZNOŚĆ</t>
  </si>
  <si>
    <t>Gospodarka gurntami i nieruchomośc.</t>
  </si>
  <si>
    <t>Plany zagospodarowania przestrzen.</t>
  </si>
  <si>
    <t>DZIAŁALNOŚĆ USŁUGOWA</t>
  </si>
  <si>
    <t>Rady Gmin</t>
  </si>
  <si>
    <t>Promocja jednostek samorządu teryt.</t>
  </si>
  <si>
    <t>Urzędy naczeln.organ.władzy państ.kontr.i ochrony prawa</t>
  </si>
  <si>
    <t>URZĘDY NACZ.ORG.WŁADZY PAŃ.KONTR.I OCHR.PRAWA</t>
  </si>
  <si>
    <t>Ochotnicze straże pożarne</t>
  </si>
  <si>
    <t>BEZPIECZEŃSTWO PUBL.I OCHR.P.P.</t>
  </si>
  <si>
    <t>Obsługa papierów wartoś.kr.i poz.j.s.t.</t>
  </si>
  <si>
    <t>OBSŁUGA PAPIE.WART.KR.I POZ.JST</t>
  </si>
  <si>
    <t>Rezerwy ogólne i celowe</t>
  </si>
  <si>
    <t>Gimnazja</t>
  </si>
  <si>
    <t>Dowożenie uczniów do szkół</t>
  </si>
  <si>
    <t>Zespoły obsługi ekon.-admin.szkół</t>
  </si>
  <si>
    <t>Oddziały przedszkolne w szkołach podst.</t>
  </si>
  <si>
    <t>Dokształcanie i doskonalenie nauczycieli</t>
  </si>
  <si>
    <t>Przeciwdziałanie alkoholizmowi</t>
  </si>
  <si>
    <t>OCHRONA ZDROWIA</t>
  </si>
  <si>
    <t>Świadczenia rodzinne, zalicz.aliment.</t>
  </si>
  <si>
    <t>Składki na ubezpiecz.zdrowotne</t>
  </si>
  <si>
    <t>Zasiłki i pomoc w naturze</t>
  </si>
  <si>
    <t>Dodatki mieszkaniowe</t>
  </si>
  <si>
    <t>Usługi opiekuńcze</t>
  </si>
  <si>
    <t>POZOST.ZAD.W ZAKR.POLITYKI SPOŁ.</t>
  </si>
  <si>
    <t>Świetlice szkolne</t>
  </si>
  <si>
    <t>EDUKACYJNA OPIEKA WYCHOWAW.</t>
  </si>
  <si>
    <t>Oczyszczanie miast i wsi</t>
  </si>
  <si>
    <t>Utrzymanie zieleni w miastach i gminach</t>
  </si>
  <si>
    <t>Oświetlenie ulic, placów i dróg</t>
  </si>
  <si>
    <t>Pozostałe zad.w zakr.kultury</t>
  </si>
  <si>
    <t>Domy i Ośrodki Kultury</t>
  </si>
  <si>
    <t>Biblioteki</t>
  </si>
  <si>
    <t>Ochorna zabytków i opieka nad zabytk.</t>
  </si>
  <si>
    <t>KULTURA I OCHR.DZIEDZIC.NAROD.</t>
  </si>
  <si>
    <t>Obiekty sportowe</t>
  </si>
  <si>
    <t>Zadania w zakr.kultury fiz.i sportu</t>
  </si>
  <si>
    <t>KULTURA FIZYCZNA I SPORT</t>
  </si>
  <si>
    <t>Ogółem wydatki</t>
  </si>
  <si>
    <t>w złotych</t>
  </si>
  <si>
    <t>Nazwa zadania inwestycyjnego</t>
  </si>
  <si>
    <t>Plan wydatków majątkowych na 2007r.</t>
  </si>
  <si>
    <t>Plan wydatków majątkowych na 2007r.         po zmianach</t>
  </si>
  <si>
    <t>dochody własne jst</t>
  </si>
  <si>
    <t>kredyty i pożyczki</t>
  </si>
  <si>
    <t>Jednostka organizacyjna realizujaca zadanie lub koordynująca wykonanie zadania</t>
  </si>
  <si>
    <t>UG Duszniki</t>
  </si>
  <si>
    <t>Budowa kanalizacji sanitarnej Niewierz - Duszniki (w tym pożyczka z WFOŚiGW w wysokości 1.600.000zł)</t>
  </si>
  <si>
    <t>Nowe zadanie inwestycyjne: Przełożenie przepompowni ścieków przy hotelu A2 w Sękowie</t>
  </si>
  <si>
    <t>Nowe zadanie inwestycyjne: Wykonanie kanalizacji sanitarnej w Sękowie ul.Lipowa</t>
  </si>
  <si>
    <t>Zakup koparko-ładowarki KZB Duszniki</t>
  </si>
  <si>
    <t>Urząd Marszałkowski Poznań</t>
  </si>
  <si>
    <t>Przeniesienie wydatku - pomoc finansowa na dofinan. remontu drogi Grodziszczko - Brzoza - Porozumienie pomiędzy Powiatem Szamotulskim i Gminą Duszniki</t>
  </si>
  <si>
    <t>Starostwo Powiatowe Szamotuły</t>
  </si>
  <si>
    <t>Pomoc finansowa na dofinansowanie budowy chodników w Młynkowie i Sędzinach - Porozumienie pomiędzy Powiatem Szamotulskim i Gminą Duszniki</t>
  </si>
  <si>
    <t>Budowa drogi dojazdowej + parking do GCK Duszniki</t>
  </si>
  <si>
    <t>Budowa nawierzchni ulic z odwodnieniem: Jesionowa i Jarzębionowa w Dusznikach</t>
  </si>
  <si>
    <t>Zakup sprzętu komputerowego z oprogramowaniem dla Urzędu Gminy</t>
  </si>
  <si>
    <t>Zakup kserokopiarki dla GOPS Duszniki</t>
  </si>
  <si>
    <t>UG Duszniki - GOPS Duszniki</t>
  </si>
  <si>
    <t>Budowa oświetlenia dróg Grzebienisko i Sędzinko - zwiększenie środków w związku ze wzrostem cen</t>
  </si>
  <si>
    <t>Adaptacja budynku kościoła poewangelickiego na potrzeby Książnicy Dusznickiej</t>
  </si>
  <si>
    <t>6050</t>
  </si>
  <si>
    <t>Nowe zadanie inwestycyjne: Wykonanie projektu budowlano-technicznego z kosztorysami - Biblioteka w Grzebienisku</t>
  </si>
  <si>
    <t>Odnowa wsi oraz zachowanie i ochrona dziedzictwa kulturowego     WIEŚ GRZEBIENISKO</t>
  </si>
  <si>
    <t>Odnowa wsi oraz zachowanie i ochrona dziedzictwa kulturowego     WIEŚ PODRZEWIE</t>
  </si>
  <si>
    <t>OGÓŁEM</t>
  </si>
  <si>
    <t>Wpływy z opłaty skarbowej</t>
  </si>
  <si>
    <t>Dotacje celowe z budżetu państwa zadania własne gminy</t>
  </si>
  <si>
    <t>Dotacje celowa z budżetu państwa - zadania własne gminy</t>
  </si>
  <si>
    <t>Dotacje celowe z budzetu państwa zadania własne - Dożywianie dzieci</t>
  </si>
  <si>
    <t>Dotacje celowe z budzetu państwa zadania własne - pomoc materialna dla uczniów</t>
  </si>
  <si>
    <t>Wpływy i wydatki związane z gromadzeneim środków z opłaty produktowej</t>
  </si>
  <si>
    <t>Sprzedaż mienia</t>
  </si>
  <si>
    <t>Dotacje celowe z budzetu państwa - zadania wł. - przygot.zawodowe młodocianych</t>
  </si>
  <si>
    <t>Budowa kanalizacji sanitarnej Ceradz Dolny-Grzebienisko (w tym pożyczka z WFOŚiGW                w wysokości 1.500.000zł)</t>
  </si>
  <si>
    <t>Pomoc finansowa na dofinansowanie budowy chodników w Sękowie - Uch.Nr V/25/07 RG D-ki             z dnia 27.02.2007r.</t>
  </si>
  <si>
    <t>Pomoc finansowa na dofinansowanie budowy chodników w Dusznikach - Uch.Nr V/25/07 RG D-ki         z dnia 27.02.2007r.</t>
  </si>
  <si>
    <t>Budowa wielofunkcyjnego boiska sportowego ogólnie dostępnego dla dzieci i młodzieży                                        w Dusznikach</t>
  </si>
  <si>
    <t>Załącznik Nr 3 do</t>
  </si>
  <si>
    <t>Dochody budżetu gminy na 2007 r. - VIII zmiana</t>
  </si>
  <si>
    <t>z dnia 25.09.2007r.</t>
  </si>
  <si>
    <t>Wydatki budżetu gminy na 2007 r. - VIII zmiana</t>
  </si>
  <si>
    <t xml:space="preserve">                      Zadania inwestycyjne w 2007 roku. - VIII zmiana</t>
  </si>
  <si>
    <t>Wpływy z tyt.pomocy finansowej między jst na dofin.własnych zad.inwestycyjnych</t>
  </si>
  <si>
    <t>Dotacje celowe z budżetu państwa - zadania własne - jęz.angielski w kl.I i II</t>
  </si>
  <si>
    <t>Wydatki na obsługę długu po zmianach</t>
  </si>
  <si>
    <t>Uchwały Rady Gminy Duszniki Nr XV/81/07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</si>
</sst>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[Red]\-0\ "/>
    <numFmt numFmtId="165" formatCode="#,##0.00_ ;\-#,##0.00\ "/>
  </numFmts>
  <fonts count="36">
    <font>
      <sz val="10"/>
      <name val="Arial CE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sz val="5"/>
      <name val="Arial CE"/>
      <family val="0"/>
    </font>
    <font>
      <b/>
      <sz val="5"/>
      <name val="Arial CE"/>
      <family val="0"/>
    </font>
    <font>
      <sz val="10"/>
      <color indexed="12"/>
      <name val="Arial CE"/>
      <family val="0"/>
    </font>
    <font>
      <i/>
      <sz val="10"/>
      <name val="Arial CE"/>
      <family val="0"/>
    </font>
    <font>
      <sz val="14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2"/>
      <name val="Arial"/>
      <family val="2"/>
    </font>
    <font>
      <sz val="7"/>
      <name val="Arial CE"/>
      <family val="2"/>
    </font>
    <font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4" fontId="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4" fontId="6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 quotePrefix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4" fontId="8" fillId="0" borderId="3" xfId="0" applyNumberFormat="1" applyFont="1" applyBorder="1" applyAlignment="1">
      <alignment horizontal="right" vertical="center"/>
    </xf>
    <xf numFmtId="0" fontId="0" fillId="0" borderId="3" xfId="0" applyBorder="1" applyAlignment="1" quotePrefix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/>
    </xf>
    <xf numFmtId="0" fontId="16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right" vertical="center" wrapText="1"/>
    </xf>
    <xf numFmtId="0" fontId="18" fillId="2" borderId="5" xfId="0" applyFont="1" applyFill="1" applyBorder="1" applyAlignment="1">
      <alignment/>
    </xf>
    <xf numFmtId="0" fontId="18" fillId="2" borderId="6" xfId="0" applyFont="1" applyFill="1" applyBorder="1" applyAlignment="1">
      <alignment/>
    </xf>
    <xf numFmtId="0" fontId="18" fillId="0" borderId="0" xfId="0" applyFont="1" applyAlignment="1">
      <alignment/>
    </xf>
    <xf numFmtId="0" fontId="19" fillId="2" borderId="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top" wrapText="1"/>
    </xf>
    <xf numFmtId="0" fontId="21" fillId="0" borderId="3" xfId="0" applyFont="1" applyBorder="1" applyAlignment="1" quotePrefix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3" fontId="21" fillId="0" borderId="3" xfId="0" applyNumberFormat="1" applyFont="1" applyBorder="1" applyAlignment="1">
      <alignment horizontal="right" vertical="center" wrapText="1"/>
    </xf>
    <xf numFmtId="3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/>
    </xf>
    <xf numFmtId="0" fontId="21" fillId="0" borderId="3" xfId="0" applyFont="1" applyBorder="1" applyAlignment="1" quotePrefix="1">
      <alignment horizontal="center" vertical="top" wrapText="1"/>
    </xf>
    <xf numFmtId="0" fontId="21" fillId="0" borderId="3" xfId="0" applyFont="1" applyBorder="1" applyAlignment="1">
      <alignment vertical="top" wrapText="1"/>
    </xf>
    <xf numFmtId="3" fontId="21" fillId="0" borderId="3" xfId="0" applyNumberFormat="1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3" fontId="22" fillId="0" borderId="3" xfId="0" applyNumberFormat="1" applyFont="1" applyBorder="1" applyAlignment="1">
      <alignment vertical="center" wrapText="1"/>
    </xf>
    <xf numFmtId="3" fontId="22" fillId="0" borderId="3" xfId="0" applyNumberFormat="1" applyFont="1" applyBorder="1" applyAlignment="1">
      <alignment vertical="center"/>
    </xf>
    <xf numFmtId="0" fontId="16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vertical="top" wrapText="1"/>
    </xf>
    <xf numFmtId="3" fontId="16" fillId="0" borderId="3" xfId="0" applyNumberFormat="1" applyFont="1" applyBorder="1" applyAlignment="1">
      <alignment vertical="center" wrapText="1"/>
    </xf>
    <xf numFmtId="3" fontId="15" fillId="0" borderId="3" xfId="0" applyNumberFormat="1" applyFont="1" applyBorder="1" applyAlignment="1">
      <alignment vertical="center" wrapText="1"/>
    </xf>
    <xf numFmtId="3" fontId="16" fillId="0" borderId="3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vertical="center" wrapText="1"/>
    </xf>
    <xf numFmtId="0" fontId="17" fillId="0" borderId="0" xfId="0" applyFont="1" applyAlignment="1">
      <alignment/>
    </xf>
    <xf numFmtId="3" fontId="16" fillId="0" borderId="3" xfId="0" applyNumberFormat="1" applyFont="1" applyBorder="1" applyAlignment="1">
      <alignment vertical="center"/>
    </xf>
    <xf numFmtId="3" fontId="16" fillId="0" borderId="3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8" fillId="0" borderId="3" xfId="0" applyFont="1" applyFill="1" applyBorder="1" applyAlignment="1" quotePrefix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left" vertical="center" wrapText="1"/>
    </xf>
    <xf numFmtId="4" fontId="18" fillId="0" borderId="3" xfId="0" applyNumberFormat="1" applyFont="1" applyFill="1" applyBorder="1" applyAlignment="1">
      <alignment horizontal="right" vertical="center" wrapText="1"/>
    </xf>
    <xf numFmtId="4" fontId="21" fillId="0" borderId="3" xfId="0" applyNumberFormat="1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4" fontId="0" fillId="0" borderId="3" xfId="0" applyNumberFormat="1" applyFont="1" applyBorder="1" applyAlignment="1">
      <alignment horizontal="right" vertical="center" wrapText="1"/>
    </xf>
    <xf numFmtId="8" fontId="1" fillId="0" borderId="3" xfId="0" applyNumberFormat="1" applyFont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right" vertical="center"/>
    </xf>
    <xf numFmtId="165" fontId="1" fillId="0" borderId="3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26" fillId="0" borderId="1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17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left" vertical="center" wrapText="1"/>
    </xf>
    <xf numFmtId="4" fontId="28" fillId="0" borderId="8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29" fillId="0" borderId="0" xfId="0" applyFont="1" applyAlignment="1">
      <alignment vertical="center" wrapText="1"/>
    </xf>
    <xf numFmtId="4" fontId="29" fillId="0" borderId="0" xfId="0" applyNumberFormat="1" applyFont="1" applyAlignment="1">
      <alignment horizontal="right" vertical="center" wrapText="1"/>
    </xf>
    <xf numFmtId="4" fontId="30" fillId="0" borderId="0" xfId="0" applyNumberFormat="1" applyFont="1" applyAlignment="1">
      <alignment horizontal="right" vertical="center" wrapText="1"/>
    </xf>
    <xf numFmtId="4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4" fontId="33" fillId="0" borderId="0" xfId="0" applyNumberFormat="1" applyFont="1" applyAlignment="1">
      <alignment horizontal="center" vertical="center" wrapText="1"/>
    </xf>
    <xf numFmtId="4" fontId="34" fillId="0" borderId="0" xfId="0" applyNumberFormat="1" applyFont="1" applyAlignment="1">
      <alignment horizontal="center" vertical="center" wrapText="1"/>
    </xf>
    <xf numFmtId="4" fontId="29" fillId="0" borderId="0" xfId="0" applyNumberFormat="1" applyFont="1" applyFill="1" applyAlignment="1">
      <alignment vertical="center" wrapText="1"/>
    </xf>
    <xf numFmtId="4" fontId="29" fillId="0" borderId="0" xfId="0" applyNumberFormat="1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vertical="center" wrapText="1"/>
    </xf>
    <xf numFmtId="4" fontId="0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horizontal="right" vertical="center"/>
    </xf>
    <xf numFmtId="3" fontId="22" fillId="0" borderId="3" xfId="0" applyNumberFormat="1" applyFont="1" applyBorder="1" applyAlignment="1">
      <alignment vertical="center" wrapText="1"/>
    </xf>
    <xf numFmtId="3" fontId="22" fillId="0" borderId="3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 wrapText="1"/>
    </xf>
    <xf numFmtId="3" fontId="15" fillId="0" borderId="3" xfId="0" applyNumberFormat="1" applyFont="1" applyBorder="1" applyAlignment="1">
      <alignment horizontal="right" vertical="center" wrapText="1"/>
    </xf>
    <xf numFmtId="4" fontId="21" fillId="0" borderId="3" xfId="0" applyNumberFormat="1" applyFont="1" applyFill="1" applyBorder="1" applyAlignment="1">
      <alignment horizontal="righ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horizontal="right" vertical="center"/>
    </xf>
    <xf numFmtId="3" fontId="22" fillId="0" borderId="3" xfId="0" applyNumberFormat="1" applyFont="1" applyBorder="1" applyAlignment="1">
      <alignment horizontal="right" vertical="center" wrapText="1"/>
    </xf>
    <xf numFmtId="4" fontId="35" fillId="0" borderId="8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workbookViewId="0" topLeftCell="A1">
      <selection activeCell="D12" sqref="D12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875" style="1" customWidth="1"/>
    <col min="4" max="4" width="70.375" style="0" customWidth="1"/>
    <col min="5" max="5" width="14.625" style="0" customWidth="1"/>
    <col min="6" max="6" width="12.875" style="0" customWidth="1"/>
    <col min="7" max="7" width="14.125" style="0" customWidth="1"/>
    <col min="8" max="8" width="1.875" style="0" customWidth="1"/>
  </cols>
  <sheetData>
    <row r="1" ht="12.75">
      <c r="E1" t="s">
        <v>0</v>
      </c>
    </row>
    <row r="2" ht="12.75">
      <c r="E2" t="s">
        <v>214</v>
      </c>
    </row>
    <row r="3" ht="12.75">
      <c r="E3" t="s">
        <v>208</v>
      </c>
    </row>
    <row r="4" spans="1:5" ht="18">
      <c r="A4" t="s">
        <v>1</v>
      </c>
      <c r="B4" s="155" t="s">
        <v>207</v>
      </c>
      <c r="C4" s="155"/>
      <c r="D4" s="155"/>
      <c r="E4" s="155"/>
    </row>
    <row r="5" spans="2:4" ht="18">
      <c r="B5" s="2"/>
      <c r="C5" s="3"/>
      <c r="D5" s="2"/>
    </row>
    <row r="6" ht="12.75">
      <c r="G6" s="4" t="s">
        <v>2</v>
      </c>
    </row>
    <row r="7" spans="1:7" s="6" customFormat="1" ht="15" customHeight="1">
      <c r="A7" s="156" t="s">
        <v>3</v>
      </c>
      <c r="B7" s="158" t="s">
        <v>4</v>
      </c>
      <c r="C7" s="160" t="s">
        <v>5</v>
      </c>
      <c r="D7" s="152" t="s">
        <v>6</v>
      </c>
      <c r="E7" s="162" t="s">
        <v>7</v>
      </c>
      <c r="F7" s="152" t="s">
        <v>8</v>
      </c>
      <c r="G7" s="5" t="s">
        <v>9</v>
      </c>
    </row>
    <row r="8" spans="1:7" s="6" customFormat="1" ht="15" customHeight="1">
      <c r="A8" s="157"/>
      <c r="B8" s="159"/>
      <c r="C8" s="161"/>
      <c r="D8" s="153"/>
      <c r="E8" s="153"/>
      <c r="F8" s="153"/>
      <c r="G8" s="7" t="s">
        <v>10</v>
      </c>
    </row>
    <row r="9" spans="1:7" s="10" customFormat="1" ht="7.5" customHeight="1">
      <c r="A9" s="8">
        <v>1</v>
      </c>
      <c r="B9" s="8">
        <v>2</v>
      </c>
      <c r="C9" s="9">
        <v>3</v>
      </c>
      <c r="D9" s="8">
        <v>4</v>
      </c>
      <c r="E9" s="8">
        <v>5</v>
      </c>
      <c r="F9" s="8">
        <v>6</v>
      </c>
      <c r="G9" s="8">
        <v>7</v>
      </c>
    </row>
    <row r="10" spans="1:7" s="10" customFormat="1" ht="19.5" customHeight="1">
      <c r="A10" s="11" t="s">
        <v>11</v>
      </c>
      <c r="B10" s="11" t="s">
        <v>12</v>
      </c>
      <c r="C10" s="12"/>
      <c r="D10" s="13" t="s">
        <v>13</v>
      </c>
      <c r="E10" s="14">
        <v>101665</v>
      </c>
      <c r="F10" s="14"/>
      <c r="G10" s="14">
        <f>E10+F10</f>
        <v>101665</v>
      </c>
    </row>
    <row r="11" spans="1:7" s="10" customFormat="1" ht="19.5" customHeight="1">
      <c r="A11" s="12"/>
      <c r="B11" s="15" t="s">
        <v>12</v>
      </c>
      <c r="C11" s="16" t="s">
        <v>14</v>
      </c>
      <c r="D11" s="17" t="s">
        <v>15</v>
      </c>
      <c r="E11" s="18">
        <f>E10</f>
        <v>101665</v>
      </c>
      <c r="F11" s="18"/>
      <c r="G11" s="18">
        <f>E11+F11</f>
        <v>101665</v>
      </c>
    </row>
    <row r="12" spans="1:7" s="10" customFormat="1" ht="19.5" customHeight="1">
      <c r="A12" s="19" t="s">
        <v>11</v>
      </c>
      <c r="B12" s="19"/>
      <c r="C12" s="20" t="s">
        <v>16</v>
      </c>
      <c r="D12" s="21" t="s">
        <v>17</v>
      </c>
      <c r="E12" s="22">
        <f>E11</f>
        <v>101665</v>
      </c>
      <c r="F12" s="22"/>
      <c r="G12" s="22">
        <f>E12+F12</f>
        <v>101665</v>
      </c>
    </row>
    <row r="13" spans="1:7" ht="19.5" customHeight="1">
      <c r="A13" s="23" t="s">
        <v>18</v>
      </c>
      <c r="B13" s="24" t="s">
        <v>19</v>
      </c>
      <c r="C13" s="9"/>
      <c r="D13" s="13" t="s">
        <v>20</v>
      </c>
      <c r="E13" s="25">
        <v>8000</v>
      </c>
      <c r="F13" s="26"/>
      <c r="G13" s="26">
        <v>8000</v>
      </c>
    </row>
    <row r="14" spans="1:7" s="31" customFormat="1" ht="19.5" customHeight="1">
      <c r="A14" s="27"/>
      <c r="B14" s="28" t="s">
        <v>21</v>
      </c>
      <c r="C14" s="16" t="s">
        <v>14</v>
      </c>
      <c r="D14" s="29" t="s">
        <v>22</v>
      </c>
      <c r="E14" s="30">
        <v>8000</v>
      </c>
      <c r="F14" s="18"/>
      <c r="G14" s="18">
        <v>8000</v>
      </c>
    </row>
    <row r="15" spans="1:7" s="31" customFormat="1" ht="19.5" customHeight="1">
      <c r="A15" s="19" t="s">
        <v>18</v>
      </c>
      <c r="B15" s="32"/>
      <c r="C15" s="20" t="s">
        <v>16</v>
      </c>
      <c r="D15" s="33" t="s">
        <v>23</v>
      </c>
      <c r="E15" s="34">
        <v>8000</v>
      </c>
      <c r="F15" s="22"/>
      <c r="G15" s="22">
        <v>8000</v>
      </c>
    </row>
    <row r="16" spans="1:7" s="31" customFormat="1" ht="19.5" customHeight="1">
      <c r="A16" s="11">
        <v>600</v>
      </c>
      <c r="B16" s="12">
        <v>60016</v>
      </c>
      <c r="C16" s="9"/>
      <c r="D16" s="147" t="s">
        <v>211</v>
      </c>
      <c r="E16" s="148">
        <v>0</v>
      </c>
      <c r="F16" s="149">
        <v>20000</v>
      </c>
      <c r="G16" s="14">
        <f>E16+F16</f>
        <v>20000</v>
      </c>
    </row>
    <row r="17" spans="1:7" s="31" customFormat="1" ht="19.5" customHeight="1">
      <c r="A17" s="19"/>
      <c r="B17" s="27">
        <v>60016</v>
      </c>
      <c r="C17" s="16" t="s">
        <v>14</v>
      </c>
      <c r="D17" s="29" t="s">
        <v>125</v>
      </c>
      <c r="E17" s="30">
        <f>E16</f>
        <v>0</v>
      </c>
      <c r="F17" s="30">
        <f>F16</f>
        <v>20000</v>
      </c>
      <c r="G17" s="18">
        <f aca="true" t="shared" si="0" ref="G17:G86">E17+F17</f>
        <v>20000</v>
      </c>
    </row>
    <row r="18" spans="1:7" s="31" customFormat="1" ht="19.5" customHeight="1">
      <c r="A18" s="19">
        <v>600</v>
      </c>
      <c r="B18" s="32"/>
      <c r="C18" s="20" t="s">
        <v>16</v>
      </c>
      <c r="D18" s="33" t="s">
        <v>126</v>
      </c>
      <c r="E18" s="34">
        <f>E17</f>
        <v>0</v>
      </c>
      <c r="F18" s="34">
        <f>F17</f>
        <v>20000</v>
      </c>
      <c r="G18" s="22">
        <f t="shared" si="0"/>
        <v>20000</v>
      </c>
    </row>
    <row r="19" spans="1:7" ht="19.5" customHeight="1">
      <c r="A19" s="35">
        <v>700</v>
      </c>
      <c r="B19" s="35">
        <v>70005</v>
      </c>
      <c r="C19" s="9"/>
      <c r="D19" s="13" t="s">
        <v>24</v>
      </c>
      <c r="E19" s="25">
        <v>20000</v>
      </c>
      <c r="F19" s="26"/>
      <c r="G19" s="14">
        <f t="shared" si="0"/>
        <v>20000</v>
      </c>
    </row>
    <row r="20" spans="1:7" ht="19.5" customHeight="1">
      <c r="A20" s="35"/>
      <c r="B20" s="35">
        <v>70005</v>
      </c>
      <c r="C20" s="9"/>
      <c r="D20" s="13" t="s">
        <v>25</v>
      </c>
      <c r="E20" s="25">
        <v>470000</v>
      </c>
      <c r="F20" s="26"/>
      <c r="G20" s="14">
        <f t="shared" si="0"/>
        <v>470000</v>
      </c>
    </row>
    <row r="21" spans="1:7" ht="19.5" customHeight="1">
      <c r="A21" s="35"/>
      <c r="B21" s="35">
        <v>70005</v>
      </c>
      <c r="C21" s="9"/>
      <c r="D21" s="13" t="s">
        <v>26</v>
      </c>
      <c r="E21" s="25">
        <v>10000</v>
      </c>
      <c r="F21" s="26"/>
      <c r="G21" s="14">
        <f t="shared" si="0"/>
        <v>10000</v>
      </c>
    </row>
    <row r="22" spans="1:7" s="31" customFormat="1" ht="19.5" customHeight="1">
      <c r="A22" s="27"/>
      <c r="B22" s="27">
        <v>70005</v>
      </c>
      <c r="C22" s="16" t="s">
        <v>14</v>
      </c>
      <c r="D22" s="29" t="s">
        <v>27</v>
      </c>
      <c r="E22" s="30">
        <f>E19+E20+E21</f>
        <v>500000</v>
      </c>
      <c r="F22" s="30">
        <f>F19+F20+F21</f>
        <v>0</v>
      </c>
      <c r="G22" s="18">
        <f t="shared" si="0"/>
        <v>500000</v>
      </c>
    </row>
    <row r="23" spans="1:7" s="31" customFormat="1" ht="19.5" customHeight="1">
      <c r="A23" s="32">
        <v>700</v>
      </c>
      <c r="B23" s="32"/>
      <c r="C23" s="20" t="s">
        <v>16</v>
      </c>
      <c r="D23" s="33" t="s">
        <v>28</v>
      </c>
      <c r="E23" s="34">
        <f>E22</f>
        <v>500000</v>
      </c>
      <c r="F23" s="34">
        <f>F22</f>
        <v>0</v>
      </c>
      <c r="G23" s="34">
        <f>G22</f>
        <v>500000</v>
      </c>
    </row>
    <row r="24" spans="1:7" ht="19.5" customHeight="1">
      <c r="A24" s="35">
        <v>750</v>
      </c>
      <c r="B24" s="35">
        <v>75011</v>
      </c>
      <c r="C24" s="9"/>
      <c r="D24" s="13" t="s">
        <v>29</v>
      </c>
      <c r="E24" s="25">
        <v>61200</v>
      </c>
      <c r="F24" s="26"/>
      <c r="G24" s="14">
        <f t="shared" si="0"/>
        <v>61200</v>
      </c>
    </row>
    <row r="25" spans="1:7" ht="19.5" customHeight="1">
      <c r="A25" s="35"/>
      <c r="B25" s="35">
        <v>75011</v>
      </c>
      <c r="C25" s="9"/>
      <c r="D25" s="13" t="s">
        <v>30</v>
      </c>
      <c r="E25" s="25">
        <v>1000</v>
      </c>
      <c r="F25" s="26"/>
      <c r="G25" s="14">
        <f t="shared" si="0"/>
        <v>1000</v>
      </c>
    </row>
    <row r="26" spans="1:7" s="31" customFormat="1" ht="19.5" customHeight="1">
      <c r="A26" s="27"/>
      <c r="B26" s="27">
        <v>75011</v>
      </c>
      <c r="C26" s="16" t="s">
        <v>14</v>
      </c>
      <c r="D26" s="29" t="s">
        <v>31</v>
      </c>
      <c r="E26" s="30">
        <v>62200</v>
      </c>
      <c r="F26" s="18"/>
      <c r="G26" s="18">
        <f t="shared" si="0"/>
        <v>62200</v>
      </c>
    </row>
    <row r="27" spans="1:7" ht="19.5" customHeight="1">
      <c r="A27" s="35">
        <v>750</v>
      </c>
      <c r="B27" s="35">
        <v>75023</v>
      </c>
      <c r="C27" s="9"/>
      <c r="D27" s="13" t="s">
        <v>32</v>
      </c>
      <c r="E27" s="25">
        <v>15000</v>
      </c>
      <c r="F27" s="26"/>
      <c r="G27" s="14">
        <f t="shared" si="0"/>
        <v>15000</v>
      </c>
    </row>
    <row r="28" spans="1:7" ht="19.5" customHeight="1">
      <c r="A28" s="35"/>
      <c r="B28" s="35">
        <v>75023</v>
      </c>
      <c r="C28" s="9"/>
      <c r="D28" s="13" t="s">
        <v>33</v>
      </c>
      <c r="E28" s="25">
        <v>6000</v>
      </c>
      <c r="F28" s="26"/>
      <c r="G28" s="14">
        <f t="shared" si="0"/>
        <v>6000</v>
      </c>
    </row>
    <row r="29" spans="1:7" ht="19.5" customHeight="1">
      <c r="A29" s="35"/>
      <c r="B29" s="35">
        <v>75023</v>
      </c>
      <c r="C29" s="9"/>
      <c r="D29" s="13" t="s">
        <v>34</v>
      </c>
      <c r="E29" s="25">
        <v>23000</v>
      </c>
      <c r="F29" s="26"/>
      <c r="G29" s="14">
        <f t="shared" si="0"/>
        <v>23000</v>
      </c>
    </row>
    <row r="30" spans="1:7" s="31" customFormat="1" ht="19.5" customHeight="1">
      <c r="A30" s="27"/>
      <c r="B30" s="27">
        <v>75023</v>
      </c>
      <c r="C30" s="16" t="s">
        <v>14</v>
      </c>
      <c r="D30" s="29" t="s">
        <v>35</v>
      </c>
      <c r="E30" s="30">
        <v>44000</v>
      </c>
      <c r="F30" s="18"/>
      <c r="G30" s="18">
        <f t="shared" si="0"/>
        <v>44000</v>
      </c>
    </row>
    <row r="31" spans="1:7" s="31" customFormat="1" ht="19.5" customHeight="1">
      <c r="A31" s="32">
        <v>750</v>
      </c>
      <c r="B31" s="32"/>
      <c r="C31" s="20" t="s">
        <v>16</v>
      </c>
      <c r="D31" s="33" t="s">
        <v>36</v>
      </c>
      <c r="E31" s="34">
        <f>E26+E30</f>
        <v>106200</v>
      </c>
      <c r="F31" s="22"/>
      <c r="G31" s="22">
        <f t="shared" si="0"/>
        <v>106200</v>
      </c>
    </row>
    <row r="32" spans="1:7" ht="19.5" customHeight="1">
      <c r="A32" s="35">
        <v>751</v>
      </c>
      <c r="B32" s="35">
        <v>75101</v>
      </c>
      <c r="C32" s="9"/>
      <c r="D32" s="13" t="s">
        <v>37</v>
      </c>
      <c r="E32" s="25">
        <v>1272</v>
      </c>
      <c r="F32" s="26"/>
      <c r="G32" s="14">
        <f t="shared" si="0"/>
        <v>1272</v>
      </c>
    </row>
    <row r="33" spans="1:7" s="31" customFormat="1" ht="19.5" customHeight="1">
      <c r="A33" s="36"/>
      <c r="B33" s="27">
        <v>75101</v>
      </c>
      <c r="C33" s="16" t="s">
        <v>14</v>
      </c>
      <c r="D33" s="29" t="s">
        <v>38</v>
      </c>
      <c r="E33" s="30">
        <v>1272</v>
      </c>
      <c r="F33" s="18"/>
      <c r="G33" s="18">
        <f t="shared" si="0"/>
        <v>1272</v>
      </c>
    </row>
    <row r="34" spans="1:7" s="31" customFormat="1" ht="18.75" customHeight="1">
      <c r="A34" s="32">
        <v>751</v>
      </c>
      <c r="B34" s="32"/>
      <c r="C34" s="20" t="s">
        <v>16</v>
      </c>
      <c r="D34" s="33" t="s">
        <v>39</v>
      </c>
      <c r="E34" s="34">
        <v>1272</v>
      </c>
      <c r="F34" s="22"/>
      <c r="G34" s="22">
        <f t="shared" si="0"/>
        <v>1272</v>
      </c>
    </row>
    <row r="35" spans="1:7" ht="19.5" customHeight="1">
      <c r="A35" s="35">
        <v>754</v>
      </c>
      <c r="B35" s="35">
        <v>75414</v>
      </c>
      <c r="C35" s="9"/>
      <c r="D35" s="13" t="s">
        <v>40</v>
      </c>
      <c r="E35" s="25">
        <v>2500</v>
      </c>
      <c r="F35" s="26"/>
      <c r="G35" s="14">
        <f t="shared" si="0"/>
        <v>2500</v>
      </c>
    </row>
    <row r="36" spans="1:7" s="31" customFormat="1" ht="19.5" customHeight="1">
      <c r="A36" s="27"/>
      <c r="B36" s="27">
        <v>75414</v>
      </c>
      <c r="C36" s="16" t="s">
        <v>14</v>
      </c>
      <c r="D36" s="29" t="s">
        <v>41</v>
      </c>
      <c r="E36" s="30">
        <v>2500</v>
      </c>
      <c r="F36" s="18"/>
      <c r="G36" s="18">
        <f t="shared" si="0"/>
        <v>2500</v>
      </c>
    </row>
    <row r="37" spans="1:7" s="31" customFormat="1" ht="19.5" customHeight="1">
      <c r="A37" s="32">
        <v>754</v>
      </c>
      <c r="B37" s="32"/>
      <c r="C37" s="20" t="s">
        <v>16</v>
      </c>
      <c r="D37" s="33" t="s">
        <v>42</v>
      </c>
      <c r="E37" s="34">
        <v>2500</v>
      </c>
      <c r="F37" s="22"/>
      <c r="G37" s="22">
        <f t="shared" si="0"/>
        <v>2500</v>
      </c>
    </row>
    <row r="38" spans="1:7" ht="19.5" customHeight="1">
      <c r="A38" s="35">
        <v>756</v>
      </c>
      <c r="B38" s="35">
        <v>75615</v>
      </c>
      <c r="C38" s="9"/>
      <c r="D38" s="13" t="s">
        <v>43</v>
      </c>
      <c r="E38" s="25">
        <v>1700000</v>
      </c>
      <c r="F38" s="26"/>
      <c r="G38" s="14">
        <f t="shared" si="0"/>
        <v>1700000</v>
      </c>
    </row>
    <row r="39" spans="1:7" ht="19.5" customHeight="1">
      <c r="A39" s="35"/>
      <c r="B39" s="35">
        <v>75615</v>
      </c>
      <c r="C39" s="9"/>
      <c r="D39" s="13" t="s">
        <v>44</v>
      </c>
      <c r="E39" s="25">
        <v>100000</v>
      </c>
      <c r="F39" s="26"/>
      <c r="G39" s="14">
        <f t="shared" si="0"/>
        <v>100000</v>
      </c>
    </row>
    <row r="40" spans="1:7" ht="19.5" customHeight="1">
      <c r="A40" s="35"/>
      <c r="B40" s="35">
        <v>75615</v>
      </c>
      <c r="C40" s="9"/>
      <c r="D40" s="13" t="s">
        <v>45</v>
      </c>
      <c r="E40" s="25">
        <v>17000</v>
      </c>
      <c r="F40" s="26"/>
      <c r="G40" s="14">
        <f t="shared" si="0"/>
        <v>17000</v>
      </c>
    </row>
    <row r="41" spans="1:7" ht="19.5" customHeight="1">
      <c r="A41" s="35"/>
      <c r="B41" s="35">
        <v>75615</v>
      </c>
      <c r="C41" s="9"/>
      <c r="D41" s="13" t="s">
        <v>46</v>
      </c>
      <c r="E41" s="25">
        <v>14000</v>
      </c>
      <c r="F41" s="26"/>
      <c r="G41" s="14">
        <f t="shared" si="0"/>
        <v>14000</v>
      </c>
    </row>
    <row r="42" spans="1:7" s="31" customFormat="1" ht="19.5" customHeight="1">
      <c r="A42" s="27"/>
      <c r="B42" s="27">
        <v>75615</v>
      </c>
      <c r="C42" s="16" t="s">
        <v>14</v>
      </c>
      <c r="D42" s="29" t="s">
        <v>47</v>
      </c>
      <c r="E42" s="30">
        <v>1831000</v>
      </c>
      <c r="F42" s="18"/>
      <c r="G42" s="18">
        <f t="shared" si="0"/>
        <v>1831000</v>
      </c>
    </row>
    <row r="43" spans="1:7" ht="19.5" customHeight="1">
      <c r="A43" s="35">
        <v>756</v>
      </c>
      <c r="B43" s="35">
        <v>75616</v>
      </c>
      <c r="C43" s="9"/>
      <c r="D43" s="13" t="s">
        <v>48</v>
      </c>
      <c r="E43" s="25">
        <v>500000</v>
      </c>
      <c r="F43" s="26"/>
      <c r="G43" s="14">
        <f t="shared" si="0"/>
        <v>500000</v>
      </c>
    </row>
    <row r="44" spans="1:7" ht="19.5" customHeight="1">
      <c r="A44" s="35"/>
      <c r="B44" s="35">
        <v>75616</v>
      </c>
      <c r="C44" s="9"/>
      <c r="D44" s="13" t="s">
        <v>49</v>
      </c>
      <c r="E44" s="25">
        <v>460000</v>
      </c>
      <c r="F44" s="26"/>
      <c r="G44" s="14">
        <f t="shared" si="0"/>
        <v>460000</v>
      </c>
    </row>
    <row r="45" spans="1:7" ht="19.5" customHeight="1">
      <c r="A45" s="35"/>
      <c r="B45" s="35">
        <v>75616</v>
      </c>
      <c r="C45" s="9"/>
      <c r="D45" s="13" t="s">
        <v>50</v>
      </c>
      <c r="E45" s="25">
        <v>2500</v>
      </c>
      <c r="F45" s="26"/>
      <c r="G45" s="14">
        <f t="shared" si="0"/>
        <v>2500</v>
      </c>
    </row>
    <row r="46" spans="1:7" ht="19.5" customHeight="1">
      <c r="A46" s="35"/>
      <c r="B46" s="35">
        <v>75616</v>
      </c>
      <c r="C46" s="9"/>
      <c r="D46" s="13" t="s">
        <v>51</v>
      </c>
      <c r="E46" s="25">
        <v>220000</v>
      </c>
      <c r="F46" s="26"/>
      <c r="G46" s="14">
        <f t="shared" si="0"/>
        <v>220000</v>
      </c>
    </row>
    <row r="47" spans="1:7" ht="19.5" customHeight="1">
      <c r="A47" s="35"/>
      <c r="B47" s="35">
        <v>75616</v>
      </c>
      <c r="C47" s="9"/>
      <c r="D47" s="13" t="s">
        <v>52</v>
      </c>
      <c r="E47" s="25">
        <v>7000</v>
      </c>
      <c r="F47" s="26"/>
      <c r="G47" s="14">
        <f t="shared" si="0"/>
        <v>7000</v>
      </c>
    </row>
    <row r="48" spans="1:7" ht="19.5" customHeight="1">
      <c r="A48" s="35"/>
      <c r="B48" s="35">
        <v>75616</v>
      </c>
      <c r="C48" s="9"/>
      <c r="D48" s="13" t="s">
        <v>53</v>
      </c>
      <c r="E48" s="25">
        <v>9000</v>
      </c>
      <c r="F48" s="26"/>
      <c r="G48" s="14">
        <f t="shared" si="0"/>
        <v>9000</v>
      </c>
    </row>
    <row r="49" spans="1:7" ht="19.5" customHeight="1">
      <c r="A49" s="35"/>
      <c r="B49" s="35">
        <v>75616</v>
      </c>
      <c r="C49" s="9"/>
      <c r="D49" s="13" t="s">
        <v>54</v>
      </c>
      <c r="E49" s="25">
        <v>160000</v>
      </c>
      <c r="F49" s="26"/>
      <c r="G49" s="14">
        <f t="shared" si="0"/>
        <v>160000</v>
      </c>
    </row>
    <row r="50" spans="1:7" s="31" customFormat="1" ht="19.5" customHeight="1">
      <c r="A50" s="27"/>
      <c r="B50" s="27">
        <v>75616</v>
      </c>
      <c r="C50" s="16" t="s">
        <v>14</v>
      </c>
      <c r="D50" s="29" t="s">
        <v>55</v>
      </c>
      <c r="E50" s="30">
        <f>E43+E44+E45+E46+E47+E48+E49</f>
        <v>1358500</v>
      </c>
      <c r="F50" s="30">
        <f>F43+F44+F45+F46+F47+F48+F49</f>
        <v>0</v>
      </c>
      <c r="G50" s="18">
        <f t="shared" si="0"/>
        <v>1358500</v>
      </c>
    </row>
    <row r="51" spans="1:7" ht="19.5" customHeight="1">
      <c r="A51" s="35">
        <v>756</v>
      </c>
      <c r="B51" s="35">
        <v>75618</v>
      </c>
      <c r="C51" s="9"/>
      <c r="D51" s="13" t="s">
        <v>194</v>
      </c>
      <c r="E51" s="25">
        <v>40000</v>
      </c>
      <c r="F51" s="26"/>
      <c r="G51" s="14">
        <f t="shared" si="0"/>
        <v>40000</v>
      </c>
    </row>
    <row r="52" spans="1:7" ht="19.5" customHeight="1">
      <c r="A52" s="35"/>
      <c r="B52" s="35">
        <v>75618</v>
      </c>
      <c r="C52" s="9"/>
      <c r="D52" s="13" t="s">
        <v>56</v>
      </c>
      <c r="E52" s="25">
        <v>40000</v>
      </c>
      <c r="F52" s="26"/>
      <c r="G52" s="14">
        <f t="shared" si="0"/>
        <v>40000</v>
      </c>
    </row>
    <row r="53" spans="1:7" ht="19.5" customHeight="1">
      <c r="A53" s="35"/>
      <c r="B53" s="35">
        <v>75618</v>
      </c>
      <c r="C53" s="9"/>
      <c r="D53" s="13" t="s">
        <v>57</v>
      </c>
      <c r="E53" s="25">
        <v>150000</v>
      </c>
      <c r="F53" s="26"/>
      <c r="G53" s="14">
        <f t="shared" si="0"/>
        <v>150000</v>
      </c>
    </row>
    <row r="54" spans="1:7" ht="19.5" customHeight="1">
      <c r="A54" s="35"/>
      <c r="B54" s="35">
        <v>75618</v>
      </c>
      <c r="C54" s="9"/>
      <c r="D54" s="13" t="s">
        <v>58</v>
      </c>
      <c r="E54" s="25">
        <v>282000</v>
      </c>
      <c r="F54" s="26"/>
      <c r="G54" s="14">
        <f t="shared" si="0"/>
        <v>282000</v>
      </c>
    </row>
    <row r="55" spans="1:7" ht="19.5" customHeight="1">
      <c r="A55" s="35"/>
      <c r="B55" s="35">
        <v>75618</v>
      </c>
      <c r="C55" s="9"/>
      <c r="D55" s="13" t="s">
        <v>59</v>
      </c>
      <c r="E55" s="25">
        <v>100000</v>
      </c>
      <c r="F55" s="26"/>
      <c r="G55" s="14">
        <f t="shared" si="0"/>
        <v>100000</v>
      </c>
    </row>
    <row r="56" spans="1:7" ht="19.5" customHeight="1">
      <c r="A56" s="35"/>
      <c r="B56" s="35">
        <v>75618</v>
      </c>
      <c r="C56" s="9"/>
      <c r="D56" s="13" t="s">
        <v>60</v>
      </c>
      <c r="E56" s="25">
        <v>2000</v>
      </c>
      <c r="F56" s="26"/>
      <c r="G56" s="14">
        <f t="shared" si="0"/>
        <v>2000</v>
      </c>
    </row>
    <row r="57" spans="1:7" s="31" customFormat="1" ht="19.5" customHeight="1">
      <c r="A57" s="27"/>
      <c r="B57" s="27">
        <v>75618</v>
      </c>
      <c r="C57" s="16" t="s">
        <v>14</v>
      </c>
      <c r="D57" s="29" t="s">
        <v>61</v>
      </c>
      <c r="E57" s="30">
        <f>E51+E52+E53+E54+E55+E56</f>
        <v>614000</v>
      </c>
      <c r="F57" s="30">
        <f>F51+F52+F53+F54+F55+F56</f>
        <v>0</v>
      </c>
      <c r="G57" s="30">
        <f>G51+G52+G53+G54+G55+G56</f>
        <v>614000</v>
      </c>
    </row>
    <row r="58" spans="1:7" ht="19.5" customHeight="1">
      <c r="A58" s="35">
        <v>756</v>
      </c>
      <c r="B58" s="35">
        <v>75621</v>
      </c>
      <c r="C58" s="9"/>
      <c r="D58" s="13" t="s">
        <v>62</v>
      </c>
      <c r="E58" s="25">
        <v>1940368</v>
      </c>
      <c r="F58" s="26"/>
      <c r="G58" s="14">
        <f t="shared" si="0"/>
        <v>1940368</v>
      </c>
    </row>
    <row r="59" spans="1:7" ht="19.5" customHeight="1">
      <c r="A59" s="35"/>
      <c r="B59" s="35">
        <v>75621</v>
      </c>
      <c r="C59" s="9"/>
      <c r="D59" s="13" t="s">
        <v>63</v>
      </c>
      <c r="E59" s="25">
        <v>2000000</v>
      </c>
      <c r="F59" s="26"/>
      <c r="G59" s="14">
        <f t="shared" si="0"/>
        <v>2000000</v>
      </c>
    </row>
    <row r="60" spans="1:7" s="31" customFormat="1" ht="19.5" customHeight="1">
      <c r="A60" s="27"/>
      <c r="B60" s="27">
        <v>75621</v>
      </c>
      <c r="C60" s="16" t="s">
        <v>14</v>
      </c>
      <c r="D60" s="29" t="s">
        <v>64</v>
      </c>
      <c r="E60" s="30">
        <f>E58+E59</f>
        <v>3940368</v>
      </c>
      <c r="F60" s="18"/>
      <c r="G60" s="18">
        <f t="shared" si="0"/>
        <v>3940368</v>
      </c>
    </row>
    <row r="61" spans="1:7" s="31" customFormat="1" ht="19.5" customHeight="1">
      <c r="A61" s="32">
        <v>756</v>
      </c>
      <c r="B61" s="32"/>
      <c r="C61" s="20" t="s">
        <v>16</v>
      </c>
      <c r="D61" s="33" t="s">
        <v>65</v>
      </c>
      <c r="E61" s="34">
        <f>E42+E50+E57+E60</f>
        <v>7743868</v>
      </c>
      <c r="F61" s="34">
        <f>F42+F50+F57+F60</f>
        <v>0</v>
      </c>
      <c r="G61" s="34">
        <f>G42+G50+G57+G60</f>
        <v>7743868</v>
      </c>
    </row>
    <row r="62" spans="1:7" ht="19.5" customHeight="1">
      <c r="A62" s="35">
        <v>758</v>
      </c>
      <c r="B62" s="35">
        <v>75801</v>
      </c>
      <c r="C62" s="9"/>
      <c r="D62" s="13" t="s">
        <v>66</v>
      </c>
      <c r="E62" s="25">
        <v>4674830</v>
      </c>
      <c r="F62" s="26"/>
      <c r="G62" s="14">
        <f t="shared" si="0"/>
        <v>4674830</v>
      </c>
    </row>
    <row r="63" spans="1:7" s="31" customFormat="1" ht="19.5" customHeight="1">
      <c r="A63" s="27"/>
      <c r="B63" s="27">
        <v>75801</v>
      </c>
      <c r="C63" s="16" t="s">
        <v>14</v>
      </c>
      <c r="D63" s="29" t="s">
        <v>67</v>
      </c>
      <c r="E63" s="30">
        <f>E62</f>
        <v>4674830</v>
      </c>
      <c r="F63" s="30">
        <f>F62</f>
        <v>0</v>
      </c>
      <c r="G63" s="18">
        <f t="shared" si="0"/>
        <v>4674830</v>
      </c>
    </row>
    <row r="64" spans="1:7" ht="19.5" customHeight="1">
      <c r="A64" s="35">
        <v>758</v>
      </c>
      <c r="B64" s="35">
        <v>75807</v>
      </c>
      <c r="C64" s="9"/>
      <c r="D64" s="13" t="s">
        <v>68</v>
      </c>
      <c r="E64" s="25">
        <v>864167</v>
      </c>
      <c r="F64" s="26"/>
      <c r="G64" s="14">
        <f t="shared" si="0"/>
        <v>864167</v>
      </c>
    </row>
    <row r="65" spans="1:7" s="31" customFormat="1" ht="19.5" customHeight="1">
      <c r="A65" s="27"/>
      <c r="B65" s="27">
        <v>75807</v>
      </c>
      <c r="C65" s="16" t="s">
        <v>14</v>
      </c>
      <c r="D65" s="29" t="s">
        <v>69</v>
      </c>
      <c r="E65" s="30">
        <v>864167</v>
      </c>
      <c r="F65" s="18"/>
      <c r="G65" s="18">
        <f t="shared" si="0"/>
        <v>864167</v>
      </c>
    </row>
    <row r="66" spans="1:7" s="31" customFormat="1" ht="19.5" customHeight="1">
      <c r="A66" s="32">
        <v>758</v>
      </c>
      <c r="B66" s="32"/>
      <c r="C66" s="20" t="s">
        <v>16</v>
      </c>
      <c r="D66" s="33" t="s">
        <v>70</v>
      </c>
      <c r="E66" s="34">
        <f>E63+E65</f>
        <v>5538997</v>
      </c>
      <c r="F66" s="34">
        <f>F63+F65</f>
        <v>0</v>
      </c>
      <c r="G66" s="22">
        <f t="shared" si="0"/>
        <v>5538997</v>
      </c>
    </row>
    <row r="67" spans="1:7" ht="19.5" customHeight="1">
      <c r="A67" s="35">
        <v>801</v>
      </c>
      <c r="B67" s="35">
        <v>80101</v>
      </c>
      <c r="C67" s="9"/>
      <c r="D67" s="13" t="s">
        <v>71</v>
      </c>
      <c r="E67" s="25">
        <v>40000</v>
      </c>
      <c r="F67" s="26"/>
      <c r="G67" s="14">
        <f t="shared" si="0"/>
        <v>40000</v>
      </c>
    </row>
    <row r="68" spans="1:7" ht="19.5" customHeight="1">
      <c r="A68" s="35"/>
      <c r="B68" s="35">
        <v>80101</v>
      </c>
      <c r="C68" s="9"/>
      <c r="D68" s="13" t="s">
        <v>212</v>
      </c>
      <c r="E68" s="25">
        <v>9030</v>
      </c>
      <c r="F68" s="26">
        <v>14620</v>
      </c>
      <c r="G68" s="14">
        <f t="shared" si="0"/>
        <v>23650</v>
      </c>
    </row>
    <row r="69" spans="1:7" s="31" customFormat="1" ht="19.5" customHeight="1">
      <c r="A69" s="27"/>
      <c r="B69" s="27">
        <v>80101</v>
      </c>
      <c r="C69" s="16" t="s">
        <v>14</v>
      </c>
      <c r="D69" s="29" t="s">
        <v>72</v>
      </c>
      <c r="E69" s="30">
        <f>E67+E68</f>
        <v>49030</v>
      </c>
      <c r="F69" s="30">
        <f>F67+F68</f>
        <v>14620</v>
      </c>
      <c r="G69" s="30">
        <f>G67+G68</f>
        <v>63650</v>
      </c>
    </row>
    <row r="70" spans="1:7" ht="19.5" customHeight="1">
      <c r="A70" s="35">
        <v>801</v>
      </c>
      <c r="B70" s="35">
        <v>80104</v>
      </c>
      <c r="C70" s="9"/>
      <c r="D70" s="13" t="s">
        <v>73</v>
      </c>
      <c r="E70" s="25">
        <v>8000</v>
      </c>
      <c r="F70" s="26"/>
      <c r="G70" s="14">
        <f t="shared" si="0"/>
        <v>8000</v>
      </c>
    </row>
    <row r="71" spans="1:7" s="31" customFormat="1" ht="19.5" customHeight="1">
      <c r="A71" s="27"/>
      <c r="B71" s="27">
        <v>80104</v>
      </c>
      <c r="C71" s="16" t="s">
        <v>14</v>
      </c>
      <c r="D71" s="29" t="s">
        <v>74</v>
      </c>
      <c r="E71" s="30">
        <v>8000</v>
      </c>
      <c r="F71" s="18"/>
      <c r="G71" s="18">
        <f t="shared" si="0"/>
        <v>8000</v>
      </c>
    </row>
    <row r="72" spans="1:7" s="31" customFormat="1" ht="19.5" customHeight="1">
      <c r="A72" s="35">
        <v>801</v>
      </c>
      <c r="B72" s="83">
        <v>80110</v>
      </c>
      <c r="C72" s="16"/>
      <c r="D72" s="84" t="s">
        <v>200</v>
      </c>
      <c r="E72" s="137">
        <v>2224</v>
      </c>
      <c r="F72" s="138"/>
      <c r="G72" s="138">
        <f t="shared" si="0"/>
        <v>2224</v>
      </c>
    </row>
    <row r="73" spans="1:7" s="31" customFormat="1" ht="19.5" customHeight="1">
      <c r="A73" s="27"/>
      <c r="B73" s="27">
        <v>80110</v>
      </c>
      <c r="C73" s="16" t="s">
        <v>14</v>
      </c>
      <c r="D73" s="29" t="s">
        <v>139</v>
      </c>
      <c r="E73" s="30">
        <f>E72</f>
        <v>2224</v>
      </c>
      <c r="F73" s="30">
        <f>F72</f>
        <v>0</v>
      </c>
      <c r="G73" s="30">
        <f>G72</f>
        <v>2224</v>
      </c>
    </row>
    <row r="74" spans="1:7" s="31" customFormat="1" ht="19.5" customHeight="1">
      <c r="A74" s="35">
        <v>801</v>
      </c>
      <c r="B74" s="83">
        <v>80195</v>
      </c>
      <c r="C74" s="16"/>
      <c r="D74" s="13" t="s">
        <v>201</v>
      </c>
      <c r="E74" s="137">
        <v>13173</v>
      </c>
      <c r="F74" s="138"/>
      <c r="G74" s="138">
        <f t="shared" si="0"/>
        <v>13173</v>
      </c>
    </row>
    <row r="75" spans="1:7" s="31" customFormat="1" ht="19.5" customHeight="1">
      <c r="A75" s="27"/>
      <c r="B75" s="27">
        <v>80195</v>
      </c>
      <c r="C75" s="16" t="s">
        <v>14</v>
      </c>
      <c r="D75" s="29" t="s">
        <v>15</v>
      </c>
      <c r="E75" s="30">
        <f>E74</f>
        <v>13173</v>
      </c>
      <c r="F75" s="30">
        <f>F74</f>
        <v>0</v>
      </c>
      <c r="G75" s="30">
        <f>G74</f>
        <v>13173</v>
      </c>
    </row>
    <row r="76" spans="1:7" s="31" customFormat="1" ht="19.5" customHeight="1">
      <c r="A76" s="32">
        <v>801</v>
      </c>
      <c r="B76" s="32"/>
      <c r="C76" s="20" t="s">
        <v>16</v>
      </c>
      <c r="D76" s="33" t="s">
        <v>75</v>
      </c>
      <c r="E76" s="34">
        <f>E69+E71+E73+E75</f>
        <v>72427</v>
      </c>
      <c r="F76" s="34">
        <f>F69+F71+F73+F75</f>
        <v>14620</v>
      </c>
      <c r="G76" s="34">
        <f>G69+G71+G73+G75</f>
        <v>87047</v>
      </c>
    </row>
    <row r="77" spans="1:7" ht="19.5" customHeight="1">
      <c r="A77" s="35">
        <v>852</v>
      </c>
      <c r="B77" s="35">
        <v>85212</v>
      </c>
      <c r="C77" s="9"/>
      <c r="D77" s="13" t="s">
        <v>76</v>
      </c>
      <c r="E77" s="25">
        <v>2515100</v>
      </c>
      <c r="F77" s="26"/>
      <c r="G77" s="14">
        <f t="shared" si="0"/>
        <v>2515100</v>
      </c>
    </row>
    <row r="78" spans="1:7" ht="19.5" customHeight="1">
      <c r="A78" s="27"/>
      <c r="B78" s="27">
        <v>85212</v>
      </c>
      <c r="C78" s="16" t="s">
        <v>14</v>
      </c>
      <c r="D78" s="29" t="s">
        <v>77</v>
      </c>
      <c r="E78" s="30">
        <f>E77</f>
        <v>2515100</v>
      </c>
      <c r="F78" s="26"/>
      <c r="G78" s="18">
        <f t="shared" si="0"/>
        <v>2515100</v>
      </c>
    </row>
    <row r="79" spans="1:7" ht="19.5" customHeight="1">
      <c r="A79" s="35">
        <v>852</v>
      </c>
      <c r="B79" s="35">
        <v>85213</v>
      </c>
      <c r="C79" s="9"/>
      <c r="D79" s="13" t="s">
        <v>78</v>
      </c>
      <c r="E79" s="25">
        <v>11400</v>
      </c>
      <c r="F79" s="26"/>
      <c r="G79" s="14">
        <f t="shared" si="0"/>
        <v>11400</v>
      </c>
    </row>
    <row r="80" spans="1:7" ht="19.5" customHeight="1">
      <c r="A80" s="35"/>
      <c r="B80" s="27">
        <v>85213</v>
      </c>
      <c r="C80" s="16" t="s">
        <v>14</v>
      </c>
      <c r="D80" s="29" t="s">
        <v>79</v>
      </c>
      <c r="E80" s="30">
        <f>E79</f>
        <v>11400</v>
      </c>
      <c r="F80" s="26"/>
      <c r="G80" s="18">
        <f t="shared" si="0"/>
        <v>11400</v>
      </c>
    </row>
    <row r="81" spans="1:7" ht="19.5" customHeight="1">
      <c r="A81" s="35">
        <v>852</v>
      </c>
      <c r="B81" s="35">
        <v>85214</v>
      </c>
      <c r="C81" s="9"/>
      <c r="D81" s="13" t="s">
        <v>80</v>
      </c>
      <c r="E81" s="25">
        <v>69215</v>
      </c>
      <c r="F81" s="26"/>
      <c r="G81" s="14">
        <f t="shared" si="0"/>
        <v>69215</v>
      </c>
    </row>
    <row r="82" spans="1:7" ht="19.5" customHeight="1">
      <c r="A82" s="35"/>
      <c r="B82" s="35">
        <v>85214</v>
      </c>
      <c r="C82" s="9"/>
      <c r="D82" s="13" t="s">
        <v>195</v>
      </c>
      <c r="E82" s="25">
        <v>60900</v>
      </c>
      <c r="F82" s="26"/>
      <c r="G82" s="14">
        <f t="shared" si="0"/>
        <v>60900</v>
      </c>
    </row>
    <row r="83" spans="1:7" ht="19.5" customHeight="1">
      <c r="A83" s="35"/>
      <c r="B83" s="27">
        <v>85214</v>
      </c>
      <c r="C83" s="16" t="s">
        <v>14</v>
      </c>
      <c r="D83" s="29" t="s">
        <v>81</v>
      </c>
      <c r="E83" s="30">
        <f>E81+E82</f>
        <v>130115</v>
      </c>
      <c r="F83" s="30"/>
      <c r="G83" s="18">
        <f t="shared" si="0"/>
        <v>130115</v>
      </c>
    </row>
    <row r="84" spans="1:7" ht="19.5" customHeight="1">
      <c r="A84" s="35">
        <v>852</v>
      </c>
      <c r="B84" s="35">
        <v>85219</v>
      </c>
      <c r="C84" s="9"/>
      <c r="D84" s="13" t="s">
        <v>196</v>
      </c>
      <c r="E84" s="25">
        <v>91900</v>
      </c>
      <c r="F84" s="26"/>
      <c r="G84" s="14">
        <f t="shared" si="0"/>
        <v>91900</v>
      </c>
    </row>
    <row r="85" spans="1:7" ht="19.5" customHeight="1">
      <c r="A85" s="27"/>
      <c r="B85" s="27">
        <v>85219</v>
      </c>
      <c r="C85" s="16" t="s">
        <v>14</v>
      </c>
      <c r="D85" s="29" t="s">
        <v>82</v>
      </c>
      <c r="E85" s="30">
        <v>91900</v>
      </c>
      <c r="F85" s="26"/>
      <c r="G85" s="18">
        <f t="shared" si="0"/>
        <v>91900</v>
      </c>
    </row>
    <row r="86" spans="1:7" ht="19.5" customHeight="1">
      <c r="A86" s="35">
        <v>852</v>
      </c>
      <c r="B86" s="35">
        <v>85295</v>
      </c>
      <c r="C86" s="9"/>
      <c r="D86" s="13" t="s">
        <v>197</v>
      </c>
      <c r="E86" s="25">
        <v>22102</v>
      </c>
      <c r="F86" s="26">
        <v>5676</v>
      </c>
      <c r="G86" s="14">
        <f t="shared" si="0"/>
        <v>27778</v>
      </c>
    </row>
    <row r="87" spans="1:7" ht="19.5" customHeight="1">
      <c r="A87" s="27"/>
      <c r="B87" s="27">
        <v>85295</v>
      </c>
      <c r="C87" s="16" t="s">
        <v>14</v>
      </c>
      <c r="D87" s="29" t="s">
        <v>15</v>
      </c>
      <c r="E87" s="30">
        <f>E86</f>
        <v>22102</v>
      </c>
      <c r="F87" s="30">
        <f>F86</f>
        <v>5676</v>
      </c>
      <c r="G87" s="18">
        <f>E87+F87</f>
        <v>27778</v>
      </c>
    </row>
    <row r="88" spans="1:7" ht="19.5" customHeight="1">
      <c r="A88" s="32">
        <v>852</v>
      </c>
      <c r="B88" s="32"/>
      <c r="C88" s="20" t="s">
        <v>16</v>
      </c>
      <c r="D88" s="33" t="s">
        <v>83</v>
      </c>
      <c r="E88" s="34">
        <f>E78+E80+E83+E85+E87</f>
        <v>2770617</v>
      </c>
      <c r="F88" s="34">
        <f>F78+F80+F83+F85+F87</f>
        <v>5676</v>
      </c>
      <c r="G88" s="34">
        <f>G78+G80+G83+G85+G87</f>
        <v>2776293</v>
      </c>
    </row>
    <row r="89" spans="1:7" ht="19.5" customHeight="1">
      <c r="A89" s="12">
        <v>854</v>
      </c>
      <c r="B89" s="12">
        <v>85415</v>
      </c>
      <c r="C89" s="9"/>
      <c r="D89" s="13" t="s">
        <v>198</v>
      </c>
      <c r="E89" s="37">
        <v>34828</v>
      </c>
      <c r="F89" s="14">
        <v>21935</v>
      </c>
      <c r="G89" s="14">
        <f>E89+F89</f>
        <v>56763</v>
      </c>
    </row>
    <row r="90" spans="1:7" ht="19.5" customHeight="1">
      <c r="A90" s="27"/>
      <c r="B90" s="27">
        <v>85415</v>
      </c>
      <c r="C90" s="16" t="s">
        <v>14</v>
      </c>
      <c r="D90" s="29" t="s">
        <v>84</v>
      </c>
      <c r="E90" s="30">
        <f aca="true" t="shared" si="1" ref="E90:G91">E89</f>
        <v>34828</v>
      </c>
      <c r="F90" s="30">
        <f t="shared" si="1"/>
        <v>21935</v>
      </c>
      <c r="G90" s="30">
        <f t="shared" si="1"/>
        <v>56763</v>
      </c>
    </row>
    <row r="91" spans="1:7" ht="19.5" customHeight="1">
      <c r="A91" s="32">
        <v>854</v>
      </c>
      <c r="B91" s="32"/>
      <c r="C91" s="20" t="s">
        <v>16</v>
      </c>
      <c r="D91" s="33" t="s">
        <v>85</v>
      </c>
      <c r="E91" s="34">
        <f t="shared" si="1"/>
        <v>34828</v>
      </c>
      <c r="F91" s="34">
        <f t="shared" si="1"/>
        <v>21935</v>
      </c>
      <c r="G91" s="34">
        <f t="shared" si="1"/>
        <v>56763</v>
      </c>
    </row>
    <row r="92" spans="1:7" ht="19.5" customHeight="1">
      <c r="A92" s="35">
        <v>900</v>
      </c>
      <c r="B92" s="35">
        <v>90020</v>
      </c>
      <c r="C92" s="9"/>
      <c r="D92" s="13" t="s">
        <v>86</v>
      </c>
      <c r="E92" s="25">
        <v>4000</v>
      </c>
      <c r="F92" s="26"/>
      <c r="G92" s="14">
        <f>E92+F92</f>
        <v>4000</v>
      </c>
    </row>
    <row r="93" spans="1:7" ht="19.5" customHeight="1">
      <c r="A93" s="27"/>
      <c r="B93" s="27">
        <v>90020</v>
      </c>
      <c r="C93" s="16" t="s">
        <v>14</v>
      </c>
      <c r="D93" s="29" t="s">
        <v>199</v>
      </c>
      <c r="E93" s="30">
        <v>4000</v>
      </c>
      <c r="F93" s="26"/>
      <c r="G93" s="18">
        <f>E93+F93</f>
        <v>4000</v>
      </c>
    </row>
    <row r="94" spans="1:7" ht="19.5" customHeight="1">
      <c r="A94" s="32">
        <v>900</v>
      </c>
      <c r="B94" s="32"/>
      <c r="C94" s="20" t="s">
        <v>16</v>
      </c>
      <c r="D94" s="33" t="s">
        <v>87</v>
      </c>
      <c r="E94" s="34">
        <v>4000</v>
      </c>
      <c r="F94" s="38"/>
      <c r="G94" s="22">
        <f>E94+F94</f>
        <v>4000</v>
      </c>
    </row>
    <row r="95" spans="1:7" s="31" customFormat="1" ht="19.5" customHeight="1">
      <c r="A95" s="154" t="s">
        <v>88</v>
      </c>
      <c r="B95" s="154"/>
      <c r="C95" s="154"/>
      <c r="D95" s="154"/>
      <c r="E95" s="30">
        <f>E12+E15+E23+E31+E34+E37+E61+E66+E76+E88+E91+E94</f>
        <v>16884374</v>
      </c>
      <c r="F95" s="30">
        <f>F12+F15+F18+F23+F31+F34+F37+F61+F66+F76+F88+F91+F94</f>
        <v>62231</v>
      </c>
      <c r="G95" s="30">
        <f>G12+G15+G18+G23+G31+G34+G37+G61+G66+G76+G88+G91+G94</f>
        <v>16946605</v>
      </c>
    </row>
    <row r="96" spans="2:5" ht="12.75">
      <c r="B96" s="39"/>
      <c r="C96" s="40"/>
      <c r="D96" s="39"/>
      <c r="E96" s="39"/>
    </row>
    <row r="97" spans="1:5" ht="12.75">
      <c r="A97" s="41"/>
      <c r="B97" s="39"/>
      <c r="C97" s="40"/>
      <c r="D97" s="39"/>
      <c r="E97" s="39"/>
    </row>
    <row r="98" spans="2:7" ht="12.75">
      <c r="B98" s="42"/>
      <c r="C98" s="40"/>
      <c r="D98" s="39"/>
      <c r="E98" s="39"/>
      <c r="G98" s="146"/>
    </row>
    <row r="99" spans="2:5" ht="12.75">
      <c r="B99" s="39"/>
      <c r="C99" s="40"/>
      <c r="D99" s="39"/>
      <c r="E99" s="39"/>
    </row>
    <row r="100" spans="2:5" ht="12.75">
      <c r="B100" s="39"/>
      <c r="C100" s="40"/>
      <c r="D100" s="39"/>
      <c r="E100" s="39"/>
    </row>
    <row r="101" spans="2:5" ht="12.75">
      <c r="B101" s="39"/>
      <c r="C101" s="40"/>
      <c r="D101" s="39"/>
      <c r="E101" s="39"/>
    </row>
    <row r="102" spans="2:5" ht="12.75">
      <c r="B102" s="39"/>
      <c r="C102" s="40"/>
      <c r="D102" s="39"/>
      <c r="E102" s="39"/>
    </row>
    <row r="103" spans="2:5" ht="12.75">
      <c r="B103" s="39"/>
      <c r="C103" s="40"/>
      <c r="D103" s="39"/>
      <c r="E103" s="39"/>
    </row>
    <row r="104" spans="2:5" ht="12.75">
      <c r="B104" s="39"/>
      <c r="C104" s="40"/>
      <c r="D104" s="39"/>
      <c r="E104" s="39"/>
    </row>
    <row r="105" spans="2:5" ht="12.75">
      <c r="B105" s="39"/>
      <c r="C105" s="40"/>
      <c r="D105" s="39"/>
      <c r="E105" s="39"/>
    </row>
    <row r="106" spans="2:5" ht="12.75">
      <c r="B106" s="39"/>
      <c r="C106" s="40"/>
      <c r="D106" s="39"/>
      <c r="E106" s="39"/>
    </row>
    <row r="107" spans="2:5" ht="12.75">
      <c r="B107" s="39"/>
      <c r="C107" s="40"/>
      <c r="D107" s="39"/>
      <c r="E107" s="39"/>
    </row>
    <row r="108" spans="2:5" ht="12.75">
      <c r="B108" s="39"/>
      <c r="C108" s="40"/>
      <c r="D108" s="39"/>
      <c r="E108" s="39"/>
    </row>
    <row r="109" spans="2:5" ht="12.75">
      <c r="B109" s="39"/>
      <c r="C109" s="40"/>
      <c r="D109" s="39"/>
      <c r="E109" s="39"/>
    </row>
    <row r="110" spans="2:5" ht="12.75">
      <c r="B110" s="39"/>
      <c r="C110" s="40"/>
      <c r="D110" s="39"/>
      <c r="E110" s="39"/>
    </row>
    <row r="111" spans="2:5" ht="12.75">
      <c r="B111" s="39"/>
      <c r="C111" s="40"/>
      <c r="D111" s="39"/>
      <c r="E111" s="39"/>
    </row>
    <row r="112" spans="2:5" ht="12.75">
      <c r="B112" s="39"/>
      <c r="C112" s="40"/>
      <c r="D112" s="39"/>
      <c r="E112" s="39"/>
    </row>
    <row r="113" spans="2:5" ht="12.75">
      <c r="B113" s="39"/>
      <c r="C113" s="40"/>
      <c r="D113" s="39"/>
      <c r="E113" s="39"/>
    </row>
    <row r="114" spans="2:5" ht="12.75">
      <c r="B114" s="39"/>
      <c r="C114" s="40"/>
      <c r="D114" s="39"/>
      <c r="E114" s="39"/>
    </row>
    <row r="115" spans="2:5" ht="12.75">
      <c r="B115" s="39"/>
      <c r="C115" s="40"/>
      <c r="D115" s="39"/>
      <c r="E115" s="39"/>
    </row>
    <row r="116" spans="2:5" ht="12.75">
      <c r="B116" s="39"/>
      <c r="C116" s="40"/>
      <c r="D116" s="39"/>
      <c r="E116" s="39"/>
    </row>
    <row r="117" spans="2:5" ht="12.75">
      <c r="B117" s="39"/>
      <c r="C117" s="40"/>
      <c r="D117" s="39"/>
      <c r="E117" s="39"/>
    </row>
    <row r="118" spans="2:5" ht="12.75">
      <c r="B118" s="39"/>
      <c r="C118" s="40"/>
      <c r="D118" s="39"/>
      <c r="E118" s="39"/>
    </row>
    <row r="119" spans="2:5" ht="12.75">
      <c r="B119" s="39"/>
      <c r="C119" s="40"/>
      <c r="D119" s="39"/>
      <c r="E119" s="39"/>
    </row>
    <row r="120" spans="2:5" ht="12.75">
      <c r="B120" s="39"/>
      <c r="C120" s="40"/>
      <c r="D120" s="39"/>
      <c r="E120" s="39"/>
    </row>
    <row r="121" spans="2:5" ht="12.75">
      <c r="B121" s="39"/>
      <c r="C121" s="40"/>
      <c r="D121" s="39"/>
      <c r="E121" s="39"/>
    </row>
    <row r="122" spans="2:5" ht="12.75">
      <c r="B122" s="39"/>
      <c r="C122" s="40"/>
      <c r="D122" s="39"/>
      <c r="E122" s="39"/>
    </row>
    <row r="123" spans="2:5" ht="12.75">
      <c r="B123" s="39"/>
      <c r="C123" s="40"/>
      <c r="D123" s="39"/>
      <c r="E123" s="39"/>
    </row>
    <row r="124" spans="2:5" ht="12.75">
      <c r="B124" s="39"/>
      <c r="C124" s="40"/>
      <c r="D124" s="39"/>
      <c r="E124" s="39"/>
    </row>
    <row r="125" spans="2:5" ht="12.75">
      <c r="B125" s="39"/>
      <c r="C125" s="40"/>
      <c r="D125" s="39"/>
      <c r="E125" s="39"/>
    </row>
    <row r="126" spans="2:5" ht="12.75">
      <c r="B126" s="39"/>
      <c r="C126" s="40"/>
      <c r="D126" s="39"/>
      <c r="E126" s="39"/>
    </row>
    <row r="127" spans="2:5" ht="12.75">
      <c r="B127" s="39"/>
      <c r="C127" s="40"/>
      <c r="D127" s="39"/>
      <c r="E127" s="39"/>
    </row>
    <row r="128" spans="2:5" ht="12.75">
      <c r="B128" s="39"/>
      <c r="C128" s="40"/>
      <c r="D128" s="39"/>
      <c r="E128" s="39"/>
    </row>
    <row r="129" spans="2:5" ht="12.75">
      <c r="B129" s="39"/>
      <c r="C129" s="40"/>
      <c r="D129" s="39"/>
      <c r="E129" s="39"/>
    </row>
  </sheetData>
  <mergeCells count="8">
    <mergeCell ref="F7:F8"/>
    <mergeCell ref="A95:D95"/>
    <mergeCell ref="B4:E4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5"/>
  <sheetViews>
    <sheetView workbookViewId="0" topLeftCell="E67">
      <selection activeCell="N83" sqref="N83:O83"/>
    </sheetView>
  </sheetViews>
  <sheetFormatPr defaultColWidth="9.00390625" defaultRowHeight="12.75"/>
  <cols>
    <col min="1" max="1" width="4.125" style="39" customWidth="1"/>
    <col min="2" max="2" width="6.875" style="39" customWidth="1"/>
    <col min="3" max="3" width="2.25390625" style="39" customWidth="1"/>
    <col min="4" max="4" width="25.75390625" style="39" customWidth="1"/>
    <col min="5" max="5" width="9.625" style="39" customWidth="1"/>
    <col min="6" max="6" width="7.125" style="39" customWidth="1"/>
    <col min="7" max="7" width="9.625" style="39" customWidth="1"/>
    <col min="8" max="8" width="9.75390625" style="39" customWidth="1"/>
    <col min="9" max="9" width="7.375" style="39" customWidth="1"/>
    <col min="10" max="10" width="9.75390625" style="39" customWidth="1"/>
    <col min="11" max="11" width="9.125" style="39" customWidth="1"/>
    <col min="12" max="12" width="6.375" style="39" customWidth="1"/>
    <col min="13" max="13" width="9.625" style="39" customWidth="1"/>
    <col min="14" max="14" width="8.00390625" style="39" customWidth="1"/>
    <col min="15" max="15" width="6.375" style="39" customWidth="1"/>
    <col min="16" max="16" width="8.00390625" style="39" customWidth="1"/>
    <col min="17" max="17" width="7.125" style="39" customWidth="1"/>
    <col min="18" max="18" width="6.375" style="39" customWidth="1"/>
    <col min="19" max="19" width="6.125" style="39" customWidth="1"/>
    <col min="20" max="20" width="7.125" style="39" customWidth="1"/>
    <col min="21" max="21" width="5.875" style="39" customWidth="1"/>
    <col min="22" max="22" width="9.00390625" style="39" customWidth="1"/>
    <col min="23" max="23" width="5.75390625" style="0" customWidth="1"/>
    <col min="24" max="24" width="9.00390625" style="0" customWidth="1"/>
  </cols>
  <sheetData>
    <row r="1" ht="12.75">
      <c r="Q1" t="s">
        <v>89</v>
      </c>
    </row>
    <row r="2" ht="12.75">
      <c r="Q2" t="s">
        <v>214</v>
      </c>
    </row>
    <row r="3" ht="12.75">
      <c r="Q3" t="s">
        <v>208</v>
      </c>
    </row>
    <row r="4" spans="1:22" ht="18">
      <c r="A4" s="171" t="s">
        <v>209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1:13" ht="18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22" ht="12.75">
      <c r="A6" s="44"/>
      <c r="B6" s="44"/>
      <c r="C6" s="44"/>
      <c r="D6" s="44"/>
      <c r="E6" s="44"/>
      <c r="F6" s="44"/>
      <c r="G6" s="44"/>
      <c r="H6" s="44"/>
      <c r="I6" s="44"/>
      <c r="J6" s="44"/>
      <c r="N6" s="45"/>
      <c r="O6" s="45"/>
      <c r="P6" s="45"/>
      <c r="Q6" s="45"/>
      <c r="R6" s="45"/>
      <c r="S6" s="45"/>
      <c r="T6" s="45"/>
      <c r="U6" s="45"/>
      <c r="V6" s="46" t="s">
        <v>2</v>
      </c>
    </row>
    <row r="7" spans="1:24" s="53" customFormat="1" ht="18.75" customHeight="1">
      <c r="A7" s="169" t="s">
        <v>3</v>
      </c>
      <c r="B7" s="169" t="s">
        <v>90</v>
      </c>
      <c r="C7" s="172" t="s">
        <v>5</v>
      </c>
      <c r="D7" s="173" t="s">
        <v>91</v>
      </c>
      <c r="E7" s="174" t="s">
        <v>92</v>
      </c>
      <c r="F7" s="164" t="s">
        <v>8</v>
      </c>
      <c r="G7" s="174" t="s">
        <v>93</v>
      </c>
      <c r="H7" s="48"/>
      <c r="I7" s="49"/>
      <c r="J7" s="50" t="s">
        <v>94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51"/>
      <c r="X7" s="52"/>
    </row>
    <row r="8" spans="1:24" s="53" customFormat="1" ht="20.25" customHeight="1">
      <c r="A8" s="169"/>
      <c r="B8" s="169"/>
      <c r="C8" s="172"/>
      <c r="D8" s="173"/>
      <c r="E8" s="174"/>
      <c r="F8" s="175"/>
      <c r="G8" s="169"/>
      <c r="H8" s="166" t="s">
        <v>95</v>
      </c>
      <c r="I8" s="175" t="s">
        <v>8</v>
      </c>
      <c r="J8" s="166" t="s">
        <v>96</v>
      </c>
      <c r="K8" s="168" t="s">
        <v>97</v>
      </c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3" t="s">
        <v>98</v>
      </c>
      <c r="W8" s="170" t="s">
        <v>99</v>
      </c>
      <c r="X8" s="163" t="s">
        <v>100</v>
      </c>
    </row>
    <row r="9" spans="1:24" s="53" customFormat="1" ht="78" customHeight="1">
      <c r="A9" s="169"/>
      <c r="B9" s="169"/>
      <c r="C9" s="172"/>
      <c r="D9" s="173"/>
      <c r="E9" s="174"/>
      <c r="F9" s="163"/>
      <c r="G9" s="169"/>
      <c r="H9" s="167"/>
      <c r="I9" s="163"/>
      <c r="J9" s="167"/>
      <c r="K9" s="47" t="s">
        <v>101</v>
      </c>
      <c r="L9" s="47" t="s">
        <v>8</v>
      </c>
      <c r="M9" s="47" t="s">
        <v>102</v>
      </c>
      <c r="N9" s="47" t="s">
        <v>103</v>
      </c>
      <c r="O9" s="47" t="s">
        <v>8</v>
      </c>
      <c r="P9" s="47" t="s">
        <v>104</v>
      </c>
      <c r="Q9" s="47" t="s">
        <v>105</v>
      </c>
      <c r="R9" s="47" t="s">
        <v>106</v>
      </c>
      <c r="S9" s="47" t="s">
        <v>8</v>
      </c>
      <c r="T9" s="47" t="s">
        <v>213</v>
      </c>
      <c r="U9" s="54" t="s">
        <v>107</v>
      </c>
      <c r="V9" s="169"/>
      <c r="W9" s="170"/>
      <c r="X9" s="164"/>
    </row>
    <row r="10" spans="1:24" s="53" customFormat="1" ht="6" customHeight="1">
      <c r="A10" s="55">
        <v>1</v>
      </c>
      <c r="B10" s="55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55">
        <v>9</v>
      </c>
      <c r="J10" s="55">
        <v>10</v>
      </c>
      <c r="K10" s="55">
        <v>11</v>
      </c>
      <c r="L10" s="55">
        <v>12</v>
      </c>
      <c r="M10" s="55">
        <v>13</v>
      </c>
      <c r="N10" s="55">
        <v>14</v>
      </c>
      <c r="O10" s="55">
        <v>15</v>
      </c>
      <c r="P10" s="55">
        <v>16</v>
      </c>
      <c r="Q10" s="55">
        <v>17</v>
      </c>
      <c r="R10" s="55">
        <v>18</v>
      </c>
      <c r="S10" s="55"/>
      <c r="T10" s="55"/>
      <c r="U10" s="55">
        <v>19</v>
      </c>
      <c r="V10" s="55">
        <v>20</v>
      </c>
      <c r="W10" s="56">
        <v>21</v>
      </c>
      <c r="X10" s="56">
        <v>22</v>
      </c>
    </row>
    <row r="11" spans="1:24" s="53" customFormat="1" ht="12.75" customHeight="1">
      <c r="A11" s="57" t="s">
        <v>108</v>
      </c>
      <c r="B11" s="58" t="s">
        <v>109</v>
      </c>
      <c r="C11" s="59"/>
      <c r="D11" s="60" t="s">
        <v>110</v>
      </c>
      <c r="E11" s="61">
        <v>5000</v>
      </c>
      <c r="F11" s="59"/>
      <c r="G11" s="61">
        <f aca="true" t="shared" si="0" ref="G11:G24">E11+F11</f>
        <v>5000</v>
      </c>
      <c r="H11" s="61">
        <v>5000</v>
      </c>
      <c r="I11" s="61"/>
      <c r="J11" s="61">
        <f>H11+I11</f>
        <v>5000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59"/>
      <c r="V11" s="59"/>
      <c r="W11" s="62"/>
      <c r="X11" s="62"/>
    </row>
    <row r="12" spans="1:24" s="53" customFormat="1" ht="12.75">
      <c r="A12" s="63"/>
      <c r="B12" s="64" t="s">
        <v>111</v>
      </c>
      <c r="C12" s="65"/>
      <c r="D12" s="65" t="s">
        <v>112</v>
      </c>
      <c r="E12" s="66">
        <v>12000</v>
      </c>
      <c r="F12" s="66"/>
      <c r="G12" s="61">
        <f t="shared" si="0"/>
        <v>12000</v>
      </c>
      <c r="H12" s="61">
        <v>12000</v>
      </c>
      <c r="I12" s="61"/>
      <c r="J12" s="61">
        <f aca="true" t="shared" si="1" ref="J12:J75">H12+I12</f>
        <v>12000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7"/>
      <c r="V12" s="67"/>
      <c r="W12" s="62"/>
      <c r="X12" s="62"/>
    </row>
    <row r="13" spans="1:24" s="53" customFormat="1" ht="24">
      <c r="A13" s="57"/>
      <c r="B13" s="64" t="s">
        <v>113</v>
      </c>
      <c r="C13" s="65"/>
      <c r="D13" s="65" t="s">
        <v>114</v>
      </c>
      <c r="E13" s="66">
        <v>5350839</v>
      </c>
      <c r="F13" s="68"/>
      <c r="G13" s="61">
        <f t="shared" si="0"/>
        <v>5350839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7"/>
      <c r="V13" s="66">
        <v>5350839</v>
      </c>
      <c r="W13" s="69"/>
      <c r="X13" s="62">
        <f>V13+W13</f>
        <v>5350839</v>
      </c>
    </row>
    <row r="14" spans="1:24" s="53" customFormat="1" ht="12.75">
      <c r="A14" s="57"/>
      <c r="B14" s="64" t="s">
        <v>115</v>
      </c>
      <c r="C14" s="65"/>
      <c r="D14" s="65" t="s">
        <v>116</v>
      </c>
      <c r="E14" s="66">
        <v>12600</v>
      </c>
      <c r="F14" s="66"/>
      <c r="G14" s="61">
        <f t="shared" si="0"/>
        <v>12600</v>
      </c>
      <c r="H14" s="61">
        <v>12600</v>
      </c>
      <c r="I14" s="61"/>
      <c r="J14" s="61">
        <f t="shared" si="1"/>
        <v>12600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7"/>
      <c r="V14" s="67"/>
      <c r="W14" s="62"/>
      <c r="X14" s="62"/>
    </row>
    <row r="15" spans="1:24" s="53" customFormat="1" ht="12.75">
      <c r="A15" s="57"/>
      <c r="B15" s="64" t="s">
        <v>12</v>
      </c>
      <c r="C15" s="65"/>
      <c r="D15" s="65" t="s">
        <v>15</v>
      </c>
      <c r="E15" s="66">
        <v>101665</v>
      </c>
      <c r="F15" s="66"/>
      <c r="G15" s="61">
        <f t="shared" si="0"/>
        <v>101665</v>
      </c>
      <c r="H15" s="61">
        <v>101665</v>
      </c>
      <c r="I15" s="61"/>
      <c r="J15" s="61">
        <f t="shared" si="1"/>
        <v>101665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7"/>
      <c r="V15" s="67"/>
      <c r="W15" s="62"/>
      <c r="X15" s="62"/>
    </row>
    <row r="16" spans="1:24" s="76" customFormat="1" ht="24">
      <c r="A16" s="70" t="s">
        <v>108</v>
      </c>
      <c r="B16" s="70" t="s">
        <v>14</v>
      </c>
      <c r="C16" s="71"/>
      <c r="D16" s="71" t="s">
        <v>17</v>
      </c>
      <c r="E16" s="72">
        <f aca="true" t="shared" si="2" ref="E16:J16">SUM(E11:E15)</f>
        <v>5482104</v>
      </c>
      <c r="F16" s="73">
        <f t="shared" si="2"/>
        <v>0</v>
      </c>
      <c r="G16" s="72">
        <f t="shared" si="2"/>
        <v>5482104</v>
      </c>
      <c r="H16" s="72">
        <f t="shared" si="2"/>
        <v>131265</v>
      </c>
      <c r="I16" s="72">
        <f t="shared" si="2"/>
        <v>0</v>
      </c>
      <c r="J16" s="72">
        <f t="shared" si="2"/>
        <v>131265</v>
      </c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5"/>
      <c r="V16" s="72">
        <f>SUM(V11:V15)</f>
        <v>5350839</v>
      </c>
      <c r="W16" s="73">
        <f>SUM(W11:W15)</f>
        <v>0</v>
      </c>
      <c r="X16" s="72">
        <f>SUM(X11:X15)</f>
        <v>5350839</v>
      </c>
    </row>
    <row r="17" spans="1:24" s="76" customFormat="1" ht="24">
      <c r="A17" s="57" t="s">
        <v>117</v>
      </c>
      <c r="B17" s="57" t="s">
        <v>118</v>
      </c>
      <c r="C17" s="71"/>
      <c r="D17" s="65" t="s">
        <v>119</v>
      </c>
      <c r="E17" s="66">
        <v>5000</v>
      </c>
      <c r="F17" s="66"/>
      <c r="G17" s="61">
        <f t="shared" si="0"/>
        <v>5000</v>
      </c>
      <c r="H17" s="61">
        <v>5000</v>
      </c>
      <c r="I17" s="61"/>
      <c r="J17" s="61">
        <f t="shared" si="1"/>
        <v>5000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5"/>
      <c r="V17" s="72"/>
      <c r="W17" s="77"/>
      <c r="X17" s="62"/>
    </row>
    <row r="18" spans="1:24" s="53" customFormat="1" ht="24">
      <c r="A18" s="70" t="s">
        <v>117</v>
      </c>
      <c r="B18" s="70" t="s">
        <v>14</v>
      </c>
      <c r="C18" s="65"/>
      <c r="D18" s="71" t="s">
        <v>23</v>
      </c>
      <c r="E18" s="72">
        <v>5000</v>
      </c>
      <c r="F18" s="72"/>
      <c r="G18" s="74">
        <f t="shared" si="0"/>
        <v>5000</v>
      </c>
      <c r="H18" s="74">
        <v>5000</v>
      </c>
      <c r="I18" s="74"/>
      <c r="J18" s="74">
        <f t="shared" si="1"/>
        <v>5000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7"/>
      <c r="V18" s="67"/>
      <c r="W18" s="62"/>
      <c r="X18" s="62"/>
    </row>
    <row r="19" spans="1:24" s="53" customFormat="1" ht="12.75">
      <c r="A19" s="57">
        <v>400</v>
      </c>
      <c r="B19" s="57">
        <v>40002</v>
      </c>
      <c r="C19" s="65"/>
      <c r="D19" s="65" t="s">
        <v>120</v>
      </c>
      <c r="E19" s="66">
        <v>240000</v>
      </c>
      <c r="F19" s="66"/>
      <c r="G19" s="61">
        <f t="shared" si="0"/>
        <v>240000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7"/>
      <c r="V19" s="66">
        <v>240000</v>
      </c>
      <c r="W19" s="62"/>
      <c r="X19" s="62">
        <f>V19+W19</f>
        <v>240000</v>
      </c>
    </row>
    <row r="20" spans="1:24" s="53" customFormat="1" ht="24">
      <c r="A20" s="70">
        <v>400</v>
      </c>
      <c r="B20" s="70" t="s">
        <v>14</v>
      </c>
      <c r="C20" s="71"/>
      <c r="D20" s="71" t="s">
        <v>121</v>
      </c>
      <c r="E20" s="72">
        <v>240000</v>
      </c>
      <c r="F20" s="72"/>
      <c r="G20" s="74">
        <f t="shared" si="0"/>
        <v>240000</v>
      </c>
      <c r="H20" s="74"/>
      <c r="I20" s="74"/>
      <c r="J20" s="61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5"/>
      <c r="V20" s="72">
        <v>240000</v>
      </c>
      <c r="W20" s="62"/>
      <c r="X20" s="77">
        <f>V20+W20</f>
        <v>240000</v>
      </c>
    </row>
    <row r="21" spans="1:24" s="53" customFormat="1" ht="12.75">
      <c r="A21" s="57">
        <v>600</v>
      </c>
      <c r="B21" s="57">
        <v>60004</v>
      </c>
      <c r="C21" s="65"/>
      <c r="D21" s="65" t="s">
        <v>122</v>
      </c>
      <c r="E21" s="66">
        <v>200000</v>
      </c>
      <c r="F21" s="66"/>
      <c r="G21" s="61">
        <f t="shared" si="0"/>
        <v>200000</v>
      </c>
      <c r="H21" s="61">
        <v>200000</v>
      </c>
      <c r="I21" s="61"/>
      <c r="J21" s="61">
        <f t="shared" si="1"/>
        <v>200000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7"/>
      <c r="V21" s="67"/>
      <c r="W21" s="62"/>
      <c r="X21" s="62"/>
    </row>
    <row r="22" spans="1:24" s="53" customFormat="1" ht="12.75">
      <c r="A22" s="57"/>
      <c r="B22" s="57">
        <v>60013</v>
      </c>
      <c r="C22" s="65"/>
      <c r="D22" s="65" t="s">
        <v>123</v>
      </c>
      <c r="E22" s="66">
        <v>150000</v>
      </c>
      <c r="F22" s="66"/>
      <c r="G22" s="61">
        <f t="shared" si="0"/>
        <v>150000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7"/>
      <c r="V22" s="66">
        <v>150000</v>
      </c>
      <c r="W22" s="62"/>
      <c r="X22" s="62">
        <f>V22+W22</f>
        <v>150000</v>
      </c>
    </row>
    <row r="23" spans="1:24" s="53" customFormat="1" ht="12.75">
      <c r="A23" s="57"/>
      <c r="B23" s="57">
        <v>60014</v>
      </c>
      <c r="C23" s="65"/>
      <c r="D23" s="65" t="s">
        <v>124</v>
      </c>
      <c r="E23" s="66">
        <v>150000</v>
      </c>
      <c r="F23" s="66"/>
      <c r="G23" s="61">
        <f t="shared" si="0"/>
        <v>150000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7"/>
      <c r="V23" s="66">
        <v>150000</v>
      </c>
      <c r="W23" s="62"/>
      <c r="X23" s="62">
        <f>V23+W23</f>
        <v>150000</v>
      </c>
    </row>
    <row r="24" spans="1:24" s="53" customFormat="1" ht="12.75">
      <c r="A24" s="57"/>
      <c r="B24" s="57">
        <v>60016</v>
      </c>
      <c r="C24" s="65"/>
      <c r="D24" s="65" t="s">
        <v>125</v>
      </c>
      <c r="E24" s="66">
        <v>1396000</v>
      </c>
      <c r="F24" s="66"/>
      <c r="G24" s="61">
        <f t="shared" si="0"/>
        <v>1396000</v>
      </c>
      <c r="H24" s="61">
        <v>166000</v>
      </c>
      <c r="I24" s="61"/>
      <c r="J24" s="61">
        <f t="shared" si="1"/>
        <v>166000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7"/>
      <c r="V24" s="66">
        <v>1230000</v>
      </c>
      <c r="W24" s="62"/>
      <c r="X24" s="62">
        <f>V24+W24</f>
        <v>1230000</v>
      </c>
    </row>
    <row r="25" spans="1:24" s="76" customFormat="1" ht="12.75">
      <c r="A25" s="70">
        <v>600</v>
      </c>
      <c r="B25" s="70" t="s">
        <v>14</v>
      </c>
      <c r="C25" s="71"/>
      <c r="D25" s="71" t="s">
        <v>126</v>
      </c>
      <c r="E25" s="72">
        <f aca="true" t="shared" si="3" ref="E25:J25">SUM(E21:E24)</f>
        <v>1896000</v>
      </c>
      <c r="F25" s="72">
        <f t="shared" si="3"/>
        <v>0</v>
      </c>
      <c r="G25" s="72">
        <f t="shared" si="3"/>
        <v>1896000</v>
      </c>
      <c r="H25" s="72">
        <f t="shared" si="3"/>
        <v>366000</v>
      </c>
      <c r="I25" s="74">
        <f t="shared" si="3"/>
        <v>0</v>
      </c>
      <c r="J25" s="72">
        <f t="shared" si="3"/>
        <v>366000</v>
      </c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5"/>
      <c r="V25" s="72">
        <f>SUM(V21:V24)</f>
        <v>1530000</v>
      </c>
      <c r="W25" s="77"/>
      <c r="X25" s="72">
        <f>SUM(X21:X24)</f>
        <v>1530000</v>
      </c>
    </row>
    <row r="26" spans="1:24" s="53" customFormat="1" ht="24">
      <c r="A26" s="57">
        <v>700</v>
      </c>
      <c r="B26" s="57">
        <v>70005</v>
      </c>
      <c r="C26" s="65"/>
      <c r="D26" s="65" t="s">
        <v>127</v>
      </c>
      <c r="E26" s="66">
        <v>111000</v>
      </c>
      <c r="F26" s="66">
        <v>-20000</v>
      </c>
      <c r="G26" s="61">
        <f aca="true" t="shared" si="4" ref="G26:G52">E26+F26</f>
        <v>91000</v>
      </c>
      <c r="H26" s="61">
        <v>111000</v>
      </c>
      <c r="I26" s="61">
        <v>-20000</v>
      </c>
      <c r="J26" s="61">
        <f t="shared" si="1"/>
        <v>91000</v>
      </c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7"/>
      <c r="V26" s="67"/>
      <c r="W26" s="62"/>
      <c r="X26" s="62"/>
    </row>
    <row r="27" spans="1:24" s="76" customFormat="1" ht="24">
      <c r="A27" s="70">
        <v>700</v>
      </c>
      <c r="B27" s="70" t="s">
        <v>14</v>
      </c>
      <c r="C27" s="71"/>
      <c r="D27" s="71" t="s">
        <v>28</v>
      </c>
      <c r="E27" s="72">
        <v>111000</v>
      </c>
      <c r="F27" s="72">
        <v>-20000</v>
      </c>
      <c r="G27" s="74">
        <f t="shared" si="4"/>
        <v>91000</v>
      </c>
      <c r="H27" s="74">
        <v>111000</v>
      </c>
      <c r="I27" s="74">
        <v>-20000</v>
      </c>
      <c r="J27" s="74">
        <f t="shared" si="1"/>
        <v>91000</v>
      </c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5"/>
      <c r="V27" s="75"/>
      <c r="W27" s="77"/>
      <c r="X27" s="62"/>
    </row>
    <row r="28" spans="1:24" s="53" customFormat="1" ht="24">
      <c r="A28" s="57">
        <v>710</v>
      </c>
      <c r="B28" s="57">
        <v>71004</v>
      </c>
      <c r="C28" s="65"/>
      <c r="D28" s="65" t="s">
        <v>128</v>
      </c>
      <c r="E28" s="66">
        <v>84000</v>
      </c>
      <c r="F28" s="66"/>
      <c r="G28" s="61">
        <f t="shared" si="4"/>
        <v>84000</v>
      </c>
      <c r="H28" s="61">
        <v>84000</v>
      </c>
      <c r="I28" s="61"/>
      <c r="J28" s="61">
        <f t="shared" si="1"/>
        <v>84000</v>
      </c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7"/>
      <c r="V28" s="67"/>
      <c r="W28" s="62"/>
      <c r="X28" s="62"/>
    </row>
    <row r="29" spans="1:24" s="76" customFormat="1" ht="12.75">
      <c r="A29" s="70">
        <v>710</v>
      </c>
      <c r="B29" s="70" t="s">
        <v>14</v>
      </c>
      <c r="C29" s="71"/>
      <c r="D29" s="71" t="s">
        <v>129</v>
      </c>
      <c r="E29" s="72">
        <v>84000</v>
      </c>
      <c r="F29" s="72"/>
      <c r="G29" s="74">
        <f t="shared" si="4"/>
        <v>84000</v>
      </c>
      <c r="H29" s="74">
        <v>84000</v>
      </c>
      <c r="I29" s="74"/>
      <c r="J29" s="74">
        <f t="shared" si="1"/>
        <v>84000</v>
      </c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5"/>
      <c r="V29" s="75"/>
      <c r="W29" s="77"/>
      <c r="X29" s="62"/>
    </row>
    <row r="30" spans="1:24" s="53" customFormat="1" ht="12.75">
      <c r="A30" s="57">
        <v>750</v>
      </c>
      <c r="B30" s="57">
        <v>75011</v>
      </c>
      <c r="C30" s="65"/>
      <c r="D30" s="65" t="s">
        <v>31</v>
      </c>
      <c r="E30" s="66">
        <v>61200</v>
      </c>
      <c r="F30" s="66"/>
      <c r="G30" s="61">
        <f t="shared" si="4"/>
        <v>61200</v>
      </c>
      <c r="H30" s="61">
        <v>61200</v>
      </c>
      <c r="I30" s="61"/>
      <c r="J30" s="61">
        <f t="shared" si="1"/>
        <v>61200</v>
      </c>
      <c r="K30" s="61">
        <v>46500</v>
      </c>
      <c r="L30" s="61"/>
      <c r="M30" s="61">
        <f>K30+L30</f>
        <v>46500</v>
      </c>
      <c r="N30" s="61">
        <v>14700</v>
      </c>
      <c r="O30" s="61"/>
      <c r="P30" s="61">
        <f>N30+O30</f>
        <v>14700</v>
      </c>
      <c r="Q30" s="61"/>
      <c r="R30" s="61"/>
      <c r="S30" s="61"/>
      <c r="T30" s="61"/>
      <c r="U30" s="67"/>
      <c r="V30" s="67"/>
      <c r="W30" s="62"/>
      <c r="X30" s="62"/>
    </row>
    <row r="31" spans="1:24" s="53" customFormat="1" ht="12.75">
      <c r="A31" s="57"/>
      <c r="B31" s="57">
        <v>75022</v>
      </c>
      <c r="C31" s="65"/>
      <c r="D31" s="65" t="s">
        <v>130</v>
      </c>
      <c r="E31" s="66">
        <v>135000</v>
      </c>
      <c r="F31" s="66"/>
      <c r="G31" s="61">
        <f t="shared" si="4"/>
        <v>135000</v>
      </c>
      <c r="H31" s="61">
        <v>135000</v>
      </c>
      <c r="I31" s="61"/>
      <c r="J31" s="61">
        <f t="shared" si="1"/>
        <v>135000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7"/>
      <c r="V31" s="66"/>
      <c r="W31" s="62"/>
      <c r="X31" s="62"/>
    </row>
    <row r="32" spans="1:24" s="53" customFormat="1" ht="12.75">
      <c r="A32" s="57"/>
      <c r="B32" s="57">
        <v>75023</v>
      </c>
      <c r="C32" s="65"/>
      <c r="D32" s="65" t="s">
        <v>35</v>
      </c>
      <c r="E32" s="66">
        <v>1398000</v>
      </c>
      <c r="F32" s="66">
        <v>48500</v>
      </c>
      <c r="G32" s="61">
        <f t="shared" si="4"/>
        <v>1446500</v>
      </c>
      <c r="H32" s="61">
        <v>1368000</v>
      </c>
      <c r="I32" s="61">
        <v>47500</v>
      </c>
      <c r="J32" s="61">
        <f t="shared" si="1"/>
        <v>1415500</v>
      </c>
      <c r="K32" s="61">
        <v>852932</v>
      </c>
      <c r="L32" s="61"/>
      <c r="M32" s="61">
        <f>K32+L32</f>
        <v>852932</v>
      </c>
      <c r="N32" s="61">
        <v>170000</v>
      </c>
      <c r="O32" s="61"/>
      <c r="P32" s="61">
        <f>N32+O32</f>
        <v>170000</v>
      </c>
      <c r="Q32" s="61"/>
      <c r="R32" s="61"/>
      <c r="S32" s="61"/>
      <c r="T32" s="61"/>
      <c r="U32" s="67"/>
      <c r="V32" s="66">
        <v>30000</v>
      </c>
      <c r="W32" s="62">
        <v>1000</v>
      </c>
      <c r="X32" s="62">
        <f>V32+W32</f>
        <v>31000</v>
      </c>
    </row>
    <row r="33" spans="1:24" s="53" customFormat="1" ht="24">
      <c r="A33" s="57"/>
      <c r="B33" s="57">
        <v>75075</v>
      </c>
      <c r="C33" s="65"/>
      <c r="D33" s="65" t="s">
        <v>131</v>
      </c>
      <c r="E33" s="66">
        <v>98000</v>
      </c>
      <c r="F33" s="66">
        <v>-5000</v>
      </c>
      <c r="G33" s="61">
        <f t="shared" si="4"/>
        <v>93000</v>
      </c>
      <c r="H33" s="61">
        <v>98000</v>
      </c>
      <c r="I33" s="61">
        <v>-5000</v>
      </c>
      <c r="J33" s="61">
        <f t="shared" si="1"/>
        <v>93000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7"/>
      <c r="V33" s="67"/>
      <c r="W33" s="62"/>
      <c r="X33" s="62"/>
    </row>
    <row r="34" spans="1:24" s="53" customFormat="1" ht="12.75">
      <c r="A34" s="57"/>
      <c r="B34" s="57">
        <v>75095</v>
      </c>
      <c r="C34" s="65"/>
      <c r="D34" s="65" t="s">
        <v>15</v>
      </c>
      <c r="E34" s="66">
        <v>61800</v>
      </c>
      <c r="F34" s="66"/>
      <c r="G34" s="61">
        <f t="shared" si="4"/>
        <v>61800</v>
      </c>
      <c r="H34" s="61">
        <v>61800</v>
      </c>
      <c r="I34" s="61"/>
      <c r="J34" s="61">
        <f t="shared" si="1"/>
        <v>61800</v>
      </c>
      <c r="K34" s="61">
        <v>26693</v>
      </c>
      <c r="L34" s="61"/>
      <c r="M34" s="61">
        <f>K34+L34</f>
        <v>26693</v>
      </c>
      <c r="N34" s="61">
        <v>5300</v>
      </c>
      <c r="O34" s="61"/>
      <c r="P34" s="61">
        <f>N34+O34</f>
        <v>5300</v>
      </c>
      <c r="Q34" s="61"/>
      <c r="R34" s="61"/>
      <c r="S34" s="61"/>
      <c r="T34" s="61"/>
      <c r="U34" s="67"/>
      <c r="V34" s="67"/>
      <c r="W34" s="62"/>
      <c r="X34" s="62"/>
    </row>
    <row r="35" spans="1:24" s="76" customFormat="1" ht="12.75">
      <c r="A35" s="70">
        <v>750</v>
      </c>
      <c r="B35" s="70" t="s">
        <v>14</v>
      </c>
      <c r="C35" s="71"/>
      <c r="D35" s="71" t="s">
        <v>36</v>
      </c>
      <c r="E35" s="72">
        <f>SUM(E30:E34)</f>
        <v>1754000</v>
      </c>
      <c r="F35" s="72">
        <f>SUM(F30:F34)</f>
        <v>43500</v>
      </c>
      <c r="G35" s="74">
        <f t="shared" si="4"/>
        <v>1797500</v>
      </c>
      <c r="H35" s="72">
        <f aca="true" t="shared" si="5" ref="H35:M35">SUM(H30:H34)</f>
        <v>1724000</v>
      </c>
      <c r="I35" s="72">
        <f t="shared" si="5"/>
        <v>42500</v>
      </c>
      <c r="J35" s="72">
        <f t="shared" si="5"/>
        <v>1766500</v>
      </c>
      <c r="K35" s="72">
        <f t="shared" si="5"/>
        <v>926125</v>
      </c>
      <c r="L35" s="72">
        <f t="shared" si="5"/>
        <v>0</v>
      </c>
      <c r="M35" s="72">
        <f t="shared" si="5"/>
        <v>926125</v>
      </c>
      <c r="N35" s="74">
        <v>190000</v>
      </c>
      <c r="O35" s="74"/>
      <c r="P35" s="74">
        <v>190000</v>
      </c>
      <c r="Q35" s="74"/>
      <c r="R35" s="74"/>
      <c r="S35" s="74"/>
      <c r="T35" s="74"/>
      <c r="U35" s="75"/>
      <c r="V35" s="72">
        <f>SUM(V30:V34)</f>
        <v>30000</v>
      </c>
      <c r="W35" s="72">
        <f>SUM(W30:W34)</f>
        <v>1000</v>
      </c>
      <c r="X35" s="72">
        <f>SUM(X30:X34)</f>
        <v>31000</v>
      </c>
    </row>
    <row r="36" spans="1:24" s="76" customFormat="1" ht="24">
      <c r="A36" s="57">
        <v>751</v>
      </c>
      <c r="B36" s="57">
        <v>75101</v>
      </c>
      <c r="C36" s="65"/>
      <c r="D36" s="65" t="s">
        <v>132</v>
      </c>
      <c r="E36" s="66">
        <v>1272</v>
      </c>
      <c r="F36" s="66"/>
      <c r="G36" s="61">
        <f t="shared" si="4"/>
        <v>1272</v>
      </c>
      <c r="H36" s="61">
        <v>1272</v>
      </c>
      <c r="I36" s="61"/>
      <c r="J36" s="61">
        <f t="shared" si="1"/>
        <v>1272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75"/>
      <c r="V36" s="72"/>
      <c r="W36" s="77"/>
      <c r="X36" s="62"/>
    </row>
    <row r="37" spans="1:24" s="76" customFormat="1" ht="24">
      <c r="A37" s="70">
        <v>751</v>
      </c>
      <c r="B37" s="70" t="s">
        <v>14</v>
      </c>
      <c r="C37" s="71"/>
      <c r="D37" s="71" t="s">
        <v>133</v>
      </c>
      <c r="E37" s="72">
        <v>1272</v>
      </c>
      <c r="F37" s="72"/>
      <c r="G37" s="74">
        <f t="shared" si="4"/>
        <v>1272</v>
      </c>
      <c r="H37" s="74">
        <v>1272</v>
      </c>
      <c r="I37" s="74"/>
      <c r="J37" s="78">
        <f t="shared" si="1"/>
        <v>1272</v>
      </c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5"/>
      <c r="V37" s="72"/>
      <c r="W37" s="77"/>
      <c r="X37" s="62"/>
    </row>
    <row r="38" spans="1:24" s="53" customFormat="1" ht="12.75">
      <c r="A38" s="57">
        <v>754</v>
      </c>
      <c r="B38" s="57">
        <v>75412</v>
      </c>
      <c r="C38" s="65"/>
      <c r="D38" s="65" t="s">
        <v>134</v>
      </c>
      <c r="E38" s="66">
        <v>75000</v>
      </c>
      <c r="F38" s="66">
        <v>-3000</v>
      </c>
      <c r="G38" s="61">
        <f t="shared" si="4"/>
        <v>72000</v>
      </c>
      <c r="H38" s="61">
        <v>75000</v>
      </c>
      <c r="I38" s="61">
        <v>-3000</v>
      </c>
      <c r="J38" s="61">
        <f t="shared" si="1"/>
        <v>72000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7"/>
      <c r="V38" s="67"/>
      <c r="W38" s="62"/>
      <c r="X38" s="62"/>
    </row>
    <row r="39" spans="1:24" s="53" customFormat="1" ht="12.75">
      <c r="A39" s="57"/>
      <c r="B39" s="57">
        <v>75414</v>
      </c>
      <c r="C39" s="65"/>
      <c r="D39" s="65" t="s">
        <v>41</v>
      </c>
      <c r="E39" s="66">
        <v>2500</v>
      </c>
      <c r="F39" s="66"/>
      <c r="G39" s="61">
        <f t="shared" si="4"/>
        <v>2500</v>
      </c>
      <c r="H39" s="61">
        <v>2500</v>
      </c>
      <c r="I39" s="61"/>
      <c r="J39" s="61">
        <f t="shared" si="1"/>
        <v>2500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7"/>
      <c r="V39" s="67"/>
      <c r="W39" s="62"/>
      <c r="X39" s="62"/>
    </row>
    <row r="40" spans="1:24" s="76" customFormat="1" ht="24">
      <c r="A40" s="70">
        <v>754</v>
      </c>
      <c r="B40" s="70" t="s">
        <v>14</v>
      </c>
      <c r="C40" s="71"/>
      <c r="D40" s="71" t="s">
        <v>135</v>
      </c>
      <c r="E40" s="72">
        <f>E38+E39</f>
        <v>77500</v>
      </c>
      <c r="F40" s="72">
        <f>F38+F39</f>
        <v>-3000</v>
      </c>
      <c r="G40" s="72">
        <f>G38+G39</f>
        <v>74500</v>
      </c>
      <c r="H40" s="72">
        <f>H38+H39</f>
        <v>77500</v>
      </c>
      <c r="I40" s="72">
        <f>I38+I39</f>
        <v>-3000</v>
      </c>
      <c r="J40" s="78">
        <f t="shared" si="1"/>
        <v>74500</v>
      </c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5"/>
      <c r="V40" s="75"/>
      <c r="W40" s="77"/>
      <c r="X40" s="62"/>
    </row>
    <row r="41" spans="1:24" s="53" customFormat="1" ht="24">
      <c r="A41" s="57">
        <v>757</v>
      </c>
      <c r="B41" s="57">
        <v>75702</v>
      </c>
      <c r="C41" s="65"/>
      <c r="D41" s="65" t="s">
        <v>136</v>
      </c>
      <c r="E41" s="66">
        <v>97500</v>
      </c>
      <c r="F41" s="66">
        <v>-25500</v>
      </c>
      <c r="G41" s="61">
        <f t="shared" si="4"/>
        <v>72000</v>
      </c>
      <c r="H41" s="61">
        <v>97500</v>
      </c>
      <c r="I41" s="61">
        <v>-25500</v>
      </c>
      <c r="J41" s="61">
        <f t="shared" si="1"/>
        <v>72000</v>
      </c>
      <c r="K41" s="61"/>
      <c r="L41" s="61"/>
      <c r="M41" s="61"/>
      <c r="N41" s="61"/>
      <c r="O41" s="61"/>
      <c r="P41" s="61"/>
      <c r="Q41" s="61"/>
      <c r="R41" s="61">
        <v>97500</v>
      </c>
      <c r="S41" s="150">
        <v>-25500</v>
      </c>
      <c r="T41" s="61">
        <f>R41+S41</f>
        <v>72000</v>
      </c>
      <c r="U41" s="67"/>
      <c r="V41" s="67"/>
      <c r="W41" s="62"/>
      <c r="X41" s="62"/>
    </row>
    <row r="42" spans="1:24" s="76" customFormat="1" ht="24">
      <c r="A42" s="70">
        <v>757</v>
      </c>
      <c r="B42" s="70" t="s">
        <v>14</v>
      </c>
      <c r="C42" s="71"/>
      <c r="D42" s="71" t="s">
        <v>137</v>
      </c>
      <c r="E42" s="72">
        <f>E41</f>
        <v>97500</v>
      </c>
      <c r="F42" s="72">
        <f>F41</f>
        <v>-25500</v>
      </c>
      <c r="G42" s="74">
        <f t="shared" si="4"/>
        <v>72000</v>
      </c>
      <c r="H42" s="72">
        <f>H41</f>
        <v>97500</v>
      </c>
      <c r="I42" s="72">
        <f>I41</f>
        <v>-25500</v>
      </c>
      <c r="J42" s="78">
        <f t="shared" si="1"/>
        <v>72000</v>
      </c>
      <c r="K42" s="74"/>
      <c r="L42" s="74"/>
      <c r="M42" s="74"/>
      <c r="N42" s="74"/>
      <c r="O42" s="74"/>
      <c r="P42" s="74"/>
      <c r="Q42" s="74"/>
      <c r="R42" s="74">
        <v>97500</v>
      </c>
      <c r="S42" s="73">
        <f>S41</f>
        <v>-25500</v>
      </c>
      <c r="T42" s="72">
        <f>T41</f>
        <v>72000</v>
      </c>
      <c r="U42" s="75"/>
      <c r="V42" s="75"/>
      <c r="W42" s="77"/>
      <c r="X42" s="62"/>
    </row>
    <row r="43" spans="1:24" s="53" customFormat="1" ht="12.75">
      <c r="A43" s="65">
        <v>758</v>
      </c>
      <c r="B43" s="65">
        <v>75818</v>
      </c>
      <c r="C43" s="65"/>
      <c r="D43" s="65" t="s">
        <v>138</v>
      </c>
      <c r="E43" s="66">
        <v>137000</v>
      </c>
      <c r="F43" s="66"/>
      <c r="G43" s="61">
        <f t="shared" si="4"/>
        <v>137000</v>
      </c>
      <c r="H43" s="61">
        <v>137000</v>
      </c>
      <c r="I43" s="61"/>
      <c r="J43" s="61">
        <f t="shared" si="1"/>
        <v>137000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7"/>
      <c r="V43" s="67"/>
      <c r="W43" s="62"/>
      <c r="X43" s="62"/>
    </row>
    <row r="44" spans="1:24" s="76" customFormat="1" ht="12.75">
      <c r="A44" s="71">
        <v>758</v>
      </c>
      <c r="B44" s="71" t="s">
        <v>14</v>
      </c>
      <c r="C44" s="71"/>
      <c r="D44" s="71" t="s">
        <v>70</v>
      </c>
      <c r="E44" s="72">
        <v>137000</v>
      </c>
      <c r="F44" s="72"/>
      <c r="G44" s="74">
        <f t="shared" si="4"/>
        <v>137000</v>
      </c>
      <c r="H44" s="74">
        <v>137000</v>
      </c>
      <c r="I44" s="74"/>
      <c r="J44" s="78">
        <f t="shared" si="1"/>
        <v>137000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5"/>
      <c r="V44" s="75"/>
      <c r="W44" s="77"/>
      <c r="X44" s="62"/>
    </row>
    <row r="45" spans="1:24" s="53" customFormat="1" ht="12.75">
      <c r="A45" s="65">
        <v>801</v>
      </c>
      <c r="B45" s="65">
        <v>80101</v>
      </c>
      <c r="C45" s="65"/>
      <c r="D45" s="65" t="s">
        <v>72</v>
      </c>
      <c r="E45" s="66">
        <v>2815407</v>
      </c>
      <c r="F45" s="66">
        <v>23420</v>
      </c>
      <c r="G45" s="61">
        <f t="shared" si="4"/>
        <v>2838827</v>
      </c>
      <c r="H45" s="61">
        <v>2815407</v>
      </c>
      <c r="I45" s="61">
        <v>23420</v>
      </c>
      <c r="J45" s="61">
        <f t="shared" si="1"/>
        <v>2838827</v>
      </c>
      <c r="K45" s="61">
        <v>1817812</v>
      </c>
      <c r="L45" s="61">
        <v>12205</v>
      </c>
      <c r="M45" s="61">
        <f aca="true" t="shared" si="6" ref="M45:M50">K45+L45</f>
        <v>1830017</v>
      </c>
      <c r="N45" s="61">
        <v>380530</v>
      </c>
      <c r="O45" s="61">
        <v>2415</v>
      </c>
      <c r="P45" s="61">
        <f aca="true" t="shared" si="7" ref="P45:P50">N45+O45</f>
        <v>382945</v>
      </c>
      <c r="Q45" s="61"/>
      <c r="R45" s="61"/>
      <c r="S45" s="61"/>
      <c r="T45" s="61"/>
      <c r="U45" s="67"/>
      <c r="V45" s="67"/>
      <c r="W45" s="62"/>
      <c r="X45" s="62"/>
    </row>
    <row r="46" spans="1:24" s="53" customFormat="1" ht="12.75">
      <c r="A46" s="65"/>
      <c r="B46" s="65">
        <v>80110</v>
      </c>
      <c r="C46" s="65"/>
      <c r="D46" s="65" t="s">
        <v>139</v>
      </c>
      <c r="E46" s="66">
        <v>1522981</v>
      </c>
      <c r="F46" s="66">
        <v>2237</v>
      </c>
      <c r="G46" s="61">
        <f t="shared" si="4"/>
        <v>1525218</v>
      </c>
      <c r="H46" s="61">
        <v>1522981</v>
      </c>
      <c r="I46" s="61">
        <v>2237</v>
      </c>
      <c r="J46" s="61">
        <f t="shared" si="1"/>
        <v>1525218</v>
      </c>
      <c r="K46" s="61">
        <v>997746</v>
      </c>
      <c r="L46" s="61">
        <v>2237</v>
      </c>
      <c r="M46" s="61">
        <f t="shared" si="6"/>
        <v>999983</v>
      </c>
      <c r="N46" s="61">
        <v>204050</v>
      </c>
      <c r="O46" s="61"/>
      <c r="P46" s="61">
        <f t="shared" si="7"/>
        <v>204050</v>
      </c>
      <c r="Q46" s="61"/>
      <c r="R46" s="61"/>
      <c r="S46" s="61"/>
      <c r="T46" s="61"/>
      <c r="U46" s="67"/>
      <c r="V46" s="67"/>
      <c r="W46" s="62"/>
      <c r="X46" s="62"/>
    </row>
    <row r="47" spans="1:24" s="53" customFormat="1" ht="12.75">
      <c r="A47" s="65"/>
      <c r="B47" s="65">
        <v>80113</v>
      </c>
      <c r="C47" s="65"/>
      <c r="D47" s="65" t="s">
        <v>140</v>
      </c>
      <c r="E47" s="66">
        <v>355914</v>
      </c>
      <c r="F47" s="66">
        <v>-2237</v>
      </c>
      <c r="G47" s="61">
        <f t="shared" si="4"/>
        <v>353677</v>
      </c>
      <c r="H47" s="61">
        <v>355914</v>
      </c>
      <c r="I47" s="61">
        <v>-2237</v>
      </c>
      <c r="J47" s="61">
        <f t="shared" si="1"/>
        <v>353677</v>
      </c>
      <c r="K47" s="61">
        <v>73123</v>
      </c>
      <c r="L47" s="61">
        <v>-1000</v>
      </c>
      <c r="M47" s="61">
        <f t="shared" si="6"/>
        <v>72123</v>
      </c>
      <c r="N47" s="61">
        <v>15000</v>
      </c>
      <c r="O47" s="61"/>
      <c r="P47" s="61">
        <f t="shared" si="7"/>
        <v>15000</v>
      </c>
      <c r="Q47" s="61"/>
      <c r="R47" s="61"/>
      <c r="S47" s="61"/>
      <c r="T47" s="61"/>
      <c r="U47" s="67"/>
      <c r="V47" s="67"/>
      <c r="W47" s="62"/>
      <c r="X47" s="62"/>
    </row>
    <row r="48" spans="1:24" s="53" customFormat="1" ht="24">
      <c r="A48" s="65"/>
      <c r="B48" s="65">
        <v>80114</v>
      </c>
      <c r="C48" s="65"/>
      <c r="D48" s="65" t="s">
        <v>141</v>
      </c>
      <c r="E48" s="66">
        <v>228418</v>
      </c>
      <c r="F48" s="66"/>
      <c r="G48" s="61">
        <f t="shared" si="4"/>
        <v>228418</v>
      </c>
      <c r="H48" s="61">
        <v>228418</v>
      </c>
      <c r="I48" s="61"/>
      <c r="J48" s="61">
        <f t="shared" si="1"/>
        <v>228418</v>
      </c>
      <c r="K48" s="61">
        <v>146050</v>
      </c>
      <c r="L48" s="61"/>
      <c r="M48" s="61">
        <f t="shared" si="6"/>
        <v>146050</v>
      </c>
      <c r="N48" s="61">
        <v>26950</v>
      </c>
      <c r="O48" s="61"/>
      <c r="P48" s="61">
        <f t="shared" si="7"/>
        <v>26950</v>
      </c>
      <c r="Q48" s="61"/>
      <c r="R48" s="61"/>
      <c r="S48" s="61"/>
      <c r="T48" s="61"/>
      <c r="U48" s="67"/>
      <c r="V48" s="67"/>
      <c r="W48" s="62"/>
      <c r="X48" s="62"/>
    </row>
    <row r="49" spans="1:24" s="53" customFormat="1" ht="24">
      <c r="A49" s="65"/>
      <c r="B49" s="65">
        <v>80103</v>
      </c>
      <c r="C49" s="65"/>
      <c r="D49" s="65" t="s">
        <v>142</v>
      </c>
      <c r="E49" s="66">
        <v>230114</v>
      </c>
      <c r="F49" s="66">
        <v>-13300</v>
      </c>
      <c r="G49" s="61">
        <f t="shared" si="4"/>
        <v>216814</v>
      </c>
      <c r="H49" s="61">
        <v>230114</v>
      </c>
      <c r="I49" s="61">
        <v>-13300</v>
      </c>
      <c r="J49" s="61">
        <f t="shared" si="1"/>
        <v>216814</v>
      </c>
      <c r="K49" s="61">
        <v>125982</v>
      </c>
      <c r="L49" s="61"/>
      <c r="M49" s="61">
        <f t="shared" si="6"/>
        <v>125982</v>
      </c>
      <c r="N49" s="61">
        <v>27600</v>
      </c>
      <c r="O49" s="61"/>
      <c r="P49" s="61">
        <f t="shared" si="7"/>
        <v>27600</v>
      </c>
      <c r="Q49" s="61"/>
      <c r="R49" s="61"/>
      <c r="S49" s="61"/>
      <c r="T49" s="61"/>
      <c r="U49" s="67"/>
      <c r="V49" s="67"/>
      <c r="W49" s="62"/>
      <c r="X49" s="62"/>
    </row>
    <row r="50" spans="1:24" s="53" customFormat="1" ht="12.75">
      <c r="A50" s="65"/>
      <c r="B50" s="65">
        <v>80104</v>
      </c>
      <c r="C50" s="65"/>
      <c r="D50" s="65" t="s">
        <v>74</v>
      </c>
      <c r="E50" s="66">
        <v>693867</v>
      </c>
      <c r="F50" s="66">
        <v>4500</v>
      </c>
      <c r="G50" s="61">
        <f t="shared" si="4"/>
        <v>698367</v>
      </c>
      <c r="H50" s="61">
        <v>693867</v>
      </c>
      <c r="I50" s="61">
        <v>4500</v>
      </c>
      <c r="J50" s="61">
        <f t="shared" si="1"/>
        <v>698367</v>
      </c>
      <c r="K50" s="61">
        <v>370036</v>
      </c>
      <c r="L50" s="61"/>
      <c r="M50" s="61">
        <f t="shared" si="6"/>
        <v>370036</v>
      </c>
      <c r="N50" s="61">
        <v>82500</v>
      </c>
      <c r="O50" s="61"/>
      <c r="P50" s="61">
        <f t="shared" si="7"/>
        <v>82500</v>
      </c>
      <c r="Q50" s="61"/>
      <c r="R50" s="61"/>
      <c r="S50" s="61"/>
      <c r="T50" s="61"/>
      <c r="U50" s="67"/>
      <c r="V50" s="67"/>
      <c r="W50" s="62"/>
      <c r="X50" s="62"/>
    </row>
    <row r="51" spans="1:24" s="53" customFormat="1" ht="24">
      <c r="A51" s="65"/>
      <c r="B51" s="65">
        <v>80146</v>
      </c>
      <c r="C51" s="65"/>
      <c r="D51" s="65" t="s">
        <v>143</v>
      </c>
      <c r="E51" s="66">
        <v>26600</v>
      </c>
      <c r="F51" s="66"/>
      <c r="G51" s="61">
        <f t="shared" si="4"/>
        <v>26600</v>
      </c>
      <c r="H51" s="61">
        <v>26600</v>
      </c>
      <c r="I51" s="61"/>
      <c r="J51" s="61">
        <f t="shared" si="1"/>
        <v>26600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7"/>
      <c r="V51" s="67"/>
      <c r="W51" s="62"/>
      <c r="X51" s="62"/>
    </row>
    <row r="52" spans="1:24" s="53" customFormat="1" ht="12.75">
      <c r="A52" s="65"/>
      <c r="B52" s="65">
        <v>80195</v>
      </c>
      <c r="C52" s="65"/>
      <c r="D52" s="65" t="s">
        <v>15</v>
      </c>
      <c r="E52" s="66">
        <v>68380</v>
      </c>
      <c r="F52" s="66"/>
      <c r="G52" s="61">
        <f t="shared" si="4"/>
        <v>68380</v>
      </c>
      <c r="H52" s="61">
        <v>68380</v>
      </c>
      <c r="I52" s="61"/>
      <c r="J52" s="61">
        <f t="shared" si="1"/>
        <v>68380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7"/>
      <c r="V52" s="67"/>
      <c r="W52" s="62"/>
      <c r="X52" s="62"/>
    </row>
    <row r="53" spans="1:24" s="76" customFormat="1" ht="12.75">
      <c r="A53" s="71">
        <v>801</v>
      </c>
      <c r="B53" s="71" t="s">
        <v>14</v>
      </c>
      <c r="C53" s="71"/>
      <c r="D53" s="71" t="s">
        <v>75</v>
      </c>
      <c r="E53" s="72">
        <f aca="true" t="shared" si="8" ref="E53:P53">SUM(E45:E52)</f>
        <v>5941681</v>
      </c>
      <c r="F53" s="72">
        <f t="shared" si="8"/>
        <v>14620</v>
      </c>
      <c r="G53" s="72">
        <f t="shared" si="8"/>
        <v>5956301</v>
      </c>
      <c r="H53" s="72">
        <f t="shared" si="8"/>
        <v>5941681</v>
      </c>
      <c r="I53" s="72">
        <f t="shared" si="8"/>
        <v>14620</v>
      </c>
      <c r="J53" s="72">
        <f t="shared" si="8"/>
        <v>5956301</v>
      </c>
      <c r="K53" s="72">
        <f t="shared" si="8"/>
        <v>3530749</v>
      </c>
      <c r="L53" s="72">
        <f t="shared" si="8"/>
        <v>13442</v>
      </c>
      <c r="M53" s="72">
        <f t="shared" si="8"/>
        <v>3544191</v>
      </c>
      <c r="N53" s="72">
        <f t="shared" si="8"/>
        <v>736630</v>
      </c>
      <c r="O53" s="72">
        <f t="shared" si="8"/>
        <v>2415</v>
      </c>
      <c r="P53" s="72">
        <f t="shared" si="8"/>
        <v>739045</v>
      </c>
      <c r="Q53" s="74"/>
      <c r="R53" s="74"/>
      <c r="S53" s="74"/>
      <c r="T53" s="74"/>
      <c r="U53" s="75"/>
      <c r="V53" s="75"/>
      <c r="W53" s="77"/>
      <c r="X53" s="62"/>
    </row>
    <row r="54" spans="1:24" s="53" customFormat="1" ht="24">
      <c r="A54" s="65">
        <v>851</v>
      </c>
      <c r="B54" s="65">
        <v>85154</v>
      </c>
      <c r="C54" s="65"/>
      <c r="D54" s="65" t="s">
        <v>144</v>
      </c>
      <c r="E54" s="66">
        <v>150000</v>
      </c>
      <c r="F54" s="66"/>
      <c r="G54" s="61">
        <f aca="true" t="shared" si="9" ref="G54:G62">E54+F54</f>
        <v>150000</v>
      </c>
      <c r="H54" s="61">
        <v>150000</v>
      </c>
      <c r="I54" s="61"/>
      <c r="J54" s="61">
        <f t="shared" si="1"/>
        <v>150000</v>
      </c>
      <c r="K54" s="61">
        <v>20000</v>
      </c>
      <c r="L54" s="61"/>
      <c r="M54" s="61">
        <f>K54+L54</f>
        <v>20000</v>
      </c>
      <c r="N54" s="61">
        <v>1700</v>
      </c>
      <c r="O54" s="61"/>
      <c r="P54" s="61">
        <f>N54+O54</f>
        <v>1700</v>
      </c>
      <c r="Q54" s="61"/>
      <c r="R54" s="61"/>
      <c r="S54" s="61"/>
      <c r="T54" s="61"/>
      <c r="U54" s="67"/>
      <c r="V54" s="67"/>
      <c r="W54" s="62"/>
      <c r="X54" s="62"/>
    </row>
    <row r="55" spans="1:24" s="76" customFormat="1" ht="12.75">
      <c r="A55" s="71">
        <v>851</v>
      </c>
      <c r="B55" s="71" t="s">
        <v>14</v>
      </c>
      <c r="C55" s="71"/>
      <c r="D55" s="71" t="s">
        <v>145</v>
      </c>
      <c r="E55" s="72">
        <v>150000</v>
      </c>
      <c r="F55" s="72"/>
      <c r="G55" s="74">
        <f t="shared" si="9"/>
        <v>150000</v>
      </c>
      <c r="H55" s="74">
        <v>150000</v>
      </c>
      <c r="I55" s="74"/>
      <c r="J55" s="74">
        <f t="shared" si="1"/>
        <v>150000</v>
      </c>
      <c r="K55" s="74">
        <v>20000</v>
      </c>
      <c r="L55" s="74"/>
      <c r="M55" s="74">
        <f>K55+L55</f>
        <v>20000</v>
      </c>
      <c r="N55" s="74">
        <v>1700</v>
      </c>
      <c r="O55" s="74"/>
      <c r="P55" s="74">
        <f>N55+O55</f>
        <v>1700</v>
      </c>
      <c r="Q55" s="74"/>
      <c r="R55" s="74"/>
      <c r="S55" s="74"/>
      <c r="T55" s="74"/>
      <c r="U55" s="75"/>
      <c r="V55" s="75"/>
      <c r="W55" s="77"/>
      <c r="X55" s="62"/>
    </row>
    <row r="56" spans="1:24" s="53" customFormat="1" ht="24">
      <c r="A56" s="65">
        <v>852</v>
      </c>
      <c r="B56" s="65">
        <v>85212</v>
      </c>
      <c r="C56" s="65"/>
      <c r="D56" s="65" t="s">
        <v>146</v>
      </c>
      <c r="E56" s="66">
        <v>2524100</v>
      </c>
      <c r="F56" s="66"/>
      <c r="G56" s="61">
        <f t="shared" si="9"/>
        <v>2524100</v>
      </c>
      <c r="H56" s="61">
        <v>2518100</v>
      </c>
      <c r="I56" s="61"/>
      <c r="J56" s="61">
        <f t="shared" si="1"/>
        <v>2518100</v>
      </c>
      <c r="K56" s="61">
        <v>45051</v>
      </c>
      <c r="L56" s="61"/>
      <c r="M56" s="61">
        <f>K56+L56</f>
        <v>45051</v>
      </c>
      <c r="N56" s="61">
        <v>40100</v>
      </c>
      <c r="O56" s="61"/>
      <c r="P56" s="61">
        <f>N56+O56</f>
        <v>40100</v>
      </c>
      <c r="Q56" s="61"/>
      <c r="R56" s="61"/>
      <c r="S56" s="61"/>
      <c r="T56" s="61"/>
      <c r="U56" s="67"/>
      <c r="V56" s="66">
        <v>6000</v>
      </c>
      <c r="W56" s="62"/>
      <c r="X56" s="62">
        <f>V56+W56</f>
        <v>6000</v>
      </c>
    </row>
    <row r="57" spans="1:24" s="53" customFormat="1" ht="24">
      <c r="A57" s="65"/>
      <c r="B57" s="65">
        <v>85213</v>
      </c>
      <c r="C57" s="65"/>
      <c r="D57" s="65" t="s">
        <v>147</v>
      </c>
      <c r="E57" s="66">
        <v>11400</v>
      </c>
      <c r="F57" s="66"/>
      <c r="G57" s="61">
        <f t="shared" si="9"/>
        <v>11400</v>
      </c>
      <c r="H57" s="61">
        <v>11400</v>
      </c>
      <c r="I57" s="61"/>
      <c r="J57" s="61">
        <f t="shared" si="1"/>
        <v>11400</v>
      </c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7"/>
      <c r="V57" s="67"/>
      <c r="W57" s="62"/>
      <c r="X57" s="62"/>
    </row>
    <row r="58" spans="1:24" s="53" customFormat="1" ht="12.75">
      <c r="A58" s="65"/>
      <c r="B58" s="65">
        <v>85214</v>
      </c>
      <c r="C58" s="65"/>
      <c r="D58" s="65" t="s">
        <v>148</v>
      </c>
      <c r="E58" s="66">
        <v>405115</v>
      </c>
      <c r="F58" s="66"/>
      <c r="G58" s="61">
        <f t="shared" si="9"/>
        <v>405115</v>
      </c>
      <c r="H58" s="61">
        <v>405115</v>
      </c>
      <c r="I58" s="61"/>
      <c r="J58" s="61">
        <f t="shared" si="1"/>
        <v>405115</v>
      </c>
      <c r="K58" s="61"/>
      <c r="L58" s="61"/>
      <c r="M58" s="61"/>
      <c r="N58" s="61">
        <v>3000</v>
      </c>
      <c r="O58" s="61"/>
      <c r="P58" s="61">
        <f>N58+O58</f>
        <v>3000</v>
      </c>
      <c r="Q58" s="61"/>
      <c r="R58" s="61"/>
      <c r="S58" s="61"/>
      <c r="T58" s="61"/>
      <c r="U58" s="67"/>
      <c r="V58" s="67"/>
      <c r="W58" s="62"/>
      <c r="X58" s="62"/>
    </row>
    <row r="59" spans="1:24" s="53" customFormat="1" ht="12.75">
      <c r="A59" s="65"/>
      <c r="B59" s="65">
        <v>85215</v>
      </c>
      <c r="C59" s="65"/>
      <c r="D59" s="65" t="s">
        <v>149</v>
      </c>
      <c r="E59" s="66">
        <v>85000</v>
      </c>
      <c r="F59" s="66"/>
      <c r="G59" s="61">
        <f t="shared" si="9"/>
        <v>85000</v>
      </c>
      <c r="H59" s="61">
        <v>85000</v>
      </c>
      <c r="I59" s="61"/>
      <c r="J59" s="61">
        <f t="shared" si="1"/>
        <v>85000</v>
      </c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7"/>
      <c r="V59" s="67"/>
      <c r="W59" s="62"/>
      <c r="X59" s="62"/>
    </row>
    <row r="60" spans="1:24" s="53" customFormat="1" ht="12.75">
      <c r="A60" s="65"/>
      <c r="B60" s="65">
        <v>85219</v>
      </c>
      <c r="C60" s="65"/>
      <c r="D60" s="65" t="s">
        <v>82</v>
      </c>
      <c r="E60" s="66">
        <v>430100</v>
      </c>
      <c r="F60" s="66"/>
      <c r="G60" s="61">
        <f t="shared" si="9"/>
        <v>430100</v>
      </c>
      <c r="H60" s="61">
        <v>430100</v>
      </c>
      <c r="I60" s="61"/>
      <c r="J60" s="61">
        <f t="shared" si="1"/>
        <v>430100</v>
      </c>
      <c r="K60" s="61">
        <v>293066</v>
      </c>
      <c r="L60" s="61"/>
      <c r="M60" s="61">
        <f>K60+L60</f>
        <v>293066</v>
      </c>
      <c r="N60" s="61">
        <v>61800</v>
      </c>
      <c r="O60" s="61"/>
      <c r="P60" s="61">
        <f>N60+O60</f>
        <v>61800</v>
      </c>
      <c r="Q60" s="61"/>
      <c r="R60" s="61"/>
      <c r="S60" s="61"/>
      <c r="T60" s="61"/>
      <c r="U60" s="67"/>
      <c r="V60" s="67"/>
      <c r="W60" s="62"/>
      <c r="X60" s="62"/>
    </row>
    <row r="61" spans="1:24" s="53" customFormat="1" ht="12.75">
      <c r="A61" s="65"/>
      <c r="B61" s="65">
        <v>85228</v>
      </c>
      <c r="C61" s="65"/>
      <c r="D61" s="65" t="s">
        <v>150</v>
      </c>
      <c r="E61" s="66">
        <v>8000</v>
      </c>
      <c r="F61" s="66"/>
      <c r="G61" s="61">
        <f t="shared" si="9"/>
        <v>8000</v>
      </c>
      <c r="H61" s="61">
        <v>8000</v>
      </c>
      <c r="I61" s="61"/>
      <c r="J61" s="61">
        <f t="shared" si="1"/>
        <v>8000</v>
      </c>
      <c r="K61" s="61">
        <v>6000</v>
      </c>
      <c r="L61" s="61">
        <v>456</v>
      </c>
      <c r="M61" s="61">
        <f>K61+L61</f>
        <v>6456</v>
      </c>
      <c r="N61" s="61">
        <v>2000</v>
      </c>
      <c r="O61" s="61">
        <v>-456</v>
      </c>
      <c r="P61" s="61">
        <f>N61+O61</f>
        <v>1544</v>
      </c>
      <c r="Q61" s="61"/>
      <c r="R61" s="61"/>
      <c r="S61" s="61"/>
      <c r="T61" s="61"/>
      <c r="U61" s="67"/>
      <c r="V61" s="67"/>
      <c r="W61" s="62"/>
      <c r="X61" s="62"/>
    </row>
    <row r="62" spans="1:24" s="53" customFormat="1" ht="12.75">
      <c r="A62" s="65"/>
      <c r="B62" s="65">
        <v>85295</v>
      </c>
      <c r="C62" s="65"/>
      <c r="D62" s="65" t="s">
        <v>15</v>
      </c>
      <c r="E62" s="66">
        <v>42102</v>
      </c>
      <c r="F62" s="66">
        <v>5676</v>
      </c>
      <c r="G62" s="61">
        <f t="shared" si="9"/>
        <v>47778</v>
      </c>
      <c r="H62" s="61">
        <v>42102</v>
      </c>
      <c r="I62" s="61">
        <v>5676</v>
      </c>
      <c r="J62" s="61">
        <f t="shared" si="1"/>
        <v>47778</v>
      </c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7"/>
      <c r="V62" s="67"/>
      <c r="W62" s="62"/>
      <c r="X62" s="62"/>
    </row>
    <row r="63" spans="1:24" s="76" customFormat="1" ht="12.75">
      <c r="A63" s="71">
        <v>852</v>
      </c>
      <c r="B63" s="71" t="s">
        <v>14</v>
      </c>
      <c r="C63" s="71"/>
      <c r="D63" s="71" t="s">
        <v>83</v>
      </c>
      <c r="E63" s="72">
        <f aca="true" t="shared" si="10" ref="E63:L63">SUM(E56:E62)</f>
        <v>3505817</v>
      </c>
      <c r="F63" s="72">
        <f t="shared" si="10"/>
        <v>5676</v>
      </c>
      <c r="G63" s="72">
        <f t="shared" si="10"/>
        <v>3511493</v>
      </c>
      <c r="H63" s="72">
        <f t="shared" si="10"/>
        <v>3499817</v>
      </c>
      <c r="I63" s="72">
        <f t="shared" si="10"/>
        <v>5676</v>
      </c>
      <c r="J63" s="72">
        <f t="shared" si="10"/>
        <v>3505493</v>
      </c>
      <c r="K63" s="72">
        <f t="shared" si="10"/>
        <v>344117</v>
      </c>
      <c r="L63" s="72">
        <f t="shared" si="10"/>
        <v>456</v>
      </c>
      <c r="M63" s="74">
        <f>K63+L63</f>
        <v>344573</v>
      </c>
      <c r="N63" s="72">
        <f>SUM(N56:N62)</f>
        <v>106900</v>
      </c>
      <c r="O63" s="72">
        <f>SUM(O56:O62)</f>
        <v>-456</v>
      </c>
      <c r="P63" s="74">
        <f>N63+O63</f>
        <v>106444</v>
      </c>
      <c r="Q63" s="74"/>
      <c r="R63" s="74"/>
      <c r="S63" s="74"/>
      <c r="T63" s="74"/>
      <c r="U63" s="75"/>
      <c r="V63" s="72">
        <f>SUM(V56:V62)</f>
        <v>6000</v>
      </c>
      <c r="W63" s="77"/>
      <c r="X63" s="72">
        <f>SUM(X56:X62)</f>
        <v>6000</v>
      </c>
    </row>
    <row r="64" spans="1:24" s="53" customFormat="1" ht="12.75">
      <c r="A64" s="65">
        <v>853</v>
      </c>
      <c r="B64" s="65">
        <v>85395</v>
      </c>
      <c r="C64" s="65"/>
      <c r="D64" s="65" t="s">
        <v>15</v>
      </c>
      <c r="E64" s="66">
        <v>4000</v>
      </c>
      <c r="F64" s="66"/>
      <c r="G64" s="61">
        <f aca="true" t="shared" si="11" ref="G64:G78">E64+F64</f>
        <v>4000</v>
      </c>
      <c r="H64" s="61">
        <v>4000</v>
      </c>
      <c r="I64" s="61"/>
      <c r="J64" s="61">
        <f t="shared" si="1"/>
        <v>4000</v>
      </c>
      <c r="K64" s="61"/>
      <c r="L64" s="61"/>
      <c r="M64" s="61"/>
      <c r="N64" s="61"/>
      <c r="O64" s="61"/>
      <c r="P64" s="61"/>
      <c r="Q64" s="61">
        <v>4000</v>
      </c>
      <c r="R64" s="61"/>
      <c r="S64" s="61"/>
      <c r="T64" s="61"/>
      <c r="U64" s="67"/>
      <c r="V64" s="67"/>
      <c r="W64" s="62"/>
      <c r="X64" s="62"/>
    </row>
    <row r="65" spans="1:24" s="76" customFormat="1" ht="24">
      <c r="A65" s="71">
        <v>853</v>
      </c>
      <c r="B65" s="71" t="s">
        <v>14</v>
      </c>
      <c r="C65" s="71"/>
      <c r="D65" s="71" t="s">
        <v>151</v>
      </c>
      <c r="E65" s="72">
        <v>4000</v>
      </c>
      <c r="F65" s="72"/>
      <c r="G65" s="74">
        <f t="shared" si="11"/>
        <v>4000</v>
      </c>
      <c r="H65" s="74">
        <v>4000</v>
      </c>
      <c r="I65" s="74"/>
      <c r="J65" s="74">
        <f t="shared" si="1"/>
        <v>4000</v>
      </c>
      <c r="K65" s="74"/>
      <c r="L65" s="74"/>
      <c r="M65" s="74"/>
      <c r="N65" s="74"/>
      <c r="O65" s="74"/>
      <c r="P65" s="74"/>
      <c r="Q65" s="74">
        <v>4000</v>
      </c>
      <c r="R65" s="74"/>
      <c r="S65" s="74"/>
      <c r="T65" s="74"/>
      <c r="U65" s="75"/>
      <c r="V65" s="75"/>
      <c r="W65" s="77"/>
      <c r="X65" s="62"/>
    </row>
    <row r="66" spans="1:24" s="53" customFormat="1" ht="12.75">
      <c r="A66" s="65">
        <v>854</v>
      </c>
      <c r="B66" s="65">
        <v>85401</v>
      </c>
      <c r="C66" s="65"/>
      <c r="D66" s="65" t="s">
        <v>152</v>
      </c>
      <c r="E66" s="66">
        <v>47897</v>
      </c>
      <c r="F66" s="66"/>
      <c r="G66" s="61">
        <f t="shared" si="11"/>
        <v>47897</v>
      </c>
      <c r="H66" s="61">
        <v>47897</v>
      </c>
      <c r="I66" s="61"/>
      <c r="J66" s="61">
        <f t="shared" si="1"/>
        <v>47897</v>
      </c>
      <c r="K66" s="61">
        <v>34323</v>
      </c>
      <c r="L66" s="61"/>
      <c r="M66" s="61">
        <f>K66+L66</f>
        <v>34323</v>
      </c>
      <c r="N66" s="61">
        <v>8000</v>
      </c>
      <c r="O66" s="61"/>
      <c r="P66" s="61">
        <v>8000</v>
      </c>
      <c r="Q66" s="61"/>
      <c r="R66" s="61"/>
      <c r="S66" s="61"/>
      <c r="T66" s="61"/>
      <c r="U66" s="67"/>
      <c r="V66" s="67"/>
      <c r="W66" s="62"/>
      <c r="X66" s="62"/>
    </row>
    <row r="67" spans="1:24" s="53" customFormat="1" ht="12.75">
      <c r="A67" s="65"/>
      <c r="B67" s="65">
        <v>85415</v>
      </c>
      <c r="C67" s="65"/>
      <c r="D67" s="65" t="s">
        <v>84</v>
      </c>
      <c r="E67" s="66">
        <v>34828</v>
      </c>
      <c r="F67" s="66">
        <v>21935</v>
      </c>
      <c r="G67" s="61">
        <f t="shared" si="11"/>
        <v>56763</v>
      </c>
      <c r="H67" s="61">
        <v>34828</v>
      </c>
      <c r="I67" s="61">
        <v>21935</v>
      </c>
      <c r="J67" s="61">
        <f t="shared" si="1"/>
        <v>56763</v>
      </c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7"/>
      <c r="V67" s="67"/>
      <c r="W67" s="62"/>
      <c r="X67" s="62"/>
    </row>
    <row r="68" spans="1:24" s="76" customFormat="1" ht="24">
      <c r="A68" s="71">
        <v>854</v>
      </c>
      <c r="B68" s="71" t="s">
        <v>14</v>
      </c>
      <c r="C68" s="71"/>
      <c r="D68" s="71" t="s">
        <v>153</v>
      </c>
      <c r="E68" s="72">
        <f>SUM(E66:E67)</f>
        <v>82725</v>
      </c>
      <c r="F68" s="72">
        <f>SUM(F66:F67)</f>
        <v>21935</v>
      </c>
      <c r="G68" s="74">
        <f t="shared" si="11"/>
        <v>104660</v>
      </c>
      <c r="H68" s="72">
        <f aca="true" t="shared" si="12" ref="H68:M68">SUM(H66:H67)</f>
        <v>82725</v>
      </c>
      <c r="I68" s="72">
        <f t="shared" si="12"/>
        <v>21935</v>
      </c>
      <c r="J68" s="72">
        <f t="shared" si="12"/>
        <v>104660</v>
      </c>
      <c r="K68" s="72">
        <f t="shared" si="12"/>
        <v>34323</v>
      </c>
      <c r="L68" s="72">
        <f t="shared" si="12"/>
        <v>0</v>
      </c>
      <c r="M68" s="72">
        <f t="shared" si="12"/>
        <v>34323</v>
      </c>
      <c r="N68" s="74">
        <v>8000</v>
      </c>
      <c r="O68" s="74"/>
      <c r="P68" s="72">
        <f>SUM(P66:P67)</f>
        <v>8000</v>
      </c>
      <c r="Q68" s="74"/>
      <c r="R68" s="74"/>
      <c r="S68" s="74"/>
      <c r="T68" s="74"/>
      <c r="U68" s="75"/>
      <c r="V68" s="75"/>
      <c r="W68" s="77"/>
      <c r="X68" s="62"/>
    </row>
    <row r="69" spans="1:24" s="53" customFormat="1" ht="12.75">
      <c r="A69" s="65">
        <v>900</v>
      </c>
      <c r="B69" s="65">
        <v>90003</v>
      </c>
      <c r="C69" s="65"/>
      <c r="D69" s="65" t="s">
        <v>154</v>
      </c>
      <c r="E69" s="66">
        <v>55000</v>
      </c>
      <c r="F69" s="66">
        <v>-5000</v>
      </c>
      <c r="G69" s="61">
        <f t="shared" si="11"/>
        <v>50000</v>
      </c>
      <c r="H69" s="61">
        <v>55000</v>
      </c>
      <c r="I69" s="61">
        <v>-5000</v>
      </c>
      <c r="J69" s="61">
        <f t="shared" si="1"/>
        <v>50000</v>
      </c>
      <c r="K69" s="61"/>
      <c r="L69" s="61"/>
      <c r="M69" s="61"/>
      <c r="N69" s="61"/>
      <c r="O69" s="61"/>
      <c r="P69" s="61"/>
      <c r="Q69" s="61">
        <v>45000</v>
      </c>
      <c r="R69" s="61"/>
      <c r="S69" s="61"/>
      <c r="T69" s="61"/>
      <c r="U69" s="67"/>
      <c r="V69" s="67"/>
      <c r="W69" s="62"/>
      <c r="X69" s="62"/>
    </row>
    <row r="70" spans="1:24" s="53" customFormat="1" ht="24">
      <c r="A70" s="65"/>
      <c r="B70" s="65">
        <v>90004</v>
      </c>
      <c r="C70" s="65"/>
      <c r="D70" s="65" t="s">
        <v>155</v>
      </c>
      <c r="E70" s="66">
        <v>33000</v>
      </c>
      <c r="F70" s="66">
        <v>15000</v>
      </c>
      <c r="G70" s="61">
        <f t="shared" si="11"/>
        <v>48000</v>
      </c>
      <c r="H70" s="61">
        <v>33000</v>
      </c>
      <c r="I70" s="61">
        <v>15000</v>
      </c>
      <c r="J70" s="61">
        <f t="shared" si="1"/>
        <v>48000</v>
      </c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7"/>
      <c r="V70" s="67"/>
      <c r="W70" s="62"/>
      <c r="X70" s="62"/>
    </row>
    <row r="71" spans="1:24" s="53" customFormat="1" ht="12.75">
      <c r="A71" s="65"/>
      <c r="B71" s="65">
        <v>90015</v>
      </c>
      <c r="C71" s="65"/>
      <c r="D71" s="65" t="s">
        <v>156</v>
      </c>
      <c r="E71" s="66">
        <v>201000</v>
      </c>
      <c r="F71" s="66"/>
      <c r="G71" s="61">
        <f t="shared" si="11"/>
        <v>201000</v>
      </c>
      <c r="H71" s="61">
        <v>165000</v>
      </c>
      <c r="I71" s="61"/>
      <c r="J71" s="61">
        <f t="shared" si="1"/>
        <v>165000</v>
      </c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7"/>
      <c r="V71" s="66">
        <v>36000</v>
      </c>
      <c r="W71" s="62"/>
      <c r="X71" s="62">
        <f>V71+W71</f>
        <v>36000</v>
      </c>
    </row>
    <row r="72" spans="1:24" s="53" customFormat="1" ht="12.75">
      <c r="A72" s="65"/>
      <c r="B72" s="65">
        <v>90095</v>
      </c>
      <c r="C72" s="65"/>
      <c r="D72" s="65" t="s">
        <v>15</v>
      </c>
      <c r="E72" s="66">
        <v>35000</v>
      </c>
      <c r="F72" s="66"/>
      <c r="G72" s="61">
        <f t="shared" si="11"/>
        <v>35000</v>
      </c>
      <c r="H72" s="61">
        <v>35000</v>
      </c>
      <c r="I72" s="61"/>
      <c r="J72" s="61">
        <f t="shared" si="1"/>
        <v>35000</v>
      </c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7"/>
      <c r="V72" s="67"/>
      <c r="W72" s="62"/>
      <c r="X72" s="62"/>
    </row>
    <row r="73" spans="1:24" s="76" customFormat="1" ht="24">
      <c r="A73" s="71">
        <v>900</v>
      </c>
      <c r="B73" s="71" t="s">
        <v>14</v>
      </c>
      <c r="C73" s="71"/>
      <c r="D73" s="71" t="s">
        <v>87</v>
      </c>
      <c r="E73" s="72">
        <f>SUM(E69:E72)</f>
        <v>324000</v>
      </c>
      <c r="F73" s="72">
        <f>SUM(F69:F72)</f>
        <v>10000</v>
      </c>
      <c r="G73" s="74">
        <f t="shared" si="11"/>
        <v>334000</v>
      </c>
      <c r="H73" s="72">
        <f>SUM(H69:H72)</f>
        <v>288000</v>
      </c>
      <c r="I73" s="72">
        <f>SUM(I69:I72)</f>
        <v>10000</v>
      </c>
      <c r="J73" s="72">
        <f>SUM(J69:J72)</f>
        <v>298000</v>
      </c>
      <c r="K73" s="74"/>
      <c r="L73" s="74"/>
      <c r="M73" s="74"/>
      <c r="N73" s="74"/>
      <c r="O73" s="74"/>
      <c r="P73" s="74"/>
      <c r="Q73" s="72">
        <f>SUM(Q69:Q72)</f>
        <v>45000</v>
      </c>
      <c r="R73" s="74"/>
      <c r="S73" s="74"/>
      <c r="T73" s="74"/>
      <c r="U73" s="75"/>
      <c r="V73" s="72">
        <f>SUM(V69:V72)</f>
        <v>36000</v>
      </c>
      <c r="W73" s="72">
        <f>SUM(W69:W72)</f>
        <v>0</v>
      </c>
      <c r="X73" s="72">
        <f>SUM(X69:X72)</f>
        <v>36000</v>
      </c>
    </row>
    <row r="74" spans="1:24" s="53" customFormat="1" ht="12.75">
      <c r="A74" s="65">
        <v>921</v>
      </c>
      <c r="B74" s="65">
        <v>92105</v>
      </c>
      <c r="C74" s="65"/>
      <c r="D74" s="65" t="s">
        <v>157</v>
      </c>
      <c r="E74" s="66">
        <v>12000</v>
      </c>
      <c r="F74" s="66"/>
      <c r="G74" s="61">
        <f t="shared" si="11"/>
        <v>12000</v>
      </c>
      <c r="H74" s="61">
        <v>12000</v>
      </c>
      <c r="I74" s="61"/>
      <c r="J74" s="61">
        <f t="shared" si="1"/>
        <v>12000</v>
      </c>
      <c r="K74" s="61"/>
      <c r="L74" s="61"/>
      <c r="M74" s="61"/>
      <c r="N74" s="61"/>
      <c r="O74" s="61"/>
      <c r="P74" s="61"/>
      <c r="Q74" s="61">
        <v>12000</v>
      </c>
      <c r="R74" s="61"/>
      <c r="S74" s="61"/>
      <c r="T74" s="61"/>
      <c r="U74" s="67"/>
      <c r="V74" s="67"/>
      <c r="W74" s="62"/>
      <c r="X74" s="62"/>
    </row>
    <row r="75" spans="1:24" s="53" customFormat="1" ht="12.75">
      <c r="A75" s="65"/>
      <c r="B75" s="65">
        <v>92109</v>
      </c>
      <c r="C75" s="65"/>
      <c r="D75" s="65" t="s">
        <v>158</v>
      </c>
      <c r="E75" s="66">
        <v>362300</v>
      </c>
      <c r="F75" s="66"/>
      <c r="G75" s="61">
        <f t="shared" si="11"/>
        <v>362300</v>
      </c>
      <c r="H75" s="61">
        <v>362300</v>
      </c>
      <c r="I75" s="61"/>
      <c r="J75" s="61">
        <f t="shared" si="1"/>
        <v>362300</v>
      </c>
      <c r="K75" s="61"/>
      <c r="L75" s="61"/>
      <c r="M75" s="61"/>
      <c r="N75" s="61"/>
      <c r="O75" s="61"/>
      <c r="P75" s="61"/>
      <c r="Q75" s="61">
        <v>362300</v>
      </c>
      <c r="R75" s="61"/>
      <c r="S75" s="61"/>
      <c r="T75" s="61"/>
      <c r="U75" s="67"/>
      <c r="V75" s="67"/>
      <c r="W75" s="62"/>
      <c r="X75" s="62"/>
    </row>
    <row r="76" spans="1:24" s="53" customFormat="1" ht="12.75">
      <c r="A76" s="65"/>
      <c r="B76" s="65">
        <v>92116</v>
      </c>
      <c r="C76" s="65"/>
      <c r="D76" s="65" t="s">
        <v>159</v>
      </c>
      <c r="E76" s="66">
        <v>356300</v>
      </c>
      <c r="F76" s="66"/>
      <c r="G76" s="61">
        <f t="shared" si="11"/>
        <v>356300</v>
      </c>
      <c r="H76" s="61">
        <v>137300</v>
      </c>
      <c r="I76" s="61"/>
      <c r="J76" s="61">
        <f aca="true" t="shared" si="13" ref="J76:J81">H76+I76</f>
        <v>137300</v>
      </c>
      <c r="K76" s="61"/>
      <c r="L76" s="61"/>
      <c r="M76" s="61"/>
      <c r="N76" s="61"/>
      <c r="O76" s="61"/>
      <c r="P76" s="61"/>
      <c r="Q76" s="61">
        <v>137300</v>
      </c>
      <c r="R76" s="61"/>
      <c r="S76" s="61"/>
      <c r="T76" s="61"/>
      <c r="U76" s="67"/>
      <c r="V76" s="66">
        <v>219000</v>
      </c>
      <c r="W76" s="62"/>
      <c r="X76" s="62">
        <f>V76+W76</f>
        <v>219000</v>
      </c>
    </row>
    <row r="77" spans="1:24" s="53" customFormat="1" ht="24">
      <c r="A77" s="65"/>
      <c r="B77" s="65">
        <v>92120</v>
      </c>
      <c r="C77" s="65"/>
      <c r="D77" s="65" t="s">
        <v>160</v>
      </c>
      <c r="E77" s="66">
        <v>28000</v>
      </c>
      <c r="F77" s="66">
        <v>-25000</v>
      </c>
      <c r="G77" s="61">
        <f t="shared" si="11"/>
        <v>3000</v>
      </c>
      <c r="H77" s="61">
        <v>28000</v>
      </c>
      <c r="I77" s="61">
        <v>-25000</v>
      </c>
      <c r="J77" s="61">
        <f t="shared" si="13"/>
        <v>3000</v>
      </c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7"/>
      <c r="V77" s="66"/>
      <c r="W77" s="62"/>
      <c r="X77" s="62"/>
    </row>
    <row r="78" spans="1:24" s="53" customFormat="1" ht="12.75">
      <c r="A78" s="65"/>
      <c r="B78" s="65">
        <v>92195</v>
      </c>
      <c r="C78" s="65"/>
      <c r="D78" s="65" t="s">
        <v>15</v>
      </c>
      <c r="E78" s="66">
        <v>1006000</v>
      </c>
      <c r="F78" s="66">
        <v>40000</v>
      </c>
      <c r="G78" s="61">
        <f t="shared" si="11"/>
        <v>1046000</v>
      </c>
      <c r="H78" s="61">
        <v>116000</v>
      </c>
      <c r="I78" s="61">
        <v>40000</v>
      </c>
      <c r="J78" s="61">
        <f t="shared" si="13"/>
        <v>156000</v>
      </c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7"/>
      <c r="V78" s="66">
        <v>890000</v>
      </c>
      <c r="W78" s="69"/>
      <c r="X78" s="62">
        <f>V78+W78</f>
        <v>890000</v>
      </c>
    </row>
    <row r="79" spans="1:24" s="76" customFormat="1" ht="24">
      <c r="A79" s="71">
        <v>921</v>
      </c>
      <c r="B79" s="71" t="s">
        <v>14</v>
      </c>
      <c r="C79" s="71"/>
      <c r="D79" s="71" t="s">
        <v>161</v>
      </c>
      <c r="E79" s="72">
        <f aca="true" t="shared" si="14" ref="E79:J79">SUM(E74:E78)</f>
        <v>1764600</v>
      </c>
      <c r="F79" s="72">
        <f t="shared" si="14"/>
        <v>15000</v>
      </c>
      <c r="G79" s="72">
        <f t="shared" si="14"/>
        <v>1779600</v>
      </c>
      <c r="H79" s="72">
        <f t="shared" si="14"/>
        <v>655600</v>
      </c>
      <c r="I79" s="72">
        <f t="shared" si="14"/>
        <v>15000</v>
      </c>
      <c r="J79" s="72">
        <f t="shared" si="14"/>
        <v>670600</v>
      </c>
      <c r="K79" s="74"/>
      <c r="L79" s="74"/>
      <c r="M79" s="74"/>
      <c r="N79" s="74"/>
      <c r="O79" s="74"/>
      <c r="P79" s="74"/>
      <c r="Q79" s="72">
        <f>SUM(Q74:Q78)</f>
        <v>511600</v>
      </c>
      <c r="R79" s="74"/>
      <c r="S79" s="74"/>
      <c r="T79" s="74"/>
      <c r="U79" s="75"/>
      <c r="V79" s="72">
        <f>SUM(V74:V78)</f>
        <v>1109000</v>
      </c>
      <c r="W79" s="73">
        <f>SUM(W74:W78)</f>
        <v>0</v>
      </c>
      <c r="X79" s="72">
        <f>SUM(X74:X78)</f>
        <v>1109000</v>
      </c>
    </row>
    <row r="80" spans="1:24" s="53" customFormat="1" ht="12.75">
      <c r="A80" s="65">
        <v>926</v>
      </c>
      <c r="B80" s="65">
        <v>92601</v>
      </c>
      <c r="C80" s="65"/>
      <c r="D80" s="65" t="s">
        <v>162</v>
      </c>
      <c r="E80" s="66">
        <v>122000</v>
      </c>
      <c r="F80" s="139"/>
      <c r="G80" s="61">
        <f>E80+F80</f>
        <v>122000</v>
      </c>
      <c r="H80" s="61">
        <v>119500</v>
      </c>
      <c r="I80" s="61"/>
      <c r="J80" s="61">
        <f t="shared" si="13"/>
        <v>119500</v>
      </c>
      <c r="K80" s="61"/>
      <c r="L80" s="61"/>
      <c r="M80" s="61"/>
      <c r="N80" s="61"/>
      <c r="O80" s="61"/>
      <c r="P80" s="61"/>
      <c r="Q80" s="61">
        <v>119500</v>
      </c>
      <c r="R80" s="61"/>
      <c r="S80" s="61"/>
      <c r="T80" s="61"/>
      <c r="U80" s="67"/>
      <c r="V80" s="66">
        <v>2500</v>
      </c>
      <c r="W80" s="140"/>
      <c r="X80" s="62">
        <f>V80+W80</f>
        <v>2500</v>
      </c>
    </row>
    <row r="81" spans="1:24" s="53" customFormat="1" ht="13.5" customHeight="1">
      <c r="A81" s="65"/>
      <c r="B81" s="65">
        <v>92605</v>
      </c>
      <c r="C81" s="65"/>
      <c r="D81" s="65" t="s">
        <v>163</v>
      </c>
      <c r="E81" s="66">
        <v>91000</v>
      </c>
      <c r="F81" s="66"/>
      <c r="G81" s="61">
        <f>E81+F81</f>
        <v>91000</v>
      </c>
      <c r="H81" s="61">
        <v>91000</v>
      </c>
      <c r="I81" s="61"/>
      <c r="J81" s="61">
        <f t="shared" si="13"/>
        <v>91000</v>
      </c>
      <c r="K81" s="61"/>
      <c r="L81" s="61"/>
      <c r="M81" s="61"/>
      <c r="N81" s="61"/>
      <c r="O81" s="61"/>
      <c r="P81" s="61"/>
      <c r="Q81" s="61">
        <v>91000</v>
      </c>
      <c r="R81" s="61"/>
      <c r="S81" s="61"/>
      <c r="T81" s="61"/>
      <c r="U81" s="67"/>
      <c r="V81" s="66"/>
      <c r="W81" s="62"/>
      <c r="X81" s="62"/>
    </row>
    <row r="82" spans="1:24" s="76" customFormat="1" ht="12.75">
      <c r="A82" s="71">
        <v>926</v>
      </c>
      <c r="B82" s="71" t="s">
        <v>14</v>
      </c>
      <c r="C82" s="71"/>
      <c r="D82" s="71" t="s">
        <v>164</v>
      </c>
      <c r="E82" s="72">
        <f>SUM(E80:E81)</f>
        <v>213000</v>
      </c>
      <c r="F82" s="141">
        <f>SUM(F80:F81)</f>
        <v>0</v>
      </c>
      <c r="G82" s="72">
        <f>SUM(G80:G81)</f>
        <v>213000</v>
      </c>
      <c r="H82" s="72">
        <f>SUM(H80:H81)</f>
        <v>210500</v>
      </c>
      <c r="I82" s="74"/>
      <c r="J82" s="72">
        <f>SUM(J80:J81)</f>
        <v>210500</v>
      </c>
      <c r="K82" s="74"/>
      <c r="L82" s="74"/>
      <c r="M82" s="74"/>
      <c r="N82" s="74"/>
      <c r="O82" s="74"/>
      <c r="P82" s="74"/>
      <c r="Q82" s="72">
        <f>SUM(Q80:Q81)</f>
        <v>210500</v>
      </c>
      <c r="R82" s="74"/>
      <c r="S82" s="74"/>
      <c r="T82" s="74"/>
      <c r="U82" s="75"/>
      <c r="V82" s="72">
        <f>SUM(V80:V81)</f>
        <v>2500</v>
      </c>
      <c r="W82" s="141">
        <f>SUM(W80:W81)</f>
        <v>0</v>
      </c>
      <c r="X82" s="77">
        <f>V82+W82</f>
        <v>2500</v>
      </c>
    </row>
    <row r="83" spans="1:24" s="81" customFormat="1" ht="24.75" customHeight="1">
      <c r="A83" s="165" t="s">
        <v>165</v>
      </c>
      <c r="B83" s="165"/>
      <c r="C83" s="165"/>
      <c r="D83" s="165"/>
      <c r="E83" s="74">
        <f aca="true" t="shared" si="15" ref="E83:P83">E16+E18+E20+E25+E27+E29+E35+E37+E40+E42+E44+E53+E55+E63+E65+E68+E73+E79+E82</f>
        <v>21871199</v>
      </c>
      <c r="F83" s="142">
        <f t="shared" si="15"/>
        <v>62231</v>
      </c>
      <c r="G83" s="74">
        <f t="shared" si="15"/>
        <v>21933430</v>
      </c>
      <c r="H83" s="74">
        <f t="shared" si="15"/>
        <v>13566860</v>
      </c>
      <c r="I83" s="74">
        <f t="shared" si="15"/>
        <v>61231</v>
      </c>
      <c r="J83" s="74">
        <f t="shared" si="15"/>
        <v>13628091</v>
      </c>
      <c r="K83" s="74">
        <f t="shared" si="15"/>
        <v>4855314</v>
      </c>
      <c r="L83" s="74">
        <f t="shared" si="15"/>
        <v>13898</v>
      </c>
      <c r="M83" s="74">
        <f t="shared" si="15"/>
        <v>4869212</v>
      </c>
      <c r="N83" s="80">
        <f t="shared" si="15"/>
        <v>1043230</v>
      </c>
      <c r="O83" s="74">
        <f t="shared" si="15"/>
        <v>1959</v>
      </c>
      <c r="P83" s="80">
        <f t="shared" si="15"/>
        <v>1045189</v>
      </c>
      <c r="Q83" s="74">
        <f>Q65+Q73+Q79+Q82</f>
        <v>771100</v>
      </c>
      <c r="R83" s="74">
        <f>R42</f>
        <v>97500</v>
      </c>
      <c r="S83" s="80">
        <f>S42</f>
        <v>-25500</v>
      </c>
      <c r="T83" s="74">
        <f>T42</f>
        <v>72000</v>
      </c>
      <c r="U83" s="79"/>
      <c r="V83" s="74">
        <f>V16+V18+V20+V25+V27+V29+V35+V37+V40+V42+V44+V53+V55+V63+V65+V68+V73+V79+V82</f>
        <v>8304339</v>
      </c>
      <c r="W83" s="80">
        <f>W16+W18+W20+W25+W27+W29+W35+W37+W40+W42+W44+W53+W55+W63+W65+W68+W73+W79+W82</f>
        <v>1000</v>
      </c>
      <c r="X83" s="74">
        <f>X16+X18+X20+X25+X27+X29+X35+X37+X40+X42+X44+X53+X55+X63+X65+X68+X73+X79+X82</f>
        <v>8305339</v>
      </c>
    </row>
    <row r="85" spans="1:22" ht="12.75">
      <c r="A85" s="82"/>
      <c r="B85" s="82"/>
      <c r="D85" s="82"/>
      <c r="E85" s="82"/>
      <c r="F85" s="82"/>
      <c r="G85" s="82"/>
      <c r="V85" s="82"/>
    </row>
  </sheetData>
  <mergeCells count="16">
    <mergeCell ref="A4:V4"/>
    <mergeCell ref="A7:A9"/>
    <mergeCell ref="B7:B9"/>
    <mergeCell ref="C7:C9"/>
    <mergeCell ref="D7:D9"/>
    <mergeCell ref="E7:E9"/>
    <mergeCell ref="F7:F9"/>
    <mergeCell ref="G7:G9"/>
    <mergeCell ref="H8:H9"/>
    <mergeCell ref="I8:I9"/>
    <mergeCell ref="X8:X9"/>
    <mergeCell ref="A83:D83"/>
    <mergeCell ref="J8:J9"/>
    <mergeCell ref="K8:U8"/>
    <mergeCell ref="V8:V9"/>
    <mergeCell ref="W8:W9"/>
  </mergeCells>
  <printOptions/>
  <pageMargins left="0" right="0" top="0.984251968503937" bottom="0.984251968503937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3">
      <selection activeCell="H28" sqref="H28:I28"/>
    </sheetView>
  </sheetViews>
  <sheetFormatPr defaultColWidth="9.00390625" defaultRowHeight="12.75"/>
  <cols>
    <col min="1" max="1" width="5.375" style="0" customWidth="1"/>
    <col min="2" max="2" width="8.75390625" style="0" customWidth="1"/>
    <col min="3" max="3" width="6.625" style="0" customWidth="1"/>
    <col min="4" max="4" width="41.375" style="0" customWidth="1"/>
    <col min="5" max="5" width="14.00390625" style="0" customWidth="1"/>
    <col min="6" max="6" width="10.25390625" style="0" customWidth="1"/>
    <col min="7" max="7" width="14.00390625" style="0" customWidth="1"/>
    <col min="8" max="8" width="13.625" style="0" customWidth="1"/>
    <col min="9" max="9" width="13.75390625" style="0" customWidth="1"/>
    <col min="10" max="10" width="13.125" style="0" customWidth="1"/>
    <col min="11" max="11" width="1.00390625" style="0" customWidth="1"/>
  </cols>
  <sheetData>
    <row r="1" spans="1:18" ht="14.25" customHeight="1">
      <c r="A1" s="39"/>
      <c r="B1" s="39"/>
      <c r="C1" s="39"/>
      <c r="D1" s="39"/>
      <c r="E1" s="39"/>
      <c r="F1" s="39"/>
      <c r="G1" s="39"/>
      <c r="H1" t="s">
        <v>206</v>
      </c>
      <c r="J1" s="39"/>
      <c r="K1" s="39"/>
      <c r="L1" s="39"/>
      <c r="M1" s="39"/>
      <c r="N1" s="39"/>
      <c r="P1" s="39"/>
      <c r="Q1" s="39"/>
      <c r="R1" s="39"/>
    </row>
    <row r="2" spans="1:18" ht="14.25" customHeight="1">
      <c r="A2" s="39"/>
      <c r="B2" s="39"/>
      <c r="C2" s="39"/>
      <c r="D2" s="39"/>
      <c r="E2" s="39"/>
      <c r="F2" s="39"/>
      <c r="G2" s="39"/>
      <c r="H2" t="s">
        <v>214</v>
      </c>
      <c r="J2" s="39"/>
      <c r="K2" s="39"/>
      <c r="L2" s="39"/>
      <c r="M2" s="39"/>
      <c r="N2" s="39"/>
      <c r="P2" s="39"/>
      <c r="Q2" s="39"/>
      <c r="R2" s="39"/>
    </row>
    <row r="3" spans="1:18" ht="14.25" customHeight="1">
      <c r="A3" s="39"/>
      <c r="B3" s="39"/>
      <c r="C3" s="39"/>
      <c r="D3" s="39"/>
      <c r="E3" s="39"/>
      <c r="F3" s="39"/>
      <c r="G3" s="39"/>
      <c r="H3" t="s">
        <v>208</v>
      </c>
      <c r="J3" s="39"/>
      <c r="K3" s="39"/>
      <c r="L3" s="39"/>
      <c r="M3" s="39"/>
      <c r="N3" s="39"/>
      <c r="P3" s="39"/>
      <c r="Q3" s="39"/>
      <c r="R3" s="39"/>
    </row>
    <row r="4" spans="2:18" ht="34.5" customHeight="1">
      <c r="B4" s="85"/>
      <c r="C4" s="176" t="s">
        <v>210</v>
      </c>
      <c r="D4" s="176"/>
      <c r="E4" s="176"/>
      <c r="F4" s="176"/>
      <c r="G4" s="176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7" ht="15" customHeight="1" thickBot="1">
      <c r="A5" s="85"/>
      <c r="B5" s="85"/>
      <c r="C5" s="85"/>
      <c r="D5" s="85"/>
      <c r="E5" s="85"/>
      <c r="F5" s="85"/>
      <c r="G5" s="85"/>
      <c r="H5" s="85"/>
      <c r="I5" s="85"/>
      <c r="J5" s="86" t="s">
        <v>166</v>
      </c>
      <c r="K5" s="85"/>
      <c r="L5" s="85"/>
      <c r="M5" s="85"/>
      <c r="N5" s="85"/>
      <c r="O5" s="85"/>
      <c r="P5" s="85"/>
      <c r="Q5" s="85"/>
    </row>
    <row r="6" spans="1:10" ht="84.75" thickBot="1">
      <c r="A6" s="87" t="s">
        <v>3</v>
      </c>
      <c r="B6" s="88" t="s">
        <v>90</v>
      </c>
      <c r="C6" s="89" t="s">
        <v>5</v>
      </c>
      <c r="D6" s="90" t="s">
        <v>167</v>
      </c>
      <c r="E6" s="91" t="s">
        <v>168</v>
      </c>
      <c r="F6" s="92" t="s">
        <v>8</v>
      </c>
      <c r="G6" s="91" t="s">
        <v>169</v>
      </c>
      <c r="H6" s="92" t="s">
        <v>170</v>
      </c>
      <c r="I6" s="91" t="s">
        <v>171</v>
      </c>
      <c r="J6" s="93" t="s">
        <v>172</v>
      </c>
    </row>
    <row r="7" spans="1:10" ht="12.75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/>
      <c r="I7" s="95">
        <v>8</v>
      </c>
      <c r="J7" s="96"/>
    </row>
    <row r="8" spans="1:10" ht="35.25" customHeight="1">
      <c r="A8" s="97" t="s">
        <v>11</v>
      </c>
      <c r="B8" s="97" t="s">
        <v>113</v>
      </c>
      <c r="C8" s="98">
        <v>6050</v>
      </c>
      <c r="D8" s="99" t="s">
        <v>202</v>
      </c>
      <c r="E8" s="100">
        <v>2382839</v>
      </c>
      <c r="F8" s="101"/>
      <c r="G8" s="100">
        <f aca="true" t="shared" si="0" ref="G8:G26">E8+F8</f>
        <v>2382839</v>
      </c>
      <c r="H8" s="100">
        <v>882839</v>
      </c>
      <c r="I8" s="100">
        <v>1500000</v>
      </c>
      <c r="J8" s="9" t="s">
        <v>173</v>
      </c>
    </row>
    <row r="9" spans="1:10" ht="36.75" customHeight="1">
      <c r="A9" s="97" t="s">
        <v>11</v>
      </c>
      <c r="B9" s="97" t="s">
        <v>113</v>
      </c>
      <c r="C9" s="98">
        <v>6050</v>
      </c>
      <c r="D9" s="99" t="s">
        <v>174</v>
      </c>
      <c r="E9" s="100">
        <v>2900000</v>
      </c>
      <c r="F9" s="101"/>
      <c r="G9" s="100">
        <f t="shared" si="0"/>
        <v>2900000</v>
      </c>
      <c r="H9" s="100"/>
      <c r="I9" s="100">
        <f>G9+H9</f>
        <v>2900000</v>
      </c>
      <c r="J9" s="9" t="s">
        <v>173</v>
      </c>
    </row>
    <row r="10" spans="1:10" ht="24" customHeight="1">
      <c r="A10" s="97" t="s">
        <v>11</v>
      </c>
      <c r="B10" s="97" t="s">
        <v>113</v>
      </c>
      <c r="C10" s="98">
        <v>6050</v>
      </c>
      <c r="D10" s="99" t="s">
        <v>175</v>
      </c>
      <c r="E10" s="100">
        <v>12000</v>
      </c>
      <c r="F10" s="100"/>
      <c r="G10" s="100">
        <f t="shared" si="0"/>
        <v>12000</v>
      </c>
      <c r="H10" s="100">
        <v>12000</v>
      </c>
      <c r="I10" s="100"/>
      <c r="J10" s="9" t="s">
        <v>173</v>
      </c>
    </row>
    <row r="11" spans="1:10" ht="24" customHeight="1">
      <c r="A11" s="97" t="s">
        <v>11</v>
      </c>
      <c r="B11" s="97" t="s">
        <v>113</v>
      </c>
      <c r="C11" s="98">
        <v>6050</v>
      </c>
      <c r="D11" s="99" t="s">
        <v>176</v>
      </c>
      <c r="E11" s="100">
        <v>56000</v>
      </c>
      <c r="F11" s="100"/>
      <c r="G11" s="100">
        <f t="shared" si="0"/>
        <v>56000</v>
      </c>
      <c r="H11" s="100">
        <v>56000</v>
      </c>
      <c r="I11" s="100"/>
      <c r="J11" s="9" t="s">
        <v>173</v>
      </c>
    </row>
    <row r="12" spans="1:10" ht="15" customHeight="1">
      <c r="A12" s="102">
        <v>400</v>
      </c>
      <c r="B12" s="97">
        <v>40002</v>
      </c>
      <c r="C12" s="98">
        <v>6060</v>
      </c>
      <c r="D12" s="99" t="s">
        <v>177</v>
      </c>
      <c r="E12" s="100">
        <v>240000</v>
      </c>
      <c r="F12" s="100"/>
      <c r="G12" s="100">
        <f t="shared" si="0"/>
        <v>240000</v>
      </c>
      <c r="H12" s="100">
        <v>240000</v>
      </c>
      <c r="I12" s="100"/>
      <c r="J12" s="9" t="s">
        <v>173</v>
      </c>
    </row>
    <row r="13" spans="1:10" ht="37.5" customHeight="1">
      <c r="A13" s="102">
        <v>600</v>
      </c>
      <c r="B13" s="102">
        <v>60013</v>
      </c>
      <c r="C13" s="98">
        <v>6300</v>
      </c>
      <c r="D13" s="103" t="s">
        <v>203</v>
      </c>
      <c r="E13" s="100">
        <v>50000</v>
      </c>
      <c r="F13" s="100"/>
      <c r="G13" s="100">
        <f t="shared" si="0"/>
        <v>50000</v>
      </c>
      <c r="H13" s="100">
        <v>50000</v>
      </c>
      <c r="I13" s="104"/>
      <c r="J13" s="105" t="s">
        <v>178</v>
      </c>
    </row>
    <row r="14" spans="1:10" ht="37.5" customHeight="1">
      <c r="A14" s="102">
        <v>600</v>
      </c>
      <c r="B14" s="102">
        <v>60013</v>
      </c>
      <c r="C14" s="98">
        <v>6300</v>
      </c>
      <c r="D14" s="103" t="s">
        <v>204</v>
      </c>
      <c r="E14" s="100">
        <v>100000</v>
      </c>
      <c r="F14" s="100"/>
      <c r="G14" s="100">
        <f t="shared" si="0"/>
        <v>100000</v>
      </c>
      <c r="H14" s="100">
        <v>100000</v>
      </c>
      <c r="I14" s="104"/>
      <c r="J14" s="105" t="s">
        <v>178</v>
      </c>
    </row>
    <row r="15" spans="1:10" ht="36" customHeight="1">
      <c r="A15" s="102">
        <v>600</v>
      </c>
      <c r="B15" s="145">
        <v>60014</v>
      </c>
      <c r="C15" s="106">
        <v>2710</v>
      </c>
      <c r="D15" s="107" t="s">
        <v>179</v>
      </c>
      <c r="E15" s="100">
        <v>56000</v>
      </c>
      <c r="F15" s="100"/>
      <c r="G15" s="100">
        <f t="shared" si="0"/>
        <v>56000</v>
      </c>
      <c r="H15" s="100">
        <v>56000</v>
      </c>
      <c r="I15" s="108"/>
      <c r="J15" s="105" t="s">
        <v>180</v>
      </c>
    </row>
    <row r="16" spans="1:10" ht="36" customHeight="1">
      <c r="A16" s="102">
        <v>600</v>
      </c>
      <c r="B16" s="145">
        <v>60014</v>
      </c>
      <c r="C16" s="98">
        <v>6300</v>
      </c>
      <c r="D16" s="103" t="s">
        <v>181</v>
      </c>
      <c r="E16" s="100">
        <v>94000</v>
      </c>
      <c r="F16" s="100"/>
      <c r="G16" s="100">
        <f t="shared" si="0"/>
        <v>94000</v>
      </c>
      <c r="H16" s="100">
        <v>94000</v>
      </c>
      <c r="I16" s="104"/>
      <c r="J16" s="105" t="s">
        <v>180</v>
      </c>
    </row>
    <row r="17" spans="1:10" ht="22.5" customHeight="1">
      <c r="A17" s="102">
        <v>600</v>
      </c>
      <c r="B17" s="97">
        <v>60016</v>
      </c>
      <c r="C17" s="98">
        <v>6050</v>
      </c>
      <c r="D17" s="99" t="s">
        <v>182</v>
      </c>
      <c r="E17" s="100">
        <v>280000</v>
      </c>
      <c r="F17" s="100"/>
      <c r="G17" s="100">
        <f t="shared" si="0"/>
        <v>280000</v>
      </c>
      <c r="H17" s="100">
        <v>280000</v>
      </c>
      <c r="I17" s="100"/>
      <c r="J17" s="9" t="s">
        <v>173</v>
      </c>
    </row>
    <row r="18" spans="1:10" ht="24" customHeight="1">
      <c r="A18" s="102">
        <v>600</v>
      </c>
      <c r="B18" s="97">
        <v>60016</v>
      </c>
      <c r="C18" s="98">
        <v>6050</v>
      </c>
      <c r="D18" s="99" t="s">
        <v>183</v>
      </c>
      <c r="E18" s="100">
        <v>950000</v>
      </c>
      <c r="F18" s="100"/>
      <c r="G18" s="100">
        <f t="shared" si="0"/>
        <v>950000</v>
      </c>
      <c r="H18" s="100">
        <v>950000</v>
      </c>
      <c r="I18" s="100"/>
      <c r="J18" s="9" t="s">
        <v>173</v>
      </c>
    </row>
    <row r="19" spans="1:10" ht="24">
      <c r="A19" s="102">
        <v>750</v>
      </c>
      <c r="B19" s="102">
        <v>75023</v>
      </c>
      <c r="C19" s="98">
        <v>6060</v>
      </c>
      <c r="D19" s="99" t="s">
        <v>184</v>
      </c>
      <c r="E19" s="100">
        <v>30000</v>
      </c>
      <c r="F19" s="100">
        <v>1000</v>
      </c>
      <c r="G19" s="100">
        <f t="shared" si="0"/>
        <v>31000</v>
      </c>
      <c r="H19" s="100">
        <v>31000</v>
      </c>
      <c r="I19" s="100"/>
      <c r="J19" s="9" t="s">
        <v>173</v>
      </c>
    </row>
    <row r="20" spans="1:10" ht="23.25" customHeight="1">
      <c r="A20" s="102">
        <v>852</v>
      </c>
      <c r="B20" s="102">
        <v>85212</v>
      </c>
      <c r="C20" s="98">
        <v>6060</v>
      </c>
      <c r="D20" s="99" t="s">
        <v>185</v>
      </c>
      <c r="E20" s="100">
        <v>6000</v>
      </c>
      <c r="F20" s="100"/>
      <c r="G20" s="100">
        <f t="shared" si="0"/>
        <v>6000</v>
      </c>
      <c r="H20" s="100">
        <v>6000</v>
      </c>
      <c r="I20" s="100"/>
      <c r="J20" s="105" t="s">
        <v>186</v>
      </c>
    </row>
    <row r="21" spans="1:10" ht="23.25" customHeight="1">
      <c r="A21" s="102">
        <v>900</v>
      </c>
      <c r="B21" s="102">
        <v>90015</v>
      </c>
      <c r="C21" s="144">
        <v>6050</v>
      </c>
      <c r="D21" s="99" t="s">
        <v>187</v>
      </c>
      <c r="E21" s="100">
        <v>36000</v>
      </c>
      <c r="F21" s="100"/>
      <c r="G21" s="100">
        <f t="shared" si="0"/>
        <v>36000</v>
      </c>
      <c r="H21" s="100">
        <v>36000</v>
      </c>
      <c r="I21" s="100"/>
      <c r="J21" s="9" t="s">
        <v>173</v>
      </c>
    </row>
    <row r="22" spans="1:10" ht="24">
      <c r="A22" s="102">
        <v>921</v>
      </c>
      <c r="B22" s="102">
        <v>92116</v>
      </c>
      <c r="C22" s="98">
        <v>6050</v>
      </c>
      <c r="D22" s="99" t="s">
        <v>188</v>
      </c>
      <c r="E22" s="100">
        <v>200000</v>
      </c>
      <c r="F22" s="100"/>
      <c r="G22" s="100">
        <f t="shared" si="0"/>
        <v>200000</v>
      </c>
      <c r="H22" s="100">
        <v>200000</v>
      </c>
      <c r="I22" s="100"/>
      <c r="J22" s="9" t="s">
        <v>173</v>
      </c>
    </row>
    <row r="23" spans="1:10" ht="35.25" customHeight="1">
      <c r="A23" s="102">
        <v>921</v>
      </c>
      <c r="B23" s="102">
        <v>92116</v>
      </c>
      <c r="C23" s="109" t="s">
        <v>189</v>
      </c>
      <c r="D23" s="99" t="s">
        <v>190</v>
      </c>
      <c r="E23" s="100">
        <v>19000</v>
      </c>
      <c r="F23" s="110"/>
      <c r="G23" s="100">
        <f t="shared" si="0"/>
        <v>19000</v>
      </c>
      <c r="H23" s="100">
        <v>19000</v>
      </c>
      <c r="I23" s="100"/>
      <c r="J23" s="9" t="s">
        <v>173</v>
      </c>
    </row>
    <row r="24" spans="1:10" ht="29.25" customHeight="1">
      <c r="A24" s="102">
        <v>921</v>
      </c>
      <c r="B24" s="102">
        <v>92195</v>
      </c>
      <c r="C24" s="109" t="s">
        <v>189</v>
      </c>
      <c r="D24" s="99" t="s">
        <v>191</v>
      </c>
      <c r="E24" s="100">
        <v>415000</v>
      </c>
      <c r="F24" s="111">
        <v>80000</v>
      </c>
      <c r="G24" s="100">
        <f t="shared" si="0"/>
        <v>495000</v>
      </c>
      <c r="H24" s="100">
        <v>122000</v>
      </c>
      <c r="I24" s="100">
        <v>373000</v>
      </c>
      <c r="J24" s="9" t="s">
        <v>173</v>
      </c>
    </row>
    <row r="25" spans="1:10" ht="30" customHeight="1">
      <c r="A25" s="102">
        <v>921</v>
      </c>
      <c r="B25" s="102">
        <v>92195</v>
      </c>
      <c r="C25" s="109" t="s">
        <v>189</v>
      </c>
      <c r="D25" s="99" t="s">
        <v>192</v>
      </c>
      <c r="E25" s="100">
        <v>475000</v>
      </c>
      <c r="F25" s="111">
        <v>-80000</v>
      </c>
      <c r="G25" s="100">
        <f t="shared" si="0"/>
        <v>395000</v>
      </c>
      <c r="H25" s="100">
        <v>140000</v>
      </c>
      <c r="I25" s="100">
        <v>255000</v>
      </c>
      <c r="J25" s="9" t="s">
        <v>173</v>
      </c>
    </row>
    <row r="26" spans="1:10" ht="34.5" customHeight="1">
      <c r="A26" s="102">
        <v>926</v>
      </c>
      <c r="B26" s="102">
        <v>92601</v>
      </c>
      <c r="C26" s="98">
        <v>6050</v>
      </c>
      <c r="D26" s="107" t="s">
        <v>205</v>
      </c>
      <c r="E26" s="100">
        <v>2500</v>
      </c>
      <c r="F26" s="143"/>
      <c r="G26" s="100">
        <f t="shared" si="0"/>
        <v>2500</v>
      </c>
      <c r="H26" s="100">
        <v>2500</v>
      </c>
      <c r="I26" s="108">
        <v>0</v>
      </c>
      <c r="J26" s="9" t="s">
        <v>173</v>
      </c>
    </row>
    <row r="27" spans="1:10" ht="5.25" customHeight="1" thickBot="1">
      <c r="A27" s="112"/>
      <c r="B27" s="113"/>
      <c r="C27" s="114"/>
      <c r="D27" s="115"/>
      <c r="E27" s="116"/>
      <c r="F27" s="117"/>
      <c r="G27" s="116"/>
      <c r="H27" s="116"/>
      <c r="I27" s="118"/>
      <c r="J27" s="119"/>
    </row>
    <row r="28" spans="1:10" ht="22.5" customHeight="1" thickBot="1">
      <c r="A28" s="120"/>
      <c r="B28" s="121"/>
      <c r="C28" s="121"/>
      <c r="D28" s="122" t="s">
        <v>193</v>
      </c>
      <c r="E28" s="123">
        <f>SUM(E8:E27)</f>
        <v>8304339</v>
      </c>
      <c r="F28" s="151">
        <f>SUM(F8:F27)</f>
        <v>1000</v>
      </c>
      <c r="G28" s="123">
        <f>SUM(G8:G27)</f>
        <v>8305339</v>
      </c>
      <c r="H28" s="123">
        <f>SUM(H8:H27)</f>
        <v>3277339</v>
      </c>
      <c r="I28" s="123">
        <f>SUM(I8:I27)</f>
        <v>5028000</v>
      </c>
      <c r="J28" s="124"/>
    </row>
    <row r="29" spans="1:9" ht="12.75">
      <c r="A29" s="125"/>
      <c r="B29" s="125"/>
      <c r="C29" s="125"/>
      <c r="D29" s="125"/>
      <c r="E29" s="126"/>
      <c r="F29" s="127"/>
      <c r="G29" s="126"/>
      <c r="H29" s="126"/>
      <c r="I29" s="128"/>
    </row>
    <row r="30" spans="1:9" ht="15.75">
      <c r="A30" s="125"/>
      <c r="B30" s="125"/>
      <c r="C30" s="125"/>
      <c r="D30" s="129"/>
      <c r="E30" s="130"/>
      <c r="F30" s="131"/>
      <c r="G30" s="130"/>
      <c r="H30" s="130"/>
      <c r="I30" s="128"/>
    </row>
    <row r="31" spans="1:9" ht="12.75">
      <c r="A31" s="125"/>
      <c r="B31" s="125"/>
      <c r="C31" s="132"/>
      <c r="D31" s="133"/>
      <c r="E31" s="125"/>
      <c r="F31" s="134"/>
      <c r="G31" s="125"/>
      <c r="H31" s="125"/>
      <c r="I31" s="135"/>
    </row>
    <row r="32" spans="1:9" ht="12.75">
      <c r="A32" s="125"/>
      <c r="B32" s="125"/>
      <c r="C32" s="125"/>
      <c r="D32" s="125"/>
      <c r="E32" s="125"/>
      <c r="F32" s="134"/>
      <c r="G32" s="125"/>
      <c r="H32" s="125"/>
      <c r="I32" s="135"/>
    </row>
    <row r="33" spans="4:9" ht="12.75">
      <c r="D33" s="133"/>
      <c r="E33" s="133"/>
      <c r="F33" s="136"/>
      <c r="G33" s="133"/>
      <c r="H33" s="133"/>
      <c r="I33" s="135"/>
    </row>
    <row r="34" spans="4:9" ht="12.75">
      <c r="D34" s="125"/>
      <c r="E34" s="133"/>
      <c r="F34" s="136"/>
      <c r="G34" s="133"/>
      <c r="H34" s="133"/>
      <c r="I34" s="135"/>
    </row>
    <row r="35" spans="4:9" ht="12.75">
      <c r="D35" s="125"/>
      <c r="E35" s="133"/>
      <c r="F35" s="136"/>
      <c r="G35" s="133"/>
      <c r="H35" s="133"/>
      <c r="I35" s="135"/>
    </row>
    <row r="36" spans="4:9" ht="12.75">
      <c r="D36" s="125"/>
      <c r="E36" s="133"/>
      <c r="F36" s="136"/>
      <c r="G36" s="133"/>
      <c r="H36" s="133"/>
      <c r="I36" s="135"/>
    </row>
    <row r="37" spans="4:9" ht="12.75">
      <c r="D37" s="125"/>
      <c r="E37" s="133"/>
      <c r="F37" s="136"/>
      <c r="G37" s="133"/>
      <c r="H37" s="133"/>
      <c r="I37" s="135"/>
    </row>
    <row r="38" spans="4:9" ht="12.75">
      <c r="D38" s="125"/>
      <c r="E38" s="133"/>
      <c r="F38" s="136"/>
      <c r="G38" s="133"/>
      <c r="H38" s="133"/>
      <c r="I38" s="135"/>
    </row>
    <row r="39" spans="4:9" ht="12.75">
      <c r="D39" s="125"/>
      <c r="E39" s="133"/>
      <c r="F39" s="136"/>
      <c r="G39" s="133"/>
      <c r="H39" s="133"/>
      <c r="I39" s="135"/>
    </row>
    <row r="40" spans="4:9" ht="12.75">
      <c r="D40" s="125"/>
      <c r="E40" s="133"/>
      <c r="F40" s="136"/>
      <c r="G40" s="133"/>
      <c r="H40" s="133"/>
      <c r="I40" s="135"/>
    </row>
    <row r="41" spans="4:9" ht="12.75">
      <c r="D41" s="125"/>
      <c r="E41" s="125"/>
      <c r="F41" s="134"/>
      <c r="G41" s="125"/>
      <c r="H41" s="125"/>
      <c r="I41" s="135"/>
    </row>
    <row r="42" spans="4:9" ht="12.75">
      <c r="D42" s="125"/>
      <c r="E42" s="125"/>
      <c r="F42" s="134"/>
      <c r="G42" s="125"/>
      <c r="H42" s="125"/>
      <c r="I42" s="135"/>
    </row>
  </sheetData>
  <mergeCells count="1">
    <mergeCell ref="C4:G4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Mirka</cp:lastModifiedBy>
  <cp:lastPrinted>2007-09-25T06:39:34Z</cp:lastPrinted>
  <dcterms:created xsi:type="dcterms:W3CDTF">2007-07-31T17:40:15Z</dcterms:created>
  <dcterms:modified xsi:type="dcterms:W3CDTF">2007-09-25T08:10:19Z</dcterms:modified>
  <cp:category/>
  <cp:version/>
  <cp:contentType/>
  <cp:contentStatus/>
</cp:coreProperties>
</file>