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<sst xmlns="http://schemas.openxmlformats.org/spreadsheetml/2006/main" count="1602" uniqueCount="579">
  <si>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</si>
  <si>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</si>
  <si>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</si>
  <si>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</si>
  <si>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</si>
  <si>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</si>
  <si>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</si>
  <si>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</si>
  <si>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</si>
  <si>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</si>
  <si>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</si>
  <si>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</si>
  <si>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</si>
  <si>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</si>
  <si>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</si>
  <si>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</si>
  <si>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</si>
  <si>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</si>
  <si>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</si>
  <si>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</si>
  <si>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</si>
  <si>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</si>
  <si>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</si>
  <si>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</si>
  <si>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</si>
  <si>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</si>
  <si>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</si>
  <si>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</si>
  <si>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</si>
  <si>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</si>
  <si>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</si>
  <si>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</si>
  <si>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</si>
  <si>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</si>
  <si>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</si>
  <si>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</si>
  <si>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</si>
  <si>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</si>
  <si>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</si>
  <si>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</si>
  <si>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</si>
  <si>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</si>
  <si>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</si>
  <si>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wpływy z innych lokalnych opłat pobieranych przez jednostki samorządu terytorialnego na podstawie odrębnych ustaw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</si>
  <si>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</si>
  <si>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</si>
  <si>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</si>
  <si>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</si>
  <si>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</si>
  <si>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</si>
  <si>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</si>
  <si>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</si>
  <si>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</si>
  <si>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</si>
  <si>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</si>
  <si>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</si>
  <si>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</si>
  <si>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</si>
  <si>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</si>
  <si>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</si>
  <si>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</si>
  <si>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</si>
  <si>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</si>
  <si>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</si>
  <si>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</si>
  <si>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</si>
  <si>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</si>
  <si>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</si>
  <si>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</si>
  <si>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</si>
  <si>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</si>
  <si>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</si>
  <si>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</si>
  <si>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</si>
  <si>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</si>
  <si>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</si>
  <si>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</si>
  <si>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</si>
  <si>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</si>
  <si>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</si>
  <si>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</si>
  <si>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</si>
  <si>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</si>
  <si>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</si>
  <si>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</si>
  <si>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</si>
  <si>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</si>
  <si>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</si>
  <si>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</si>
  <si>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</si>
  <si>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</si>
  <si>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</si>
  <si>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</si>
  <si>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</si>
  <si>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</si>
  <si>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</si>
  <si>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</si>
  <si>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</si>
  <si>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</si>
  <si>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</si>
  <si>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</si>
  <si>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</si>
  <si>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</si>
  <si>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</si>
  <si>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</si>
  <si>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</si>
  <si>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</si>
  <si>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</si>
  <si>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</si>
  <si>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</si>
  <si>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</si>
  <si>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</si>
  <si>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</si>
  <si>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</si>
  <si>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</si>
  <si>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</si>
  <si>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</si>
  <si>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</si>
  <si>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</si>
  <si>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</si>
  <si>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</si>
  <si>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</si>
  <si>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</si>
  <si>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</si>
  <si>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</si>
  <si>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</si>
  <si>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</si>
  <si>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</si>
  <si>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</si>
  <si>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</si>
  <si>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</si>
  <si>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</si>
  <si>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</si>
  <si>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</si>
  <si>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</si>
  <si>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</si>
  <si>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</si>
  <si>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</si>
  <si>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</si>
  <si>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</si>
  <si>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</si>
  <si>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</si>
  <si>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</si>
  <si>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01009</t>
  </si>
  <si>
    <t>spółki wodne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</si>
  <si>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</si>
  <si>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</si>
  <si>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</si>
  <si>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</si>
  <si>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</si>
  <si>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</si>
  <si>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</si>
  <si>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</si>
  <si>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</si>
  <si>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</si>
  <si>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</si>
  <si>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dotacja celowa na pomoc finansową udzielaną między jednostkami samorządu terytorialnego na dofinansowanie własnych zadań inwestycyjnych i zakupów inwestycyjnych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</si>
  <si>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</si>
  <si>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</si>
  <si>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</si>
  <si>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</si>
  <si>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</si>
  <si>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</si>
  <si>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</si>
  <si>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</si>
  <si>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</si>
  <si>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</si>
  <si>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</si>
  <si>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</si>
  <si>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</si>
  <si>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</si>
  <si>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</si>
  <si>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</si>
  <si>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</si>
  <si>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</si>
  <si>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</si>
  <si>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</si>
  <si>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</si>
  <si>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</si>
  <si>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</si>
  <si>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</si>
  <si>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</si>
  <si>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</si>
  <si>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</si>
  <si>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</si>
  <si>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</si>
  <si>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</si>
  <si>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</si>
  <si>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</si>
  <si>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</si>
  <si>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</si>
  <si>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</si>
  <si>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</si>
  <si>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</si>
  <si>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</si>
  <si>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</si>
  <si>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</si>
  <si>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</si>
  <si>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</si>
  <si>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</si>
  <si>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</si>
  <si>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</si>
  <si>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</si>
  <si>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</si>
  <si>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</si>
  <si>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</si>
  <si>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</si>
  <si>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</si>
  <si>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</si>
  <si>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</si>
  <si>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</si>
  <si>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</si>
  <si>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</si>
  <si>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</si>
  <si>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</si>
  <si>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</si>
  <si>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</si>
  <si>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wpłaty gmin na rzecz innych jst na dofinansowanie zad.bieżących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</si>
  <si>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</si>
  <si>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</si>
  <si>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</si>
  <si>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</si>
  <si>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</si>
  <si>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</si>
  <si>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</si>
  <si>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</si>
  <si>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</si>
  <si>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</si>
  <si>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</si>
  <si>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</si>
  <si>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</si>
  <si>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</si>
  <si>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</si>
  <si>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</si>
  <si>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</si>
  <si>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</si>
  <si>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</si>
  <si>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</si>
  <si>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</si>
  <si>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</si>
  <si>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</si>
  <si>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</si>
  <si>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</si>
  <si>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</si>
  <si>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</si>
  <si>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</si>
  <si>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</si>
  <si>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</si>
  <si>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</si>
  <si>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</si>
  <si>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</si>
  <si>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</si>
  <si>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</si>
  <si>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</si>
  <si>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</si>
  <si>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</si>
  <si>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</si>
  <si>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</si>
  <si>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</si>
  <si>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</si>
  <si>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</si>
  <si>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</si>
  <si>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</si>
  <si>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</si>
  <si>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</si>
  <si>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</si>
  <si>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92109</t>
  </si>
  <si>
    <t>domy i ośrodki kultury,świetlice i kluby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</si>
  <si>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</si>
  <si>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</si>
  <si>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</si>
  <si>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</si>
  <si>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</si>
  <si>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</si>
  <si>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</si>
  <si>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na pomoc finansową udzielaną między jednostkami samorządu terytorialnego na dofinansowanie własnych zadań inwestycyjnych i zakupów inwestycyjnych</t>
  </si>
  <si>
    <t>w tym wydatki bieżące</t>
  </si>
  <si>
    <t>w tym wynagrodzenia i pochodne</t>
  </si>
  <si>
    <t>TABELA NR 3</t>
  </si>
  <si>
    <t xml:space="preserve">  -  PRZYCHODY   I   ROZCHODY  ZWIĄZANE   Z   POKRYCIEM  DEFICYTU  BUDŻETU </t>
  </si>
  <si>
    <t>%</t>
  </si>
  <si>
    <t>§</t>
  </si>
  <si>
    <t>Nazwa paragrafu przychodów i rozchodów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</si>
  <si>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</si>
  <si>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</si>
  <si>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</si>
  <si>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</si>
  <si>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Przychody z tytułu innych rozliczeń krajowych</t>
  </si>
  <si>
    <t>TABELA NR 4</t>
  </si>
  <si>
    <t>6300</t>
  </si>
  <si>
    <t>ochotnicze straże pożarne</t>
  </si>
  <si>
    <t>domy i ośrodki kultury, świetlice i kluby</t>
  </si>
  <si>
    <t>Razem</t>
  </si>
  <si>
    <t>stan środków na początek roku</t>
  </si>
  <si>
    <t>2480</t>
  </si>
  <si>
    <t>Gminne Centrum Kultury w Dusznikach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</si>
  <si>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</si>
  <si>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</si>
  <si>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</si>
  <si>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</si>
  <si>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</si>
  <si>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</si>
  <si>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</si>
  <si>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</si>
  <si>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</si>
  <si>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</si>
  <si>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</si>
  <si>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</si>
  <si>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</si>
  <si>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</si>
  <si>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</si>
  <si>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</si>
  <si>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</si>
  <si>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</si>
  <si>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</si>
  <si>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</si>
  <si>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</si>
  <si>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</si>
  <si>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</si>
  <si>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</si>
  <si>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</si>
  <si>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</si>
  <si>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2320</t>
  </si>
  <si>
    <t>3119</t>
  </si>
  <si>
    <t>4019</t>
  </si>
  <si>
    <t>4119</t>
  </si>
  <si>
    <t>4129</t>
  </si>
  <si>
    <t>4219</t>
  </si>
  <si>
    <t>4309</t>
  </si>
  <si>
    <t>dotacje celowe otrzymane z powiatu na zadania bieżące realizowane na podstawie umów między jst</t>
  </si>
  <si>
    <t>Biblioteka Publiczna w Dusznikach</t>
  </si>
  <si>
    <t>zakup pomocy naukowych,dydakt.i książek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</si>
  <si>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</si>
  <si>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</si>
  <si>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</si>
  <si>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</si>
  <si>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</si>
  <si>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</si>
  <si>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</si>
  <si>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</si>
  <si>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3027</t>
  </si>
  <si>
    <t>3029</t>
  </si>
  <si>
    <t>4017</t>
  </si>
  <si>
    <t>4047</t>
  </si>
  <si>
    <t>4049</t>
  </si>
  <si>
    <t>4117</t>
  </si>
  <si>
    <t>4127</t>
  </si>
  <si>
    <t>4137</t>
  </si>
  <si>
    <t>4139</t>
  </si>
  <si>
    <t xml:space="preserve">składki na ubezp.zdrowotne </t>
  </si>
  <si>
    <t>4177</t>
  </si>
  <si>
    <t>4217</t>
  </si>
  <si>
    <t>4247</t>
  </si>
  <si>
    <t>4307</t>
  </si>
  <si>
    <t>4447</t>
  </si>
  <si>
    <t>4449</t>
  </si>
  <si>
    <t>projekty kanalizacji sanitarnych i sieci wodociągowych</t>
  </si>
  <si>
    <t>zakup sprzętu komputerowego z oprogramowaniem dla UG Duszniki</t>
  </si>
  <si>
    <t>PRZYCHODY I ROZCHODY BUDŻETU GMINY</t>
  </si>
  <si>
    <t>TABELA NR 8</t>
  </si>
  <si>
    <t>Przychody i rozchody budżetu</t>
  </si>
  <si>
    <t>Spłaty otrzymanych krajowych pożyczek i kredytów</t>
  </si>
  <si>
    <t>dotacje otrzymane z państwowych funduszy celowych na finansowanie lub dofinansowanie kosztów realizacji inwestycji i zakupów inwestycyjnych jednostek sektora finansów publicznych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</si>
  <si>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</si>
  <si>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</si>
  <si>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</si>
  <si>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</si>
  <si>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</si>
  <si>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</si>
  <si>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2710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</si>
  <si>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</si>
  <si>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</si>
  <si>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</si>
  <si>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</si>
  <si>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</si>
  <si>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dotacja celowa na pomoc finansową udzielaną między jednostkami samorządu terytorialnego na dofinansowanie własnych zadań bieżących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</si>
  <si>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</si>
  <si>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</si>
  <si>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</si>
  <si>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</si>
  <si>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</si>
  <si>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</si>
  <si>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</si>
  <si>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</si>
  <si>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</si>
  <si>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</si>
  <si>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</si>
  <si>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</si>
  <si>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</si>
  <si>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4249</t>
  </si>
  <si>
    <t>75814</t>
  </si>
  <si>
    <t>różne rozliczenia finansowe</t>
  </si>
  <si>
    <t>6330</t>
  </si>
  <si>
    <t>dotacje celowe otrzymane z bp na realizację inwestycji i zakupów inwestycyjnych własnych gmin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</si>
  <si>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</si>
  <si>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 tym dotacje: celowe, podmiotowe, przedmiotowe</t>
  </si>
  <si>
    <t>w tym wydatki na obsługę długu</t>
  </si>
  <si>
    <t>odpisy amortyzacji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</si>
  <si>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</si>
  <si>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</si>
  <si>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</si>
  <si>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</si>
  <si>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</si>
  <si>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</si>
  <si>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</si>
  <si>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</si>
  <si>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</si>
  <si>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</si>
  <si>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</si>
  <si>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</si>
  <si>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</si>
  <si>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</si>
  <si>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</si>
  <si>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</si>
  <si>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</si>
  <si>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</si>
  <si>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</si>
  <si>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</si>
  <si>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</si>
  <si>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</si>
  <si>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</si>
  <si>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</si>
  <si>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</si>
  <si>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</si>
  <si>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</si>
  <si>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</si>
  <si>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</si>
  <si>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</si>
  <si>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</si>
  <si>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</si>
  <si>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</si>
  <si>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</si>
  <si>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</si>
  <si>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</si>
  <si>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</si>
  <si>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</si>
  <si>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Klasyfikacja (rozdział)</t>
  </si>
  <si>
    <t>Nazwa zadania</t>
  </si>
  <si>
    <t>Jednostka koordynująca projekt</t>
  </si>
  <si>
    <t>Rok rozpoczęcia</t>
  </si>
  <si>
    <t>Rok zakończenia</t>
  </si>
  <si>
    <t>Koszt całkowity projektu</t>
  </si>
  <si>
    <t>Cel zadania</t>
  </si>
  <si>
    <t>w tym</t>
  </si>
  <si>
    <t>środki z budżetu UE, EFTA i inne środki ze źródeł zagranicznych niepodlegające zwrotowi</t>
  </si>
  <si>
    <t>środki z budżetu krajowego</t>
  </si>
  <si>
    <t>Program Operacyjny Kapitał Ludzki</t>
  </si>
  <si>
    <t>GZO Duszniki</t>
  </si>
  <si>
    <t>Priorytet IX Rozwój wykształcenia i kompetencji w regionach</t>
  </si>
  <si>
    <t>Działanie 9.1 Wyrównywanie szans edukacyjnych i zapewnienie wysokiej jakości usług edukacyjnych świadczonych w systemie oświaty</t>
  </si>
  <si>
    <t>GOPS Duszniki</t>
  </si>
  <si>
    <t>Priorytet VII Promocja integracji społecznej w ramach Programu</t>
  </si>
  <si>
    <t>Działanie 7.1 Rozwój i upowszechnianie aktywnej integracji w ramach Programu</t>
  </si>
  <si>
    <t>Nazwa projektu "Walka z wykluczeniem społecznym w Gminie Duszniki"</t>
  </si>
  <si>
    <t>Nazwa projektu "Indywidualizacja procesu nauczania na terenie Gminy Duszniki"</t>
  </si>
  <si>
    <t xml:space="preserve">            w tym finansowanie środkami ze źródeł zagranicznych, niepodlegających zwrotowi</t>
  </si>
  <si>
    <t>x</t>
  </si>
  <si>
    <t xml:space="preserve">            w tym finansowanie środkami z budżetu krajowego</t>
  </si>
  <si>
    <t>TABELA NR 6</t>
  </si>
  <si>
    <t>TABELA NR  7</t>
  </si>
  <si>
    <t>TABELA NR 10</t>
  </si>
  <si>
    <t>Aktywizacja zawodowa i społeczna osób zagrozonych wykluczeniem społecznym w Gminie Duszniki</t>
  </si>
  <si>
    <t>Wyrównywanie szans edukacyjnych poprzez indywidualizacje procesów kształcenia dzieci z klas I-III we wszystkich szkołach podstawowych w Gminie</t>
  </si>
  <si>
    <t>dotacje celowe otrzymane z tyt. pomocy finansowej udzielanej między jst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</si>
  <si>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</si>
  <si>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</si>
  <si>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dotacje celowe otrzymane z budżetu państwa na realizację inwestycji i zakupów inwestycyjnych własnych gmin</t>
  </si>
  <si>
    <t>60013</t>
  </si>
  <si>
    <t>drogi publiczne wojewódzkie</t>
  </si>
  <si>
    <t>jednostki terenowe Policji</t>
  </si>
  <si>
    <t>zarządzanie kryzysowe</t>
  </si>
  <si>
    <t>rózne rozliczenia finansowe</t>
  </si>
  <si>
    <t>4580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</si>
  <si>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</si>
  <si>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</si>
  <si>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</si>
  <si>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</si>
  <si>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</si>
  <si>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</si>
  <si>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</si>
  <si>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</si>
  <si>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</si>
  <si>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</si>
  <si>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4179</t>
  </si>
  <si>
    <t>4287</t>
  </si>
  <si>
    <t>4289</t>
  </si>
  <si>
    <t>6067</t>
  </si>
  <si>
    <t>6069</t>
  </si>
  <si>
    <t>0970</t>
  </si>
  <si>
    <t>wpływy z różnych dochodów</t>
  </si>
  <si>
    <t>w tym wydatki majątkowe</t>
  </si>
  <si>
    <t>budowa kanalizacji sanitarnej i wodociągu w Grzebienisku</t>
  </si>
  <si>
    <t>budowa przyzagrodowych oczyszczalni ścieków na terenach zabudowy rozproszonej</t>
  </si>
  <si>
    <t>pozyskiwanie materiałów do zgłoszenia robót budowlanych</t>
  </si>
  <si>
    <t xml:space="preserve">pomoc finansowa na dofinansowanie budowy dróg wojewódzkich (budowa chodnika - droga 306 w Sękowie) </t>
  </si>
  <si>
    <t>przebudowa ul. Sportowej w Dusznikach</t>
  </si>
  <si>
    <t>przebudowa ul. Polnej w Sękowie</t>
  </si>
  <si>
    <t>projekt przebudowy ul. Powstańców Wlkp. w Dusznikach</t>
  </si>
  <si>
    <t>zakup serwera dla Urzędu Gminy</t>
  </si>
  <si>
    <t>zakup samochodu strażackiego dla OSP w Sękowie</t>
  </si>
  <si>
    <t>opracowanie projektu rozbiórki obiektu budowlanego - kotłowni przy SP Duszniki</t>
  </si>
  <si>
    <t>budowa warsztatów terapii zajęciowej</t>
  </si>
  <si>
    <t>zakup sprzetu informatycznego w ramach projektu "I Ty masz szansę…"</t>
  </si>
  <si>
    <t>zakup sprzetu informatycznego w ramach projektu "Walka z wykluczeniem…"</t>
  </si>
  <si>
    <t xml:space="preserve">odnowa miejscowości KUNOWO </t>
  </si>
  <si>
    <t>odnowa miejscowości CERADZ DOLNY</t>
  </si>
  <si>
    <t>projekt budowy Sali sportowej przy SP i Gimnazjum w Dusznikach</t>
  </si>
  <si>
    <t xml:space="preserve">budowa kompleksu boisk sportowych w ramach programu "Moje Boisko ORLIK 2012" w Dusznikach </t>
  </si>
  <si>
    <t>przebudowa linii średniego napięcia przy ORLIKU w Dusznikach</t>
  </si>
  <si>
    <t>budowa szatni dla piłkarzy w Podrzewiu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</si>
  <si>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</t>
    </r>
    <r>
      <rPr>
        <b/>
        <sz val="11"/>
        <color indexed="14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</si>
  <si>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</t>
    </r>
    <r>
      <rPr>
        <b/>
        <sz val="12"/>
        <color indexed="14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</si>
  <si>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b/>
        <sz val="12"/>
        <color indexed="14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</si>
  <si>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</si>
  <si>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</si>
  <si>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14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</si>
  <si>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(LECH-KOAGRA Podrzewie)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</si>
  <si>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1"/>
        <color indexed="14"/>
        <rFont val="Arial CE"/>
        <family val="0"/>
      </rPr>
      <t>(St.Społ.Na Rzecz Dzieci i Młodzieży Specjalnej Troski Sz-ły)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</si>
  <si>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 </t>
    </r>
    <r>
      <rPr>
        <b/>
        <sz val="12"/>
        <color indexed="14"/>
        <rFont val="Arial CE"/>
        <family val="0"/>
      </rPr>
      <t>(UKS GCK SZACH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</si>
  <si>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(EMPI Buk)</t>
    </r>
  </si>
  <si>
    <t>TABELA NR 11</t>
  </si>
  <si>
    <t>Koszty</t>
  </si>
  <si>
    <t>dotacja przedmiotowa z budżetu dla samorządowego zakładu budżetowego</t>
  </si>
  <si>
    <t>Nazwa projektu "I Ty masz szansę w gminie Duszniki"</t>
  </si>
  <si>
    <t>Wydatki na programy i projekty ze środków z budżetu UE oraz innych środków ze źródeł zagranicznych niepodlegających zwrotowi w 2012r.</t>
  </si>
  <si>
    <t>Ogółem koszty</t>
  </si>
  <si>
    <t>TABELA NR 10 cd</t>
  </si>
  <si>
    <t>8020</t>
  </si>
  <si>
    <t>0770</t>
  </si>
  <si>
    <t>75802</t>
  </si>
  <si>
    <t>2750</t>
  </si>
  <si>
    <t>0580</t>
  </si>
  <si>
    <t>2820</t>
  </si>
  <si>
    <t>6230</t>
  </si>
  <si>
    <t>2910</t>
  </si>
  <si>
    <t>3260</t>
  </si>
  <si>
    <t>wpływy z tytułu poręczeń i gwarancji, w tym należności uboczne</t>
  </si>
  <si>
    <t>wpłaty z tytułu odpłatnego nabycia prawa własności oraz prawa użytkowania wieczystego nieruchomości</t>
  </si>
  <si>
    <t>uzupełnienie subwencji ogólnej dla jednostek samorządu terytorialnego</t>
  </si>
  <si>
    <t>środki na uzupełnienie dochodów gmin</t>
  </si>
  <si>
    <t>grzywny i inne kary pieniężne od osób prawnych i innych jednostek organizacyjnych</t>
  </si>
  <si>
    <t>dotacje celowe z budżetu na finansowanie lub dofinansowanie kosztów realizacji inwestycji i zakupów inwestycyjnych jednostek niezaliczanych do sektora finansów publicznych</t>
  </si>
  <si>
    <t>budowa kanalizacji sanitarnej i wodociągu na działkach gminnych w Sękowie</t>
  </si>
  <si>
    <t>przygotowanie dokumentacji geologicznej do budowy przydomowych oczyszczalni ścieków na terenach zabudowy rozproszonej gminy Duszniki - kolejny etap</t>
  </si>
  <si>
    <t>projekt budowy drogi gminnej w Sękowie</t>
  </si>
  <si>
    <t>zakup nieruchomości lokalowej przy ul. Bukowskiej w Grzebienisku</t>
  </si>
  <si>
    <t>dotacja na zakup samochodu ratowniczo-gaśniczego dla OSP Sędzinko</t>
  </si>
  <si>
    <t>zakup sprzętu informatycznego w ramach programu "Cyfrowa szkoła"</t>
  </si>
  <si>
    <t>zakup sprzetu komputerowego dla GZO</t>
  </si>
  <si>
    <t>projekty budowy oświetlenia dróg gminnych</t>
  </si>
  <si>
    <t>oświetlenie ulic, placów i dróg</t>
  </si>
  <si>
    <t>projekty przebudowy świetlic wiejskich w Sędzinach, Wilczynie i Brzozie</t>
  </si>
  <si>
    <t>zakup wyposażenia dla świetlicy w Ceradzu Dolnym</t>
  </si>
  <si>
    <t>zakup wyposażenia dla ORLIKA w Dusznikach</t>
  </si>
  <si>
    <t xml:space="preserve">      DOCHODY  ROK  2012   PLAN  I  WYKONANIE</t>
  </si>
  <si>
    <t xml:space="preserve">   WYDATKI    ROK  2012   PLAN  I  WYKONANIE</t>
  </si>
  <si>
    <t>WYKONANIE  PLANU   ZA  ROK  2012</t>
  </si>
  <si>
    <t>WYDATKI MAJĄTKOWE    ROK  2012   PLAN  I  WYKONANIE</t>
  </si>
  <si>
    <t>DOTACJE DLA INSTYTUCJI KULTURY                                              ROK  2012</t>
  </si>
  <si>
    <t>DOTACJE CELOWE, PRZEDMIOTOWE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 2012 PLAN I WYKONANIE</t>
  </si>
  <si>
    <t>DOTACJE CELOWE NA ZADANIA WŁASNE GMINY REALIZOWANE PRZEZ PODMIOTY NIENALEŻĄCE DO SEKTORA FINANSÓW PUBLICZNYCH                                                                                                                                   ROK  2012 PLAN I WYKONANIE</t>
  </si>
  <si>
    <t>WYDATKI  NA  ZADANIA  ZLECONE   ROK  2012</t>
  </si>
  <si>
    <t>DOTACJE  NA  ZADANIA  ZLECONE      ROK  2012</t>
  </si>
  <si>
    <t xml:space="preserve"> Przychody i wydatki Komunalnego Zakładu Budżetowego w Dusznikach                                      ROK  2012 </t>
  </si>
  <si>
    <t>dotacja celowa z budżetu na finansowanie lub dofinansowanie zadań zleconych do realizacji stowarzyszeniom</t>
  </si>
  <si>
    <r>
      <t xml:space="preserve">dotacja celowa z budżetu na finansowanie lub dofinansowanie zadań zleconych do realizacji stowarzyszeniom </t>
    </r>
    <r>
      <rPr>
        <b/>
        <sz val="12"/>
        <color indexed="14"/>
        <rFont val="Arial CE"/>
        <family val="0"/>
      </rPr>
      <t>(OSP Podrzewie)</t>
    </r>
  </si>
  <si>
    <r>
      <t xml:space="preserve">dotacje celowe z budżetu na finansowanie lub dofinansowanie kosztów realizacji inwestycji i zakupów inwestycyjnych jednostek niezaliczanych do sektora finansów publicznych </t>
    </r>
    <r>
      <rPr>
        <b/>
        <sz val="12"/>
        <color indexed="14"/>
        <rFont val="Arial CE"/>
        <family val="0"/>
      </rPr>
      <t>(OSP Sędzinko)</t>
    </r>
  </si>
  <si>
    <t>zwrot dotacji oraz płatności, w tym wykorzystanych niezgodnie z przeznaczeniem lub wykorzystanych z naruszeniem procedur, o których mowa w art. 184 ufp, pobranych nienależnie lub w nadmiernej wysokości</t>
  </si>
  <si>
    <t>inne formy pomocy dla uczniów</t>
  </si>
  <si>
    <t>pokrycie amortyzacji</t>
  </si>
  <si>
    <t>stan środków na 31.12.2012r.</t>
  </si>
  <si>
    <t>z tego: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</si>
  <si>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</t>
    </r>
    <r>
      <rPr>
        <b/>
        <sz val="12"/>
        <color indexed="14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</si>
  <si>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</t>
    </r>
    <r>
      <rPr>
        <b/>
        <sz val="12"/>
        <color indexed="14"/>
        <rFont val="Arial CE"/>
        <family val="0"/>
      </rPr>
      <t>(Halka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</si>
  <si>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</si>
  <si>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</t>
    </r>
    <r>
      <rPr>
        <b/>
        <sz val="12"/>
        <color indexed="14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</si>
  <si>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</t>
    </r>
    <r>
      <rPr>
        <b/>
        <sz val="12"/>
        <color indexed="14"/>
        <rFont val="Arial CE"/>
        <family val="0"/>
      </rPr>
      <t>(UKS DYSKOBOL Grzebienisko)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</si>
  <si>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</si>
  <si>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</t>
    </r>
    <r>
      <rPr>
        <b/>
        <sz val="12"/>
        <color indexed="14"/>
        <rFont val="Arial CE"/>
        <family val="0"/>
      </rPr>
      <t>(KS SARBIA Sarbia)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</si>
</sst>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2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Czcionka tekstu podstawowego"/>
      <family val="2"/>
    </font>
    <font>
      <b/>
      <sz val="11"/>
      <color indexed="14"/>
      <name val="Arial CE"/>
      <family val="0"/>
    </font>
    <font>
      <b/>
      <sz val="12"/>
      <color indexed="14"/>
      <name val="Arial CE"/>
      <family val="0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sz val="9"/>
      <color indexed="17"/>
      <name val="Arial CE"/>
      <family val="2"/>
    </font>
    <font>
      <b/>
      <sz val="12"/>
      <color indexed="30"/>
      <name val="Arial CE"/>
      <family val="2"/>
    </font>
    <font>
      <sz val="9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0"/>
      <color indexed="30"/>
      <name val="Arial CE"/>
      <family val="2"/>
    </font>
    <font>
      <b/>
      <sz val="13"/>
      <color indexed="30"/>
      <name val="Arial CE"/>
      <family val="0"/>
    </font>
    <font>
      <b/>
      <sz val="11"/>
      <color indexed="30"/>
      <name val="Arial CE"/>
      <family val="2"/>
    </font>
    <font>
      <b/>
      <sz val="11"/>
      <color indexed="30"/>
      <name val="Czcionka tekstu podstawowego"/>
      <family val="2"/>
    </font>
    <font>
      <b/>
      <sz val="10"/>
      <color indexed="17"/>
      <name val="Arial"/>
      <family val="2"/>
    </font>
    <font>
      <sz val="11"/>
      <color indexed="30"/>
      <name val="Arial CE"/>
      <family val="0"/>
    </font>
    <font>
      <b/>
      <sz val="18"/>
      <color indexed="62"/>
      <name val="Arial CE"/>
      <family val="0"/>
    </font>
    <font>
      <b/>
      <sz val="12"/>
      <color indexed="62"/>
      <name val="Times New Roman CE"/>
      <family val="1"/>
    </font>
    <font>
      <b/>
      <sz val="11"/>
      <color indexed="62"/>
      <name val="Arial CE"/>
      <family val="0"/>
    </font>
    <font>
      <b/>
      <sz val="10"/>
      <color indexed="30"/>
      <name val="Arial"/>
      <family val="2"/>
    </font>
    <font>
      <b/>
      <sz val="13"/>
      <color indexed="17"/>
      <name val="Arial CE"/>
      <family val="0"/>
    </font>
    <font>
      <b/>
      <sz val="11"/>
      <color indexed="62"/>
      <name val="Arial"/>
      <family val="2"/>
    </font>
    <font>
      <b/>
      <sz val="14"/>
      <color indexed="62"/>
      <name val="Arial CE"/>
      <family val="2"/>
    </font>
    <font>
      <b/>
      <sz val="12"/>
      <color indexed="62"/>
      <name val="Arial"/>
      <family val="2"/>
    </font>
    <font>
      <b/>
      <sz val="12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  <font>
      <b/>
      <sz val="12"/>
      <color rgb="FF00B050"/>
      <name val="Arial CE"/>
      <family val="2"/>
    </font>
    <font>
      <sz val="10"/>
      <color rgb="FF00B050"/>
      <name val="Arial CE"/>
      <family val="2"/>
    </font>
    <font>
      <b/>
      <i/>
      <sz val="11"/>
      <color rgb="FF00B050"/>
      <name val="Arial CE"/>
      <family val="2"/>
    </font>
    <font>
      <b/>
      <sz val="9"/>
      <color rgb="FF00B050"/>
      <name val="Arial CE"/>
      <family val="2"/>
    </font>
    <font>
      <sz val="11"/>
      <color rgb="FF00B050"/>
      <name val="Arial CE"/>
      <family val="2"/>
    </font>
    <font>
      <b/>
      <sz val="12"/>
      <color rgb="FF0070C0"/>
      <name val="Arial CE"/>
      <family val="2"/>
    </font>
    <font>
      <sz val="9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b/>
      <sz val="10"/>
      <color rgb="FF0070C0"/>
      <name val="Arial CE"/>
      <family val="2"/>
    </font>
    <font>
      <b/>
      <sz val="13"/>
      <color rgb="FF0070C0"/>
      <name val="Arial CE"/>
      <family val="0"/>
    </font>
    <font>
      <b/>
      <sz val="11"/>
      <color rgb="FF0070C0"/>
      <name val="Arial CE"/>
      <family val="2"/>
    </font>
    <font>
      <b/>
      <sz val="11"/>
      <color rgb="FF0070C0"/>
      <name val="Czcionka tekstu podstawowego"/>
      <family val="2"/>
    </font>
    <font>
      <b/>
      <sz val="10"/>
      <color rgb="FF00B050"/>
      <name val="Arial CE"/>
      <family val="2"/>
    </font>
    <font>
      <b/>
      <sz val="10"/>
      <color rgb="FF00B050"/>
      <name val="Arial"/>
      <family val="2"/>
    </font>
    <font>
      <sz val="11"/>
      <color rgb="FF0070C0"/>
      <name val="Arial CE"/>
      <family val="0"/>
    </font>
    <font>
      <b/>
      <sz val="18"/>
      <color theme="4" tint="-0.24997000396251678"/>
      <name val="Arial CE"/>
      <family val="0"/>
    </font>
    <font>
      <b/>
      <sz val="12"/>
      <color theme="4" tint="-0.24997000396251678"/>
      <name val="Times New Roman CE"/>
      <family val="1"/>
    </font>
    <font>
      <b/>
      <sz val="11"/>
      <color theme="4" tint="-0.24997000396251678"/>
      <name val="Arial CE"/>
      <family val="0"/>
    </font>
    <font>
      <b/>
      <sz val="10"/>
      <color rgb="FF0070C0"/>
      <name val="Arial"/>
      <family val="2"/>
    </font>
    <font>
      <b/>
      <sz val="10"/>
      <color rgb="FF008000"/>
      <name val="Arial CE"/>
      <family val="0"/>
    </font>
    <font>
      <b/>
      <sz val="13"/>
      <color rgb="FF00B050"/>
      <name val="Arial CE"/>
      <family val="0"/>
    </font>
    <font>
      <b/>
      <sz val="11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9" borderId="5" applyNumberForma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9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7" fontId="4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7" fontId="4" fillId="0" borderId="9" xfId="58" applyFont="1">
      <alignment horizontal="right" vertical="center"/>
      <protection/>
    </xf>
    <xf numFmtId="10" fontId="4" fillId="0" borderId="9" xfId="56" applyNumberFormat="1" applyFont="1">
      <alignment horizontal="right" vertical="center"/>
      <protection/>
    </xf>
    <xf numFmtId="7" fontId="4" fillId="0" borderId="9" xfId="58" applyFont="1" applyBorder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5" xfId="0" applyNumberFormat="1" applyFont="1" applyBorder="1" applyAlignment="1">
      <alignment horizontal="center" vertical="center"/>
    </xf>
    <xf numFmtId="10" fontId="4" fillId="0" borderId="15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56" applyFont="1" applyBorder="1">
      <alignment horizontal="right" vertical="center"/>
      <protection/>
    </xf>
    <xf numFmtId="7" fontId="4" fillId="0" borderId="15" xfId="56" applyFont="1" applyBorder="1">
      <alignment horizontal="right" vertical="center"/>
      <protection/>
    </xf>
    <xf numFmtId="7" fontId="4" fillId="0" borderId="15" xfId="56" applyFont="1" applyFill="1" applyBorder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7" fontId="4" fillId="0" borderId="9" xfId="56" applyFont="1" applyFill="1" applyBorder="1">
      <alignment horizontal="righ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7" fontId="4" fillId="0" borderId="9" xfId="56" applyFo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49" fontId="7" fillId="0" borderId="0" xfId="60" applyBorder="1">
      <alignment horizontal="center" vertical="center" wrapText="1"/>
      <protection/>
    </xf>
    <xf numFmtId="7" fontId="7" fillId="0" borderId="0" xfId="58" applyBorder="1">
      <alignment horizontal="right" vertical="center"/>
      <protection/>
    </xf>
    <xf numFmtId="10" fontId="7" fillId="0" borderId="0" xfId="59" applyBorder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5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/>
    </xf>
    <xf numFmtId="7" fontId="4" fillId="0" borderId="9" xfId="56" applyFont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7" fontId="4" fillId="0" borderId="9" xfId="58" applyFont="1">
      <alignment horizontal="right" vertical="center"/>
      <protection/>
    </xf>
    <xf numFmtId="7" fontId="4" fillId="0" borderId="9" xfId="58" applyFont="1" applyFill="1">
      <alignment horizontal="right" vertical="center"/>
      <protection/>
    </xf>
    <xf numFmtId="166" fontId="4" fillId="0" borderId="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6" fillId="0" borderId="9" xfId="0" applyNumberFormat="1" applyFont="1" applyBorder="1" applyAlignment="1">
      <alignment horizontal="right" vertical="center"/>
    </xf>
    <xf numFmtId="166" fontId="26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3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7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7" fontId="4" fillId="0" borderId="27" xfId="58" applyFont="1" applyBorder="1">
      <alignment horizontal="right" vertical="center"/>
      <protection/>
    </xf>
    <xf numFmtId="7" fontId="4" fillId="0" borderId="27" xfId="58" applyFont="1" applyFill="1" applyBorder="1">
      <alignment horizontal="right" vertical="center"/>
      <protection/>
    </xf>
    <xf numFmtId="49" fontId="4" fillId="0" borderId="15" xfId="0" applyNumberFormat="1" applyFont="1" applyBorder="1" applyAlignment="1" quotePrefix="1">
      <alignment horizontal="center" vertical="center"/>
    </xf>
    <xf numFmtId="166" fontId="26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0" xfId="66" applyFont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58" applyNumberFormat="1" applyFont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101" fillId="0" borderId="0" xfId="0" applyNumberFormat="1" applyFont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01" fillId="0" borderId="0" xfId="0" applyFont="1" applyAlignment="1">
      <alignment horizontal="center" wrapText="1"/>
    </xf>
    <xf numFmtId="10" fontId="101" fillId="0" borderId="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7" fontId="3" fillId="0" borderId="15" xfId="0" applyNumberFormat="1" applyFont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53" applyFont="1" applyFill="1" applyAlignment="1">
      <alignment/>
      <protection/>
    </xf>
    <xf numFmtId="0" fontId="102" fillId="0" borderId="9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0" xfId="0" applyFont="1" applyFill="1" applyAlignment="1">
      <alignment horizontal="center" vertical="center"/>
    </xf>
    <xf numFmtId="0" fontId="102" fillId="33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31" fillId="0" borderId="19" xfId="53" applyFont="1" applyFill="1" applyBorder="1" applyAlignment="1">
      <alignment wrapText="1"/>
      <protection/>
    </xf>
    <xf numFmtId="4" fontId="103" fillId="0" borderId="9" xfId="0" applyNumberFormat="1" applyFont="1" applyBorder="1" applyAlignment="1">
      <alignment horizontal="right" vertical="center"/>
    </xf>
    <xf numFmtId="0" fontId="31" fillId="0" borderId="12" xfId="53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102" fillId="0" borderId="15" xfId="0" applyFont="1" applyBorder="1" applyAlignment="1">
      <alignment wrapText="1"/>
    </xf>
    <xf numFmtId="4" fontId="103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3" fillId="0" borderId="9" xfId="0" applyNumberFormat="1" applyFont="1" applyBorder="1" applyAlignment="1">
      <alignment horizontal="right" vertical="center"/>
    </xf>
    <xf numFmtId="4" fontId="102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/>
    </xf>
    <xf numFmtId="7" fontId="4" fillId="0" borderId="15" xfId="58" applyFont="1" applyBorder="1">
      <alignment horizontal="right" vertical="center"/>
      <protection/>
    </xf>
    <xf numFmtId="7" fontId="4" fillId="0" borderId="15" xfId="58" applyFont="1" applyFill="1" applyBorder="1">
      <alignment horizontal="right" vertical="center"/>
      <protection/>
    </xf>
    <xf numFmtId="7" fontId="4" fillId="0" borderId="12" xfId="56" applyFont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right" vertical="center"/>
    </xf>
    <xf numFmtId="166" fontId="26" fillId="0" borderId="37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0" fontId="4" fillId="0" borderId="3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horizontal="right" vertical="center"/>
    </xf>
    <xf numFmtId="166" fontId="32" fillId="0" borderId="9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2" xfId="0" applyNumberFormat="1" applyFont="1" applyBorder="1" applyAlignment="1">
      <alignment vertical="center" wrapText="1"/>
    </xf>
    <xf numFmtId="7" fontId="36" fillId="0" borderId="34" xfId="0" applyNumberFormat="1" applyFont="1" applyBorder="1" applyAlignment="1">
      <alignment vertical="center" wrapText="1"/>
    </xf>
    <xf numFmtId="7" fontId="19" fillId="0" borderId="34" xfId="0" applyNumberFormat="1" applyFont="1" applyFill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6" fontId="21" fillId="0" borderId="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02" fillId="33" borderId="14" xfId="0" applyFont="1" applyFill="1" applyBorder="1" applyAlignment="1">
      <alignment horizontal="center"/>
    </xf>
    <xf numFmtId="4" fontId="103" fillId="0" borderId="9" xfId="0" applyNumberFormat="1" applyFont="1" applyFill="1" applyBorder="1" applyAlignment="1">
      <alignment horizontal="right" vertical="center"/>
    </xf>
    <xf numFmtId="4" fontId="103" fillId="0" borderId="9" xfId="0" applyNumberFormat="1" applyFont="1" applyFill="1" applyBorder="1" applyAlignment="1">
      <alignment/>
    </xf>
    <xf numFmtId="0" fontId="102" fillId="0" borderId="9" xfId="0" applyFont="1" applyFill="1" applyBorder="1" applyAlignment="1">
      <alignment horizontal="center"/>
    </xf>
    <xf numFmtId="4" fontId="102" fillId="0" borderId="9" xfId="0" applyNumberFormat="1" applyFont="1" applyFill="1" applyBorder="1" applyAlignment="1">
      <alignment horizontal="right" vertical="center"/>
    </xf>
    <xf numFmtId="4" fontId="102" fillId="0" borderId="9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right" vertical="center"/>
    </xf>
    <xf numFmtId="0" fontId="104" fillId="0" borderId="13" xfId="0" applyFont="1" applyBorder="1" applyAlignment="1" quotePrefix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7" fontId="104" fillId="0" borderId="12" xfId="0" applyNumberFormat="1" applyFont="1" applyBorder="1" applyAlignment="1">
      <alignment horizontal="right" vertical="center"/>
    </xf>
    <xf numFmtId="10" fontId="104" fillId="0" borderId="9" xfId="0" applyNumberFormat="1" applyFont="1" applyBorder="1" applyAlignment="1">
      <alignment horizontal="right" vertical="center"/>
    </xf>
    <xf numFmtId="0" fontId="104" fillId="0" borderId="14" xfId="0" applyFont="1" applyBorder="1" applyAlignment="1" quotePrefix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8" fontId="104" fillId="0" borderId="13" xfId="0" applyNumberFormat="1" applyFont="1" applyBorder="1" applyAlignment="1" quotePrefix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104" fillId="0" borderId="12" xfId="0" applyNumberFormat="1" applyFont="1" applyBorder="1" applyAlignment="1">
      <alignment horizontal="right" vertical="center"/>
    </xf>
    <xf numFmtId="8" fontId="104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8" fontId="104" fillId="0" borderId="13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vertical="center" wrapText="1"/>
    </xf>
    <xf numFmtId="49" fontId="107" fillId="0" borderId="9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7" fontId="104" fillId="0" borderId="34" xfId="0" applyNumberFormat="1" applyFont="1" applyBorder="1" applyAlignment="1">
      <alignment horizontal="right" vertical="center"/>
    </xf>
    <xf numFmtId="0" fontId="104" fillId="0" borderId="9" xfId="0" applyFont="1" applyFill="1" applyBorder="1" applyAlignment="1">
      <alignment vertical="center" wrapText="1"/>
    </xf>
    <xf numFmtId="49" fontId="108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vertical="center" wrapText="1"/>
    </xf>
    <xf numFmtId="49" fontId="109" fillId="0" borderId="12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7" fontId="104" fillId="0" borderId="29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04" fillId="0" borderId="28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left" vertical="center" wrapText="1"/>
    </xf>
    <xf numFmtId="7" fontId="104" fillId="0" borderId="28" xfId="0" applyNumberFormat="1" applyFont="1" applyBorder="1" applyAlignment="1">
      <alignment horizontal="right" vertical="center"/>
    </xf>
    <xf numFmtId="10" fontId="104" fillId="0" borderId="28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vertical="center" wrapText="1"/>
    </xf>
    <xf numFmtId="10" fontId="104" fillId="0" borderId="2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10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111" fillId="0" borderId="17" xfId="0" applyFont="1" applyBorder="1" applyAlignment="1" quotePrefix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7" fontId="111" fillId="0" borderId="18" xfId="0" applyNumberFormat="1" applyFont="1" applyBorder="1" applyAlignment="1">
      <alignment horizontal="right" vertical="center"/>
    </xf>
    <xf numFmtId="10" fontId="111" fillId="0" borderId="3" xfId="0" applyNumberFormat="1" applyFont="1" applyBorder="1" applyAlignment="1">
      <alignment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4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7" fontId="111" fillId="0" borderId="18" xfId="0" applyNumberFormat="1" applyFont="1" applyBorder="1" applyAlignment="1">
      <alignment horizontal="right" vertical="center"/>
    </xf>
    <xf numFmtId="8" fontId="111" fillId="0" borderId="17" xfId="0" applyNumberFormat="1" applyFont="1" applyBorder="1" applyAlignment="1">
      <alignment horizontal="center" vertical="center" wrapText="1"/>
    </xf>
    <xf numFmtId="0" fontId="111" fillId="0" borderId="17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13" fillId="0" borderId="18" xfId="0" applyNumberFormat="1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8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1" fillId="0" borderId="18" xfId="0" applyFont="1" applyFill="1" applyBorder="1" applyAlignment="1">
      <alignment horizontal="left" vertical="center" wrapText="1"/>
    </xf>
    <xf numFmtId="7" fontId="115" fillId="0" borderId="42" xfId="0" applyNumberFormat="1" applyFont="1" applyBorder="1" applyAlignment="1">
      <alignment vertical="center" wrapText="1"/>
    </xf>
    <xf numFmtId="7" fontId="115" fillId="0" borderId="43" xfId="0" applyNumberFormat="1" applyFont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right" vertical="center"/>
    </xf>
    <xf numFmtId="0" fontId="111" fillId="0" borderId="9" xfId="0" applyFont="1" applyFill="1" applyBorder="1" applyAlignment="1">
      <alignment vertical="center" wrapText="1"/>
    </xf>
    <xf numFmtId="4" fontId="116" fillId="0" borderId="9" xfId="0" applyNumberFormat="1" applyFont="1" applyBorder="1" applyAlignment="1">
      <alignment horizontal="center" vertical="center" wrapText="1"/>
    </xf>
    <xf numFmtId="10" fontId="116" fillId="0" borderId="9" xfId="0" applyNumberFormat="1" applyFont="1" applyBorder="1" applyAlignment="1">
      <alignment horizontal="center" vertical="center"/>
    </xf>
    <xf numFmtId="4" fontId="116" fillId="0" borderId="12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/>
    </xf>
    <xf numFmtId="0" fontId="117" fillId="0" borderId="20" xfId="0" applyNumberFormat="1" applyFont="1" applyBorder="1" applyAlignment="1">
      <alignment horizontal="left" vertical="center" wrapText="1"/>
    </xf>
    <xf numFmtId="7" fontId="117" fillId="0" borderId="44" xfId="0" applyNumberFormat="1" applyFont="1" applyBorder="1" applyAlignment="1">
      <alignment vertical="center" wrapText="1"/>
    </xf>
    <xf numFmtId="10" fontId="117" fillId="0" borderId="3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8" fillId="0" borderId="18" xfId="0" applyNumberFormat="1" applyFont="1" applyBorder="1" applyAlignment="1">
      <alignment horizontal="right" vertical="center"/>
    </xf>
    <xf numFmtId="166" fontId="119" fillId="0" borderId="18" xfId="0" applyNumberFormat="1" applyFont="1" applyBorder="1" applyAlignment="1">
      <alignment horizontal="right" vertical="center"/>
    </xf>
    <xf numFmtId="166" fontId="118" fillId="0" borderId="46" xfId="0" applyNumberFormat="1" applyFont="1" applyBorder="1" applyAlignment="1">
      <alignment horizontal="right" vertical="center"/>
    </xf>
    <xf numFmtId="10" fontId="118" fillId="0" borderId="47" xfId="0" applyNumberFormat="1" applyFont="1" applyBorder="1" applyAlignment="1">
      <alignment horizontal="right" vertical="center"/>
    </xf>
    <xf numFmtId="166" fontId="120" fillId="0" borderId="34" xfId="0" applyNumberFormat="1" applyFont="1" applyBorder="1" applyAlignment="1">
      <alignment horizontal="right" vertical="center"/>
    </xf>
    <xf numFmtId="10" fontId="120" fillId="0" borderId="48" xfId="0" applyNumberFormat="1" applyFont="1" applyBorder="1" applyAlignment="1">
      <alignment horizontal="right" vertical="center"/>
    </xf>
    <xf numFmtId="49" fontId="104" fillId="0" borderId="12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6" fontId="120" fillId="0" borderId="9" xfId="0" applyNumberFormat="1" applyFont="1" applyBorder="1" applyAlignment="1">
      <alignment horizontal="right" vertical="center"/>
    </xf>
    <xf numFmtId="10" fontId="120" fillId="0" borderId="33" xfId="0" applyNumberFormat="1" applyFont="1" applyBorder="1" applyAlignment="1">
      <alignment horizontal="right" vertical="center"/>
    </xf>
    <xf numFmtId="166" fontId="121" fillId="0" borderId="12" xfId="0" applyNumberFormat="1" applyFont="1" applyBorder="1" applyAlignment="1">
      <alignment horizontal="right" vertical="center"/>
    </xf>
    <xf numFmtId="10" fontId="121" fillId="0" borderId="48" xfId="0" applyNumberFormat="1" applyFont="1" applyBorder="1" applyAlignment="1">
      <alignment horizontal="right" vertical="center"/>
    </xf>
    <xf numFmtId="166" fontId="111" fillId="0" borderId="18" xfId="0" applyNumberFormat="1" applyFont="1" applyBorder="1" applyAlignment="1">
      <alignment horizontal="righ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0" fontId="111" fillId="0" borderId="20" xfId="0" applyFont="1" applyBorder="1" applyAlignment="1">
      <alignment horizontal="left" vertical="center" wrapText="1"/>
    </xf>
    <xf numFmtId="7" fontId="111" fillId="0" borderId="44" xfId="0" applyNumberFormat="1" applyFont="1" applyBorder="1" applyAlignment="1">
      <alignment horizontal="right" vertical="center" wrapText="1"/>
    </xf>
    <xf numFmtId="10" fontId="111" fillId="0" borderId="44" xfId="0" applyNumberFormat="1" applyFont="1" applyBorder="1" applyAlignment="1">
      <alignment horizontal="right" vertical="center" wrapText="1"/>
    </xf>
    <xf numFmtId="7" fontId="111" fillId="0" borderId="18" xfId="0" applyNumberFormat="1" applyFont="1" applyBorder="1" applyAlignment="1">
      <alignment horizontal="right" vertical="center" wrapText="1"/>
    </xf>
    <xf numFmtId="0" fontId="111" fillId="0" borderId="17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122" fillId="0" borderId="0" xfId="0" applyNumberFormat="1" applyFont="1" applyBorder="1" applyAlignment="1">
      <alignment horizontal="center" vertical="center" wrapText="1"/>
    </xf>
    <xf numFmtId="0" fontId="104" fillId="0" borderId="12" xfId="0" applyFont="1" applyBorder="1" applyAlignment="1" quotePrefix="1">
      <alignment horizontal="center" vertical="center"/>
    </xf>
    <xf numFmtId="166" fontId="104" fillId="0" borderId="12" xfId="0" applyNumberFormat="1" applyFont="1" applyBorder="1" applyAlignment="1">
      <alignment horizontal="right" vertical="center" wrapText="1"/>
    </xf>
    <xf numFmtId="10" fontId="104" fillId="0" borderId="12" xfId="0" applyNumberFormat="1" applyFont="1" applyBorder="1" applyAlignment="1">
      <alignment horizontal="right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horizontal="right" vertical="center" wrapText="1"/>
    </xf>
    <xf numFmtId="10" fontId="104" fillId="0" borderId="9" xfId="0" applyNumberFormat="1" applyFont="1" applyBorder="1" applyAlignment="1">
      <alignment horizontal="right" vertical="center" wrapText="1"/>
    </xf>
    <xf numFmtId="7" fontId="104" fillId="0" borderId="9" xfId="0" applyNumberFormat="1" applyFont="1" applyBorder="1" applyAlignment="1">
      <alignment horizontal="right" vertical="center" wrapText="1"/>
    </xf>
    <xf numFmtId="49" fontId="104" fillId="0" borderId="9" xfId="0" applyNumberFormat="1" applyFont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horizontal="right" vertical="center" wrapText="1"/>
    </xf>
    <xf numFmtId="8" fontId="105" fillId="0" borderId="9" xfId="0" applyNumberFormat="1" applyFont="1" applyBorder="1" applyAlignment="1">
      <alignment horizontal="center" vertical="center"/>
    </xf>
    <xf numFmtId="165" fontId="107" fillId="0" borderId="9" xfId="0" applyNumberFormat="1" applyFont="1" applyBorder="1" applyAlignment="1">
      <alignment horizontal="center" vertical="center"/>
    </xf>
    <xf numFmtId="0" fontId="104" fillId="0" borderId="12" xfId="0" applyNumberFormat="1" applyFont="1" applyBorder="1" applyAlignment="1">
      <alignment horizontal="center" vertical="center"/>
    </xf>
    <xf numFmtId="0" fontId="104" fillId="0" borderId="9" xfId="0" applyNumberFormat="1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7" fontId="104" fillId="0" borderId="19" xfId="0" applyNumberFormat="1" applyFont="1" applyBorder="1" applyAlignment="1">
      <alignment vertical="center" wrapText="1"/>
    </xf>
    <xf numFmtId="7" fontId="104" fillId="0" borderId="27" xfId="0" applyNumberFormat="1" applyFont="1" applyBorder="1" applyAlignment="1">
      <alignment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7" fontId="104" fillId="0" borderId="9" xfId="0" applyNumberFormat="1" applyFont="1" applyBorder="1" applyAlignment="1">
      <alignment vertical="center" wrapText="1"/>
    </xf>
    <xf numFmtId="0" fontId="107" fillId="0" borderId="9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10" fontId="104" fillId="0" borderId="19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7" fontId="104" fillId="0" borderId="40" xfId="0" applyNumberFormat="1" applyFont="1" applyBorder="1" applyAlignment="1">
      <alignment vertical="center" wrapText="1"/>
    </xf>
    <xf numFmtId="7" fontId="111" fillId="0" borderId="45" xfId="42" applyFont="1" applyBorder="1">
      <alignment vertical="center" wrapText="1"/>
      <protection/>
    </xf>
    <xf numFmtId="10" fontId="111" fillId="0" borderId="3" xfId="42" applyNumberFormat="1" applyFont="1" applyBorder="1">
      <alignment vertical="center" wrapText="1"/>
      <protection/>
    </xf>
    <xf numFmtId="7" fontId="111" fillId="0" borderId="3" xfId="42" applyFont="1" applyBorder="1">
      <alignment vertical="center" wrapText="1"/>
      <protection/>
    </xf>
    <xf numFmtId="7" fontId="111" fillId="0" borderId="3" xfId="42" applyFont="1" applyFill="1" applyBorder="1">
      <alignment vertical="center" wrapText="1"/>
      <protection/>
    </xf>
    <xf numFmtId="7" fontId="111" fillId="0" borderId="18" xfId="58" applyFont="1" applyBorder="1">
      <alignment horizontal="right" vertical="center"/>
      <protection/>
    </xf>
    <xf numFmtId="49" fontId="111" fillId="0" borderId="18" xfId="0" applyNumberFormat="1" applyFont="1" applyBorder="1" applyAlignment="1">
      <alignment horizontal="center" vertical="center"/>
    </xf>
    <xf numFmtId="7" fontId="111" fillId="0" borderId="18" xfId="56" applyFont="1" applyBorder="1">
      <alignment horizontal="right" vertical="center"/>
      <protection/>
    </xf>
    <xf numFmtId="10" fontId="111" fillId="0" borderId="3" xfId="56" applyNumberFormat="1" applyFont="1" applyBorder="1">
      <alignment horizontal="right" vertical="center"/>
      <protection/>
    </xf>
    <xf numFmtId="7" fontId="104" fillId="0" borderId="9" xfId="58" applyFont="1">
      <alignment horizontal="right" vertical="center"/>
      <protection/>
    </xf>
    <xf numFmtId="10" fontId="104" fillId="0" borderId="9" xfId="56" applyNumberFormat="1" applyFont="1">
      <alignment horizontal="right" vertical="center"/>
      <protection/>
    </xf>
    <xf numFmtId="7" fontId="104" fillId="0" borderId="9" xfId="58" applyFont="1" applyFill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7" fontId="104" fillId="0" borderId="9" xfId="56" applyFont="1" applyBorder="1">
      <alignment horizontal="right" vertical="center"/>
      <protection/>
    </xf>
    <xf numFmtId="10" fontId="104" fillId="0" borderId="15" xfId="56" applyNumberFormat="1" applyFont="1" applyBorder="1">
      <alignment horizontal="right" vertical="center"/>
      <protection/>
    </xf>
    <xf numFmtId="7" fontId="104" fillId="0" borderId="12" xfId="58" applyFont="1" applyBorder="1">
      <alignment horizontal="right" vertical="center"/>
      <protection/>
    </xf>
    <xf numFmtId="7" fontId="104" fillId="0" borderId="12" xfId="56" applyFont="1" applyBorder="1">
      <alignment horizontal="right" vertical="center"/>
      <protection/>
    </xf>
    <xf numFmtId="49" fontId="107" fillId="0" borderId="9" xfId="0" applyNumberFormat="1" applyFont="1" applyBorder="1" applyAlignment="1">
      <alignment horizontal="center" vertical="center"/>
    </xf>
    <xf numFmtId="7" fontId="104" fillId="0" borderId="9" xfId="56" applyFont="1" applyBorder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8" fontId="104" fillId="0" borderId="9" xfId="0" applyNumberFormat="1" applyFont="1" applyBorder="1" applyAlignment="1">
      <alignment horizontal="center" vertical="center"/>
    </xf>
    <xf numFmtId="7" fontId="104" fillId="0" borderId="9" xfId="56" applyFont="1">
      <alignment horizontal="right" vertical="center"/>
      <protection/>
    </xf>
    <xf numFmtId="49" fontId="109" fillId="0" borderId="12" xfId="0" applyNumberFormat="1" applyFont="1" applyBorder="1" applyAlignment="1">
      <alignment horizontal="center" vertical="center"/>
    </xf>
    <xf numFmtId="7" fontId="104" fillId="0" borderId="12" xfId="56" applyFont="1" applyBorder="1">
      <alignment horizontal="right" vertical="center"/>
      <protection/>
    </xf>
    <xf numFmtId="10" fontId="104" fillId="0" borderId="12" xfId="58" applyNumberFormat="1" applyFont="1" applyBorder="1">
      <alignment horizontal="right" vertical="center"/>
      <protection/>
    </xf>
    <xf numFmtId="7" fontId="4" fillId="0" borderId="27" xfId="56" applyFont="1" applyBorder="1">
      <alignment horizontal="right" vertical="center"/>
      <protection/>
    </xf>
    <xf numFmtId="7" fontId="4" fillId="0" borderId="27" xfId="56" applyFont="1" applyFill="1" applyBorder="1">
      <alignment horizontal="right" vertical="center"/>
      <protection/>
    </xf>
    <xf numFmtId="10" fontId="4" fillId="0" borderId="27" xfId="56" applyNumberFormat="1" applyFont="1" applyBorder="1">
      <alignment horizontal="right" vertical="center"/>
      <protection/>
    </xf>
    <xf numFmtId="0" fontId="0" fillId="0" borderId="27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7" fontId="4" fillId="0" borderId="26" xfId="58" applyFont="1" applyBorder="1">
      <alignment horizontal="right" vertical="center"/>
      <protection/>
    </xf>
    <xf numFmtId="7" fontId="4" fillId="0" borderId="26" xfId="58" applyFont="1" applyFill="1" applyBorder="1">
      <alignment horizontal="right" vertical="center"/>
      <protection/>
    </xf>
    <xf numFmtId="10" fontId="4" fillId="0" borderId="26" xfId="56" applyNumberFormat="1" applyFont="1" applyBorder="1">
      <alignment horizontal="right" vertical="center"/>
      <protection/>
    </xf>
    <xf numFmtId="7" fontId="4" fillId="0" borderId="19" xfId="56" applyFont="1" applyBorder="1">
      <alignment horizontal="right" vertical="center"/>
      <protection/>
    </xf>
    <xf numFmtId="7" fontId="4" fillId="0" borderId="19" xfId="56" applyFont="1" applyFill="1" applyBorder="1">
      <alignment horizontal="right" vertical="center"/>
      <protection/>
    </xf>
    <xf numFmtId="4" fontId="21" fillId="0" borderId="19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7" fontId="4" fillId="0" borderId="12" xfId="56" applyFont="1" applyBorder="1">
      <alignment horizontal="right" vertical="center"/>
      <protection/>
    </xf>
    <xf numFmtId="0" fontId="100" fillId="0" borderId="0" xfId="0" applyFont="1" applyBorder="1" applyAlignment="1">
      <alignment vertical="center"/>
    </xf>
    <xf numFmtId="166" fontId="100" fillId="0" borderId="26" xfId="0" applyNumberFormat="1" applyFont="1" applyBorder="1" applyAlignment="1">
      <alignment vertical="center"/>
    </xf>
    <xf numFmtId="166" fontId="100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0" xfId="53" applyFont="1" applyFill="1" applyAlignment="1">
      <alignment/>
      <protection/>
    </xf>
    <xf numFmtId="0" fontId="125" fillId="0" borderId="0" xfId="0" applyFont="1" applyAlignment="1">
      <alignment vertical="center"/>
    </xf>
    <xf numFmtId="0" fontId="116" fillId="0" borderId="14" xfId="0" applyFont="1" applyBorder="1" applyAlignment="1">
      <alignment horizontal="center" vertical="center"/>
    </xf>
    <xf numFmtId="166" fontId="116" fillId="0" borderId="14" xfId="0" applyNumberFormat="1" applyFont="1" applyBorder="1" applyAlignment="1">
      <alignment vertical="center"/>
    </xf>
    <xf numFmtId="10" fontId="126" fillId="0" borderId="9" xfId="0" applyNumberFormat="1" applyFont="1" applyBorder="1" applyAlignment="1">
      <alignment vertical="center"/>
    </xf>
    <xf numFmtId="49" fontId="118" fillId="0" borderId="17" xfId="0" applyNumberFormat="1" applyFont="1" applyBorder="1" applyAlignment="1">
      <alignment horizontal="center" vertical="center" wrapText="1"/>
    </xf>
    <xf numFmtId="49" fontId="118" fillId="0" borderId="18" xfId="0" applyNumberFormat="1" applyFont="1" applyBorder="1" applyAlignment="1">
      <alignment horizontal="center" vertical="center" wrapText="1"/>
    </xf>
    <xf numFmtId="7" fontId="118" fillId="0" borderId="18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49" fontId="118" fillId="0" borderId="17" xfId="0" applyNumberFormat="1" applyFont="1" applyBorder="1" applyAlignment="1">
      <alignment horizontal="center" vertical="center"/>
    </xf>
    <xf numFmtId="49" fontId="122" fillId="0" borderId="18" xfId="0" applyNumberFormat="1" applyFont="1" applyBorder="1" applyAlignment="1">
      <alignment horizontal="center" vertical="center"/>
    </xf>
    <xf numFmtId="0" fontId="118" fillId="0" borderId="18" xfId="0" applyFont="1" applyBorder="1" applyAlignment="1">
      <alignment horizontal="left" vertical="center" wrapText="1"/>
    </xf>
    <xf numFmtId="166" fontId="118" fillId="0" borderId="18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6" fillId="0" borderId="46" xfId="0" applyNumberFormat="1" applyFont="1" applyBorder="1" applyAlignment="1">
      <alignment horizontal="right" vertical="center"/>
    </xf>
    <xf numFmtId="10" fontId="116" fillId="0" borderId="47" xfId="0" applyNumberFormat="1" applyFont="1" applyBorder="1" applyAlignment="1">
      <alignment horizontal="right" vertical="center"/>
    </xf>
    <xf numFmtId="49" fontId="120" fillId="0" borderId="12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10" fontId="120" fillId="0" borderId="48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5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7" fontId="120" fillId="0" borderId="9" xfId="0" applyNumberFormat="1" applyFont="1" applyBorder="1" applyAlignment="1">
      <alignment horizontal="right" vertical="center"/>
    </xf>
    <xf numFmtId="10" fontId="120" fillId="0" borderId="9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Fill="1" applyBorder="1" applyAlignment="1">
      <alignment horizontal="left" vertical="center" wrapText="1"/>
    </xf>
    <xf numFmtId="49" fontId="120" fillId="0" borderId="9" xfId="0" applyNumberFormat="1" applyFont="1" applyFill="1" applyBorder="1" applyAlignment="1">
      <alignment horizontal="center" vertical="center"/>
    </xf>
    <xf numFmtId="165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7" fontId="120" fillId="0" borderId="12" xfId="0" applyNumberFormat="1" applyFont="1" applyBorder="1" applyAlignment="1">
      <alignment horizontal="right" vertical="center"/>
    </xf>
    <xf numFmtId="10" fontId="120" fillId="0" borderId="12" xfId="0" applyNumberFormat="1" applyFont="1" applyBorder="1" applyAlignment="1">
      <alignment horizontal="right" vertical="center"/>
    </xf>
    <xf numFmtId="7" fontId="120" fillId="0" borderId="9" xfId="0" applyNumberFormat="1" applyFont="1" applyFill="1" applyBorder="1" applyAlignment="1">
      <alignment horizontal="right"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7" fontId="111" fillId="0" borderId="19" xfId="0" applyNumberFormat="1" applyFont="1" applyBorder="1" applyAlignment="1">
      <alignment vertical="center" wrapText="1"/>
    </xf>
    <xf numFmtId="7" fontId="111" fillId="0" borderId="27" xfId="0" applyNumberFormat="1" applyFont="1" applyBorder="1" applyAlignment="1">
      <alignment vertical="center" wrapText="1"/>
    </xf>
    <xf numFmtId="7" fontId="111" fillId="0" borderId="12" xfId="0" applyNumberFormat="1" applyFont="1" applyBorder="1" applyAlignment="1">
      <alignment vertical="center" wrapText="1"/>
    </xf>
    <xf numFmtId="10" fontId="111" fillId="0" borderId="12" xfId="0" applyNumberFormat="1" applyFont="1" applyBorder="1" applyAlignment="1">
      <alignment vertical="center" wrapText="1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Border="1" applyAlignment="1">
      <alignment horizontal="left" vertical="center" wrapText="1"/>
    </xf>
    <xf numFmtId="7" fontId="111" fillId="0" borderId="9" xfId="0" applyNumberFormat="1" applyFont="1" applyBorder="1" applyAlignment="1">
      <alignment horizontal="right" vertical="center"/>
    </xf>
    <xf numFmtId="10" fontId="111" fillId="0" borderId="9" xfId="0" applyNumberFormat="1" applyFont="1" applyBorder="1" applyAlignment="1">
      <alignment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11" fillId="0" borderId="9" xfId="0" applyNumberFormat="1" applyFont="1" applyFill="1" applyBorder="1" applyAlignment="1">
      <alignment horizontal="right" vertical="center"/>
    </xf>
    <xf numFmtId="7" fontId="4" fillId="0" borderId="9" xfId="56" applyFont="1" applyFill="1">
      <alignment horizontal="right"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66" fontId="26" fillId="0" borderId="27" xfId="0" applyNumberFormat="1" applyFont="1" applyFill="1" applyBorder="1" applyAlignment="1">
      <alignment horizontal="right" vertical="center"/>
    </xf>
    <xf numFmtId="166" fontId="26" fillId="0" borderId="27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28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66" fontId="26" fillId="0" borderId="46" xfId="0" applyNumberFormat="1" applyFont="1" applyFill="1" applyBorder="1" applyAlignment="1">
      <alignment horizontal="right" vertical="center"/>
    </xf>
    <xf numFmtId="166" fontId="26" fillId="0" borderId="46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166" fontId="121" fillId="0" borderId="28" xfId="0" applyNumberFormat="1" applyFont="1" applyBorder="1" applyAlignment="1">
      <alignment horizontal="right"/>
    </xf>
    <xf numFmtId="166" fontId="119" fillId="0" borderId="45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7" fontId="19" fillId="0" borderId="34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10" fontId="9" fillId="0" borderId="9" xfId="0" applyNumberFormat="1" applyFont="1" applyFill="1" applyBorder="1" applyAlignment="1">
      <alignment horizontal="right" vertical="center"/>
    </xf>
    <xf numFmtId="0" fontId="12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7" fillId="0" borderId="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102" fillId="0" borderId="9" xfId="0" applyNumberFormat="1" applyFont="1" applyFill="1" applyBorder="1" applyAlignment="1">
      <alignment horizontal="right" vertical="center"/>
    </xf>
    <xf numFmtId="166" fontId="101" fillId="0" borderId="9" xfId="0" applyNumberFormat="1" applyFont="1" applyFill="1" applyBorder="1" applyAlignment="1">
      <alignment vertical="center"/>
    </xf>
    <xf numFmtId="0" fontId="102" fillId="0" borderId="0" xfId="0" applyFont="1" applyAlignment="1">
      <alignment vertical="center"/>
    </xf>
    <xf numFmtId="166" fontId="102" fillId="0" borderId="0" xfId="0" applyNumberFormat="1" applyFont="1" applyAlignment="1">
      <alignment vertical="center"/>
    </xf>
    <xf numFmtId="0" fontId="116" fillId="0" borderId="0" xfId="0" applyFont="1" applyBorder="1" applyAlignment="1">
      <alignment horizontal="center" vertical="center"/>
    </xf>
    <xf numFmtId="166" fontId="116" fillId="0" borderId="0" xfId="0" applyNumberFormat="1" applyFont="1" applyBorder="1" applyAlignment="1">
      <alignment vertical="center"/>
    </xf>
    <xf numFmtId="10" fontId="12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166" fontId="103" fillId="0" borderId="0" xfId="0" applyNumberFormat="1" applyFont="1" applyAlignment="1">
      <alignment vertical="center"/>
    </xf>
    <xf numFmtId="10" fontId="128" fillId="0" borderId="12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horizontal="left" vertical="center" wrapText="1"/>
    </xf>
    <xf numFmtId="7" fontId="106" fillId="0" borderId="12" xfId="0" applyNumberFormat="1" applyFont="1" applyFill="1" applyBorder="1" applyAlignment="1">
      <alignment horizontal="right" vertical="center"/>
    </xf>
    <xf numFmtId="0" fontId="106" fillId="0" borderId="9" xfId="0" applyFont="1" applyFill="1" applyBorder="1" applyAlignment="1">
      <alignment horizontal="left" vertical="center" wrapText="1"/>
    </xf>
    <xf numFmtId="7" fontId="106" fillId="0" borderId="9" xfId="0" applyNumberFormat="1" applyFont="1" applyFill="1" applyBorder="1" applyAlignment="1">
      <alignment horizontal="right" vertical="center"/>
    </xf>
    <xf numFmtId="10" fontId="106" fillId="0" borderId="12" xfId="0" applyNumberFormat="1" applyFont="1" applyFill="1" applyBorder="1" applyAlignment="1">
      <alignment horizontal="right" vertical="center"/>
    </xf>
    <xf numFmtId="10" fontId="106" fillId="0" borderId="9" xfId="0" applyNumberFormat="1" applyFont="1" applyFill="1" applyBorder="1" applyAlignment="1">
      <alignment horizontal="right" vertical="center"/>
    </xf>
    <xf numFmtId="0" fontId="126" fillId="0" borderId="9" xfId="0" applyFont="1" applyBorder="1" applyAlignment="1">
      <alignment vertical="center"/>
    </xf>
    <xf numFmtId="7" fontId="126" fillId="0" borderId="9" xfId="0" applyNumberFormat="1" applyFont="1" applyFill="1" applyBorder="1" applyAlignment="1">
      <alignment vertical="center"/>
    </xf>
    <xf numFmtId="10" fontId="126" fillId="0" borderId="9" xfId="0" applyNumberFormat="1" applyFont="1" applyBorder="1" applyAlignment="1">
      <alignment horizontal="right" vertical="center"/>
    </xf>
    <xf numFmtId="7" fontId="4" fillId="0" borderId="37" xfId="56" applyFont="1" applyBorder="1">
      <alignment horizontal="right" vertical="center"/>
      <protection/>
    </xf>
    <xf numFmtId="7" fontId="4" fillId="0" borderId="37" xfId="56" applyFont="1" applyFill="1" applyBorder="1">
      <alignment horizontal="right" vertical="center"/>
      <protection/>
    </xf>
    <xf numFmtId="7" fontId="117" fillId="0" borderId="53" xfId="0" applyNumberFormat="1" applyFont="1" applyBorder="1" applyAlignment="1">
      <alignment horizontal="right" vertical="center" wrapText="1"/>
    </xf>
    <xf numFmtId="7" fontId="117" fillId="0" borderId="54" xfId="0" applyNumberFormat="1" applyFont="1" applyBorder="1" applyAlignment="1">
      <alignment horizontal="right" vertical="center" wrapText="1"/>
    </xf>
    <xf numFmtId="10" fontId="117" fillId="0" borderId="53" xfId="0" applyNumberFormat="1" applyFont="1" applyBorder="1" applyAlignment="1">
      <alignment horizontal="right" vertical="center" wrapText="1"/>
    </xf>
    <xf numFmtId="10" fontId="117" fillId="0" borderId="54" xfId="0" applyNumberFormat="1" applyFont="1" applyBorder="1" applyAlignment="1">
      <alignment horizontal="right" vertical="center" wrapText="1"/>
    </xf>
    <xf numFmtId="0" fontId="125" fillId="0" borderId="0" xfId="0" applyFont="1" applyFill="1" applyAlignment="1">
      <alignment horizontal="center" wrapText="1"/>
    </xf>
    <xf numFmtId="0" fontId="129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7" fontId="130" fillId="0" borderId="0" xfId="0" applyNumberFormat="1" applyFont="1" applyBorder="1" applyAlignment="1">
      <alignment horizontal="center" vertical="center" wrapText="1"/>
    </xf>
    <xf numFmtId="4" fontId="102" fillId="0" borderId="9" xfId="0" applyNumberFormat="1" applyFont="1" applyBorder="1" applyAlignment="1">
      <alignment horizontal="right" vertical="center"/>
    </xf>
    <xf numFmtId="4" fontId="103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4" fontId="102" fillId="0" borderId="9" xfId="0" applyNumberFormat="1" applyFont="1" applyFill="1" applyBorder="1" applyAlignment="1">
      <alignment horizontal="right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left"/>
    </xf>
    <xf numFmtId="4" fontId="103" fillId="0" borderId="9" xfId="0" applyNumberFormat="1" applyFont="1" applyFill="1" applyBorder="1" applyAlignment="1">
      <alignment horizontal="right" vertical="center"/>
    </xf>
    <xf numFmtId="0" fontId="103" fillId="0" borderId="29" xfId="0" applyFont="1" applyBorder="1" applyAlignment="1">
      <alignment horizontal="center"/>
    </xf>
    <xf numFmtId="0" fontId="103" fillId="0" borderId="55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2" fillId="0" borderId="29" xfId="0" applyFont="1" applyBorder="1" applyAlignment="1">
      <alignment horizontal="center" wrapText="1"/>
    </xf>
    <xf numFmtId="0" fontId="102" fillId="0" borderId="55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0" fontId="102" fillId="0" borderId="29" xfId="0" applyFont="1" applyBorder="1" applyAlignment="1">
      <alignment horizontal="center"/>
    </xf>
    <xf numFmtId="0" fontId="102" fillId="0" borderId="55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4" fontId="103" fillId="0" borderId="15" xfId="0" applyNumberFormat="1" applyFont="1" applyFill="1" applyBorder="1" applyAlignment="1">
      <alignment horizontal="right" vertical="center"/>
    </xf>
    <xf numFmtId="4" fontId="103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6" fillId="0" borderId="29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7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center" wrapText="1"/>
    </xf>
    <xf numFmtId="0" fontId="118" fillId="0" borderId="52" xfId="0" applyFont="1" applyBorder="1" applyAlignment="1">
      <alignment horizontal="center" vertical="center"/>
    </xf>
    <xf numFmtId="0" fontId="118" fillId="0" borderId="56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2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20.25" customHeight="1">
      <c r="C2" s="2"/>
      <c r="G2" s="3"/>
    </row>
    <row r="3" ht="21" customHeight="1">
      <c r="E3" s="545" t="s">
        <v>554</v>
      </c>
    </row>
    <row r="4" ht="21" customHeight="1"/>
    <row r="5" spans="2:8" ht="29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19.5" customHeight="1" thickBot="1">
      <c r="B6" s="417" t="s">
        <v>8</v>
      </c>
      <c r="C6" s="418"/>
      <c r="D6" s="419"/>
      <c r="E6" s="420" t="s">
        <v>9</v>
      </c>
      <c r="F6" s="421">
        <f>F7+F12</f>
        <v>3031181</v>
      </c>
      <c r="G6" s="421">
        <f>G7+G12</f>
        <v>2695981.04</v>
      </c>
      <c r="H6" s="422">
        <f>G6/F6</f>
        <v>0.889416052687055</v>
      </c>
    </row>
    <row r="7" spans="2:8" ht="16.5" customHeight="1">
      <c r="B7" s="10"/>
      <c r="C7" s="362" t="s">
        <v>10</v>
      </c>
      <c r="D7" s="363"/>
      <c r="E7" s="364" t="s">
        <v>11</v>
      </c>
      <c r="F7" s="365">
        <f>F8+F9+F10+F11</f>
        <v>2424927</v>
      </c>
      <c r="G7" s="365">
        <f>G8+G9+G10+G11</f>
        <v>2089728.7</v>
      </c>
      <c r="H7" s="366">
        <f aca="true" t="shared" si="0" ref="H7:H24">G7/F7</f>
        <v>0.8617697357487463</v>
      </c>
    </row>
    <row r="8" spans="2:8" ht="16.5" customHeight="1">
      <c r="B8" s="10"/>
      <c r="C8" s="11"/>
      <c r="D8" s="255" t="s">
        <v>12</v>
      </c>
      <c r="E8" s="21" t="s">
        <v>13</v>
      </c>
      <c r="F8" s="315">
        <v>0</v>
      </c>
      <c r="G8" s="315">
        <v>7872</v>
      </c>
      <c r="H8" s="361">
        <v>0</v>
      </c>
    </row>
    <row r="9" spans="2:8" ht="39.75" customHeight="1">
      <c r="B9" s="10"/>
      <c r="C9" s="11"/>
      <c r="D9" s="14">
        <v>6260</v>
      </c>
      <c r="E9" s="40" t="s">
        <v>362</v>
      </c>
      <c r="F9" s="315">
        <v>351177</v>
      </c>
      <c r="G9" s="315">
        <v>0</v>
      </c>
      <c r="H9" s="23">
        <f t="shared" si="0"/>
        <v>0</v>
      </c>
    </row>
    <row r="10" spans="2:8" ht="27" customHeight="1">
      <c r="B10" s="12"/>
      <c r="C10" s="13"/>
      <c r="D10" s="33" t="s">
        <v>367</v>
      </c>
      <c r="E10" s="40" t="s">
        <v>363</v>
      </c>
      <c r="F10" s="16">
        <v>2073750</v>
      </c>
      <c r="G10" s="16">
        <v>2073750</v>
      </c>
      <c r="H10" s="23">
        <f t="shared" si="0"/>
        <v>1</v>
      </c>
    </row>
    <row r="11" spans="2:8" ht="16.5" customHeight="1">
      <c r="B11" s="12"/>
      <c r="C11" s="13"/>
      <c r="D11" s="33" t="s">
        <v>527</v>
      </c>
      <c r="E11" s="40" t="s">
        <v>536</v>
      </c>
      <c r="F11" s="16">
        <v>0</v>
      </c>
      <c r="G11" s="16">
        <v>8106.7</v>
      </c>
      <c r="H11" s="23">
        <v>0</v>
      </c>
    </row>
    <row r="12" spans="2:8" ht="15.75" customHeight="1">
      <c r="B12" s="12"/>
      <c r="C12" s="367" t="s">
        <v>14</v>
      </c>
      <c r="D12" s="368"/>
      <c r="E12" s="369" t="s">
        <v>15</v>
      </c>
      <c r="F12" s="370">
        <f>F13</f>
        <v>606254</v>
      </c>
      <c r="G12" s="370">
        <f>G13</f>
        <v>606252.34</v>
      </c>
      <c r="H12" s="366">
        <f t="shared" si="0"/>
        <v>0.999997261873736</v>
      </c>
    </row>
    <row r="13" spans="2:8" ht="27" customHeight="1" thickBot="1">
      <c r="B13" s="18"/>
      <c r="C13" s="19"/>
      <c r="D13" s="20">
        <v>2010</v>
      </c>
      <c r="E13" s="21" t="s">
        <v>16</v>
      </c>
      <c r="F13" s="22">
        <v>606254</v>
      </c>
      <c r="G13" s="22">
        <v>606252.34</v>
      </c>
      <c r="H13" s="23">
        <f t="shared" si="0"/>
        <v>0.999997261873736</v>
      </c>
    </row>
    <row r="14" spans="2:8" ht="19.5" customHeight="1" thickBot="1">
      <c r="B14" s="423" t="s">
        <v>17</v>
      </c>
      <c r="C14" s="424"/>
      <c r="D14" s="425"/>
      <c r="E14" s="426" t="s">
        <v>18</v>
      </c>
      <c r="F14" s="427">
        <f>F15</f>
        <v>6000</v>
      </c>
      <c r="G14" s="427">
        <f>G15</f>
        <v>12003.37</v>
      </c>
      <c r="H14" s="428">
        <f t="shared" si="0"/>
        <v>2.000561666666667</v>
      </c>
    </row>
    <row r="15" spans="2:8" ht="15" customHeight="1">
      <c r="B15" s="26"/>
      <c r="C15" s="371" t="s">
        <v>19</v>
      </c>
      <c r="D15" s="372"/>
      <c r="E15" s="364" t="s">
        <v>20</v>
      </c>
      <c r="F15" s="365">
        <f>F16</f>
        <v>6000</v>
      </c>
      <c r="G15" s="365">
        <f>G16</f>
        <v>12003.37</v>
      </c>
      <c r="H15" s="373">
        <f t="shared" si="0"/>
        <v>2.000561666666667</v>
      </c>
    </row>
    <row r="16" spans="2:8" ht="42" customHeight="1" thickBot="1">
      <c r="B16" s="28"/>
      <c r="C16" s="29"/>
      <c r="D16" s="30" t="s">
        <v>21</v>
      </c>
      <c r="E16" s="21" t="s">
        <v>22</v>
      </c>
      <c r="F16" s="22">
        <v>6000</v>
      </c>
      <c r="G16" s="22">
        <v>12003.37</v>
      </c>
      <c r="H16" s="23">
        <f t="shared" si="0"/>
        <v>2.000561666666667</v>
      </c>
    </row>
    <row r="17" spans="2:8" ht="19.5" customHeight="1" thickBot="1">
      <c r="B17" s="423" t="s">
        <v>152</v>
      </c>
      <c r="C17" s="425"/>
      <c r="D17" s="425"/>
      <c r="E17" s="426" t="s">
        <v>153</v>
      </c>
      <c r="F17" s="429">
        <f>F18</f>
        <v>325748</v>
      </c>
      <c r="G17" s="429">
        <f>G18</f>
        <v>326636.21</v>
      </c>
      <c r="H17" s="428">
        <f t="shared" si="0"/>
        <v>1.0027266782911946</v>
      </c>
    </row>
    <row r="18" spans="2:8" ht="18" customHeight="1">
      <c r="B18" s="42"/>
      <c r="C18" s="374" t="s">
        <v>158</v>
      </c>
      <c r="D18" s="375"/>
      <c r="E18" s="369" t="s">
        <v>159</v>
      </c>
      <c r="F18" s="365">
        <f>F19+F20+F21</f>
        <v>325748</v>
      </c>
      <c r="G18" s="365">
        <f>G19+G20+G21</f>
        <v>326636.21</v>
      </c>
      <c r="H18" s="366">
        <f>G18/F18</f>
        <v>1.0027266782911946</v>
      </c>
    </row>
    <row r="19" spans="2:8" ht="27" customHeight="1">
      <c r="B19" s="65"/>
      <c r="C19" s="217"/>
      <c r="D19" s="33" t="s">
        <v>42</v>
      </c>
      <c r="E19" s="15" t="s">
        <v>43</v>
      </c>
      <c r="F19" s="218">
        <v>5000</v>
      </c>
      <c r="G19" s="218">
        <v>5888.21</v>
      </c>
      <c r="H19" s="17">
        <f t="shared" si="0"/>
        <v>1.177642</v>
      </c>
    </row>
    <row r="20" spans="2:8" ht="33.75" customHeight="1">
      <c r="B20" s="31"/>
      <c r="C20" s="31"/>
      <c r="D20" s="14">
        <v>6300</v>
      </c>
      <c r="E20" s="15" t="s">
        <v>463</v>
      </c>
      <c r="F20" s="16">
        <v>125000</v>
      </c>
      <c r="G20" s="16">
        <v>125000</v>
      </c>
      <c r="H20" s="17">
        <f t="shared" si="0"/>
        <v>1</v>
      </c>
    </row>
    <row r="21" spans="2:8" ht="27" customHeight="1" thickBot="1">
      <c r="B21" s="245"/>
      <c r="C21" s="247"/>
      <c r="D21" s="116" t="s">
        <v>392</v>
      </c>
      <c r="E21" s="15" t="s">
        <v>393</v>
      </c>
      <c r="F21" s="206">
        <v>195748</v>
      </c>
      <c r="G21" s="206">
        <v>195748</v>
      </c>
      <c r="H21" s="207">
        <f t="shared" si="0"/>
        <v>1</v>
      </c>
    </row>
    <row r="22" spans="2:8" ht="19.5" customHeight="1" thickBot="1">
      <c r="B22" s="423" t="s">
        <v>23</v>
      </c>
      <c r="C22" s="424"/>
      <c r="D22" s="425"/>
      <c r="E22" s="426" t="s">
        <v>24</v>
      </c>
      <c r="F22" s="427">
        <f>F23</f>
        <v>344300</v>
      </c>
      <c r="G22" s="427">
        <f>G23</f>
        <v>429612.38</v>
      </c>
      <c r="H22" s="428">
        <f t="shared" si="0"/>
        <v>1.247785013069997</v>
      </c>
    </row>
    <row r="23" spans="2:8" ht="15.75" customHeight="1">
      <c r="B23" s="26"/>
      <c r="C23" s="376" t="s">
        <v>25</v>
      </c>
      <c r="D23" s="372"/>
      <c r="E23" s="364" t="s">
        <v>26</v>
      </c>
      <c r="F23" s="365">
        <f>SUM(F24:F27)</f>
        <v>344300</v>
      </c>
      <c r="G23" s="365">
        <f>SUM(G24:G27)</f>
        <v>429612.38</v>
      </c>
      <c r="H23" s="373">
        <f t="shared" si="0"/>
        <v>1.247785013069997</v>
      </c>
    </row>
    <row r="24" spans="2:8" ht="25.5" customHeight="1">
      <c r="B24" s="31"/>
      <c r="C24" s="32"/>
      <c r="D24" s="33" t="s">
        <v>27</v>
      </c>
      <c r="E24" s="15" t="s">
        <v>28</v>
      </c>
      <c r="F24" s="16">
        <v>9300</v>
      </c>
      <c r="G24" s="16">
        <v>8548.79</v>
      </c>
      <c r="H24" s="17">
        <f t="shared" si="0"/>
        <v>0.9192247311827958</v>
      </c>
    </row>
    <row r="25" spans="2:8" ht="40.5" customHeight="1">
      <c r="B25" s="31"/>
      <c r="C25" s="32"/>
      <c r="D25" s="33" t="s">
        <v>21</v>
      </c>
      <c r="E25" s="15" t="s">
        <v>22</v>
      </c>
      <c r="F25" s="16">
        <v>35000</v>
      </c>
      <c r="G25" s="16">
        <v>38040.27</v>
      </c>
      <c r="H25" s="17">
        <f aca="true" t="shared" si="1" ref="H25:H33">G25/F25</f>
        <v>1.086864857142857</v>
      </c>
    </row>
    <row r="26" spans="2:8" ht="25.5" customHeight="1">
      <c r="B26" s="28"/>
      <c r="C26" s="29"/>
      <c r="D26" s="255" t="s">
        <v>528</v>
      </c>
      <c r="E26" s="21" t="s">
        <v>537</v>
      </c>
      <c r="F26" s="22">
        <v>300000</v>
      </c>
      <c r="G26" s="22">
        <v>381999.77</v>
      </c>
      <c r="H26" s="23">
        <f t="shared" si="1"/>
        <v>1.2733325666666668</v>
      </c>
    </row>
    <row r="27" spans="2:8" ht="18" customHeight="1" thickBot="1">
      <c r="B27" s="28"/>
      <c r="C27" s="29"/>
      <c r="D27" s="30" t="s">
        <v>31</v>
      </c>
      <c r="E27" s="35" t="s">
        <v>32</v>
      </c>
      <c r="F27" s="22">
        <v>0</v>
      </c>
      <c r="G27" s="22">
        <v>1023.55</v>
      </c>
      <c r="H27" s="23">
        <v>0</v>
      </c>
    </row>
    <row r="28" spans="2:8" ht="19.5" customHeight="1" thickBot="1">
      <c r="B28" s="423" t="s">
        <v>33</v>
      </c>
      <c r="C28" s="424"/>
      <c r="D28" s="425"/>
      <c r="E28" s="426" t="s">
        <v>34</v>
      </c>
      <c r="F28" s="427">
        <f>F29+F32</f>
        <v>145200</v>
      </c>
      <c r="G28" s="427">
        <f>G29+G32</f>
        <v>224444.91999999998</v>
      </c>
      <c r="H28" s="428">
        <f t="shared" si="1"/>
        <v>1.5457639118457298</v>
      </c>
    </row>
    <row r="29" spans="2:8" ht="15.75" customHeight="1">
      <c r="B29" s="26"/>
      <c r="C29" s="376" t="s">
        <v>35</v>
      </c>
      <c r="D29" s="372"/>
      <c r="E29" s="364" t="s">
        <v>36</v>
      </c>
      <c r="F29" s="365">
        <f>F30+F31</f>
        <v>66200</v>
      </c>
      <c r="G29" s="365">
        <f>G30+G31</f>
        <v>66215.5</v>
      </c>
      <c r="H29" s="373">
        <f t="shared" si="1"/>
        <v>1.0002341389728098</v>
      </c>
    </row>
    <row r="30" spans="2:8" ht="27" customHeight="1">
      <c r="B30" s="31"/>
      <c r="C30" s="32"/>
      <c r="D30" s="33" t="s">
        <v>37</v>
      </c>
      <c r="E30" s="15" t="s">
        <v>16</v>
      </c>
      <c r="F30" s="16">
        <v>66200</v>
      </c>
      <c r="G30" s="16">
        <v>66200</v>
      </c>
      <c r="H30" s="17">
        <f t="shared" si="1"/>
        <v>1</v>
      </c>
    </row>
    <row r="31" spans="2:8" ht="27" customHeight="1">
      <c r="B31" s="321"/>
      <c r="C31" s="322"/>
      <c r="D31" s="33" t="s">
        <v>38</v>
      </c>
      <c r="E31" s="15" t="s">
        <v>39</v>
      </c>
      <c r="F31" s="70">
        <v>0</v>
      </c>
      <c r="G31" s="70">
        <v>15.5</v>
      </c>
      <c r="H31" s="17">
        <v>0</v>
      </c>
    </row>
    <row r="32" spans="2:8" ht="16.5" customHeight="1">
      <c r="B32" s="36"/>
      <c r="C32" s="377" t="s">
        <v>40</v>
      </c>
      <c r="D32" s="375"/>
      <c r="E32" s="369" t="s">
        <v>41</v>
      </c>
      <c r="F32" s="370">
        <f>SUM(F33:F37)</f>
        <v>79000</v>
      </c>
      <c r="G32" s="370">
        <f>SUM(G33:G37)</f>
        <v>158229.41999999998</v>
      </c>
      <c r="H32" s="366">
        <f t="shared" si="1"/>
        <v>2.002904050632911</v>
      </c>
    </row>
    <row r="33" spans="2:8" ht="18" customHeight="1">
      <c r="B33" s="36"/>
      <c r="C33" s="39"/>
      <c r="D33" s="34" t="s">
        <v>44</v>
      </c>
      <c r="E33" s="15" t="s">
        <v>373</v>
      </c>
      <c r="F33" s="16">
        <v>6000</v>
      </c>
      <c r="G33" s="16">
        <v>6000</v>
      </c>
      <c r="H33" s="17">
        <f t="shared" si="1"/>
        <v>1</v>
      </c>
    </row>
    <row r="34" spans="2:8" ht="18" customHeight="1">
      <c r="B34" s="31"/>
      <c r="C34" s="32"/>
      <c r="D34" s="34" t="s">
        <v>29</v>
      </c>
      <c r="E34" s="15" t="s">
        <v>30</v>
      </c>
      <c r="F34" s="16">
        <v>10000</v>
      </c>
      <c r="G34" s="16">
        <v>23067.66</v>
      </c>
      <c r="H34" s="17">
        <f>G34/F34</f>
        <v>2.306766</v>
      </c>
    </row>
    <row r="35" spans="2:8" ht="18" customHeight="1">
      <c r="B35" s="31"/>
      <c r="C35" s="32"/>
      <c r="D35" s="34" t="s">
        <v>45</v>
      </c>
      <c r="E35" s="15" t="s">
        <v>46</v>
      </c>
      <c r="F35" s="16">
        <v>25000</v>
      </c>
      <c r="G35" s="16">
        <v>38003.2</v>
      </c>
      <c r="H35" s="17">
        <f>G35/F35</f>
        <v>1.520128</v>
      </c>
    </row>
    <row r="36" spans="2:8" ht="18" customHeight="1">
      <c r="B36" s="31"/>
      <c r="C36" s="31"/>
      <c r="D36" s="255" t="s">
        <v>12</v>
      </c>
      <c r="E36" s="21" t="s">
        <v>13</v>
      </c>
      <c r="F36" s="16">
        <v>0</v>
      </c>
      <c r="G36" s="16">
        <v>50000</v>
      </c>
      <c r="H36" s="17">
        <v>0</v>
      </c>
    </row>
    <row r="37" spans="2:8" ht="18" customHeight="1" thickBot="1">
      <c r="B37" s="245"/>
      <c r="C37" s="247"/>
      <c r="D37" s="320" t="s">
        <v>488</v>
      </c>
      <c r="E37" s="40" t="s">
        <v>489</v>
      </c>
      <c r="F37" s="206">
        <v>38000</v>
      </c>
      <c r="G37" s="206">
        <v>41158.56</v>
      </c>
      <c r="H37" s="207">
        <f>G37/F37</f>
        <v>1.0831199999999999</v>
      </c>
    </row>
    <row r="38" spans="2:8" ht="31.5" customHeight="1" thickBot="1">
      <c r="B38" s="430" t="s">
        <v>47</v>
      </c>
      <c r="C38" s="424"/>
      <c r="D38" s="425"/>
      <c r="E38" s="426" t="s">
        <v>48</v>
      </c>
      <c r="F38" s="427">
        <f>F39+F41</f>
        <v>5223</v>
      </c>
      <c r="G38" s="427">
        <f>G39+G41</f>
        <v>5223</v>
      </c>
      <c r="H38" s="428">
        <f aca="true" t="shared" si="2" ref="H38:H56">G38/F38</f>
        <v>1</v>
      </c>
    </row>
    <row r="39" spans="2:8" ht="28.5" customHeight="1">
      <c r="B39" s="36"/>
      <c r="C39" s="378" t="s">
        <v>49</v>
      </c>
      <c r="D39" s="375"/>
      <c r="E39" s="369" t="s">
        <v>50</v>
      </c>
      <c r="F39" s="370">
        <f>F40</f>
        <v>1491</v>
      </c>
      <c r="G39" s="370">
        <f>G40</f>
        <v>1491</v>
      </c>
      <c r="H39" s="366">
        <f t="shared" si="2"/>
        <v>1</v>
      </c>
    </row>
    <row r="40" spans="2:8" ht="26.25" customHeight="1">
      <c r="B40" s="31"/>
      <c r="C40" s="32"/>
      <c r="D40" s="33" t="s">
        <v>37</v>
      </c>
      <c r="E40" s="15" t="s">
        <v>16</v>
      </c>
      <c r="F40" s="16">
        <v>1491</v>
      </c>
      <c r="G40" s="16">
        <v>1491</v>
      </c>
      <c r="H40" s="17">
        <f t="shared" si="2"/>
        <v>1</v>
      </c>
    </row>
    <row r="41" spans="2:8" ht="45">
      <c r="B41" s="31"/>
      <c r="C41" s="363">
        <v>75109</v>
      </c>
      <c r="D41" s="379"/>
      <c r="E41" s="369" t="s">
        <v>464</v>
      </c>
      <c r="F41" s="370">
        <f>F42</f>
        <v>3732</v>
      </c>
      <c r="G41" s="370">
        <f>G42</f>
        <v>3732</v>
      </c>
      <c r="H41" s="366">
        <f t="shared" si="2"/>
        <v>1</v>
      </c>
    </row>
    <row r="42" spans="2:8" ht="27" customHeight="1" thickBot="1">
      <c r="B42" s="28"/>
      <c r="C42" s="28"/>
      <c r="D42" s="30" t="s">
        <v>37</v>
      </c>
      <c r="E42" s="21" t="s">
        <v>16</v>
      </c>
      <c r="F42" s="22">
        <v>3732</v>
      </c>
      <c r="G42" s="22">
        <v>3732</v>
      </c>
      <c r="H42" s="23">
        <f t="shared" si="2"/>
        <v>1</v>
      </c>
    </row>
    <row r="43" spans="2:8" ht="19.5" customHeight="1" thickBot="1">
      <c r="B43" s="431">
        <v>754</v>
      </c>
      <c r="C43" s="432"/>
      <c r="D43" s="433"/>
      <c r="E43" s="434" t="s">
        <v>465</v>
      </c>
      <c r="F43" s="429">
        <f>F44</f>
        <v>10000</v>
      </c>
      <c r="G43" s="429">
        <f>G44</f>
        <v>10000</v>
      </c>
      <c r="H43" s="428">
        <f t="shared" si="2"/>
        <v>1</v>
      </c>
    </row>
    <row r="44" spans="2:8" ht="16.5" customHeight="1">
      <c r="B44" s="42"/>
      <c r="C44" s="380" t="s">
        <v>203</v>
      </c>
      <c r="D44" s="372"/>
      <c r="E44" s="364" t="s">
        <v>290</v>
      </c>
      <c r="F44" s="365">
        <f>F45</f>
        <v>10000</v>
      </c>
      <c r="G44" s="365">
        <f>G45</f>
        <v>10000</v>
      </c>
      <c r="H44" s="366">
        <f t="shared" si="2"/>
        <v>1</v>
      </c>
    </row>
    <row r="45" spans="2:8" ht="18" customHeight="1" thickBot="1">
      <c r="B45" s="28"/>
      <c r="C45" s="28"/>
      <c r="D45" s="255" t="s">
        <v>12</v>
      </c>
      <c r="E45" s="21" t="s">
        <v>13</v>
      </c>
      <c r="F45" s="22">
        <v>10000</v>
      </c>
      <c r="G45" s="22">
        <v>10000</v>
      </c>
      <c r="H45" s="23">
        <f t="shared" si="2"/>
        <v>1</v>
      </c>
    </row>
    <row r="46" spans="2:8" ht="48" customHeight="1" thickBot="1">
      <c r="B46" s="430" t="s">
        <v>51</v>
      </c>
      <c r="C46" s="424"/>
      <c r="D46" s="425"/>
      <c r="E46" s="426" t="s">
        <v>52</v>
      </c>
      <c r="F46" s="427">
        <f>F47+F50+F57+F65+F72</f>
        <v>9147940</v>
      </c>
      <c r="G46" s="427">
        <f>G47+G50+G57+G65+G72</f>
        <v>9127896.55</v>
      </c>
      <c r="H46" s="428">
        <f t="shared" si="2"/>
        <v>0.9978089657343622</v>
      </c>
    </row>
    <row r="47" spans="2:8" ht="15.75">
      <c r="B47" s="220"/>
      <c r="C47" s="377" t="s">
        <v>368</v>
      </c>
      <c r="D47" s="381"/>
      <c r="E47" s="382" t="s">
        <v>374</v>
      </c>
      <c r="F47" s="382">
        <f>F48+F49</f>
        <v>12000</v>
      </c>
      <c r="G47" s="382">
        <f>G48+G49</f>
        <v>8158.94</v>
      </c>
      <c r="H47" s="366">
        <f t="shared" si="2"/>
        <v>0.6799116666666666</v>
      </c>
    </row>
    <row r="48" spans="2:8" ht="25.5">
      <c r="B48" s="219"/>
      <c r="C48" s="68"/>
      <c r="D48" s="34" t="s">
        <v>68</v>
      </c>
      <c r="E48" s="15" t="s">
        <v>69</v>
      </c>
      <c r="F48" s="69">
        <v>12000</v>
      </c>
      <c r="G48" s="69">
        <v>8135.94</v>
      </c>
      <c r="H48" s="23">
        <f>G48/F48</f>
        <v>0.677995</v>
      </c>
    </row>
    <row r="49" spans="2:8" ht="15.75">
      <c r="B49" s="219"/>
      <c r="C49" s="68"/>
      <c r="D49" s="33" t="s">
        <v>65</v>
      </c>
      <c r="E49" s="15" t="s">
        <v>66</v>
      </c>
      <c r="F49" s="69">
        <v>0</v>
      </c>
      <c r="G49" s="69">
        <v>23</v>
      </c>
      <c r="H49" s="17">
        <v>0</v>
      </c>
    </row>
    <row r="50" spans="2:8" ht="47.25" customHeight="1">
      <c r="B50" s="36"/>
      <c r="C50" s="377" t="s">
        <v>53</v>
      </c>
      <c r="D50" s="375"/>
      <c r="E50" s="369" t="s">
        <v>54</v>
      </c>
      <c r="F50" s="370">
        <f>SUM(F51:F56)</f>
        <v>2683938</v>
      </c>
      <c r="G50" s="370">
        <f>SUM(G51:G56)</f>
        <v>2438655.06</v>
      </c>
      <c r="H50" s="366">
        <f t="shared" si="2"/>
        <v>0.9086108024850053</v>
      </c>
    </row>
    <row r="51" spans="2:8" ht="18" customHeight="1">
      <c r="B51" s="31"/>
      <c r="C51" s="32"/>
      <c r="D51" s="33" t="s">
        <v>55</v>
      </c>
      <c r="E51" s="15" t="s">
        <v>56</v>
      </c>
      <c r="F51" s="16">
        <v>2460938</v>
      </c>
      <c r="G51" s="16">
        <v>2235679.09</v>
      </c>
      <c r="H51" s="17">
        <f t="shared" si="2"/>
        <v>0.9084662392957481</v>
      </c>
    </row>
    <row r="52" spans="2:8" ht="18" customHeight="1">
      <c r="B52" s="31"/>
      <c r="C52" s="32"/>
      <c r="D52" s="33" t="s">
        <v>57</v>
      </c>
      <c r="E52" s="15" t="s">
        <v>58</v>
      </c>
      <c r="F52" s="16">
        <v>100000</v>
      </c>
      <c r="G52" s="16">
        <v>107646.42</v>
      </c>
      <c r="H52" s="17">
        <f t="shared" si="2"/>
        <v>1.0764642</v>
      </c>
    </row>
    <row r="53" spans="2:8" ht="18" customHeight="1">
      <c r="B53" s="31"/>
      <c r="C53" s="32"/>
      <c r="D53" s="33" t="s">
        <v>59</v>
      </c>
      <c r="E53" s="15" t="s">
        <v>60</v>
      </c>
      <c r="F53" s="16">
        <v>23000</v>
      </c>
      <c r="G53" s="16">
        <v>26385</v>
      </c>
      <c r="H53" s="17">
        <f t="shared" si="2"/>
        <v>1.1471739130434782</v>
      </c>
    </row>
    <row r="54" spans="2:8" ht="18" customHeight="1">
      <c r="B54" s="31"/>
      <c r="C54" s="32"/>
      <c r="D54" s="33" t="s">
        <v>61</v>
      </c>
      <c r="E54" s="15" t="s">
        <v>62</v>
      </c>
      <c r="F54" s="16">
        <v>90000</v>
      </c>
      <c r="G54" s="16">
        <v>63054.35</v>
      </c>
      <c r="H54" s="17">
        <f t="shared" si="2"/>
        <v>0.7006038888888889</v>
      </c>
    </row>
    <row r="55" spans="2:8" ht="18" customHeight="1">
      <c r="B55" s="31"/>
      <c r="C55" s="32"/>
      <c r="D55" s="33" t="s">
        <v>63</v>
      </c>
      <c r="E55" s="15" t="s">
        <v>64</v>
      </c>
      <c r="F55" s="16">
        <v>5000</v>
      </c>
      <c r="G55" s="16">
        <v>2999</v>
      </c>
      <c r="H55" s="17">
        <f t="shared" si="2"/>
        <v>0.5998</v>
      </c>
    </row>
    <row r="56" spans="2:8" ht="18" customHeight="1">
      <c r="B56" s="31"/>
      <c r="C56" s="32"/>
      <c r="D56" s="33" t="s">
        <v>65</v>
      </c>
      <c r="E56" s="15" t="s">
        <v>66</v>
      </c>
      <c r="F56" s="16">
        <v>5000</v>
      </c>
      <c r="G56" s="16">
        <v>2891.2</v>
      </c>
      <c r="H56" s="17">
        <f t="shared" si="2"/>
        <v>0.57824</v>
      </c>
    </row>
    <row r="57" spans="2:8" ht="61.5" customHeight="1">
      <c r="B57" s="36"/>
      <c r="C57" s="377">
        <v>75616</v>
      </c>
      <c r="D57" s="375"/>
      <c r="E57" s="369" t="s">
        <v>67</v>
      </c>
      <c r="F57" s="370">
        <f>SUM(F58:F64)</f>
        <v>2452000</v>
      </c>
      <c r="G57" s="370">
        <f>SUM(G58:G64)</f>
        <v>2539622.25</v>
      </c>
      <c r="H57" s="366">
        <f aca="true" t="shared" si="3" ref="H57:H69">G57/F57</f>
        <v>1.0357350122349103</v>
      </c>
    </row>
    <row r="58" spans="2:8" ht="18" customHeight="1">
      <c r="B58" s="31"/>
      <c r="C58" s="32"/>
      <c r="D58" s="33" t="s">
        <v>55</v>
      </c>
      <c r="E58" s="15" t="s">
        <v>56</v>
      </c>
      <c r="F58" s="16">
        <v>1000000</v>
      </c>
      <c r="G58" s="16">
        <v>1057436.04</v>
      </c>
      <c r="H58" s="17">
        <f t="shared" si="3"/>
        <v>1.05743604</v>
      </c>
    </row>
    <row r="59" spans="2:8" ht="18" customHeight="1">
      <c r="B59" s="31"/>
      <c r="C59" s="32"/>
      <c r="D59" s="33" t="s">
        <v>57</v>
      </c>
      <c r="E59" s="15" t="s">
        <v>58</v>
      </c>
      <c r="F59" s="16">
        <v>1000000</v>
      </c>
      <c r="G59" s="16">
        <v>815761.09</v>
      </c>
      <c r="H59" s="17">
        <f t="shared" si="3"/>
        <v>0.81576109</v>
      </c>
    </row>
    <row r="60" spans="2:8" ht="18" customHeight="1">
      <c r="B60" s="31"/>
      <c r="C60" s="32"/>
      <c r="D60" s="33" t="s">
        <v>59</v>
      </c>
      <c r="E60" s="15" t="s">
        <v>60</v>
      </c>
      <c r="F60" s="16">
        <v>2000</v>
      </c>
      <c r="G60" s="16">
        <v>3976.2</v>
      </c>
      <c r="H60" s="17">
        <f t="shared" si="3"/>
        <v>1.9881</v>
      </c>
    </row>
    <row r="61" spans="2:8" ht="18" customHeight="1">
      <c r="B61" s="31"/>
      <c r="C61" s="32"/>
      <c r="D61" s="33" t="s">
        <v>61</v>
      </c>
      <c r="E61" s="15" t="s">
        <v>62</v>
      </c>
      <c r="F61" s="16">
        <v>250000</v>
      </c>
      <c r="G61" s="16">
        <v>273702.26</v>
      </c>
      <c r="H61" s="17">
        <f t="shared" si="3"/>
        <v>1.0948090400000001</v>
      </c>
    </row>
    <row r="62" spans="2:8" ht="18" customHeight="1">
      <c r="B62" s="31"/>
      <c r="C62" s="32"/>
      <c r="D62" s="33" t="s">
        <v>70</v>
      </c>
      <c r="E62" s="15" t="s">
        <v>71</v>
      </c>
      <c r="F62" s="16">
        <v>10000</v>
      </c>
      <c r="G62" s="16">
        <v>11370</v>
      </c>
      <c r="H62" s="17">
        <f t="shared" si="3"/>
        <v>1.137</v>
      </c>
    </row>
    <row r="63" spans="2:8" ht="18" customHeight="1">
      <c r="B63" s="31"/>
      <c r="C63" s="32"/>
      <c r="D63" s="33" t="s">
        <v>63</v>
      </c>
      <c r="E63" s="15" t="s">
        <v>64</v>
      </c>
      <c r="F63" s="16">
        <v>180000</v>
      </c>
      <c r="G63" s="16">
        <v>360866</v>
      </c>
      <c r="H63" s="17">
        <f t="shared" si="3"/>
        <v>2.004811111111111</v>
      </c>
    </row>
    <row r="64" spans="2:8" ht="18" customHeight="1">
      <c r="B64" s="31"/>
      <c r="C64" s="32"/>
      <c r="D64" s="33" t="s">
        <v>65</v>
      </c>
      <c r="E64" s="15" t="s">
        <v>66</v>
      </c>
      <c r="F64" s="16">
        <v>10000</v>
      </c>
      <c r="G64" s="16">
        <v>16510.66</v>
      </c>
      <c r="H64" s="17">
        <f t="shared" si="3"/>
        <v>1.651066</v>
      </c>
    </row>
    <row r="65" spans="2:8" ht="30">
      <c r="B65" s="36"/>
      <c r="C65" s="378" t="s">
        <v>72</v>
      </c>
      <c r="D65" s="375"/>
      <c r="E65" s="369" t="s">
        <v>73</v>
      </c>
      <c r="F65" s="370">
        <f>SUM(F66:F71)</f>
        <v>455000</v>
      </c>
      <c r="G65" s="370">
        <f>SUM(G66:G71)</f>
        <v>569332.7</v>
      </c>
      <c r="H65" s="366">
        <f t="shared" si="3"/>
        <v>1.2512806593406591</v>
      </c>
    </row>
    <row r="66" spans="2:8" ht="18" customHeight="1">
      <c r="B66" s="31"/>
      <c r="C66" s="32"/>
      <c r="D66" s="33" t="s">
        <v>74</v>
      </c>
      <c r="E66" s="15" t="s">
        <v>75</v>
      </c>
      <c r="F66" s="16">
        <v>25000</v>
      </c>
      <c r="G66" s="16">
        <v>27537.52</v>
      </c>
      <c r="H66" s="17">
        <f t="shared" si="3"/>
        <v>1.1015008</v>
      </c>
    </row>
    <row r="67" spans="2:8" ht="18" customHeight="1">
      <c r="B67" s="31"/>
      <c r="C67" s="32"/>
      <c r="D67" s="33" t="s">
        <v>76</v>
      </c>
      <c r="E67" s="15" t="s">
        <v>77</v>
      </c>
      <c r="F67" s="16">
        <v>100000</v>
      </c>
      <c r="G67" s="16">
        <v>86566.83</v>
      </c>
      <c r="H67" s="17">
        <f t="shared" si="3"/>
        <v>0.8656683000000001</v>
      </c>
    </row>
    <row r="68" spans="2:8" ht="18" customHeight="1">
      <c r="B68" s="31"/>
      <c r="C68" s="32"/>
      <c r="D68" s="33" t="s">
        <v>78</v>
      </c>
      <c r="E68" s="15" t="s">
        <v>79</v>
      </c>
      <c r="F68" s="16">
        <v>158000</v>
      </c>
      <c r="G68" s="16">
        <v>158882.34</v>
      </c>
      <c r="H68" s="17">
        <f t="shared" si="3"/>
        <v>1.0055844303797468</v>
      </c>
    </row>
    <row r="69" spans="2:8" ht="25.5">
      <c r="B69" s="31"/>
      <c r="C69" s="32"/>
      <c r="D69" s="33" t="s">
        <v>42</v>
      </c>
      <c r="E69" s="15" t="s">
        <v>43</v>
      </c>
      <c r="F69" s="16">
        <v>170000</v>
      </c>
      <c r="G69" s="16">
        <v>284493.26</v>
      </c>
      <c r="H69" s="17">
        <f t="shared" si="3"/>
        <v>1.6734897647058824</v>
      </c>
    </row>
    <row r="70" spans="2:8" ht="18" customHeight="1">
      <c r="B70" s="31"/>
      <c r="C70" s="32"/>
      <c r="D70" s="33" t="s">
        <v>29</v>
      </c>
      <c r="E70" s="15" t="s">
        <v>30</v>
      </c>
      <c r="F70" s="16">
        <v>0</v>
      </c>
      <c r="G70" s="16">
        <v>5095.2</v>
      </c>
      <c r="H70" s="17">
        <v>0</v>
      </c>
    </row>
    <row r="71" spans="2:8" ht="18" customHeight="1">
      <c r="B71" s="31"/>
      <c r="C71" s="32"/>
      <c r="D71" s="33" t="s">
        <v>65</v>
      </c>
      <c r="E71" s="15" t="s">
        <v>66</v>
      </c>
      <c r="F71" s="16">
        <v>2000</v>
      </c>
      <c r="G71" s="16">
        <v>6757.55</v>
      </c>
      <c r="H71" s="17">
        <f>G71/F71</f>
        <v>3.378775</v>
      </c>
    </row>
    <row r="72" spans="2:8" ht="30.75" customHeight="1">
      <c r="B72" s="36"/>
      <c r="C72" s="378" t="s">
        <v>80</v>
      </c>
      <c r="D72" s="375"/>
      <c r="E72" s="369" t="s">
        <v>81</v>
      </c>
      <c r="F72" s="370">
        <f>F73+F74</f>
        <v>3545002</v>
      </c>
      <c r="G72" s="370">
        <f>G73+G74</f>
        <v>3572127.6</v>
      </c>
      <c r="H72" s="366">
        <f aca="true" t="shared" si="4" ref="H72:H90">G72/F72</f>
        <v>1.007651786938343</v>
      </c>
    </row>
    <row r="73" spans="2:8" ht="18" customHeight="1">
      <c r="B73" s="31"/>
      <c r="C73" s="32"/>
      <c r="D73" s="33" t="s">
        <v>82</v>
      </c>
      <c r="E73" s="15" t="s">
        <v>83</v>
      </c>
      <c r="F73" s="16">
        <v>2845002</v>
      </c>
      <c r="G73" s="16">
        <v>2766033</v>
      </c>
      <c r="H73" s="17">
        <f t="shared" si="4"/>
        <v>0.9722429017624592</v>
      </c>
    </row>
    <row r="74" spans="2:8" ht="18" customHeight="1" thickBot="1">
      <c r="B74" s="31"/>
      <c r="C74" s="32"/>
      <c r="D74" s="33" t="s">
        <v>84</v>
      </c>
      <c r="E74" s="15" t="s">
        <v>85</v>
      </c>
      <c r="F74" s="16">
        <v>700000</v>
      </c>
      <c r="G74" s="16">
        <v>806094.6</v>
      </c>
      <c r="H74" s="17">
        <f t="shared" si="4"/>
        <v>1.1515637142857142</v>
      </c>
    </row>
    <row r="75" spans="2:8" ht="19.5" customHeight="1" thickBot="1">
      <c r="B75" s="430" t="s">
        <v>86</v>
      </c>
      <c r="C75" s="424"/>
      <c r="D75" s="425"/>
      <c r="E75" s="426" t="s">
        <v>87</v>
      </c>
      <c r="F75" s="427">
        <f>F76+F78+F80+F82</f>
        <v>7795559</v>
      </c>
      <c r="G75" s="427">
        <f>G76+G78+G80+G82</f>
        <v>7795558.61</v>
      </c>
      <c r="H75" s="428">
        <f t="shared" si="4"/>
        <v>0.9999999499715159</v>
      </c>
    </row>
    <row r="76" spans="2:8" ht="30">
      <c r="B76" s="36"/>
      <c r="C76" s="378" t="s">
        <v>88</v>
      </c>
      <c r="D76" s="375"/>
      <c r="E76" s="369" t="s">
        <v>89</v>
      </c>
      <c r="F76" s="370">
        <f>F77</f>
        <v>6568922</v>
      </c>
      <c r="G76" s="370">
        <f>G77</f>
        <v>6568922</v>
      </c>
      <c r="H76" s="366">
        <f t="shared" si="4"/>
        <v>1</v>
      </c>
    </row>
    <row r="77" spans="2:8" ht="18" customHeight="1">
      <c r="B77" s="31"/>
      <c r="C77" s="32"/>
      <c r="D77" s="33" t="s">
        <v>90</v>
      </c>
      <c r="E77" s="15" t="s">
        <v>91</v>
      </c>
      <c r="F77" s="16">
        <v>6568922</v>
      </c>
      <c r="G77" s="16">
        <v>6568922</v>
      </c>
      <c r="H77" s="17">
        <f t="shared" si="4"/>
        <v>1</v>
      </c>
    </row>
    <row r="78" spans="2:8" ht="30" customHeight="1">
      <c r="B78" s="31"/>
      <c r="C78" s="390" t="s">
        <v>529</v>
      </c>
      <c r="D78" s="391"/>
      <c r="E78" s="392" t="s">
        <v>538</v>
      </c>
      <c r="F78" s="393">
        <f>F79</f>
        <v>24486</v>
      </c>
      <c r="G78" s="393">
        <f>G79</f>
        <v>24486</v>
      </c>
      <c r="H78" s="366">
        <f t="shared" si="4"/>
        <v>1</v>
      </c>
    </row>
    <row r="79" spans="2:8" ht="18" customHeight="1">
      <c r="B79" s="31"/>
      <c r="C79" s="32"/>
      <c r="D79" s="33" t="s">
        <v>530</v>
      </c>
      <c r="E79" s="15" t="s">
        <v>539</v>
      </c>
      <c r="F79" s="16">
        <v>24486</v>
      </c>
      <c r="G79" s="16">
        <v>24486</v>
      </c>
      <c r="H79" s="17">
        <f t="shared" si="4"/>
        <v>1</v>
      </c>
    </row>
    <row r="80" spans="2:8" ht="19.5" customHeight="1">
      <c r="B80" s="36"/>
      <c r="C80" s="377" t="s">
        <v>92</v>
      </c>
      <c r="D80" s="375"/>
      <c r="E80" s="369" t="s">
        <v>93</v>
      </c>
      <c r="F80" s="370">
        <f>F81</f>
        <v>1133530</v>
      </c>
      <c r="G80" s="370">
        <f>G81</f>
        <v>1133530</v>
      </c>
      <c r="H80" s="366">
        <f t="shared" si="4"/>
        <v>1</v>
      </c>
    </row>
    <row r="81" spans="2:8" ht="18" customHeight="1">
      <c r="B81" s="31"/>
      <c r="C81" s="32"/>
      <c r="D81" s="33" t="s">
        <v>90</v>
      </c>
      <c r="E81" s="15" t="s">
        <v>91</v>
      </c>
      <c r="F81" s="16">
        <v>1133530</v>
      </c>
      <c r="G81" s="16">
        <v>1133530</v>
      </c>
      <c r="H81" s="17">
        <f t="shared" si="4"/>
        <v>1</v>
      </c>
    </row>
    <row r="82" spans="2:8" ht="19.5" customHeight="1">
      <c r="B82" s="31"/>
      <c r="C82" s="384" t="s">
        <v>390</v>
      </c>
      <c r="D82" s="372"/>
      <c r="E82" s="364" t="s">
        <v>391</v>
      </c>
      <c r="F82" s="385">
        <f>F83+F84</f>
        <v>68621</v>
      </c>
      <c r="G82" s="385">
        <f>G83+G84</f>
        <v>68620.61</v>
      </c>
      <c r="H82" s="366">
        <f t="shared" si="4"/>
        <v>0.9999943166086184</v>
      </c>
    </row>
    <row r="83" spans="2:8" ht="25.5">
      <c r="B83" s="42"/>
      <c r="C83" s="248"/>
      <c r="D83" s="33" t="s">
        <v>98</v>
      </c>
      <c r="E83" s="15" t="s">
        <v>99</v>
      </c>
      <c r="F83" s="249">
        <v>53386</v>
      </c>
      <c r="G83" s="249">
        <v>53385.61</v>
      </c>
      <c r="H83" s="17">
        <f t="shared" si="4"/>
        <v>0.99999269471397</v>
      </c>
    </row>
    <row r="84" spans="2:8" ht="26.25" thickBot="1">
      <c r="B84" s="250"/>
      <c r="C84" s="247"/>
      <c r="D84" s="116" t="s">
        <v>392</v>
      </c>
      <c r="E84" s="15" t="s">
        <v>393</v>
      </c>
      <c r="F84" s="206">
        <v>15235</v>
      </c>
      <c r="G84" s="206">
        <v>15235</v>
      </c>
      <c r="H84" s="17">
        <f t="shared" si="4"/>
        <v>1</v>
      </c>
    </row>
    <row r="85" spans="2:8" ht="19.5" customHeight="1" thickBot="1">
      <c r="B85" s="430" t="s">
        <v>94</v>
      </c>
      <c r="C85" s="424"/>
      <c r="D85" s="425"/>
      <c r="E85" s="426" t="s">
        <v>95</v>
      </c>
      <c r="F85" s="427">
        <f>F86+F91+F94+F96+F98+F101</f>
        <v>252517</v>
      </c>
      <c r="G85" s="427">
        <f>G86+G91+G94+G96+G98+G101</f>
        <v>274433.66</v>
      </c>
      <c r="H85" s="428">
        <f t="shared" si="4"/>
        <v>1.0867928099890303</v>
      </c>
    </row>
    <row r="86" spans="2:8" ht="18.75" customHeight="1">
      <c r="B86" s="36"/>
      <c r="C86" s="378" t="s">
        <v>96</v>
      </c>
      <c r="D86" s="375"/>
      <c r="E86" s="369" t="s">
        <v>97</v>
      </c>
      <c r="F86" s="370">
        <f>SUM(F87:F90)</f>
        <v>204750</v>
      </c>
      <c r="G86" s="370">
        <f>SUM(G87:G90)</f>
        <v>206248.27</v>
      </c>
      <c r="H86" s="366">
        <f t="shared" si="4"/>
        <v>1.007317557997558</v>
      </c>
    </row>
    <row r="87" spans="2:8" ht="37.5" customHeight="1">
      <c r="B87" s="31"/>
      <c r="C87" s="32"/>
      <c r="D87" s="33" t="s">
        <v>21</v>
      </c>
      <c r="E87" s="15" t="s">
        <v>22</v>
      </c>
      <c r="F87" s="16">
        <v>5000</v>
      </c>
      <c r="G87" s="16">
        <v>6457.73</v>
      </c>
      <c r="H87" s="17">
        <f t="shared" si="4"/>
        <v>1.2915459999999999</v>
      </c>
    </row>
    <row r="88" spans="2:8" ht="18" customHeight="1">
      <c r="B88" s="31"/>
      <c r="C88" s="32"/>
      <c r="D88" s="320" t="s">
        <v>488</v>
      </c>
      <c r="E88" s="40" t="s">
        <v>489</v>
      </c>
      <c r="F88" s="16">
        <v>0</v>
      </c>
      <c r="G88" s="16">
        <v>48.8</v>
      </c>
      <c r="H88" s="17">
        <v>0</v>
      </c>
    </row>
    <row r="89" spans="2:8" ht="25.5">
      <c r="B89" s="31"/>
      <c r="C89" s="32"/>
      <c r="D89" s="30" t="s">
        <v>98</v>
      </c>
      <c r="E89" s="21" t="s">
        <v>99</v>
      </c>
      <c r="F89" s="16">
        <v>162890</v>
      </c>
      <c r="G89" s="16">
        <v>162881.74</v>
      </c>
      <c r="H89" s="17">
        <f t="shared" si="4"/>
        <v>0.9999492909325312</v>
      </c>
    </row>
    <row r="90" spans="2:8" ht="25.5">
      <c r="B90" s="31"/>
      <c r="C90" s="32"/>
      <c r="D90" s="95">
        <v>6330</v>
      </c>
      <c r="E90" s="66" t="s">
        <v>466</v>
      </c>
      <c r="F90" s="16">
        <v>36860</v>
      </c>
      <c r="G90" s="16">
        <v>36860</v>
      </c>
      <c r="H90" s="17">
        <f t="shared" si="4"/>
        <v>1</v>
      </c>
    </row>
    <row r="91" spans="2:8" ht="18.75" customHeight="1">
      <c r="B91" s="36"/>
      <c r="C91" s="377" t="s">
        <v>100</v>
      </c>
      <c r="D91" s="375"/>
      <c r="E91" s="369" t="s">
        <v>101</v>
      </c>
      <c r="F91" s="370">
        <f>SUM(F92:F93)</f>
        <v>45000</v>
      </c>
      <c r="G91" s="370">
        <f>SUM(G92:G93)</f>
        <v>57036.1</v>
      </c>
      <c r="H91" s="366">
        <f aca="true" t="shared" si="5" ref="H91:H97">G91/F91</f>
        <v>1.2674688888888888</v>
      </c>
    </row>
    <row r="92" spans="2:8" ht="38.25">
      <c r="B92" s="36"/>
      <c r="C92" s="37"/>
      <c r="D92" s="33" t="s">
        <v>21</v>
      </c>
      <c r="E92" s="15" t="s">
        <v>22</v>
      </c>
      <c r="F92" s="41">
        <v>15000</v>
      </c>
      <c r="G92" s="41">
        <v>14745.6</v>
      </c>
      <c r="H92" s="17">
        <f t="shared" si="5"/>
        <v>0.98304</v>
      </c>
    </row>
    <row r="93" spans="2:8" ht="18" customHeight="1">
      <c r="B93" s="36"/>
      <c r="C93" s="37"/>
      <c r="D93" s="34" t="s">
        <v>105</v>
      </c>
      <c r="E93" s="40" t="s">
        <v>106</v>
      </c>
      <c r="F93" s="16">
        <v>30000</v>
      </c>
      <c r="G93" s="16">
        <v>42290.5</v>
      </c>
      <c r="H93" s="17">
        <f t="shared" si="5"/>
        <v>1.4096833333333334</v>
      </c>
    </row>
    <row r="94" spans="2:8" ht="18.75" customHeight="1">
      <c r="B94" s="36"/>
      <c r="C94" s="375" t="s">
        <v>102</v>
      </c>
      <c r="D94" s="374"/>
      <c r="E94" s="369" t="s">
        <v>103</v>
      </c>
      <c r="F94" s="370">
        <f>F95</f>
        <v>1500</v>
      </c>
      <c r="G94" s="370">
        <f>G95</f>
        <v>1500</v>
      </c>
      <c r="H94" s="366">
        <f t="shared" si="5"/>
        <v>1</v>
      </c>
    </row>
    <row r="95" spans="2:8" ht="18" customHeight="1">
      <c r="B95" s="36"/>
      <c r="C95" s="38"/>
      <c r="D95" s="255" t="s">
        <v>12</v>
      </c>
      <c r="E95" s="21" t="s">
        <v>13</v>
      </c>
      <c r="F95" s="16">
        <v>1500</v>
      </c>
      <c r="G95" s="16">
        <v>1500</v>
      </c>
      <c r="H95" s="17">
        <f t="shared" si="5"/>
        <v>1</v>
      </c>
    </row>
    <row r="96" spans="2:8" ht="18.75" customHeight="1">
      <c r="B96" s="36"/>
      <c r="C96" s="375" t="s">
        <v>104</v>
      </c>
      <c r="D96" s="374"/>
      <c r="E96" s="369" t="s">
        <v>218</v>
      </c>
      <c r="F96" s="370">
        <f>SUM(F97:F97)</f>
        <v>1000</v>
      </c>
      <c r="G96" s="370">
        <f>SUM(G97:G97)</f>
        <v>962</v>
      </c>
      <c r="H96" s="366">
        <f t="shared" si="5"/>
        <v>0.962</v>
      </c>
    </row>
    <row r="97" spans="2:8" ht="18" customHeight="1">
      <c r="B97" s="31"/>
      <c r="C97" s="32"/>
      <c r="D97" s="34" t="s">
        <v>105</v>
      </c>
      <c r="E97" s="40" t="s">
        <v>106</v>
      </c>
      <c r="F97" s="16">
        <v>1000</v>
      </c>
      <c r="G97" s="16">
        <v>962</v>
      </c>
      <c r="H97" s="17">
        <f t="shared" si="5"/>
        <v>0.962</v>
      </c>
    </row>
    <row r="98" spans="2:8" ht="18.75" customHeight="1">
      <c r="B98" s="31"/>
      <c r="C98" s="375" t="s">
        <v>107</v>
      </c>
      <c r="D98" s="374"/>
      <c r="E98" s="369" t="s">
        <v>219</v>
      </c>
      <c r="F98" s="370">
        <f>F99+F100</f>
        <v>0</v>
      </c>
      <c r="G98" s="370">
        <f>G99+G100</f>
        <v>8420.29</v>
      </c>
      <c r="H98" s="366">
        <v>0</v>
      </c>
    </row>
    <row r="99" spans="2:8" ht="18" customHeight="1">
      <c r="B99" s="31"/>
      <c r="C99" s="32"/>
      <c r="D99" s="33" t="s">
        <v>45</v>
      </c>
      <c r="E99" s="15" t="s">
        <v>46</v>
      </c>
      <c r="F99" s="16">
        <v>0</v>
      </c>
      <c r="G99" s="16">
        <v>1814.23</v>
      </c>
      <c r="H99" s="17">
        <v>0</v>
      </c>
    </row>
    <row r="100" spans="2:8" ht="18" customHeight="1">
      <c r="B100" s="31"/>
      <c r="C100" s="32"/>
      <c r="D100" s="320" t="s">
        <v>488</v>
      </c>
      <c r="E100" s="40" t="s">
        <v>489</v>
      </c>
      <c r="F100" s="16">
        <v>0</v>
      </c>
      <c r="G100" s="16">
        <v>6606.06</v>
      </c>
      <c r="H100" s="17">
        <v>0</v>
      </c>
    </row>
    <row r="101" spans="2:8" ht="18" customHeight="1">
      <c r="B101" s="31"/>
      <c r="C101" s="390" t="s">
        <v>108</v>
      </c>
      <c r="D101" s="320"/>
      <c r="E101" s="369" t="s">
        <v>15</v>
      </c>
      <c r="F101" s="395">
        <f>F102</f>
        <v>267</v>
      </c>
      <c r="G101" s="395">
        <f>G102</f>
        <v>267</v>
      </c>
      <c r="H101" s="366">
        <f>G101/F101</f>
        <v>1</v>
      </c>
    </row>
    <row r="102" spans="2:8" ht="26.25" thickBot="1">
      <c r="B102" s="250"/>
      <c r="C102" s="247"/>
      <c r="D102" s="30" t="s">
        <v>98</v>
      </c>
      <c r="E102" s="21" t="s">
        <v>99</v>
      </c>
      <c r="F102" s="206">
        <v>267</v>
      </c>
      <c r="G102" s="206">
        <v>267</v>
      </c>
      <c r="H102" s="17">
        <f>G102/F102</f>
        <v>1</v>
      </c>
    </row>
    <row r="103" spans="2:8" ht="19.5" customHeight="1" thickBot="1">
      <c r="B103" s="423">
        <v>852</v>
      </c>
      <c r="C103" s="424"/>
      <c r="D103" s="425"/>
      <c r="E103" s="426" t="s">
        <v>109</v>
      </c>
      <c r="F103" s="427">
        <f>F104+F108+F111+F114+F116+F119</f>
        <v>2967817</v>
      </c>
      <c r="G103" s="427">
        <f>G104+G108+G111+G114+G116+G119</f>
        <v>2695230.1000000006</v>
      </c>
      <c r="H103" s="428">
        <f>G103/F103</f>
        <v>0.9081523894498887</v>
      </c>
    </row>
    <row r="104" spans="2:8" ht="28.5" customHeight="1">
      <c r="B104" s="26"/>
      <c r="C104" s="384" t="s">
        <v>110</v>
      </c>
      <c r="D104" s="372"/>
      <c r="E104" s="364" t="s">
        <v>111</v>
      </c>
      <c r="F104" s="365">
        <f>F105+F106+F107</f>
        <v>2645000</v>
      </c>
      <c r="G104" s="365">
        <f>G105+G106+G107</f>
        <v>2368976.87</v>
      </c>
      <c r="H104" s="373">
        <f>G104/F104</f>
        <v>0.8956434291115313</v>
      </c>
    </row>
    <row r="105" spans="2:8" ht="15">
      <c r="B105" s="26"/>
      <c r="C105" s="384"/>
      <c r="D105" s="33" t="s">
        <v>45</v>
      </c>
      <c r="E105" s="15" t="s">
        <v>46</v>
      </c>
      <c r="F105" s="315">
        <v>0</v>
      </c>
      <c r="G105" s="315">
        <v>25.9</v>
      </c>
      <c r="H105" s="396">
        <v>0</v>
      </c>
    </row>
    <row r="106" spans="2:8" ht="28.5" customHeight="1">
      <c r="B106" s="36"/>
      <c r="C106" s="37"/>
      <c r="D106" s="33" t="s">
        <v>37</v>
      </c>
      <c r="E106" s="15" t="s">
        <v>16</v>
      </c>
      <c r="F106" s="16">
        <v>2637000</v>
      </c>
      <c r="G106" s="16">
        <v>2349897.52</v>
      </c>
      <c r="H106" s="17">
        <f aca="true" t="shared" si="6" ref="H106:H148">G106/F106</f>
        <v>0.8911253394008343</v>
      </c>
    </row>
    <row r="107" spans="2:8" ht="28.5" customHeight="1">
      <c r="B107" s="31"/>
      <c r="C107" s="32"/>
      <c r="D107" s="33" t="s">
        <v>38</v>
      </c>
      <c r="E107" s="15" t="s">
        <v>39</v>
      </c>
      <c r="F107" s="16">
        <v>8000</v>
      </c>
      <c r="G107" s="16">
        <v>19053.45</v>
      </c>
      <c r="H107" s="17">
        <f t="shared" si="6"/>
        <v>2.38168125</v>
      </c>
    </row>
    <row r="108" spans="2:8" ht="43.5" customHeight="1">
      <c r="B108" s="36"/>
      <c r="C108" s="377" t="s">
        <v>112</v>
      </c>
      <c r="D108" s="375"/>
      <c r="E108" s="369" t="s">
        <v>113</v>
      </c>
      <c r="F108" s="370">
        <f>F109+F110</f>
        <v>15367</v>
      </c>
      <c r="G108" s="370">
        <f>G109+G110</f>
        <v>14132.25</v>
      </c>
      <c r="H108" s="366">
        <f t="shared" si="6"/>
        <v>0.9196492483894059</v>
      </c>
    </row>
    <row r="109" spans="2:8" ht="28.5" customHeight="1">
      <c r="B109" s="31"/>
      <c r="C109" s="32"/>
      <c r="D109" s="33" t="s">
        <v>37</v>
      </c>
      <c r="E109" s="15" t="s">
        <v>16</v>
      </c>
      <c r="F109" s="16">
        <v>7167</v>
      </c>
      <c r="G109" s="16">
        <v>6208.8</v>
      </c>
      <c r="H109" s="17">
        <f t="shared" si="6"/>
        <v>0.8663038928421934</v>
      </c>
    </row>
    <row r="110" spans="2:8" ht="28.5" customHeight="1">
      <c r="B110" s="31"/>
      <c r="C110" s="32"/>
      <c r="D110" s="33" t="s">
        <v>98</v>
      </c>
      <c r="E110" s="15" t="s">
        <v>99</v>
      </c>
      <c r="F110" s="16">
        <v>8200</v>
      </c>
      <c r="G110" s="16">
        <v>7923.45</v>
      </c>
      <c r="H110" s="17">
        <f t="shared" si="6"/>
        <v>0.9662743902439024</v>
      </c>
    </row>
    <row r="111" spans="2:8" ht="31.5" customHeight="1">
      <c r="B111" s="36"/>
      <c r="C111" s="377" t="s">
        <v>114</v>
      </c>
      <c r="D111" s="375"/>
      <c r="E111" s="369" t="s">
        <v>115</v>
      </c>
      <c r="F111" s="370">
        <f>F112+F113</f>
        <v>41100</v>
      </c>
      <c r="G111" s="370">
        <f>G112+G113</f>
        <v>41944.82</v>
      </c>
      <c r="H111" s="366">
        <f t="shared" si="6"/>
        <v>1.0205552311435524</v>
      </c>
    </row>
    <row r="112" spans="2:8" ht="16.5" customHeight="1">
      <c r="B112" s="36"/>
      <c r="C112" s="377"/>
      <c r="D112" s="320" t="s">
        <v>488</v>
      </c>
      <c r="E112" s="40" t="s">
        <v>489</v>
      </c>
      <c r="F112" s="41">
        <v>0</v>
      </c>
      <c r="G112" s="41">
        <v>1954.95</v>
      </c>
      <c r="H112" s="275">
        <v>0</v>
      </c>
    </row>
    <row r="113" spans="2:8" ht="28.5" customHeight="1">
      <c r="B113" s="31"/>
      <c r="C113" s="32"/>
      <c r="D113" s="33" t="s">
        <v>98</v>
      </c>
      <c r="E113" s="15" t="s">
        <v>99</v>
      </c>
      <c r="F113" s="16">
        <v>41100</v>
      </c>
      <c r="G113" s="16">
        <v>39989.87</v>
      </c>
      <c r="H113" s="17">
        <f t="shared" si="6"/>
        <v>0.9729895377128954</v>
      </c>
    </row>
    <row r="114" spans="2:8" ht="18.75" customHeight="1">
      <c r="B114" s="31"/>
      <c r="C114" s="377" t="s">
        <v>332</v>
      </c>
      <c r="D114" s="383"/>
      <c r="E114" s="386" t="s">
        <v>334</v>
      </c>
      <c r="F114" s="370">
        <f>F115</f>
        <v>92742</v>
      </c>
      <c r="G114" s="370">
        <f>G115</f>
        <v>91373.7</v>
      </c>
      <c r="H114" s="366">
        <f t="shared" si="6"/>
        <v>0.9852461667852752</v>
      </c>
    </row>
    <row r="115" spans="2:8" ht="28.5" customHeight="1">
      <c r="B115" s="31"/>
      <c r="C115" s="32"/>
      <c r="D115" s="33" t="s">
        <v>98</v>
      </c>
      <c r="E115" s="15" t="s">
        <v>99</v>
      </c>
      <c r="F115" s="16">
        <v>92742</v>
      </c>
      <c r="G115" s="16">
        <v>91373.7</v>
      </c>
      <c r="H115" s="17">
        <f t="shared" si="6"/>
        <v>0.9852461667852752</v>
      </c>
    </row>
    <row r="116" spans="2:8" ht="18.75" customHeight="1">
      <c r="B116" s="36"/>
      <c r="C116" s="377" t="s">
        <v>116</v>
      </c>
      <c r="D116" s="375"/>
      <c r="E116" s="369" t="s">
        <v>117</v>
      </c>
      <c r="F116" s="370">
        <f>F117+F118</f>
        <v>85948</v>
      </c>
      <c r="G116" s="370">
        <f>G117+G118</f>
        <v>86926.01000000001</v>
      </c>
      <c r="H116" s="366">
        <f t="shared" si="6"/>
        <v>1.0113790896821335</v>
      </c>
    </row>
    <row r="117" spans="2:8" ht="18" customHeight="1">
      <c r="B117" s="36"/>
      <c r="C117" s="37"/>
      <c r="D117" s="33" t="s">
        <v>45</v>
      </c>
      <c r="E117" s="15" t="s">
        <v>46</v>
      </c>
      <c r="F117" s="41">
        <v>4000</v>
      </c>
      <c r="G117" s="41">
        <v>6444.68</v>
      </c>
      <c r="H117" s="17">
        <f t="shared" si="6"/>
        <v>1.61117</v>
      </c>
    </row>
    <row r="118" spans="2:8" ht="28.5" customHeight="1">
      <c r="B118" s="31"/>
      <c r="C118" s="32"/>
      <c r="D118" s="33" t="s">
        <v>98</v>
      </c>
      <c r="E118" s="15" t="s">
        <v>99</v>
      </c>
      <c r="F118" s="16">
        <v>81948</v>
      </c>
      <c r="G118" s="16">
        <v>80481.33</v>
      </c>
      <c r="H118" s="17">
        <f t="shared" si="6"/>
        <v>0.9821024308097819</v>
      </c>
    </row>
    <row r="119" spans="2:8" ht="18.75" customHeight="1">
      <c r="B119" s="36"/>
      <c r="C119" s="377" t="s">
        <v>118</v>
      </c>
      <c r="D119" s="375"/>
      <c r="E119" s="369" t="s">
        <v>15</v>
      </c>
      <c r="F119" s="370">
        <f>F120+F121+F122</f>
        <v>87660</v>
      </c>
      <c r="G119" s="370">
        <f>G120+G121+G122</f>
        <v>91876.45</v>
      </c>
      <c r="H119" s="366">
        <f t="shared" si="6"/>
        <v>1.0481000456308465</v>
      </c>
    </row>
    <row r="120" spans="2:8" ht="28.5" customHeight="1">
      <c r="B120" s="36"/>
      <c r="C120" s="37"/>
      <c r="D120" s="33" t="s">
        <v>37</v>
      </c>
      <c r="E120" s="15" t="s">
        <v>16</v>
      </c>
      <c r="F120" s="41">
        <v>35200</v>
      </c>
      <c r="G120" s="41">
        <v>35200</v>
      </c>
      <c r="H120" s="17">
        <f t="shared" si="6"/>
        <v>1</v>
      </c>
    </row>
    <row r="121" spans="2:8" ht="28.5" customHeight="1">
      <c r="B121" s="36"/>
      <c r="C121" s="39"/>
      <c r="D121" s="33" t="s">
        <v>98</v>
      </c>
      <c r="E121" s="15" t="s">
        <v>99</v>
      </c>
      <c r="F121" s="16">
        <v>52460</v>
      </c>
      <c r="G121" s="16">
        <v>49837.95</v>
      </c>
      <c r="H121" s="17">
        <f t="shared" si="6"/>
        <v>0.9500181090354556</v>
      </c>
    </row>
    <row r="122" spans="2:8" ht="28.5" customHeight="1" thickBot="1">
      <c r="B122" s="205"/>
      <c r="C122" s="181"/>
      <c r="D122" s="116" t="s">
        <v>322</v>
      </c>
      <c r="E122" s="184" t="s">
        <v>329</v>
      </c>
      <c r="F122" s="71">
        <v>0</v>
      </c>
      <c r="G122" s="71">
        <v>6838.5</v>
      </c>
      <c r="H122" s="17">
        <v>0</v>
      </c>
    </row>
    <row r="123" spans="2:8" ht="19.5" customHeight="1" thickBot="1">
      <c r="B123" s="435" t="s">
        <v>246</v>
      </c>
      <c r="C123" s="436"/>
      <c r="D123" s="437"/>
      <c r="E123" s="438" t="s">
        <v>247</v>
      </c>
      <c r="F123" s="421">
        <f>F124+F126</f>
        <v>1107349.88</v>
      </c>
      <c r="G123" s="421">
        <f>G124+G126</f>
        <v>1100591.1</v>
      </c>
      <c r="H123" s="422">
        <f t="shared" si="6"/>
        <v>0.9938964367793134</v>
      </c>
    </row>
    <row r="124" spans="2:8" ht="19.5" customHeight="1">
      <c r="B124" s="398"/>
      <c r="C124" s="400">
        <v>85311</v>
      </c>
      <c r="D124" s="401"/>
      <c r="E124" s="402" t="s">
        <v>482</v>
      </c>
      <c r="F124" s="403">
        <f>F125</f>
        <v>0</v>
      </c>
      <c r="G124" s="403">
        <f>G125</f>
        <v>8844</v>
      </c>
      <c r="H124" s="404">
        <v>0</v>
      </c>
    </row>
    <row r="125" spans="2:8" ht="19.5" customHeight="1">
      <c r="B125" s="399"/>
      <c r="C125" s="397"/>
      <c r="D125" s="320" t="s">
        <v>488</v>
      </c>
      <c r="E125" s="40" t="s">
        <v>489</v>
      </c>
      <c r="F125" s="41">
        <v>0</v>
      </c>
      <c r="G125" s="41">
        <v>8844</v>
      </c>
      <c r="H125" s="405">
        <v>0</v>
      </c>
    </row>
    <row r="126" spans="2:8" ht="16.5" customHeight="1">
      <c r="B126" s="42"/>
      <c r="C126" s="372" t="s">
        <v>248</v>
      </c>
      <c r="D126" s="387"/>
      <c r="E126" s="364" t="s">
        <v>15</v>
      </c>
      <c r="F126" s="365">
        <f>F127+F128+F129+F130+F131</f>
        <v>1107349.88</v>
      </c>
      <c r="G126" s="365">
        <f>G127+G128+G129+G130+G131</f>
        <v>1091747.1</v>
      </c>
      <c r="H126" s="366">
        <f t="shared" si="6"/>
        <v>0.9859098011551689</v>
      </c>
    </row>
    <row r="127" spans="2:8" ht="18" customHeight="1">
      <c r="B127" s="31"/>
      <c r="C127" s="115"/>
      <c r="D127" s="33" t="s">
        <v>45</v>
      </c>
      <c r="E127" s="15" t="s">
        <v>46</v>
      </c>
      <c r="F127" s="16">
        <v>0</v>
      </c>
      <c r="G127" s="16">
        <v>4056.77</v>
      </c>
      <c r="H127" s="17">
        <v>0</v>
      </c>
    </row>
    <row r="128" spans="2:8" ht="45" customHeight="1">
      <c r="B128" s="31"/>
      <c r="C128" s="31"/>
      <c r="D128" s="14">
        <v>2007</v>
      </c>
      <c r="E128" s="93" t="s">
        <v>394</v>
      </c>
      <c r="F128" s="70">
        <v>907960.49</v>
      </c>
      <c r="G128" s="70">
        <v>920036.94</v>
      </c>
      <c r="H128" s="17">
        <f t="shared" si="6"/>
        <v>1.0133006338194297</v>
      </c>
    </row>
    <row r="129" spans="2:8" ht="45" customHeight="1">
      <c r="B129" s="28"/>
      <c r="C129" s="28"/>
      <c r="D129" s="182">
        <v>2009</v>
      </c>
      <c r="E129" s="317" t="s">
        <v>394</v>
      </c>
      <c r="F129" s="251">
        <v>144889.39</v>
      </c>
      <c r="G129" s="251">
        <v>113153.41</v>
      </c>
      <c r="H129" s="23">
        <f t="shared" si="6"/>
        <v>0.780964085776053</v>
      </c>
    </row>
    <row r="130" spans="2:8" ht="45" customHeight="1">
      <c r="B130" s="31"/>
      <c r="C130" s="31"/>
      <c r="D130" s="14">
        <v>6207</v>
      </c>
      <c r="E130" s="317" t="s">
        <v>394</v>
      </c>
      <c r="F130" s="70">
        <v>46674.02</v>
      </c>
      <c r="G130" s="70">
        <v>46674</v>
      </c>
      <c r="H130" s="17">
        <f t="shared" si="6"/>
        <v>0.9999995714960914</v>
      </c>
    </row>
    <row r="131" spans="2:8" ht="45" customHeight="1" thickBot="1">
      <c r="B131" s="28"/>
      <c r="C131" s="28"/>
      <c r="D131" s="182">
        <v>6209</v>
      </c>
      <c r="E131" s="317" t="s">
        <v>394</v>
      </c>
      <c r="F131" s="251">
        <v>7825.98</v>
      </c>
      <c r="G131" s="251">
        <v>7825.98</v>
      </c>
      <c r="H131" s="23">
        <f t="shared" si="6"/>
        <v>1</v>
      </c>
    </row>
    <row r="132" spans="2:8" ht="19.5" customHeight="1" thickBot="1">
      <c r="B132" s="423" t="s">
        <v>119</v>
      </c>
      <c r="C132" s="424"/>
      <c r="D132" s="425"/>
      <c r="E132" s="426" t="s">
        <v>120</v>
      </c>
      <c r="F132" s="427">
        <f>F133</f>
        <v>35643</v>
      </c>
      <c r="G132" s="427">
        <f>G133</f>
        <v>35642.9</v>
      </c>
      <c r="H132" s="428">
        <f t="shared" si="6"/>
        <v>0.9999971944000224</v>
      </c>
    </row>
    <row r="133" spans="2:8" ht="18.75" customHeight="1">
      <c r="B133" s="36"/>
      <c r="C133" s="377" t="s">
        <v>121</v>
      </c>
      <c r="D133" s="375"/>
      <c r="E133" s="369" t="s">
        <v>122</v>
      </c>
      <c r="F133" s="370">
        <f>F134</f>
        <v>35643</v>
      </c>
      <c r="G133" s="370">
        <f>G134</f>
        <v>35642.9</v>
      </c>
      <c r="H133" s="366">
        <f t="shared" si="6"/>
        <v>0.9999971944000224</v>
      </c>
    </row>
    <row r="134" spans="2:8" ht="29.25" customHeight="1" thickBot="1">
      <c r="B134" s="31"/>
      <c r="C134" s="32"/>
      <c r="D134" s="33" t="s">
        <v>98</v>
      </c>
      <c r="E134" s="15" t="s">
        <v>99</v>
      </c>
      <c r="F134" s="16">
        <v>35643</v>
      </c>
      <c r="G134" s="16">
        <v>35642.9</v>
      </c>
      <c r="H134" s="17">
        <f t="shared" si="6"/>
        <v>0.9999971944000224</v>
      </c>
    </row>
    <row r="135" spans="2:8" ht="19.5" customHeight="1" thickBot="1">
      <c r="B135" s="423" t="s">
        <v>123</v>
      </c>
      <c r="C135" s="424"/>
      <c r="D135" s="425"/>
      <c r="E135" s="426" t="s">
        <v>124</v>
      </c>
      <c r="F135" s="427">
        <f>F136+F138+F140</f>
        <v>33000</v>
      </c>
      <c r="G135" s="427">
        <f>G136+G138+G140</f>
        <v>93377.30000000002</v>
      </c>
      <c r="H135" s="428">
        <f t="shared" si="6"/>
        <v>2.829615151515152</v>
      </c>
    </row>
    <row r="136" spans="2:8" ht="19.5" customHeight="1">
      <c r="B136" s="209"/>
      <c r="C136" s="407" t="s">
        <v>319</v>
      </c>
      <c r="D136" s="408"/>
      <c r="E136" s="409" t="s">
        <v>320</v>
      </c>
      <c r="F136" s="410">
        <f>F137</f>
        <v>0</v>
      </c>
      <c r="G136" s="410">
        <f>G137</f>
        <v>28860.22</v>
      </c>
      <c r="H136" s="411">
        <v>0</v>
      </c>
    </row>
    <row r="137" spans="2:8" ht="25.5">
      <c r="B137" s="68"/>
      <c r="C137" s="406"/>
      <c r="D137" s="412" t="s">
        <v>531</v>
      </c>
      <c r="E137" s="69" t="s">
        <v>540</v>
      </c>
      <c r="F137" s="222">
        <v>0</v>
      </c>
      <c r="G137" s="222">
        <v>28860.22</v>
      </c>
      <c r="H137" s="413">
        <v>0</v>
      </c>
    </row>
    <row r="138" spans="2:8" ht="30.75" customHeight="1">
      <c r="B138" s="67"/>
      <c r="C138" s="384" t="s">
        <v>333</v>
      </c>
      <c r="D138" s="381"/>
      <c r="E138" s="388" t="s">
        <v>335</v>
      </c>
      <c r="F138" s="382">
        <f>F139</f>
        <v>30000</v>
      </c>
      <c r="G138" s="382">
        <f>G139</f>
        <v>62346.23</v>
      </c>
      <c r="H138" s="373">
        <f t="shared" si="6"/>
        <v>2.0782076666666667</v>
      </c>
    </row>
    <row r="139" spans="2:8" ht="18" customHeight="1">
      <c r="B139" s="68"/>
      <c r="C139" s="68"/>
      <c r="D139" s="34" t="s">
        <v>29</v>
      </c>
      <c r="E139" s="15" t="s">
        <v>30</v>
      </c>
      <c r="F139" s="69">
        <v>30000</v>
      </c>
      <c r="G139" s="69">
        <v>62346.23</v>
      </c>
      <c r="H139" s="17">
        <f t="shared" si="6"/>
        <v>2.0782076666666667</v>
      </c>
    </row>
    <row r="140" spans="2:8" ht="30" customHeight="1">
      <c r="B140" s="36"/>
      <c r="C140" s="377" t="s">
        <v>125</v>
      </c>
      <c r="D140" s="375"/>
      <c r="E140" s="369" t="s">
        <v>126</v>
      </c>
      <c r="F140" s="370">
        <f>F141</f>
        <v>3000</v>
      </c>
      <c r="G140" s="370">
        <f>G141</f>
        <v>2170.85</v>
      </c>
      <c r="H140" s="366">
        <f t="shared" si="6"/>
        <v>0.7236166666666667</v>
      </c>
    </row>
    <row r="141" spans="2:8" ht="15" customHeight="1" thickBot="1">
      <c r="B141" s="28"/>
      <c r="C141" s="29"/>
      <c r="D141" s="30" t="s">
        <v>127</v>
      </c>
      <c r="E141" s="21" t="s">
        <v>128</v>
      </c>
      <c r="F141" s="22">
        <v>3000</v>
      </c>
      <c r="G141" s="22">
        <v>2170.85</v>
      </c>
      <c r="H141" s="23">
        <f t="shared" si="6"/>
        <v>0.7236166666666667</v>
      </c>
    </row>
    <row r="142" spans="2:8" ht="19.5" customHeight="1" thickBot="1">
      <c r="B142" s="423" t="s">
        <v>129</v>
      </c>
      <c r="C142" s="425"/>
      <c r="D142" s="425"/>
      <c r="E142" s="426" t="s">
        <v>130</v>
      </c>
      <c r="F142" s="429">
        <f>F143</f>
        <v>40000</v>
      </c>
      <c r="G142" s="429">
        <f>G143</f>
        <v>57764.53</v>
      </c>
      <c r="H142" s="428">
        <f t="shared" si="6"/>
        <v>1.44411325</v>
      </c>
    </row>
    <row r="143" spans="2:8" ht="18.75" customHeight="1">
      <c r="B143" s="42"/>
      <c r="C143" s="375" t="s">
        <v>131</v>
      </c>
      <c r="D143" s="374"/>
      <c r="E143" s="369" t="s">
        <v>15</v>
      </c>
      <c r="F143" s="365">
        <f>F144+F145+F146+F147</f>
        <v>40000</v>
      </c>
      <c r="G143" s="365">
        <f>G144+G145+G146+G147</f>
        <v>57764.53</v>
      </c>
      <c r="H143" s="366">
        <f t="shared" si="6"/>
        <v>1.44411325</v>
      </c>
    </row>
    <row r="144" spans="2:8" ht="18" customHeight="1">
      <c r="B144" s="31"/>
      <c r="C144" s="197"/>
      <c r="D144" s="34" t="s">
        <v>29</v>
      </c>
      <c r="E144" s="15" t="s">
        <v>30</v>
      </c>
      <c r="F144" s="218">
        <v>0</v>
      </c>
      <c r="G144" s="218">
        <v>1456</v>
      </c>
      <c r="H144" s="17">
        <v>0</v>
      </c>
    </row>
    <row r="145" spans="2:8" ht="40.5" customHeight="1">
      <c r="B145" s="31"/>
      <c r="C145" s="197"/>
      <c r="D145" s="33" t="s">
        <v>21</v>
      </c>
      <c r="E145" s="15" t="s">
        <v>22</v>
      </c>
      <c r="F145" s="41">
        <v>0</v>
      </c>
      <c r="G145" s="41">
        <v>2807</v>
      </c>
      <c r="H145" s="17">
        <v>0</v>
      </c>
    </row>
    <row r="146" spans="2:8" ht="18.75" customHeight="1">
      <c r="B146" s="65"/>
      <c r="C146" s="197"/>
      <c r="D146" s="255" t="s">
        <v>12</v>
      </c>
      <c r="E146" s="21" t="s">
        <v>13</v>
      </c>
      <c r="F146" s="218">
        <v>0</v>
      </c>
      <c r="G146" s="218">
        <v>6780.34</v>
      </c>
      <c r="H146" s="17">
        <v>0</v>
      </c>
    </row>
    <row r="147" spans="2:8" ht="28.5" customHeight="1" thickBot="1">
      <c r="B147" s="28"/>
      <c r="C147" s="28"/>
      <c r="D147" s="30" t="s">
        <v>367</v>
      </c>
      <c r="E147" s="35" t="s">
        <v>363</v>
      </c>
      <c r="F147" s="22">
        <v>40000</v>
      </c>
      <c r="G147" s="251">
        <v>46721.19</v>
      </c>
      <c r="H147" s="23">
        <f>G147/F147</f>
        <v>1.16802975</v>
      </c>
    </row>
    <row r="148" spans="2:8" ht="19.5" customHeight="1" thickBot="1">
      <c r="B148" s="423" t="s">
        <v>272</v>
      </c>
      <c r="C148" s="425"/>
      <c r="D148" s="425"/>
      <c r="E148" s="426" t="s">
        <v>365</v>
      </c>
      <c r="F148" s="429">
        <f>F149</f>
        <v>666000</v>
      </c>
      <c r="G148" s="429">
        <f>G149</f>
        <v>666000</v>
      </c>
      <c r="H148" s="428">
        <f t="shared" si="6"/>
        <v>1</v>
      </c>
    </row>
    <row r="149" spans="2:8" ht="18.75" customHeight="1">
      <c r="B149" s="42"/>
      <c r="C149" s="372" t="s">
        <v>387</v>
      </c>
      <c r="D149" s="389"/>
      <c r="E149" s="364" t="s">
        <v>388</v>
      </c>
      <c r="F149" s="365">
        <f>F150+F151</f>
        <v>666000</v>
      </c>
      <c r="G149" s="365">
        <f>G150+G151</f>
        <v>666000</v>
      </c>
      <c r="H149" s="366">
        <f>G149/F149</f>
        <v>1</v>
      </c>
    </row>
    <row r="150" spans="2:8" ht="38.25">
      <c r="B150" s="31"/>
      <c r="C150" s="31"/>
      <c r="D150" s="14">
        <v>6300</v>
      </c>
      <c r="E150" s="15" t="s">
        <v>463</v>
      </c>
      <c r="F150" s="16">
        <v>333000</v>
      </c>
      <c r="G150" s="70">
        <v>333000</v>
      </c>
      <c r="H150" s="17">
        <f>G150/F150</f>
        <v>1</v>
      </c>
    </row>
    <row r="151" spans="2:8" ht="28.5" customHeight="1">
      <c r="B151" s="31"/>
      <c r="C151" s="31"/>
      <c r="D151" s="95">
        <v>6330</v>
      </c>
      <c r="E151" s="66" t="s">
        <v>466</v>
      </c>
      <c r="F151" s="16">
        <v>333000</v>
      </c>
      <c r="G151" s="70">
        <v>333000</v>
      </c>
      <c r="H151" s="17">
        <f>G151/F151</f>
        <v>1</v>
      </c>
    </row>
    <row r="152" spans="7:8" ht="15" thickBot="1">
      <c r="G152" s="1"/>
      <c r="H152" s="44"/>
    </row>
    <row r="153" spans="2:8" ht="18" customHeight="1">
      <c r="B153" s="45"/>
      <c r="C153" s="45"/>
      <c r="D153" s="46"/>
      <c r="E153" s="439" t="s">
        <v>132</v>
      </c>
      <c r="F153" s="646">
        <f>F6+F14+F17+F22+F28+F38+F43+F46+F75+F85+F103+F123+F132+F135+F142+F148</f>
        <v>25913477.88</v>
      </c>
      <c r="G153" s="646">
        <f>G6+G14+G17+G22+G28+G38+G43+G46+G75+G85+G103+G123+G132+G135+G142+G148</f>
        <v>25550395.670000006</v>
      </c>
      <c r="H153" s="648">
        <f>G153/F153</f>
        <v>0.9859886730881376</v>
      </c>
    </row>
    <row r="154" spans="2:8" ht="18" customHeight="1" thickBot="1">
      <c r="B154" s="45"/>
      <c r="C154" s="45"/>
      <c r="D154" s="46"/>
      <c r="E154" s="440" t="s">
        <v>133</v>
      </c>
      <c r="F154" s="647"/>
      <c r="G154" s="647"/>
      <c r="H154" s="649"/>
    </row>
    <row r="155" spans="2:8" ht="29.25" customHeight="1">
      <c r="B155" s="47"/>
      <c r="C155" s="47"/>
      <c r="D155" s="48"/>
      <c r="E155" s="613" t="s">
        <v>134</v>
      </c>
      <c r="F155" s="614">
        <f>F13+F30+F40+F42+F106+F109+F120</f>
        <v>3357044</v>
      </c>
      <c r="G155" s="614">
        <f>G13+G30+G40+G42+G106+G109+G120</f>
        <v>3068981.6599999997</v>
      </c>
      <c r="H155" s="615">
        <f aca="true" t="shared" si="7" ref="H155:H167">G155/F155</f>
        <v>0.914191669814277</v>
      </c>
    </row>
    <row r="156" spans="2:8" ht="28.5" customHeight="1">
      <c r="B156" s="47"/>
      <c r="C156" s="47"/>
      <c r="D156" s="48"/>
      <c r="E156" s="616" t="s">
        <v>135</v>
      </c>
      <c r="F156" s="617">
        <f>F83+F89+F102+F110+F113+F115+F118+F121+F134</f>
        <v>528636</v>
      </c>
      <c r="G156" s="617">
        <f>G83+G89+G102+G110+G113+G115+G118+G121+G134</f>
        <v>521783.55000000005</v>
      </c>
      <c r="H156" s="618">
        <f t="shared" si="7"/>
        <v>0.9870374889337844</v>
      </c>
    </row>
    <row r="157" spans="2:8" ht="28.5" customHeight="1">
      <c r="B157" s="47"/>
      <c r="C157" s="47"/>
      <c r="D157" s="48"/>
      <c r="E157" s="619" t="s">
        <v>393</v>
      </c>
      <c r="F157" s="617">
        <f>F21+F84+F90+F151</f>
        <v>580843</v>
      </c>
      <c r="G157" s="617">
        <f>G21+G84+G90+G151</f>
        <v>580843</v>
      </c>
      <c r="H157" s="618">
        <f t="shared" si="7"/>
        <v>1</v>
      </c>
    </row>
    <row r="158" spans="2:8" ht="38.25">
      <c r="B158" s="47"/>
      <c r="C158" s="47"/>
      <c r="D158" s="48"/>
      <c r="E158" s="619" t="s">
        <v>362</v>
      </c>
      <c r="F158" s="617">
        <f>F9</f>
        <v>351177</v>
      </c>
      <c r="G158" s="617">
        <f>G9</f>
        <v>0</v>
      </c>
      <c r="H158" s="618">
        <f t="shared" si="7"/>
        <v>0</v>
      </c>
    </row>
    <row r="159" spans="2:8" ht="38.25">
      <c r="B159" s="47"/>
      <c r="C159" s="47"/>
      <c r="D159" s="48"/>
      <c r="E159" s="619" t="s">
        <v>463</v>
      </c>
      <c r="F159" s="617">
        <f>F20+F150</f>
        <v>458000</v>
      </c>
      <c r="G159" s="617">
        <f>G20+G150</f>
        <v>458000</v>
      </c>
      <c r="H159" s="618">
        <f t="shared" si="7"/>
        <v>1</v>
      </c>
    </row>
    <row r="160" spans="2:8" ht="25.5">
      <c r="B160" s="47"/>
      <c r="C160" s="47"/>
      <c r="D160" s="48"/>
      <c r="E160" s="620" t="s">
        <v>363</v>
      </c>
      <c r="F160" s="617">
        <f>F10+F147</f>
        <v>2113750</v>
      </c>
      <c r="G160" s="617">
        <f>G10+G147</f>
        <v>2120471.19</v>
      </c>
      <c r="H160" s="618">
        <f t="shared" si="7"/>
        <v>1.003179746895328</v>
      </c>
    </row>
    <row r="161" spans="2:8" ht="51">
      <c r="B161" s="47"/>
      <c r="C161" s="47"/>
      <c r="D161" s="48"/>
      <c r="E161" s="621" t="s">
        <v>394</v>
      </c>
      <c r="F161" s="617">
        <f>F128+F129+F130+F131</f>
        <v>1107349.88</v>
      </c>
      <c r="G161" s="617">
        <f>G128+G129+G130+G131</f>
        <v>1087690.33</v>
      </c>
      <c r="H161" s="618">
        <f t="shared" si="7"/>
        <v>0.982246306831225</v>
      </c>
    </row>
    <row r="162" spans="2:8" ht="30" customHeight="1">
      <c r="B162" s="47"/>
      <c r="C162" s="47"/>
      <c r="D162" s="48"/>
      <c r="E162" s="622" t="s">
        <v>329</v>
      </c>
      <c r="F162" s="617">
        <f>F122</f>
        <v>0</v>
      </c>
      <c r="G162" s="617">
        <f>G122</f>
        <v>6838.5</v>
      </c>
      <c r="H162" s="618">
        <v>0</v>
      </c>
    </row>
    <row r="163" spans="2:8" ht="25.5" customHeight="1">
      <c r="B163" s="47"/>
      <c r="C163" s="47"/>
      <c r="D163" s="50"/>
      <c r="E163" s="623" t="s">
        <v>136</v>
      </c>
      <c r="F163" s="617">
        <f>F77+F79+F81</f>
        <v>7726938</v>
      </c>
      <c r="G163" s="617">
        <f>G77+G79+G81</f>
        <v>7726938</v>
      </c>
      <c r="H163" s="618">
        <f t="shared" si="7"/>
        <v>1</v>
      </c>
    </row>
    <row r="164" spans="2:8" ht="25.5" customHeight="1">
      <c r="B164" s="47"/>
      <c r="C164" s="47"/>
      <c r="D164" s="50"/>
      <c r="E164" s="623" t="s">
        <v>137</v>
      </c>
      <c r="F164" s="617">
        <f>F8+F11+F16+F19+F22+F31+F33+F34+F35+F36+F37+F45+F47+F50+F57+F65+F73+F74+F87+F88+F92+F93+F95+F97+F99+F100+F105+F107+F112+F117+F125+F127+F137+F139+F141+F144+F145+F146</f>
        <v>9689740</v>
      </c>
      <c r="G164" s="617">
        <f>G8+G11+G16+G19+G22+G31+G33+G34+G35+G36+G37+G45+G47+G50+G57+G65+G73+G74+G87+G88+G92+G93+G95+G97+G99+G100+G105+G107+G112+G117+G125+G127+G137+G139+G141+G144+G145+G146</f>
        <v>9978849.440000001</v>
      </c>
      <c r="H164" s="618">
        <f t="shared" si="7"/>
        <v>1.0298366560919077</v>
      </c>
    </row>
    <row r="165" spans="2:8" ht="15" customHeight="1">
      <c r="B165" s="47"/>
      <c r="C165" s="47"/>
      <c r="D165" s="50"/>
      <c r="E165" s="242"/>
      <c r="F165" s="243"/>
      <c r="G165" s="243"/>
      <c r="H165" s="244"/>
    </row>
    <row r="166" spans="5:8" ht="25.5" customHeight="1">
      <c r="E166" s="641" t="s">
        <v>385</v>
      </c>
      <c r="F166" s="642">
        <f>F153-F167</f>
        <v>22055207.88</v>
      </c>
      <c r="G166" s="642">
        <f>G153-G167</f>
        <v>21953558.180000007</v>
      </c>
      <c r="H166" s="643">
        <f t="shared" si="7"/>
        <v>0.9953911248285187</v>
      </c>
    </row>
    <row r="167" spans="5:8" ht="25.5" customHeight="1">
      <c r="E167" s="641" t="s">
        <v>380</v>
      </c>
      <c r="F167" s="642">
        <f>F9+F10+F20+F21+F26+F27+F84+F90+F130+F131+F147+F150+F151</f>
        <v>3858270</v>
      </c>
      <c r="G167" s="642">
        <f>G9+G10+G20+G21+G26+G27+G84+G90+G130+G131+G147+G150+G151</f>
        <v>3596837.4899999998</v>
      </c>
      <c r="H167" s="643">
        <f t="shared" si="7"/>
        <v>0.9322410017961418</v>
      </c>
    </row>
    <row r="405" spans="5:7" ht="15.75">
      <c r="E405" s="52"/>
      <c r="F405" s="53"/>
      <c r="G405" s="53"/>
    </row>
    <row r="406" spans="6:7" ht="14.25">
      <c r="F406" s="2"/>
      <c r="G406" s="54"/>
    </row>
    <row r="407" spans="6:7" ht="14.25">
      <c r="F407" s="2"/>
      <c r="G407" s="54"/>
    </row>
    <row r="409" ht="15.75">
      <c r="E409" s="214"/>
    </row>
    <row r="412" ht="15">
      <c r="E412" s="216"/>
    </row>
  </sheetData>
  <sheetProtection/>
  <mergeCells count="3">
    <mergeCell ref="F153:F154"/>
    <mergeCell ref="G153:G154"/>
    <mergeCell ref="H153:H154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6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2" spans="2:8" ht="15.75">
      <c r="B2" s="2"/>
      <c r="H2" s="3" t="s">
        <v>460</v>
      </c>
    </row>
    <row r="3" ht="14.25">
      <c r="B3" s="2"/>
    </row>
    <row r="4" spans="5:7" ht="15.75" customHeight="1">
      <c r="E4" s="689" t="s">
        <v>562</v>
      </c>
      <c r="F4" s="689"/>
      <c r="G4" s="689"/>
    </row>
    <row r="5" spans="5:7" ht="15.75" customHeight="1">
      <c r="E5" s="99"/>
      <c r="F5" s="99"/>
      <c r="G5" s="99"/>
    </row>
    <row r="6" spans="5:7" ht="15.75" customHeight="1">
      <c r="E6" s="99"/>
      <c r="F6" s="99"/>
      <c r="G6" s="99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297</v>
      </c>
      <c r="H7" s="6" t="s">
        <v>298</v>
      </c>
    </row>
    <row r="8" spans="2:8" s="134" customFormat="1" ht="21" customHeight="1" thickBot="1">
      <c r="B8" s="417" t="s">
        <v>8</v>
      </c>
      <c r="C8" s="419"/>
      <c r="D8" s="418"/>
      <c r="E8" s="420" t="s">
        <v>9</v>
      </c>
      <c r="F8" s="421">
        <f>F9</f>
        <v>606254</v>
      </c>
      <c r="G8" s="466">
        <f>G9</f>
        <v>606252.34</v>
      </c>
      <c r="H8" s="422">
        <f aca="true" t="shared" si="0" ref="H8:H15">G8/F8</f>
        <v>0.999997261873736</v>
      </c>
    </row>
    <row r="9" spans="2:8" ht="15.75" customHeight="1">
      <c r="B9" s="10"/>
      <c r="C9" s="477" t="s">
        <v>14</v>
      </c>
      <c r="D9" s="363"/>
      <c r="E9" s="364" t="s">
        <v>15</v>
      </c>
      <c r="F9" s="365">
        <f>F10</f>
        <v>606254</v>
      </c>
      <c r="G9" s="478">
        <f>G10</f>
        <v>606252.34</v>
      </c>
      <c r="H9" s="479">
        <f t="shared" si="0"/>
        <v>0.999997261873736</v>
      </c>
    </row>
    <row r="10" spans="2:8" ht="51.75" thickBot="1">
      <c r="B10" s="18"/>
      <c r="C10" s="18"/>
      <c r="D10" s="136" t="s">
        <v>37</v>
      </c>
      <c r="E10" s="21" t="s">
        <v>299</v>
      </c>
      <c r="F10" s="22">
        <v>606254</v>
      </c>
      <c r="G10" s="137">
        <v>606252.34</v>
      </c>
      <c r="H10" s="211">
        <f t="shared" si="0"/>
        <v>0.999997261873736</v>
      </c>
    </row>
    <row r="11" spans="2:8" ht="21" customHeight="1" thickBot="1">
      <c r="B11" s="435" t="s">
        <v>33</v>
      </c>
      <c r="C11" s="467"/>
      <c r="D11" s="467"/>
      <c r="E11" s="468" t="s">
        <v>34</v>
      </c>
      <c r="F11" s="469">
        <f>F12</f>
        <v>66200</v>
      </c>
      <c r="G11" s="469">
        <f>G12</f>
        <v>66200</v>
      </c>
      <c r="H11" s="422">
        <f t="shared" si="0"/>
        <v>1</v>
      </c>
    </row>
    <row r="12" spans="2:8" ht="16.5" customHeight="1">
      <c r="B12" s="138"/>
      <c r="C12" s="480" t="s">
        <v>35</v>
      </c>
      <c r="D12" s="480"/>
      <c r="E12" s="364" t="s">
        <v>36</v>
      </c>
      <c r="F12" s="481">
        <f>F13</f>
        <v>66200</v>
      </c>
      <c r="G12" s="481">
        <f>G13</f>
        <v>66200</v>
      </c>
      <c r="H12" s="479">
        <f t="shared" si="0"/>
        <v>1</v>
      </c>
    </row>
    <row r="13" spans="2:8" ht="51.75" thickBot="1">
      <c r="B13" s="139"/>
      <c r="C13" s="139"/>
      <c r="D13" s="108" t="s">
        <v>37</v>
      </c>
      <c r="E13" s="15" t="s">
        <v>299</v>
      </c>
      <c r="F13" s="62">
        <v>66200</v>
      </c>
      <c r="G13" s="62">
        <v>66200</v>
      </c>
      <c r="H13" s="149">
        <f t="shared" si="0"/>
        <v>1</v>
      </c>
    </row>
    <row r="14" spans="2:8" ht="21" customHeight="1" thickBot="1">
      <c r="B14" s="435" t="s">
        <v>47</v>
      </c>
      <c r="C14" s="467"/>
      <c r="D14" s="467"/>
      <c r="E14" s="468" t="s">
        <v>300</v>
      </c>
      <c r="F14" s="469">
        <f>F15+F17</f>
        <v>5223</v>
      </c>
      <c r="G14" s="469">
        <f>G15+G17</f>
        <v>5223</v>
      </c>
      <c r="H14" s="422">
        <f aca="true" t="shared" si="1" ref="H14:H25">G14/F14</f>
        <v>1</v>
      </c>
    </row>
    <row r="15" spans="2:8" ht="30">
      <c r="B15" s="138"/>
      <c r="C15" s="480" t="s">
        <v>49</v>
      </c>
      <c r="D15" s="480"/>
      <c r="E15" s="364" t="s">
        <v>301</v>
      </c>
      <c r="F15" s="481">
        <f>F16</f>
        <v>1491</v>
      </c>
      <c r="G15" s="481">
        <f>G16</f>
        <v>1491</v>
      </c>
      <c r="H15" s="482">
        <f t="shared" si="0"/>
        <v>1</v>
      </c>
    </row>
    <row r="16" spans="2:8" ht="51">
      <c r="B16" s="139"/>
      <c r="C16" s="139"/>
      <c r="D16" s="108" t="s">
        <v>37</v>
      </c>
      <c r="E16" s="15" t="s">
        <v>299</v>
      </c>
      <c r="F16" s="62">
        <v>1491</v>
      </c>
      <c r="G16" s="62">
        <v>1491</v>
      </c>
      <c r="H16" s="149">
        <f t="shared" si="1"/>
        <v>1</v>
      </c>
    </row>
    <row r="17" spans="2:8" ht="62.25" customHeight="1">
      <c r="B17" s="139"/>
      <c r="C17" s="363">
        <v>75109</v>
      </c>
      <c r="D17" s="379"/>
      <c r="E17" s="369" t="s">
        <v>464</v>
      </c>
      <c r="F17" s="483">
        <f>F18</f>
        <v>3732</v>
      </c>
      <c r="G17" s="483">
        <f>G18</f>
        <v>3732</v>
      </c>
      <c r="H17" s="479">
        <f t="shared" si="1"/>
        <v>1</v>
      </c>
    </row>
    <row r="18" spans="2:8" ht="51.75" thickBot="1">
      <c r="B18" s="139"/>
      <c r="C18" s="139"/>
      <c r="D18" s="108" t="s">
        <v>37</v>
      </c>
      <c r="E18" s="15" t="s">
        <v>299</v>
      </c>
      <c r="F18" s="62">
        <v>3732</v>
      </c>
      <c r="G18" s="62">
        <v>3732</v>
      </c>
      <c r="H18" s="149">
        <f t="shared" si="1"/>
        <v>1</v>
      </c>
    </row>
    <row r="19" spans="2:8" ht="21" customHeight="1" thickBot="1">
      <c r="B19" s="435" t="s">
        <v>229</v>
      </c>
      <c r="C19" s="467"/>
      <c r="D19" s="467"/>
      <c r="E19" s="468" t="s">
        <v>109</v>
      </c>
      <c r="F19" s="469">
        <f>F20+F22+F24</f>
        <v>2679367</v>
      </c>
      <c r="G19" s="469">
        <f>G20+G22+G24</f>
        <v>2391306.32</v>
      </c>
      <c r="H19" s="422">
        <f t="shared" si="1"/>
        <v>0.892489278251169</v>
      </c>
    </row>
    <row r="20" spans="2:8" ht="45">
      <c r="B20" s="138"/>
      <c r="C20" s="480" t="s">
        <v>110</v>
      </c>
      <c r="D20" s="480"/>
      <c r="E20" s="364" t="s">
        <v>302</v>
      </c>
      <c r="F20" s="481">
        <f>F21</f>
        <v>2637000</v>
      </c>
      <c r="G20" s="481">
        <f>G21</f>
        <v>2349897.52</v>
      </c>
      <c r="H20" s="479">
        <f t="shared" si="1"/>
        <v>0.8911253394008343</v>
      </c>
    </row>
    <row r="21" spans="2:8" ht="51">
      <c r="B21" s="139"/>
      <c r="C21" s="139"/>
      <c r="D21" s="108" t="s">
        <v>37</v>
      </c>
      <c r="E21" s="15" t="s">
        <v>299</v>
      </c>
      <c r="F21" s="62">
        <v>2637000</v>
      </c>
      <c r="G21" s="62">
        <v>2349897.52</v>
      </c>
      <c r="H21" s="149">
        <f t="shared" si="1"/>
        <v>0.8911253394008343</v>
      </c>
    </row>
    <row r="22" spans="2:8" ht="60">
      <c r="B22" s="141"/>
      <c r="C22" s="484" t="s">
        <v>112</v>
      </c>
      <c r="D22" s="484"/>
      <c r="E22" s="369" t="s">
        <v>113</v>
      </c>
      <c r="F22" s="483">
        <f>F23</f>
        <v>7167</v>
      </c>
      <c r="G22" s="483">
        <f>G23</f>
        <v>6208.8</v>
      </c>
      <c r="H22" s="482">
        <f t="shared" si="1"/>
        <v>0.8663038928421934</v>
      </c>
    </row>
    <row r="23" spans="2:8" ht="52.5" customHeight="1">
      <c r="B23" s="139"/>
      <c r="C23" s="139"/>
      <c r="D23" s="108" t="s">
        <v>37</v>
      </c>
      <c r="E23" s="15" t="s">
        <v>299</v>
      </c>
      <c r="F23" s="62">
        <v>7167</v>
      </c>
      <c r="G23" s="62">
        <v>6208.8</v>
      </c>
      <c r="H23" s="149">
        <f t="shared" si="1"/>
        <v>0.8663038928421934</v>
      </c>
    </row>
    <row r="24" spans="2:8" ht="18.75" customHeight="1">
      <c r="B24" s="139"/>
      <c r="C24" s="375" t="s">
        <v>118</v>
      </c>
      <c r="D24" s="375"/>
      <c r="E24" s="369" t="s">
        <v>15</v>
      </c>
      <c r="F24" s="483">
        <f>F25</f>
        <v>35200</v>
      </c>
      <c r="G24" s="483">
        <f>G25</f>
        <v>35200</v>
      </c>
      <c r="H24" s="482">
        <f t="shared" si="1"/>
        <v>1</v>
      </c>
    </row>
    <row r="25" spans="2:8" ht="53.25" customHeight="1">
      <c r="B25" s="139"/>
      <c r="C25" s="139"/>
      <c r="D25" s="108" t="s">
        <v>37</v>
      </c>
      <c r="E25" s="15" t="s">
        <v>299</v>
      </c>
      <c r="F25" s="62">
        <v>35200</v>
      </c>
      <c r="G25" s="62">
        <v>35200</v>
      </c>
      <c r="H25" s="149">
        <f t="shared" si="1"/>
        <v>1</v>
      </c>
    </row>
    <row r="26" spans="2:9" ht="15" thickBot="1">
      <c r="B26" s="142"/>
      <c r="C26" s="142"/>
      <c r="D26" s="142"/>
      <c r="E26" s="75"/>
      <c r="F26" s="143"/>
      <c r="G26" s="143"/>
      <c r="H26" s="144"/>
      <c r="I26" s="4"/>
    </row>
    <row r="27" spans="2:8" ht="19.5" customHeight="1" thickBot="1">
      <c r="B27" s="145"/>
      <c r="C27" s="145"/>
      <c r="D27" s="145"/>
      <c r="E27" s="470" t="s">
        <v>303</v>
      </c>
      <c r="F27" s="471">
        <f>F8+F11+F14+F19</f>
        <v>3357044</v>
      </c>
      <c r="G27" s="471">
        <f>G8+G11+G14+G19</f>
        <v>3068981.6599999997</v>
      </c>
      <c r="H27" s="472">
        <f>G27/F27</f>
        <v>0.914191669814277</v>
      </c>
    </row>
    <row r="39" ht="15.75">
      <c r="H39" s="3" t="s">
        <v>526</v>
      </c>
    </row>
    <row r="41" spans="2:8" ht="14.25">
      <c r="B41" s="142"/>
      <c r="C41" s="142"/>
      <c r="D41" s="142"/>
      <c r="E41" s="75"/>
      <c r="F41" s="143"/>
      <c r="H41" s="280"/>
    </row>
    <row r="42" spans="2:6" ht="11.25" customHeight="1">
      <c r="B42" s="142"/>
      <c r="C42" s="142"/>
      <c r="D42" s="142"/>
      <c r="E42" s="75"/>
      <c r="F42" s="143"/>
    </row>
    <row r="43" spans="2:7" ht="15.75" customHeight="1">
      <c r="B43" s="142"/>
      <c r="C43" s="142"/>
      <c r="D43" s="142"/>
      <c r="E43" s="689" t="s">
        <v>561</v>
      </c>
      <c r="F43" s="689"/>
      <c r="G43" s="689"/>
    </row>
    <row r="44" ht="8.25" customHeight="1"/>
    <row r="45" spans="2:8" ht="29.25" customHeight="1" thickBot="1">
      <c r="B45" s="146" t="s">
        <v>1</v>
      </c>
      <c r="C45" s="146" t="s">
        <v>2</v>
      </c>
      <c r="D45" s="129" t="s">
        <v>3</v>
      </c>
      <c r="E45" s="6" t="s">
        <v>4</v>
      </c>
      <c r="F45" s="147" t="s">
        <v>5</v>
      </c>
      <c r="G45" s="6" t="s">
        <v>6</v>
      </c>
      <c r="H45" s="6" t="s">
        <v>7</v>
      </c>
    </row>
    <row r="46" spans="2:8" ht="18" customHeight="1" thickBot="1">
      <c r="B46" s="417" t="s">
        <v>8</v>
      </c>
      <c r="C46" s="419"/>
      <c r="D46" s="419"/>
      <c r="E46" s="420" t="s">
        <v>9</v>
      </c>
      <c r="F46" s="473">
        <f>F47</f>
        <v>606254</v>
      </c>
      <c r="G46" s="473">
        <f>G47</f>
        <v>606252.3400000001</v>
      </c>
      <c r="H46" s="422">
        <f aca="true" t="shared" si="2" ref="H46:H85">G46/F46</f>
        <v>0.9999972618737363</v>
      </c>
    </row>
    <row r="47" spans="2:8" ht="15.75" customHeight="1">
      <c r="B47" s="10"/>
      <c r="C47" s="477" t="s">
        <v>14</v>
      </c>
      <c r="D47" s="363"/>
      <c r="E47" s="364" t="s">
        <v>15</v>
      </c>
      <c r="F47" s="485">
        <f>SUM(F48:F53)</f>
        <v>606254</v>
      </c>
      <c r="G47" s="485">
        <f>SUM(G48:G53)</f>
        <v>606252.3400000001</v>
      </c>
      <c r="H47" s="482">
        <f t="shared" si="2"/>
        <v>0.9999972618737363</v>
      </c>
    </row>
    <row r="48" spans="2:8" ht="15.75" customHeight="1">
      <c r="B48" s="10"/>
      <c r="C48" s="135"/>
      <c r="D48" s="92">
        <v>4010</v>
      </c>
      <c r="E48" s="15" t="s">
        <v>304</v>
      </c>
      <c r="F48" s="196">
        <v>6958</v>
      </c>
      <c r="G48" s="196">
        <v>6957.3</v>
      </c>
      <c r="H48" s="149">
        <f t="shared" si="2"/>
        <v>0.9998993963782696</v>
      </c>
    </row>
    <row r="49" spans="2:8" ht="15.75" customHeight="1">
      <c r="B49" s="10"/>
      <c r="C49" s="135"/>
      <c r="D49" s="92">
        <v>4110</v>
      </c>
      <c r="E49" s="15" t="s">
        <v>305</v>
      </c>
      <c r="F49" s="196">
        <v>1204</v>
      </c>
      <c r="G49" s="196">
        <v>1204</v>
      </c>
      <c r="H49" s="149">
        <f t="shared" si="2"/>
        <v>1</v>
      </c>
    </row>
    <row r="50" spans="2:8" ht="15.75" customHeight="1">
      <c r="B50" s="10"/>
      <c r="C50" s="135"/>
      <c r="D50" s="92">
        <v>4120</v>
      </c>
      <c r="E50" s="15" t="s">
        <v>306</v>
      </c>
      <c r="F50" s="196">
        <v>175</v>
      </c>
      <c r="G50" s="196">
        <v>175</v>
      </c>
      <c r="H50" s="149">
        <f t="shared" si="2"/>
        <v>1</v>
      </c>
    </row>
    <row r="51" spans="2:8" ht="15.75" customHeight="1">
      <c r="B51" s="10"/>
      <c r="C51" s="135"/>
      <c r="D51" s="58" t="s">
        <v>160</v>
      </c>
      <c r="E51" s="15" t="s">
        <v>161</v>
      </c>
      <c r="F51" s="196">
        <v>500</v>
      </c>
      <c r="G51" s="196">
        <v>500</v>
      </c>
      <c r="H51" s="149">
        <f t="shared" si="2"/>
        <v>1</v>
      </c>
    </row>
    <row r="52" spans="2:8" ht="15.75" customHeight="1">
      <c r="B52" s="148"/>
      <c r="C52" s="148"/>
      <c r="D52" s="108" t="s">
        <v>141</v>
      </c>
      <c r="E52" s="15" t="s">
        <v>142</v>
      </c>
      <c r="F52" s="62">
        <v>3051</v>
      </c>
      <c r="G52" s="202">
        <v>3051</v>
      </c>
      <c r="H52" s="149">
        <f t="shared" si="2"/>
        <v>1</v>
      </c>
    </row>
    <row r="53" spans="2:8" ht="15.75" customHeight="1" thickBot="1">
      <c r="B53" s="150"/>
      <c r="C53" s="150"/>
      <c r="D53" s="30" t="s">
        <v>150</v>
      </c>
      <c r="E53" s="21" t="s">
        <v>151</v>
      </c>
      <c r="F53" s="140">
        <v>594366</v>
      </c>
      <c r="G53" s="137">
        <v>594365.04</v>
      </c>
      <c r="H53" s="149">
        <f t="shared" si="2"/>
        <v>0.9999983848335875</v>
      </c>
    </row>
    <row r="54" spans="2:8" ht="16.5" thickBot="1">
      <c r="B54" s="435" t="s">
        <v>33</v>
      </c>
      <c r="C54" s="467"/>
      <c r="D54" s="467"/>
      <c r="E54" s="468" t="s">
        <v>34</v>
      </c>
      <c r="F54" s="469">
        <f>F55</f>
        <v>66200</v>
      </c>
      <c r="G54" s="469">
        <f>G55</f>
        <v>66200</v>
      </c>
      <c r="H54" s="422">
        <f t="shared" si="2"/>
        <v>1</v>
      </c>
    </row>
    <row r="55" spans="2:8" ht="15.75" customHeight="1">
      <c r="B55" s="141"/>
      <c r="C55" s="484" t="s">
        <v>35</v>
      </c>
      <c r="D55" s="484"/>
      <c r="E55" s="369" t="s">
        <v>36</v>
      </c>
      <c r="F55" s="483">
        <f>SUM(F56:F58)</f>
        <v>66200</v>
      </c>
      <c r="G55" s="483">
        <f>SUM(G56:G58)</f>
        <v>66200</v>
      </c>
      <c r="H55" s="482">
        <f t="shared" si="2"/>
        <v>1</v>
      </c>
    </row>
    <row r="56" spans="2:8" ht="15.75" customHeight="1">
      <c r="B56" s="151"/>
      <c r="C56" s="151"/>
      <c r="D56" s="92">
        <v>4010</v>
      </c>
      <c r="E56" s="15" t="s">
        <v>304</v>
      </c>
      <c r="F56" s="62">
        <v>55200</v>
      </c>
      <c r="G56" s="62">
        <v>55200</v>
      </c>
      <c r="H56" s="149">
        <f t="shared" si="2"/>
        <v>1</v>
      </c>
    </row>
    <row r="57" spans="2:8" ht="15.75" customHeight="1">
      <c r="B57" s="151"/>
      <c r="C57" s="151"/>
      <c r="D57" s="92">
        <v>4110</v>
      </c>
      <c r="E57" s="15" t="s">
        <v>305</v>
      </c>
      <c r="F57" s="62">
        <v>9600</v>
      </c>
      <c r="G57" s="62">
        <v>9600</v>
      </c>
      <c r="H57" s="149">
        <f t="shared" si="2"/>
        <v>1</v>
      </c>
    </row>
    <row r="58" spans="2:8" ht="15.75" customHeight="1" thickBot="1">
      <c r="B58" s="151"/>
      <c r="C58" s="151"/>
      <c r="D58" s="92">
        <v>4120</v>
      </c>
      <c r="E58" s="15" t="s">
        <v>306</v>
      </c>
      <c r="F58" s="62">
        <v>1400</v>
      </c>
      <c r="G58" s="62">
        <v>1400</v>
      </c>
      <c r="H58" s="149">
        <f t="shared" si="2"/>
        <v>1</v>
      </c>
    </row>
    <row r="59" spans="2:8" ht="16.5" thickBot="1">
      <c r="B59" s="435" t="s">
        <v>47</v>
      </c>
      <c r="C59" s="467"/>
      <c r="D59" s="467"/>
      <c r="E59" s="468" t="s">
        <v>300</v>
      </c>
      <c r="F59" s="469">
        <f>F60+F62</f>
        <v>5223</v>
      </c>
      <c r="G59" s="469">
        <f>G60+G62</f>
        <v>5223</v>
      </c>
      <c r="H59" s="422">
        <f t="shared" si="2"/>
        <v>1</v>
      </c>
    </row>
    <row r="60" spans="2:8" ht="30">
      <c r="B60" s="141"/>
      <c r="C60" s="484" t="s">
        <v>49</v>
      </c>
      <c r="D60" s="484"/>
      <c r="E60" s="369" t="s">
        <v>301</v>
      </c>
      <c r="F60" s="483">
        <f>SUM(F61:F61)</f>
        <v>1491</v>
      </c>
      <c r="G60" s="483">
        <f>SUM(G61:G61)</f>
        <v>1491</v>
      </c>
      <c r="H60" s="482">
        <f t="shared" si="2"/>
        <v>1</v>
      </c>
    </row>
    <row r="61" spans="2:8" ht="15.75" customHeight="1">
      <c r="B61" s="151"/>
      <c r="C61" s="151"/>
      <c r="D61" s="108" t="s">
        <v>141</v>
      </c>
      <c r="E61" s="15" t="s">
        <v>142</v>
      </c>
      <c r="F61" s="62">
        <v>1491</v>
      </c>
      <c r="G61" s="62">
        <v>1491</v>
      </c>
      <c r="H61" s="149">
        <f t="shared" si="2"/>
        <v>1</v>
      </c>
    </row>
    <row r="62" spans="2:8" ht="62.25" customHeight="1">
      <c r="B62" s="151"/>
      <c r="C62" s="363">
        <v>75109</v>
      </c>
      <c r="D62" s="379"/>
      <c r="E62" s="369" t="s">
        <v>464</v>
      </c>
      <c r="F62" s="483">
        <f>F63+F64+F65+F66</f>
        <v>3732</v>
      </c>
      <c r="G62" s="483">
        <f>G63+G64+G65+G66</f>
        <v>3732</v>
      </c>
      <c r="H62" s="482">
        <f t="shared" si="2"/>
        <v>1</v>
      </c>
    </row>
    <row r="63" spans="2:8" ht="15.75" customHeight="1">
      <c r="B63" s="151"/>
      <c r="C63" s="151"/>
      <c r="D63" s="58" t="s">
        <v>162</v>
      </c>
      <c r="E63" s="15" t="s">
        <v>163</v>
      </c>
      <c r="F63" s="62">
        <v>2190</v>
      </c>
      <c r="G63" s="62">
        <v>2190</v>
      </c>
      <c r="H63" s="149">
        <f t="shared" si="2"/>
        <v>1</v>
      </c>
    </row>
    <row r="64" spans="2:8" ht="15.75" customHeight="1">
      <c r="B64" s="151"/>
      <c r="C64" s="151"/>
      <c r="D64" s="33">
        <v>4170</v>
      </c>
      <c r="E64" s="15" t="s">
        <v>184</v>
      </c>
      <c r="F64" s="62">
        <v>429</v>
      </c>
      <c r="G64" s="62">
        <v>429</v>
      </c>
      <c r="H64" s="149">
        <f t="shared" si="2"/>
        <v>1</v>
      </c>
    </row>
    <row r="65" spans="2:8" ht="15.75" customHeight="1">
      <c r="B65" s="151"/>
      <c r="C65" s="151"/>
      <c r="D65" s="58" t="s">
        <v>160</v>
      </c>
      <c r="E65" s="15" t="s">
        <v>161</v>
      </c>
      <c r="F65" s="62">
        <v>849.5</v>
      </c>
      <c r="G65" s="62">
        <v>849.5</v>
      </c>
      <c r="H65" s="149">
        <f t="shared" si="2"/>
        <v>1</v>
      </c>
    </row>
    <row r="66" spans="2:8" ht="15.75" customHeight="1" thickBot="1">
      <c r="B66" s="151"/>
      <c r="C66" s="151"/>
      <c r="D66" s="58" t="s">
        <v>141</v>
      </c>
      <c r="E66" s="15" t="s">
        <v>142</v>
      </c>
      <c r="F66" s="62">
        <v>263.5</v>
      </c>
      <c r="G66" s="62">
        <v>263.5</v>
      </c>
      <c r="H66" s="149">
        <f t="shared" si="2"/>
        <v>1</v>
      </c>
    </row>
    <row r="67" spans="2:8" ht="16.5" thickBot="1">
      <c r="B67" s="435" t="s">
        <v>229</v>
      </c>
      <c r="C67" s="467"/>
      <c r="D67" s="467"/>
      <c r="E67" s="468" t="s">
        <v>109</v>
      </c>
      <c r="F67" s="469">
        <f>F68+F82+F84</f>
        <v>2679367</v>
      </c>
      <c r="G67" s="469">
        <f>G68+G82+G84</f>
        <v>2391306.32</v>
      </c>
      <c r="H67" s="422">
        <f t="shared" si="2"/>
        <v>0.892489278251169</v>
      </c>
    </row>
    <row r="68" spans="2:8" ht="45">
      <c r="B68" s="141"/>
      <c r="C68" s="484" t="s">
        <v>110</v>
      </c>
      <c r="D68" s="484"/>
      <c r="E68" s="369" t="s">
        <v>111</v>
      </c>
      <c r="F68" s="483">
        <f>SUM(F69:F81)</f>
        <v>2637000</v>
      </c>
      <c r="G68" s="483">
        <f>SUM(G69:G81)</f>
        <v>2349897.52</v>
      </c>
      <c r="H68" s="482">
        <f t="shared" si="2"/>
        <v>0.8911253394008343</v>
      </c>
    </row>
    <row r="69" spans="2:8" ht="15.75" customHeight="1">
      <c r="B69" s="141"/>
      <c r="C69" s="152"/>
      <c r="D69" s="58" t="s">
        <v>212</v>
      </c>
      <c r="E69" s="15" t="s">
        <v>181</v>
      </c>
      <c r="F69" s="16">
        <v>750</v>
      </c>
      <c r="G69" s="16">
        <v>750</v>
      </c>
      <c r="H69" s="149">
        <f t="shared" si="2"/>
        <v>1</v>
      </c>
    </row>
    <row r="70" spans="2:8" ht="15.75" customHeight="1">
      <c r="B70" s="151"/>
      <c r="C70" s="151"/>
      <c r="D70" s="92">
        <v>3110</v>
      </c>
      <c r="E70" s="15" t="s">
        <v>245</v>
      </c>
      <c r="F70" s="16">
        <v>2509278</v>
      </c>
      <c r="G70" s="16">
        <v>2232850.9</v>
      </c>
      <c r="H70" s="149">
        <f t="shared" si="2"/>
        <v>0.8898379932394895</v>
      </c>
    </row>
    <row r="71" spans="2:8" ht="15.75" customHeight="1">
      <c r="B71" s="151"/>
      <c r="C71" s="151"/>
      <c r="D71" s="92">
        <v>4010</v>
      </c>
      <c r="E71" s="15" t="s">
        <v>304</v>
      </c>
      <c r="F71" s="70">
        <v>49800</v>
      </c>
      <c r="G71" s="70">
        <v>44957.62</v>
      </c>
      <c r="H71" s="149">
        <f t="shared" si="2"/>
        <v>0.9027634538152611</v>
      </c>
    </row>
    <row r="72" spans="2:8" ht="15.75" customHeight="1">
      <c r="B72" s="151"/>
      <c r="C72" s="151"/>
      <c r="D72" s="92">
        <v>4040</v>
      </c>
      <c r="E72" s="15" t="s">
        <v>183</v>
      </c>
      <c r="F72" s="16">
        <v>3302</v>
      </c>
      <c r="G72" s="16">
        <v>3301.13</v>
      </c>
      <c r="H72" s="149">
        <f t="shared" si="2"/>
        <v>0.9997365233192005</v>
      </c>
    </row>
    <row r="73" spans="2:8" ht="15.75" customHeight="1">
      <c r="B73" s="151"/>
      <c r="C73" s="151"/>
      <c r="D73" s="92">
        <v>4110</v>
      </c>
      <c r="E73" s="15" t="s">
        <v>305</v>
      </c>
      <c r="F73" s="16">
        <v>53300</v>
      </c>
      <c r="G73" s="16">
        <v>53285.87</v>
      </c>
      <c r="H73" s="149">
        <f t="shared" si="2"/>
        <v>0.9997348968105066</v>
      </c>
    </row>
    <row r="74" spans="2:8" ht="15.75" customHeight="1">
      <c r="B74" s="151"/>
      <c r="C74" s="151"/>
      <c r="D74" s="92">
        <v>4120</v>
      </c>
      <c r="E74" s="15" t="s">
        <v>306</v>
      </c>
      <c r="F74" s="16">
        <v>1500</v>
      </c>
      <c r="G74" s="16">
        <v>1182.37</v>
      </c>
      <c r="H74" s="149">
        <f t="shared" si="2"/>
        <v>0.7882466666666665</v>
      </c>
    </row>
    <row r="75" spans="2:8" ht="15.75" customHeight="1">
      <c r="B75" s="151"/>
      <c r="C75" s="151"/>
      <c r="D75" s="92">
        <v>4210</v>
      </c>
      <c r="E75" s="15" t="s">
        <v>161</v>
      </c>
      <c r="F75" s="16">
        <v>5700</v>
      </c>
      <c r="G75" s="16">
        <v>2966.17</v>
      </c>
      <c r="H75" s="149">
        <f t="shared" si="2"/>
        <v>0.520380701754386</v>
      </c>
    </row>
    <row r="76" spans="2:8" ht="15.75" customHeight="1">
      <c r="B76" s="151"/>
      <c r="C76" s="151"/>
      <c r="D76" s="58" t="s">
        <v>185</v>
      </c>
      <c r="E76" s="15" t="s">
        <v>186</v>
      </c>
      <c r="F76" s="16">
        <v>680</v>
      </c>
      <c r="G76" s="16">
        <v>678.69</v>
      </c>
      <c r="H76" s="149">
        <f t="shared" si="2"/>
        <v>0.9980735294117647</v>
      </c>
    </row>
    <row r="77" spans="2:8" ht="15.75" customHeight="1">
      <c r="B77" s="151"/>
      <c r="C77" s="151"/>
      <c r="D77" s="58" t="s">
        <v>187</v>
      </c>
      <c r="E77" s="15" t="s">
        <v>188</v>
      </c>
      <c r="F77" s="16">
        <v>300</v>
      </c>
      <c r="G77" s="16">
        <v>172.2</v>
      </c>
      <c r="H77" s="149">
        <f t="shared" si="2"/>
        <v>0.574</v>
      </c>
    </row>
    <row r="78" spans="2:8" ht="15.75" customHeight="1">
      <c r="B78" s="151"/>
      <c r="C78" s="151"/>
      <c r="D78" s="92">
        <v>4300</v>
      </c>
      <c r="E78" s="15" t="s">
        <v>142</v>
      </c>
      <c r="F78" s="16">
        <v>11150</v>
      </c>
      <c r="G78" s="16">
        <v>8892.77</v>
      </c>
      <c r="H78" s="149">
        <f t="shared" si="2"/>
        <v>0.7975578475336323</v>
      </c>
    </row>
    <row r="79" spans="2:8" ht="15.75" customHeight="1">
      <c r="B79" s="151"/>
      <c r="C79" s="151"/>
      <c r="D79" s="92">
        <v>4410</v>
      </c>
      <c r="E79" s="15" t="s">
        <v>178</v>
      </c>
      <c r="F79" s="16">
        <v>120</v>
      </c>
      <c r="G79" s="16">
        <v>89.8</v>
      </c>
      <c r="H79" s="149">
        <f t="shared" si="2"/>
        <v>0.7483333333333333</v>
      </c>
    </row>
    <row r="80" spans="2:8" ht="15.75" customHeight="1">
      <c r="B80" s="151"/>
      <c r="C80" s="151"/>
      <c r="D80" s="33">
        <v>4430</v>
      </c>
      <c r="E80" s="15" t="s">
        <v>151</v>
      </c>
      <c r="F80" s="16">
        <v>120</v>
      </c>
      <c r="G80" s="16">
        <v>120</v>
      </c>
      <c r="H80" s="149">
        <f t="shared" si="2"/>
        <v>1</v>
      </c>
    </row>
    <row r="81" spans="2:8" ht="15.75" customHeight="1">
      <c r="B81" s="151"/>
      <c r="C81" s="151"/>
      <c r="D81" s="60">
        <v>4700</v>
      </c>
      <c r="E81" s="15" t="s">
        <v>180</v>
      </c>
      <c r="F81" s="16">
        <v>1000</v>
      </c>
      <c r="G81" s="16">
        <v>650</v>
      </c>
      <c r="H81" s="149">
        <f t="shared" si="2"/>
        <v>0.65</v>
      </c>
    </row>
    <row r="82" spans="2:8" ht="60">
      <c r="B82" s="141"/>
      <c r="C82" s="484" t="s">
        <v>112</v>
      </c>
      <c r="D82" s="484"/>
      <c r="E82" s="369" t="s">
        <v>113</v>
      </c>
      <c r="F82" s="483">
        <f>F83</f>
        <v>7167</v>
      </c>
      <c r="G82" s="483">
        <f>G83</f>
        <v>6208.8</v>
      </c>
      <c r="H82" s="482">
        <f t="shared" si="2"/>
        <v>0.8663038928421934</v>
      </c>
    </row>
    <row r="83" spans="2:8" ht="15.75" customHeight="1">
      <c r="B83" s="151"/>
      <c r="C83" s="151"/>
      <c r="D83" s="92">
        <v>4130</v>
      </c>
      <c r="E83" s="15" t="s">
        <v>307</v>
      </c>
      <c r="F83" s="62">
        <v>7167</v>
      </c>
      <c r="G83" s="62">
        <v>6208.8</v>
      </c>
      <c r="H83" s="149">
        <f t="shared" si="2"/>
        <v>0.8663038928421934</v>
      </c>
    </row>
    <row r="84" spans="2:8" ht="15.75" customHeight="1">
      <c r="B84" s="151"/>
      <c r="C84" s="375" t="s">
        <v>118</v>
      </c>
      <c r="D84" s="375"/>
      <c r="E84" s="369" t="s">
        <v>15</v>
      </c>
      <c r="F84" s="483">
        <f>F85</f>
        <v>35200</v>
      </c>
      <c r="G84" s="483">
        <f>G85</f>
        <v>35200</v>
      </c>
      <c r="H84" s="482">
        <f>G84/F84</f>
        <v>1</v>
      </c>
    </row>
    <row r="85" spans="2:8" ht="15.75" customHeight="1">
      <c r="B85" s="151"/>
      <c r="C85" s="151"/>
      <c r="D85" s="92">
        <v>3110</v>
      </c>
      <c r="E85" s="15" t="s">
        <v>245</v>
      </c>
      <c r="F85" s="62">
        <v>35200</v>
      </c>
      <c r="G85" s="62">
        <v>35200</v>
      </c>
      <c r="H85" s="149">
        <f t="shared" si="2"/>
        <v>1</v>
      </c>
    </row>
    <row r="86" spans="2:8" ht="9.75" customHeight="1" thickBot="1">
      <c r="B86" s="153"/>
      <c r="C86" s="153"/>
      <c r="D86" s="153"/>
      <c r="E86" s="75"/>
      <c r="F86" s="143"/>
      <c r="G86" s="143"/>
      <c r="H86" s="281"/>
    </row>
    <row r="87" spans="2:8" ht="21.75" customHeight="1" thickBot="1">
      <c r="B87" s="475"/>
      <c r="C87" s="475"/>
      <c r="D87" s="476"/>
      <c r="E87" s="474" t="s">
        <v>308</v>
      </c>
      <c r="F87" s="426">
        <f>F46+F54+F59+F67</f>
        <v>3357044</v>
      </c>
      <c r="G87" s="426">
        <f>G46+G54+G59+G67</f>
        <v>3068981.66</v>
      </c>
      <c r="H87" s="428">
        <f>G87/F87</f>
        <v>0.9141916698142771</v>
      </c>
    </row>
    <row r="90" spans="2:8" ht="15.75" customHeight="1">
      <c r="B90" s="154"/>
      <c r="C90" s="118"/>
      <c r="D90" s="118"/>
      <c r="E90" s="155"/>
      <c r="F90" s="119"/>
      <c r="G90" s="119"/>
      <c r="H90" s="156"/>
    </row>
    <row r="91" spans="2:8" ht="15">
      <c r="B91" s="157"/>
      <c r="C91" s="157"/>
      <c r="D91" s="157"/>
      <c r="E91" s="124"/>
      <c r="F91" s="125"/>
      <c r="G91" s="125"/>
      <c r="H91" s="156"/>
    </row>
    <row r="92" spans="2:8" ht="15">
      <c r="B92" s="74"/>
      <c r="C92" s="74"/>
      <c r="D92" s="74"/>
      <c r="E92" s="75"/>
      <c r="F92" s="76"/>
      <c r="G92" s="76"/>
      <c r="H92" s="156"/>
    </row>
    <row r="93" spans="2:8" ht="14.25">
      <c r="B93" s="142"/>
      <c r="C93" s="142"/>
      <c r="D93" s="142"/>
      <c r="E93" s="75"/>
      <c r="F93" s="143"/>
      <c r="G93" s="143"/>
      <c r="H93" s="144"/>
    </row>
    <row r="94" spans="2:8" ht="15">
      <c r="B94" s="145"/>
      <c r="C94" s="158"/>
      <c r="D94" s="158"/>
      <c r="E94" s="159"/>
      <c r="F94" s="160"/>
      <c r="G94" s="160"/>
      <c r="H94" s="156"/>
    </row>
    <row r="97" ht="15.75" customHeight="1">
      <c r="E97" s="51"/>
    </row>
    <row r="122" ht="14.25">
      <c r="G122" s="2"/>
    </row>
    <row r="347" spans="5:7" ht="15.75">
      <c r="E347" s="52"/>
      <c r="F347" s="53"/>
      <c r="G347" s="53"/>
    </row>
    <row r="348" spans="6:7" ht="14.25">
      <c r="F348" s="2"/>
      <c r="G348" s="2"/>
    </row>
    <row r="349" spans="6:7" ht="14.25">
      <c r="F349" s="2"/>
      <c r="G349" s="2"/>
    </row>
    <row r="373" ht="15.75">
      <c r="E373" s="214"/>
    </row>
    <row r="376" ht="15">
      <c r="E376" s="216"/>
    </row>
  </sheetData>
  <sheetProtection/>
  <mergeCells count="2">
    <mergeCell ref="E4:G4"/>
    <mergeCell ref="E43:G43"/>
  </mergeCells>
  <printOptions/>
  <pageMargins left="0.7086614173228347" right="0" top="0.5511811023622047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0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520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689" t="s">
        <v>563</v>
      </c>
      <c r="E4" s="689"/>
      <c r="F4" s="689"/>
    </row>
    <row r="5" spans="4:6" ht="8.25" customHeight="1">
      <c r="D5" s="99"/>
      <c r="E5" s="99"/>
      <c r="F5" s="99"/>
    </row>
    <row r="6" spans="4:6" ht="8.25" customHeight="1">
      <c r="D6" s="99"/>
      <c r="E6" s="99"/>
      <c r="F6" s="99"/>
    </row>
    <row r="7" spans="2:7" ht="23.25" customHeight="1" thickBot="1">
      <c r="B7" s="5" t="s">
        <v>1</v>
      </c>
      <c r="C7" s="5" t="s">
        <v>2</v>
      </c>
      <c r="D7" s="6" t="s">
        <v>4</v>
      </c>
      <c r="E7" s="7" t="s">
        <v>5</v>
      </c>
      <c r="F7" s="161" t="s">
        <v>6</v>
      </c>
      <c r="G7" s="162" t="s">
        <v>7</v>
      </c>
    </row>
    <row r="8" spans="2:7" ht="15.75" customHeight="1" thickBot="1">
      <c r="B8" s="163"/>
      <c r="C8" s="164"/>
      <c r="D8" s="165" t="s">
        <v>309</v>
      </c>
      <c r="E8" s="166"/>
      <c r="F8" s="166"/>
      <c r="G8" s="167"/>
    </row>
    <row r="9" spans="2:7" ht="31.5">
      <c r="B9" s="581" t="s">
        <v>310</v>
      </c>
      <c r="C9" s="582"/>
      <c r="D9" s="583" t="s">
        <v>311</v>
      </c>
      <c r="E9" s="584">
        <f>E10</f>
        <v>1288410</v>
      </c>
      <c r="F9" s="585">
        <f>F10</f>
        <v>1320747.09</v>
      </c>
      <c r="G9" s="586">
        <f aca="true" t="shared" si="0" ref="G9:G24">F9/E9</f>
        <v>1.0250984469229516</v>
      </c>
    </row>
    <row r="10" spans="2:7" ht="16.5" customHeight="1">
      <c r="B10" s="36"/>
      <c r="C10" s="569">
        <v>40002</v>
      </c>
      <c r="D10" s="570" t="s">
        <v>312</v>
      </c>
      <c r="E10" s="571">
        <v>1288410</v>
      </c>
      <c r="F10" s="571">
        <v>1320747.09</v>
      </c>
      <c r="G10" s="572">
        <f t="shared" si="0"/>
        <v>1.0250984469229516</v>
      </c>
    </row>
    <row r="11" spans="2:7" ht="16.5" customHeight="1">
      <c r="B11" s="587" t="s">
        <v>23</v>
      </c>
      <c r="C11" s="587"/>
      <c r="D11" s="588" t="s">
        <v>313</v>
      </c>
      <c r="E11" s="589">
        <f>E12+E13</f>
        <v>118380</v>
      </c>
      <c r="F11" s="589">
        <f>F12+F13</f>
        <v>114673.69</v>
      </c>
      <c r="G11" s="590">
        <f t="shared" si="0"/>
        <v>0.9686914174691671</v>
      </c>
    </row>
    <row r="12" spans="2:7" ht="16.5" customHeight="1">
      <c r="B12" s="31"/>
      <c r="C12" s="573" t="s">
        <v>314</v>
      </c>
      <c r="D12" s="570" t="s">
        <v>315</v>
      </c>
      <c r="E12" s="571">
        <v>110550</v>
      </c>
      <c r="F12" s="571">
        <v>106843.69</v>
      </c>
      <c r="G12" s="572">
        <f t="shared" si="0"/>
        <v>0.9664739032112166</v>
      </c>
    </row>
    <row r="13" spans="2:7" ht="16.5" customHeight="1">
      <c r="B13" s="31"/>
      <c r="C13" s="573" t="s">
        <v>316</v>
      </c>
      <c r="D13" s="574" t="s">
        <v>15</v>
      </c>
      <c r="E13" s="571">
        <v>7830</v>
      </c>
      <c r="F13" s="571">
        <v>7830</v>
      </c>
      <c r="G13" s="572">
        <f t="shared" si="0"/>
        <v>1</v>
      </c>
    </row>
    <row r="14" spans="2:7" ht="16.5" customHeight="1">
      <c r="B14" s="587" t="s">
        <v>164</v>
      </c>
      <c r="C14" s="587"/>
      <c r="D14" s="588" t="s">
        <v>165</v>
      </c>
      <c r="E14" s="589">
        <f>E15</f>
        <v>6000</v>
      </c>
      <c r="F14" s="589">
        <f>F15</f>
        <v>19259.26</v>
      </c>
      <c r="G14" s="590">
        <f t="shared" si="0"/>
        <v>3.2098766666666663</v>
      </c>
    </row>
    <row r="15" spans="2:7" ht="16.5" customHeight="1">
      <c r="B15" s="31"/>
      <c r="C15" s="575" t="s">
        <v>317</v>
      </c>
      <c r="D15" s="570" t="s">
        <v>318</v>
      </c>
      <c r="E15" s="571">
        <v>6000</v>
      </c>
      <c r="F15" s="571">
        <v>19259.26</v>
      </c>
      <c r="G15" s="572">
        <f t="shared" si="0"/>
        <v>3.2098766666666663</v>
      </c>
    </row>
    <row r="16" spans="2:7" ht="31.5" customHeight="1">
      <c r="B16" s="587" t="s">
        <v>123</v>
      </c>
      <c r="C16" s="587"/>
      <c r="D16" s="588" t="s">
        <v>124</v>
      </c>
      <c r="E16" s="589">
        <f>E17+E18</f>
        <v>1296670</v>
      </c>
      <c r="F16" s="589">
        <f>F17+F18</f>
        <v>1230805.21</v>
      </c>
      <c r="G16" s="590">
        <f t="shared" si="0"/>
        <v>0.9492046627129493</v>
      </c>
    </row>
    <row r="17" spans="2:7" ht="16.5" customHeight="1">
      <c r="B17" s="31"/>
      <c r="C17" s="573" t="s">
        <v>319</v>
      </c>
      <c r="D17" s="570" t="s">
        <v>320</v>
      </c>
      <c r="E17" s="571">
        <v>1000470</v>
      </c>
      <c r="F17" s="571">
        <v>952152.76</v>
      </c>
      <c r="G17" s="572">
        <f t="shared" si="0"/>
        <v>0.9517054584345358</v>
      </c>
    </row>
    <row r="18" spans="2:7" ht="16.5" customHeight="1">
      <c r="B18" s="31"/>
      <c r="C18" s="573" t="s">
        <v>255</v>
      </c>
      <c r="D18" s="570" t="s">
        <v>256</v>
      </c>
      <c r="E18" s="571">
        <v>296200</v>
      </c>
      <c r="F18" s="571">
        <v>278652.45</v>
      </c>
      <c r="G18" s="572">
        <f t="shared" si="0"/>
        <v>0.9407577650236327</v>
      </c>
    </row>
    <row r="19" spans="2:7" ht="5.25" customHeight="1">
      <c r="B19" s="42"/>
      <c r="C19" s="295"/>
      <c r="D19" s="49"/>
      <c r="E19" s="296"/>
      <c r="F19" s="296"/>
      <c r="G19" s="176"/>
    </row>
    <row r="20" spans="2:7" ht="5.25" customHeight="1">
      <c r="B20" s="42"/>
      <c r="C20" s="295"/>
      <c r="D20" s="49"/>
      <c r="E20" s="296"/>
      <c r="F20" s="296"/>
      <c r="G20" s="176"/>
    </row>
    <row r="21" spans="2:7" ht="15" customHeight="1">
      <c r="B21" s="42"/>
      <c r="C21" s="295"/>
      <c r="D21" s="611" t="s">
        <v>569</v>
      </c>
      <c r="E21" s="612">
        <v>1069000</v>
      </c>
      <c r="F21" s="612">
        <v>1038451.41</v>
      </c>
      <c r="G21" s="176"/>
    </row>
    <row r="22" spans="2:7" ht="15" customHeight="1">
      <c r="B22" s="67"/>
      <c r="C22" s="67"/>
      <c r="D22" s="343" t="s">
        <v>381</v>
      </c>
      <c r="E22" s="344"/>
      <c r="F22" s="345">
        <v>60711.5</v>
      </c>
      <c r="G22" s="169"/>
    </row>
    <row r="23" spans="2:7" ht="16.5" customHeight="1" thickBot="1">
      <c r="B23" s="67"/>
      <c r="C23" s="67"/>
      <c r="D23" s="172" t="s">
        <v>293</v>
      </c>
      <c r="E23" s="226">
        <v>132900</v>
      </c>
      <c r="F23" s="173">
        <v>139403.96</v>
      </c>
      <c r="G23" s="174"/>
    </row>
    <row r="24" spans="2:7" ht="18.75" customHeight="1" thickBot="1">
      <c r="B24" s="24"/>
      <c r="C24" s="425"/>
      <c r="D24" s="426" t="s">
        <v>321</v>
      </c>
      <c r="E24" s="427">
        <f>E9+E11+E14+E16+E21+E22+E23</f>
        <v>3911360</v>
      </c>
      <c r="F24" s="427">
        <f>F9+F11+F14+F16+F21+F22+F23</f>
        <v>3924052.12</v>
      </c>
      <c r="G24" s="428">
        <f t="shared" si="0"/>
        <v>1.0032449378221386</v>
      </c>
    </row>
    <row r="25" spans="2:7" ht="8.25" customHeight="1">
      <c r="B25" s="4"/>
      <c r="C25" s="4"/>
      <c r="D25" s="4"/>
      <c r="E25" s="4"/>
      <c r="F25" s="4"/>
      <c r="G25" s="4"/>
    </row>
    <row r="26" spans="2:7" ht="8.25" customHeight="1">
      <c r="B26" s="4"/>
      <c r="C26" s="4"/>
      <c r="D26" s="4"/>
      <c r="E26" s="4"/>
      <c r="F26" s="4"/>
      <c r="G26" s="4"/>
    </row>
    <row r="27" spans="2:7" ht="8.25" customHeight="1">
      <c r="B27" s="118"/>
      <c r="C27" s="118"/>
      <c r="D27" s="75"/>
      <c r="E27" s="76"/>
      <c r="F27" s="175"/>
      <c r="G27" s="77"/>
    </row>
    <row r="28" spans="2:7" ht="24" customHeight="1" thickBot="1">
      <c r="B28" s="5" t="s">
        <v>1</v>
      </c>
      <c r="C28" s="5" t="s">
        <v>2</v>
      </c>
      <c r="D28" s="6" t="s">
        <v>4</v>
      </c>
      <c r="E28" s="7" t="s">
        <v>5</v>
      </c>
      <c r="F28" s="161" t="s">
        <v>6</v>
      </c>
      <c r="G28" s="162" t="s">
        <v>7</v>
      </c>
    </row>
    <row r="29" spans="2:7" ht="16.5" customHeight="1" thickBot="1">
      <c r="B29" s="163"/>
      <c r="C29" s="164"/>
      <c r="D29" s="165" t="s">
        <v>521</v>
      </c>
      <c r="E29" s="166"/>
      <c r="F29" s="166"/>
      <c r="G29" s="167"/>
    </row>
    <row r="30" spans="2:7" ht="31.5">
      <c r="B30" s="591" t="s">
        <v>310</v>
      </c>
      <c r="C30" s="591"/>
      <c r="D30" s="585" t="s">
        <v>311</v>
      </c>
      <c r="E30" s="585">
        <f>E31</f>
        <v>1288410</v>
      </c>
      <c r="F30" s="585">
        <f>F31</f>
        <v>1288318.63</v>
      </c>
      <c r="G30" s="586">
        <f aca="true" t="shared" si="1" ref="G30:G36">F30/E30</f>
        <v>0.9999290831334745</v>
      </c>
    </row>
    <row r="31" spans="2:7" ht="16.5" customHeight="1">
      <c r="B31" s="26"/>
      <c r="C31" s="576">
        <v>40002</v>
      </c>
      <c r="D31" s="577" t="s">
        <v>312</v>
      </c>
      <c r="E31" s="578">
        <v>1288410</v>
      </c>
      <c r="F31" s="578">
        <v>1288318.63</v>
      </c>
      <c r="G31" s="579">
        <f t="shared" si="1"/>
        <v>0.9999290831334745</v>
      </c>
    </row>
    <row r="32" spans="2:7" ht="16.5" customHeight="1">
      <c r="B32" s="36"/>
      <c r="C32" s="177"/>
      <c r="D32" s="178" t="s">
        <v>277</v>
      </c>
      <c r="E32" s="210">
        <v>531400</v>
      </c>
      <c r="F32" s="210">
        <v>531372.84</v>
      </c>
      <c r="G32" s="179">
        <f t="shared" si="1"/>
        <v>0.999948889725254</v>
      </c>
    </row>
    <row r="33" spans="2:7" ht="16.5" customHeight="1">
      <c r="B33" s="587" t="s">
        <v>23</v>
      </c>
      <c r="C33" s="587"/>
      <c r="D33" s="588" t="s">
        <v>313</v>
      </c>
      <c r="E33" s="592">
        <f>E34+E36</f>
        <v>118380</v>
      </c>
      <c r="F33" s="592">
        <f>F34+F36</f>
        <v>114169.45999999999</v>
      </c>
      <c r="G33" s="586">
        <f t="shared" si="1"/>
        <v>0.9644319986484202</v>
      </c>
    </row>
    <row r="34" spans="2:7" ht="16.5" customHeight="1">
      <c r="B34" s="31"/>
      <c r="C34" s="573" t="s">
        <v>314</v>
      </c>
      <c r="D34" s="570" t="s">
        <v>315</v>
      </c>
      <c r="E34" s="580">
        <v>110550</v>
      </c>
      <c r="F34" s="580">
        <v>106592.31</v>
      </c>
      <c r="G34" s="579">
        <f t="shared" si="1"/>
        <v>0.9642</v>
      </c>
    </row>
    <row r="35" spans="2:7" ht="16.5" customHeight="1">
      <c r="B35" s="31"/>
      <c r="C35" s="101"/>
      <c r="D35" s="178" t="s">
        <v>277</v>
      </c>
      <c r="E35" s="210">
        <v>71700</v>
      </c>
      <c r="F35" s="210">
        <v>71554.6</v>
      </c>
      <c r="G35" s="179">
        <f t="shared" si="1"/>
        <v>0.9979721059972106</v>
      </c>
    </row>
    <row r="36" spans="2:7" ht="16.5" customHeight="1">
      <c r="B36" s="31"/>
      <c r="C36" s="573" t="s">
        <v>316</v>
      </c>
      <c r="D36" s="574" t="s">
        <v>15</v>
      </c>
      <c r="E36" s="580">
        <v>7830</v>
      </c>
      <c r="F36" s="580">
        <v>7577.15</v>
      </c>
      <c r="G36" s="579">
        <f t="shared" si="1"/>
        <v>0.9677075351213282</v>
      </c>
    </row>
    <row r="37" spans="2:7" ht="16.5" customHeight="1">
      <c r="B37" s="31"/>
      <c r="C37" s="101"/>
      <c r="D37" s="178" t="s">
        <v>277</v>
      </c>
      <c r="E37" s="210">
        <v>0</v>
      </c>
      <c r="F37" s="210">
        <v>0</v>
      </c>
      <c r="G37" s="179">
        <v>0</v>
      </c>
    </row>
    <row r="38" spans="2:7" ht="16.5" customHeight="1">
      <c r="B38" s="587" t="s">
        <v>164</v>
      </c>
      <c r="C38" s="587"/>
      <c r="D38" s="588" t="s">
        <v>165</v>
      </c>
      <c r="E38" s="592">
        <f>E39</f>
        <v>6000</v>
      </c>
      <c r="F38" s="592">
        <f>F39</f>
        <v>5314.79</v>
      </c>
      <c r="G38" s="586">
        <f>F38/E38</f>
        <v>0.8857983333333334</v>
      </c>
    </row>
    <row r="39" spans="2:7" ht="16.5" customHeight="1">
      <c r="B39" s="31"/>
      <c r="C39" s="573" t="s">
        <v>317</v>
      </c>
      <c r="D39" s="570" t="s">
        <v>318</v>
      </c>
      <c r="E39" s="580">
        <v>6000</v>
      </c>
      <c r="F39" s="580">
        <v>5314.79</v>
      </c>
      <c r="G39" s="579">
        <f>F39/E39</f>
        <v>0.8857983333333334</v>
      </c>
    </row>
    <row r="40" spans="2:7" ht="16.5" customHeight="1">
      <c r="B40" s="31"/>
      <c r="C40" s="101"/>
      <c r="D40" s="178" t="s">
        <v>277</v>
      </c>
      <c r="E40" s="210">
        <v>0</v>
      </c>
      <c r="F40" s="210">
        <v>0</v>
      </c>
      <c r="G40" s="179">
        <v>0</v>
      </c>
    </row>
    <row r="41" spans="2:7" ht="31.5" customHeight="1">
      <c r="B41" s="587" t="s">
        <v>123</v>
      </c>
      <c r="C41" s="587"/>
      <c r="D41" s="588" t="s">
        <v>124</v>
      </c>
      <c r="E41" s="592">
        <f>E42+E44</f>
        <v>1296670</v>
      </c>
      <c r="F41" s="592">
        <f>F42+F44</f>
        <v>1229415.26</v>
      </c>
      <c r="G41" s="586">
        <f aca="true" t="shared" si="2" ref="G41:G51">F41/E41</f>
        <v>0.9481327245945383</v>
      </c>
    </row>
    <row r="42" spans="2:7" ht="16.5" customHeight="1">
      <c r="B42" s="31"/>
      <c r="C42" s="573" t="s">
        <v>319</v>
      </c>
      <c r="D42" s="570" t="s">
        <v>320</v>
      </c>
      <c r="E42" s="580">
        <v>1000470</v>
      </c>
      <c r="F42" s="580">
        <v>951112.94</v>
      </c>
      <c r="G42" s="579">
        <f t="shared" si="2"/>
        <v>0.9506661269203474</v>
      </c>
    </row>
    <row r="43" spans="2:7" ht="16.5" customHeight="1">
      <c r="B43" s="31"/>
      <c r="C43" s="101"/>
      <c r="D43" s="178" t="s">
        <v>277</v>
      </c>
      <c r="E43" s="210">
        <v>261700</v>
      </c>
      <c r="F43" s="210">
        <v>261384.58</v>
      </c>
      <c r="G43" s="179">
        <f t="shared" si="2"/>
        <v>0.9987947267863966</v>
      </c>
    </row>
    <row r="44" spans="2:7" ht="16.5" customHeight="1">
      <c r="B44" s="31"/>
      <c r="C44" s="573" t="s">
        <v>255</v>
      </c>
      <c r="D44" s="570" t="s">
        <v>256</v>
      </c>
      <c r="E44" s="580">
        <v>296200</v>
      </c>
      <c r="F44" s="580">
        <v>278302.32</v>
      </c>
      <c r="G44" s="579">
        <f t="shared" si="2"/>
        <v>0.9395756920999325</v>
      </c>
    </row>
    <row r="45" spans="2:7" ht="16.5" customHeight="1">
      <c r="B45" s="28"/>
      <c r="C45" s="288"/>
      <c r="D45" s="235" t="s">
        <v>277</v>
      </c>
      <c r="E45" s="289">
        <v>96820</v>
      </c>
      <c r="F45" s="289">
        <v>92597.04</v>
      </c>
      <c r="G45" s="290">
        <f t="shared" si="2"/>
        <v>0.9563833918611856</v>
      </c>
    </row>
    <row r="46" spans="2:7" ht="4.5" customHeight="1">
      <c r="B46" s="28"/>
      <c r="C46" s="288"/>
      <c r="D46" s="235"/>
      <c r="E46" s="289"/>
      <c r="F46" s="289"/>
      <c r="G46" s="290"/>
    </row>
    <row r="47" spans="2:7" ht="4.5" customHeight="1">
      <c r="B47" s="28"/>
      <c r="C47" s="288"/>
      <c r="D47" s="235"/>
      <c r="E47" s="289"/>
      <c r="F47" s="289"/>
      <c r="G47" s="290"/>
    </row>
    <row r="48" spans="2:7" ht="15" customHeight="1">
      <c r="B48" s="68"/>
      <c r="C48" s="68"/>
      <c r="D48" s="342" t="s">
        <v>397</v>
      </c>
      <c r="E48" s="342">
        <v>1069000</v>
      </c>
      <c r="F48" s="342">
        <v>1085134.36</v>
      </c>
      <c r="G48" s="171"/>
    </row>
    <row r="49" spans="2:7" ht="15" customHeight="1">
      <c r="B49" s="68"/>
      <c r="C49" s="68"/>
      <c r="D49" s="342" t="s">
        <v>382</v>
      </c>
      <c r="E49" s="342"/>
      <c r="F49" s="342">
        <v>125084.01</v>
      </c>
      <c r="G49" s="171"/>
    </row>
    <row r="50" spans="2:7" ht="16.5" customHeight="1" thickBot="1">
      <c r="B50" s="28"/>
      <c r="C50" s="28"/>
      <c r="D50" s="291" t="s">
        <v>570</v>
      </c>
      <c r="E50" s="292">
        <v>132900</v>
      </c>
      <c r="F50" s="293">
        <v>123298.56</v>
      </c>
      <c r="G50" s="294"/>
    </row>
    <row r="51" spans="2:7" ht="18.75" customHeight="1" thickBot="1">
      <c r="B51" s="24"/>
      <c r="C51" s="25"/>
      <c r="D51" s="426" t="s">
        <v>525</v>
      </c>
      <c r="E51" s="427">
        <f>E30+E33+E38+E41+E48+E49+E50</f>
        <v>3911360</v>
      </c>
      <c r="F51" s="427">
        <f>F30+F33+F38+F41+F48+F49+F50</f>
        <v>3970735.07</v>
      </c>
      <c r="G51" s="428">
        <f t="shared" si="2"/>
        <v>1.0151801598421009</v>
      </c>
    </row>
    <row r="52" spans="2:7" ht="19.5" customHeight="1">
      <c r="B52" s="4"/>
      <c r="C52" s="4"/>
      <c r="D52" s="4"/>
      <c r="E52" s="4"/>
      <c r="F52" s="4"/>
      <c r="G52" s="4"/>
    </row>
    <row r="53" spans="2:7" ht="16.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90" ht="14.25">
      <c r="E90" s="186"/>
    </row>
    <row r="94" ht="15.75" customHeight="1">
      <c r="E94" s="51"/>
    </row>
    <row r="101" ht="15.75" customHeight="1">
      <c r="E101" s="51"/>
    </row>
    <row r="107" ht="15" thickBot="1"/>
    <row r="108" spans="2:8" ht="15" thickBot="1">
      <c r="B108" s="4"/>
      <c r="C108" s="4"/>
      <c r="D108" s="4"/>
      <c r="E108" s="4"/>
      <c r="F108" s="4"/>
      <c r="G108" s="4"/>
      <c r="H108" s="212"/>
    </row>
    <row r="137" ht="14.25">
      <c r="G137" s="2"/>
    </row>
    <row r="397" ht="15.75">
      <c r="E397" s="214"/>
    </row>
    <row r="400" ht="15">
      <c r="E400" s="21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138</v>
      </c>
    </row>
    <row r="2" spans="3:5" ht="30" customHeight="1">
      <c r="C2" s="2"/>
      <c r="E2" s="545" t="s">
        <v>555</v>
      </c>
    </row>
    <row r="3" ht="21" customHeight="1"/>
    <row r="4" spans="2:8" ht="37.5" customHeight="1" thickBot="1">
      <c r="B4" s="55" t="s">
        <v>1</v>
      </c>
      <c r="C4" s="55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6" t="s">
        <v>7</v>
      </c>
    </row>
    <row r="5" spans="2:8" ht="18" customHeight="1" thickBot="1">
      <c r="B5" s="423" t="s">
        <v>8</v>
      </c>
      <c r="C5" s="425"/>
      <c r="D5" s="425"/>
      <c r="E5" s="426" t="s">
        <v>9</v>
      </c>
      <c r="F5" s="427">
        <f>F6+F9+F11+F13+F15</f>
        <v>2652254</v>
      </c>
      <c r="G5" s="427">
        <f>G6+G9+G11+G13+G15</f>
        <v>2514116.8</v>
      </c>
      <c r="H5" s="428">
        <f aca="true" t="shared" si="0" ref="H5:H79">G5/F5</f>
        <v>0.9479170547013973</v>
      </c>
    </row>
    <row r="6" spans="2:8" ht="16.5" customHeight="1">
      <c r="B6" s="36"/>
      <c r="C6" s="374" t="s">
        <v>139</v>
      </c>
      <c r="D6" s="38"/>
      <c r="E6" s="369" t="s">
        <v>140</v>
      </c>
      <c r="F6" s="370">
        <f>F7+F8</f>
        <v>25000</v>
      </c>
      <c r="G6" s="370">
        <f>G7+G8</f>
        <v>21800</v>
      </c>
      <c r="H6" s="366">
        <f t="shared" si="0"/>
        <v>0.872</v>
      </c>
    </row>
    <row r="7" spans="2:8" ht="38.25">
      <c r="B7" s="36"/>
      <c r="C7" s="57"/>
      <c r="D7" s="61" t="s">
        <v>369</v>
      </c>
      <c r="E7" s="223" t="s">
        <v>375</v>
      </c>
      <c r="F7" s="41">
        <v>10000</v>
      </c>
      <c r="G7" s="41">
        <v>10000</v>
      </c>
      <c r="H7" s="17">
        <f t="shared" si="0"/>
        <v>1</v>
      </c>
    </row>
    <row r="8" spans="2:8" ht="15" customHeight="1">
      <c r="B8" s="31"/>
      <c r="C8" s="31"/>
      <c r="D8" s="58" t="s">
        <v>141</v>
      </c>
      <c r="E8" s="15" t="s">
        <v>142</v>
      </c>
      <c r="F8" s="16">
        <v>15000</v>
      </c>
      <c r="G8" s="16">
        <v>11800</v>
      </c>
      <c r="H8" s="17">
        <f t="shared" si="0"/>
        <v>0.7866666666666666</v>
      </c>
    </row>
    <row r="9" spans="2:8" ht="16.5" customHeight="1">
      <c r="B9" s="36"/>
      <c r="C9" s="374" t="s">
        <v>143</v>
      </c>
      <c r="D9" s="375"/>
      <c r="E9" s="369" t="s">
        <v>144</v>
      </c>
      <c r="F9" s="370">
        <f>F10</f>
        <v>15000</v>
      </c>
      <c r="G9" s="370">
        <f>G10</f>
        <v>0</v>
      </c>
      <c r="H9" s="366">
        <f t="shared" si="0"/>
        <v>0</v>
      </c>
    </row>
    <row r="10" spans="2:8" ht="15" customHeight="1">
      <c r="B10" s="31"/>
      <c r="C10" s="31"/>
      <c r="D10" s="58" t="s">
        <v>141</v>
      </c>
      <c r="E10" s="15" t="s">
        <v>142</v>
      </c>
      <c r="F10" s="16">
        <v>15000</v>
      </c>
      <c r="G10" s="16">
        <v>0</v>
      </c>
      <c r="H10" s="17">
        <f t="shared" si="0"/>
        <v>0</v>
      </c>
    </row>
    <row r="11" spans="2:8" ht="17.25" customHeight="1">
      <c r="B11" s="36"/>
      <c r="C11" s="374" t="s">
        <v>10</v>
      </c>
      <c r="D11" s="375"/>
      <c r="E11" s="369" t="s">
        <v>11</v>
      </c>
      <c r="F11" s="370">
        <f>F12</f>
        <v>1954000</v>
      </c>
      <c r="G11" s="370">
        <f>G12</f>
        <v>1869234.96</v>
      </c>
      <c r="H11" s="366">
        <f t="shared" si="0"/>
        <v>0.9566197338792221</v>
      </c>
    </row>
    <row r="12" spans="2:8" ht="15" customHeight="1">
      <c r="B12" s="31"/>
      <c r="C12" s="31"/>
      <c r="D12" s="58" t="s">
        <v>145</v>
      </c>
      <c r="E12" s="15" t="s">
        <v>146</v>
      </c>
      <c r="F12" s="16">
        <v>1954000</v>
      </c>
      <c r="G12" s="16">
        <v>1869234.96</v>
      </c>
      <c r="H12" s="17">
        <f t="shared" si="0"/>
        <v>0.9566197338792221</v>
      </c>
    </row>
    <row r="13" spans="2:8" ht="17.25" customHeight="1">
      <c r="B13" s="36"/>
      <c r="C13" s="375" t="s">
        <v>147</v>
      </c>
      <c r="D13" s="375"/>
      <c r="E13" s="369" t="s">
        <v>148</v>
      </c>
      <c r="F13" s="370">
        <f>F14</f>
        <v>22000</v>
      </c>
      <c r="G13" s="370">
        <f>G14</f>
        <v>16829.5</v>
      </c>
      <c r="H13" s="366">
        <f t="shared" si="0"/>
        <v>0.7649772727272727</v>
      </c>
    </row>
    <row r="14" spans="2:8" ht="25.5">
      <c r="B14" s="31"/>
      <c r="C14" s="31"/>
      <c r="D14" s="33">
        <v>2850</v>
      </c>
      <c r="E14" s="15" t="s">
        <v>149</v>
      </c>
      <c r="F14" s="16">
        <v>22000</v>
      </c>
      <c r="G14" s="16">
        <v>16829.5</v>
      </c>
      <c r="H14" s="17">
        <f t="shared" si="0"/>
        <v>0.7649772727272727</v>
      </c>
    </row>
    <row r="15" spans="2:8" ht="17.25" customHeight="1">
      <c r="B15" s="36"/>
      <c r="C15" s="375" t="s">
        <v>14</v>
      </c>
      <c r="D15" s="375"/>
      <c r="E15" s="369" t="s">
        <v>15</v>
      </c>
      <c r="F15" s="370">
        <f>SUM(F16:F21)</f>
        <v>636254</v>
      </c>
      <c r="G15" s="370">
        <f>SUM(G16:G21)</f>
        <v>606252.3400000001</v>
      </c>
      <c r="H15" s="366">
        <f t="shared" si="0"/>
        <v>0.9528464103958483</v>
      </c>
    </row>
    <row r="16" spans="2:8" ht="17.25" customHeight="1">
      <c r="B16" s="36"/>
      <c r="C16" s="38"/>
      <c r="D16" s="58" t="s">
        <v>169</v>
      </c>
      <c r="E16" s="15" t="s">
        <v>170</v>
      </c>
      <c r="F16" s="41">
        <v>6958</v>
      </c>
      <c r="G16" s="41">
        <v>6957.3</v>
      </c>
      <c r="H16" s="17">
        <f t="shared" si="0"/>
        <v>0.9998993963782696</v>
      </c>
    </row>
    <row r="17" spans="2:8" ht="17.25" customHeight="1">
      <c r="B17" s="36"/>
      <c r="C17" s="38"/>
      <c r="D17" s="58" t="s">
        <v>171</v>
      </c>
      <c r="E17" s="15" t="s">
        <v>172</v>
      </c>
      <c r="F17" s="41">
        <v>1204</v>
      </c>
      <c r="G17" s="41">
        <v>1204</v>
      </c>
      <c r="H17" s="17">
        <f t="shared" si="0"/>
        <v>1</v>
      </c>
    </row>
    <row r="18" spans="2:8" ht="17.25" customHeight="1">
      <c r="B18" s="36"/>
      <c r="C18" s="38"/>
      <c r="D18" s="58" t="s">
        <v>173</v>
      </c>
      <c r="E18" s="15" t="s">
        <v>174</v>
      </c>
      <c r="F18" s="41">
        <v>175</v>
      </c>
      <c r="G18" s="41">
        <v>175</v>
      </c>
      <c r="H18" s="17">
        <f t="shared" si="0"/>
        <v>1</v>
      </c>
    </row>
    <row r="19" spans="2:8" ht="17.25" customHeight="1">
      <c r="B19" s="36"/>
      <c r="C19" s="38"/>
      <c r="D19" s="58" t="s">
        <v>160</v>
      </c>
      <c r="E19" s="15" t="s">
        <v>161</v>
      </c>
      <c r="F19" s="41">
        <v>500</v>
      </c>
      <c r="G19" s="41">
        <v>500</v>
      </c>
      <c r="H19" s="17">
        <f t="shared" si="0"/>
        <v>1</v>
      </c>
    </row>
    <row r="20" spans="2:8" ht="15.75" customHeight="1">
      <c r="B20" s="31"/>
      <c r="C20" s="31"/>
      <c r="D20" s="33" t="s">
        <v>141</v>
      </c>
      <c r="E20" s="15" t="s">
        <v>142</v>
      </c>
      <c r="F20" s="16">
        <v>3051</v>
      </c>
      <c r="G20" s="16">
        <v>3051</v>
      </c>
      <c r="H20" s="17">
        <f t="shared" si="0"/>
        <v>1</v>
      </c>
    </row>
    <row r="21" spans="2:8" ht="15.75" customHeight="1" thickBot="1">
      <c r="B21" s="31"/>
      <c r="C21" s="31"/>
      <c r="D21" s="33" t="s">
        <v>150</v>
      </c>
      <c r="E21" s="15" t="s">
        <v>151</v>
      </c>
      <c r="F21" s="16">
        <v>624366</v>
      </c>
      <c r="G21" s="16">
        <v>594365.04</v>
      </c>
      <c r="H21" s="17">
        <f t="shared" si="0"/>
        <v>0.9519497217977917</v>
      </c>
    </row>
    <row r="22" spans="2:8" ht="18" customHeight="1" thickBot="1">
      <c r="B22" s="423" t="s">
        <v>152</v>
      </c>
      <c r="C22" s="425"/>
      <c r="D22" s="425"/>
      <c r="E22" s="426" t="s">
        <v>153</v>
      </c>
      <c r="F22" s="427">
        <f>F23+F25+F27+F29</f>
        <v>2282109</v>
      </c>
      <c r="G22" s="427">
        <f>G23+G25+G27+G29</f>
        <v>2123800.13</v>
      </c>
      <c r="H22" s="428">
        <f t="shared" si="0"/>
        <v>0.9306304519196935</v>
      </c>
    </row>
    <row r="23" spans="2:8" ht="16.5" customHeight="1">
      <c r="B23" s="36"/>
      <c r="C23" s="374" t="s">
        <v>154</v>
      </c>
      <c r="D23" s="375"/>
      <c r="E23" s="369" t="s">
        <v>155</v>
      </c>
      <c r="F23" s="370">
        <f>F24</f>
        <v>250000</v>
      </c>
      <c r="G23" s="370">
        <f>G24</f>
        <v>204614.33</v>
      </c>
      <c r="H23" s="366">
        <f t="shared" si="0"/>
        <v>0.8184573199999999</v>
      </c>
    </row>
    <row r="24" spans="2:8" ht="15" customHeight="1">
      <c r="B24" s="36"/>
      <c r="C24" s="31"/>
      <c r="D24" s="58" t="s">
        <v>141</v>
      </c>
      <c r="E24" s="15" t="s">
        <v>142</v>
      </c>
      <c r="F24" s="16">
        <v>250000</v>
      </c>
      <c r="G24" s="16">
        <v>204614.33</v>
      </c>
      <c r="H24" s="17">
        <f t="shared" si="0"/>
        <v>0.8184573199999999</v>
      </c>
    </row>
    <row r="25" spans="2:8" ht="15" customHeight="1">
      <c r="B25" s="36"/>
      <c r="C25" s="375" t="s">
        <v>467</v>
      </c>
      <c r="D25" s="486"/>
      <c r="E25" s="369" t="s">
        <v>468</v>
      </c>
      <c r="F25" s="370">
        <f>F26</f>
        <v>100000</v>
      </c>
      <c r="G25" s="370">
        <f>G26</f>
        <v>100000</v>
      </c>
      <c r="H25" s="366">
        <f t="shared" si="0"/>
        <v>1</v>
      </c>
    </row>
    <row r="26" spans="2:8" ht="38.25">
      <c r="B26" s="36"/>
      <c r="C26" s="31"/>
      <c r="D26" s="33">
        <v>6300</v>
      </c>
      <c r="E26" s="15" t="s">
        <v>156</v>
      </c>
      <c r="F26" s="16">
        <v>100000</v>
      </c>
      <c r="G26" s="16">
        <v>100000</v>
      </c>
      <c r="H26" s="17">
        <f t="shared" si="0"/>
        <v>1</v>
      </c>
    </row>
    <row r="27" spans="2:8" ht="16.5" customHeight="1">
      <c r="B27" s="36"/>
      <c r="C27" s="375">
        <v>60014</v>
      </c>
      <c r="D27" s="375"/>
      <c r="E27" s="369" t="s">
        <v>157</v>
      </c>
      <c r="F27" s="370">
        <f>F28</f>
        <v>240171</v>
      </c>
      <c r="G27" s="370">
        <f>G28</f>
        <v>240171</v>
      </c>
      <c r="H27" s="366">
        <f t="shared" si="0"/>
        <v>1</v>
      </c>
    </row>
    <row r="28" spans="2:8" ht="38.25">
      <c r="B28" s="36"/>
      <c r="C28" s="38"/>
      <c r="D28" s="61" t="s">
        <v>369</v>
      </c>
      <c r="E28" s="223" t="s">
        <v>375</v>
      </c>
      <c r="F28" s="41">
        <v>240171</v>
      </c>
      <c r="G28" s="41">
        <v>240171</v>
      </c>
      <c r="H28" s="17">
        <f t="shared" si="0"/>
        <v>1</v>
      </c>
    </row>
    <row r="29" spans="2:8" ht="17.25" customHeight="1">
      <c r="B29" s="36"/>
      <c r="C29" s="374" t="s">
        <v>158</v>
      </c>
      <c r="D29" s="375"/>
      <c r="E29" s="369" t="s">
        <v>159</v>
      </c>
      <c r="F29" s="370">
        <f>F30+F31+F32+F33+F34+F35</f>
        <v>1691938</v>
      </c>
      <c r="G29" s="370">
        <f>SUM(G30:G35)</f>
        <v>1579014.7999999998</v>
      </c>
      <c r="H29" s="366">
        <f t="shared" si="0"/>
        <v>0.9332580744684497</v>
      </c>
    </row>
    <row r="30" spans="2:8" ht="15.75" customHeight="1">
      <c r="B30" s="36"/>
      <c r="C30" s="59"/>
      <c r="D30" s="58" t="s">
        <v>160</v>
      </c>
      <c r="E30" s="15" t="s">
        <v>161</v>
      </c>
      <c r="F30" s="16">
        <v>120000</v>
      </c>
      <c r="G30" s="16">
        <v>92923.81</v>
      </c>
      <c r="H30" s="17">
        <f t="shared" si="0"/>
        <v>0.7743650833333333</v>
      </c>
    </row>
    <row r="31" spans="2:8" ht="15.75" customHeight="1">
      <c r="B31" s="36"/>
      <c r="C31" s="59"/>
      <c r="D31" s="58" t="s">
        <v>187</v>
      </c>
      <c r="E31" s="15" t="s">
        <v>188</v>
      </c>
      <c r="F31" s="16">
        <v>283000</v>
      </c>
      <c r="G31" s="16">
        <v>259927.03</v>
      </c>
      <c r="H31" s="17">
        <f t="shared" si="0"/>
        <v>0.9184700706713781</v>
      </c>
    </row>
    <row r="32" spans="2:8" ht="15.75" customHeight="1">
      <c r="B32" s="36"/>
      <c r="C32" s="59"/>
      <c r="D32" s="58" t="s">
        <v>141</v>
      </c>
      <c r="E32" s="15" t="s">
        <v>142</v>
      </c>
      <c r="F32" s="16">
        <v>90000</v>
      </c>
      <c r="G32" s="16">
        <v>45334.8</v>
      </c>
      <c r="H32" s="17">
        <f t="shared" si="0"/>
        <v>0.5037200000000001</v>
      </c>
    </row>
    <row r="33" spans="2:8" ht="15.75" customHeight="1">
      <c r="B33" s="36"/>
      <c r="C33" s="59"/>
      <c r="D33" s="60" t="s">
        <v>150</v>
      </c>
      <c r="E33" s="15" t="s">
        <v>151</v>
      </c>
      <c r="F33" s="16">
        <v>55000</v>
      </c>
      <c r="G33" s="16">
        <v>52174.3</v>
      </c>
      <c r="H33" s="17">
        <f t="shared" si="0"/>
        <v>0.9486236363636364</v>
      </c>
    </row>
    <row r="34" spans="2:8" ht="15.75" customHeight="1">
      <c r="B34" s="36"/>
      <c r="C34" s="59"/>
      <c r="D34" s="60">
        <v>4480</v>
      </c>
      <c r="E34" s="15" t="s">
        <v>56</v>
      </c>
      <c r="F34" s="16">
        <v>245938</v>
      </c>
      <c r="G34" s="16">
        <v>245938.2</v>
      </c>
      <c r="H34" s="17">
        <f t="shared" si="0"/>
        <v>1.0000008132130862</v>
      </c>
    </row>
    <row r="35" spans="2:8" ht="15.75" customHeight="1" thickBot="1">
      <c r="B35" s="31"/>
      <c r="C35" s="31"/>
      <c r="D35" s="33">
        <v>6050</v>
      </c>
      <c r="E35" s="15" t="s">
        <v>146</v>
      </c>
      <c r="F35" s="16">
        <v>898000</v>
      </c>
      <c r="G35" s="16">
        <v>882716.66</v>
      </c>
      <c r="H35" s="17">
        <f t="shared" si="0"/>
        <v>0.9829806904231626</v>
      </c>
    </row>
    <row r="36" spans="2:8" ht="18" customHeight="1" thickBot="1">
      <c r="B36" s="423" t="s">
        <v>23</v>
      </c>
      <c r="C36" s="425"/>
      <c r="D36" s="425"/>
      <c r="E36" s="426" t="s">
        <v>24</v>
      </c>
      <c r="F36" s="427">
        <f>F37</f>
        <v>440000</v>
      </c>
      <c r="G36" s="427">
        <f>G37</f>
        <v>368235.97</v>
      </c>
      <c r="H36" s="428">
        <f t="shared" si="0"/>
        <v>0.8368999318181818</v>
      </c>
    </row>
    <row r="37" spans="2:8" ht="16.5" customHeight="1">
      <c r="B37" s="36"/>
      <c r="C37" s="374" t="s">
        <v>25</v>
      </c>
      <c r="D37" s="375"/>
      <c r="E37" s="364" t="s">
        <v>26</v>
      </c>
      <c r="F37" s="370">
        <f>F38+F39+F40</f>
        <v>440000</v>
      </c>
      <c r="G37" s="370">
        <f>G38+G39+G40</f>
        <v>368235.97</v>
      </c>
      <c r="H37" s="366">
        <f t="shared" si="0"/>
        <v>0.8368999318181818</v>
      </c>
    </row>
    <row r="38" spans="2:8" ht="16.5" customHeight="1">
      <c r="B38" s="36"/>
      <c r="C38" s="57"/>
      <c r="D38" s="61" t="s">
        <v>162</v>
      </c>
      <c r="E38" s="15" t="s">
        <v>163</v>
      </c>
      <c r="F38" s="41">
        <v>50000</v>
      </c>
      <c r="G38" s="41">
        <v>20230.85</v>
      </c>
      <c r="H38" s="17">
        <f t="shared" si="0"/>
        <v>0.40461699999999995</v>
      </c>
    </row>
    <row r="39" spans="2:8" ht="15" customHeight="1">
      <c r="B39" s="31"/>
      <c r="C39" s="31"/>
      <c r="D39" s="58" t="s">
        <v>141</v>
      </c>
      <c r="E39" s="15" t="s">
        <v>142</v>
      </c>
      <c r="F39" s="16">
        <v>120000</v>
      </c>
      <c r="G39" s="16">
        <v>78304.12</v>
      </c>
      <c r="H39" s="17">
        <f t="shared" si="0"/>
        <v>0.6525343333333333</v>
      </c>
    </row>
    <row r="40" spans="2:8" ht="15" customHeight="1" thickBot="1">
      <c r="B40" s="245"/>
      <c r="C40" s="65"/>
      <c r="D40" s="33">
        <v>6050</v>
      </c>
      <c r="E40" s="15" t="s">
        <v>146</v>
      </c>
      <c r="F40" s="206">
        <v>270000</v>
      </c>
      <c r="G40" s="206">
        <v>269701</v>
      </c>
      <c r="H40" s="207">
        <f t="shared" si="0"/>
        <v>0.9988925925925926</v>
      </c>
    </row>
    <row r="41" spans="2:8" ht="18" customHeight="1" thickBot="1">
      <c r="B41" s="423" t="s">
        <v>164</v>
      </c>
      <c r="C41" s="425"/>
      <c r="D41" s="425"/>
      <c r="E41" s="426" t="s">
        <v>165</v>
      </c>
      <c r="F41" s="427">
        <f>F42</f>
        <v>130000</v>
      </c>
      <c r="G41" s="427">
        <f>G42</f>
        <v>102152.88</v>
      </c>
      <c r="H41" s="428">
        <f t="shared" si="0"/>
        <v>0.7857913846153847</v>
      </c>
    </row>
    <row r="42" spans="2:8" ht="17.25" customHeight="1">
      <c r="B42" s="36"/>
      <c r="C42" s="374" t="s">
        <v>166</v>
      </c>
      <c r="D42" s="375"/>
      <c r="E42" s="369" t="s">
        <v>167</v>
      </c>
      <c r="F42" s="370">
        <f>F43</f>
        <v>130000</v>
      </c>
      <c r="G42" s="370">
        <f>G43</f>
        <v>102152.88</v>
      </c>
      <c r="H42" s="366">
        <f t="shared" si="0"/>
        <v>0.7857913846153847</v>
      </c>
    </row>
    <row r="43" spans="2:8" ht="15" customHeight="1" thickBot="1">
      <c r="B43" s="31"/>
      <c r="C43" s="31"/>
      <c r="D43" s="58" t="s">
        <v>141</v>
      </c>
      <c r="E43" s="15" t="s">
        <v>142</v>
      </c>
      <c r="F43" s="16">
        <v>130000</v>
      </c>
      <c r="G43" s="16">
        <v>102152.88</v>
      </c>
      <c r="H43" s="275">
        <f t="shared" si="0"/>
        <v>0.7857913846153847</v>
      </c>
    </row>
    <row r="44" spans="2:8" ht="18.75" customHeight="1" thickBot="1">
      <c r="B44" s="423" t="s">
        <v>33</v>
      </c>
      <c r="C44" s="425"/>
      <c r="D44" s="425"/>
      <c r="E44" s="426" t="s">
        <v>34</v>
      </c>
      <c r="F44" s="427">
        <f>F45+F49+F57+F81+F85</f>
        <v>2567884</v>
      </c>
      <c r="G44" s="427">
        <f>G45+G49+G57+G81+G85</f>
        <v>2302277.509999999</v>
      </c>
      <c r="H44" s="428">
        <f t="shared" si="0"/>
        <v>0.8965660092122537</v>
      </c>
    </row>
    <row r="45" spans="2:8" ht="16.5" customHeight="1">
      <c r="B45" s="36"/>
      <c r="C45" s="374" t="s">
        <v>35</v>
      </c>
      <c r="D45" s="375"/>
      <c r="E45" s="369" t="s">
        <v>168</v>
      </c>
      <c r="F45" s="370">
        <f>SUM(F46:F48)</f>
        <v>66200</v>
      </c>
      <c r="G45" s="370">
        <f>SUM(G46:G48)</f>
        <v>66200</v>
      </c>
      <c r="H45" s="366">
        <f t="shared" si="0"/>
        <v>1</v>
      </c>
    </row>
    <row r="46" spans="2:8" ht="15" customHeight="1">
      <c r="B46" s="31"/>
      <c r="C46" s="31"/>
      <c r="D46" s="58" t="s">
        <v>169</v>
      </c>
      <c r="E46" s="15" t="s">
        <v>170</v>
      </c>
      <c r="F46" s="62">
        <v>55200</v>
      </c>
      <c r="G46" s="62">
        <v>55200</v>
      </c>
      <c r="H46" s="17">
        <f t="shared" si="0"/>
        <v>1</v>
      </c>
    </row>
    <row r="47" spans="2:8" ht="15" customHeight="1">
      <c r="B47" s="31"/>
      <c r="C47" s="31"/>
      <c r="D47" s="58" t="s">
        <v>171</v>
      </c>
      <c r="E47" s="15" t="s">
        <v>172</v>
      </c>
      <c r="F47" s="62">
        <v>9600</v>
      </c>
      <c r="G47" s="62">
        <v>9600</v>
      </c>
      <c r="H47" s="17">
        <f t="shared" si="0"/>
        <v>1</v>
      </c>
    </row>
    <row r="48" spans="2:8" ht="15" customHeight="1">
      <c r="B48" s="31"/>
      <c r="C48" s="31"/>
      <c r="D48" s="58" t="s">
        <v>173</v>
      </c>
      <c r="E48" s="15" t="s">
        <v>174</v>
      </c>
      <c r="F48" s="62">
        <v>1400</v>
      </c>
      <c r="G48" s="62">
        <v>1400</v>
      </c>
      <c r="H48" s="17">
        <f t="shared" si="0"/>
        <v>1</v>
      </c>
    </row>
    <row r="49" spans="2:8" ht="16.5" customHeight="1">
      <c r="B49" s="36"/>
      <c r="C49" s="374" t="s">
        <v>175</v>
      </c>
      <c r="D49" s="375"/>
      <c r="E49" s="369" t="s">
        <v>176</v>
      </c>
      <c r="F49" s="370">
        <f>SUM(F50:F56)</f>
        <v>145958</v>
      </c>
      <c r="G49" s="370">
        <f>SUM(G50:G56)</f>
        <v>119618.60000000002</v>
      </c>
      <c r="H49" s="366">
        <f t="shared" si="0"/>
        <v>0.8195412378903522</v>
      </c>
    </row>
    <row r="50" spans="2:8" ht="15" customHeight="1">
      <c r="B50" s="31"/>
      <c r="C50" s="31"/>
      <c r="D50" s="58" t="s">
        <v>162</v>
      </c>
      <c r="E50" s="15" t="s">
        <v>163</v>
      </c>
      <c r="F50" s="16">
        <v>115000</v>
      </c>
      <c r="G50" s="16">
        <v>109196</v>
      </c>
      <c r="H50" s="17">
        <f t="shared" si="0"/>
        <v>0.9495304347826087</v>
      </c>
    </row>
    <row r="51" spans="2:8" ht="15" customHeight="1">
      <c r="B51" s="31"/>
      <c r="C51" s="31"/>
      <c r="D51" s="58" t="s">
        <v>160</v>
      </c>
      <c r="E51" s="15" t="s">
        <v>161</v>
      </c>
      <c r="F51" s="16">
        <v>5458</v>
      </c>
      <c r="G51" s="16">
        <v>1819</v>
      </c>
      <c r="H51" s="17">
        <f t="shared" si="0"/>
        <v>0.3332722609014291</v>
      </c>
    </row>
    <row r="52" spans="2:8" ht="15" customHeight="1">
      <c r="B52" s="31"/>
      <c r="C52" s="31"/>
      <c r="D52" s="60">
        <v>4220</v>
      </c>
      <c r="E52" s="15" t="s">
        <v>228</v>
      </c>
      <c r="F52" s="16">
        <v>5000</v>
      </c>
      <c r="G52" s="16">
        <v>1364.69</v>
      </c>
      <c r="H52" s="17">
        <f t="shared" si="0"/>
        <v>0.272938</v>
      </c>
    </row>
    <row r="53" spans="2:8" ht="15" customHeight="1">
      <c r="B53" s="31"/>
      <c r="C53" s="31"/>
      <c r="D53" s="58" t="s">
        <v>141</v>
      </c>
      <c r="E53" s="15" t="s">
        <v>142</v>
      </c>
      <c r="F53" s="16">
        <v>5500</v>
      </c>
      <c r="G53" s="16">
        <v>857.19</v>
      </c>
      <c r="H53" s="17">
        <f t="shared" si="0"/>
        <v>0.15585272727272728</v>
      </c>
    </row>
    <row r="54" spans="2:8" ht="15" customHeight="1">
      <c r="B54" s="31"/>
      <c r="C54" s="31"/>
      <c r="D54" s="63" t="s">
        <v>177</v>
      </c>
      <c r="E54" s="15" t="s">
        <v>178</v>
      </c>
      <c r="F54" s="16">
        <v>2000</v>
      </c>
      <c r="G54" s="16">
        <v>1594.52</v>
      </c>
      <c r="H54" s="17">
        <f t="shared" si="0"/>
        <v>0.79726</v>
      </c>
    </row>
    <row r="55" spans="2:8" ht="15" customHeight="1">
      <c r="B55" s="31"/>
      <c r="C55" s="31"/>
      <c r="D55" s="60">
        <v>4420</v>
      </c>
      <c r="E55" s="15" t="s">
        <v>179</v>
      </c>
      <c r="F55" s="16">
        <v>3000</v>
      </c>
      <c r="G55" s="16">
        <v>1704.35</v>
      </c>
      <c r="H55" s="17">
        <f t="shared" si="0"/>
        <v>0.5681166666666666</v>
      </c>
    </row>
    <row r="56" spans="2:8" ht="15" customHeight="1">
      <c r="B56" s="31"/>
      <c r="C56" s="31"/>
      <c r="D56" s="60">
        <v>4700</v>
      </c>
      <c r="E56" s="15" t="s">
        <v>180</v>
      </c>
      <c r="F56" s="16">
        <v>10000</v>
      </c>
      <c r="G56" s="16">
        <v>3082.85</v>
      </c>
      <c r="H56" s="17">
        <f t="shared" si="0"/>
        <v>0.308285</v>
      </c>
    </row>
    <row r="57" spans="2:8" ht="17.25" customHeight="1">
      <c r="B57" s="36"/>
      <c r="C57" s="374" t="s">
        <v>40</v>
      </c>
      <c r="D57" s="375"/>
      <c r="E57" s="369" t="s">
        <v>41</v>
      </c>
      <c r="F57" s="370">
        <f>SUM(F58:F80)</f>
        <v>2222086</v>
      </c>
      <c r="G57" s="370">
        <f>SUM(G58:G80)</f>
        <v>1996062.379999999</v>
      </c>
      <c r="H57" s="366">
        <f t="shared" si="0"/>
        <v>0.8982831357562214</v>
      </c>
    </row>
    <row r="58" spans="2:8" ht="15" customHeight="1">
      <c r="B58" s="31"/>
      <c r="C58" s="31"/>
      <c r="D58" s="33">
        <v>3020</v>
      </c>
      <c r="E58" s="15" t="s">
        <v>181</v>
      </c>
      <c r="F58" s="16">
        <v>60000</v>
      </c>
      <c r="G58" s="16">
        <v>48800.75</v>
      </c>
      <c r="H58" s="17">
        <f t="shared" si="0"/>
        <v>0.8133458333333333</v>
      </c>
    </row>
    <row r="59" spans="2:8" ht="15" customHeight="1">
      <c r="B59" s="31"/>
      <c r="C59" s="31"/>
      <c r="D59" s="58" t="s">
        <v>169</v>
      </c>
      <c r="E59" s="15" t="s">
        <v>170</v>
      </c>
      <c r="F59" s="16">
        <v>1100000</v>
      </c>
      <c r="G59" s="16">
        <v>1066835.3</v>
      </c>
      <c r="H59" s="17">
        <f t="shared" si="0"/>
        <v>0.9698502727272728</v>
      </c>
    </row>
    <row r="60" spans="2:8" ht="15" customHeight="1">
      <c r="B60" s="31"/>
      <c r="C60" s="31"/>
      <c r="D60" s="58" t="s">
        <v>182</v>
      </c>
      <c r="E60" s="15" t="s">
        <v>183</v>
      </c>
      <c r="F60" s="16">
        <v>88000</v>
      </c>
      <c r="G60" s="16">
        <v>85777.52</v>
      </c>
      <c r="H60" s="17">
        <f t="shared" si="0"/>
        <v>0.9747445454545455</v>
      </c>
    </row>
    <row r="61" spans="2:8" ht="15" customHeight="1">
      <c r="B61" s="31"/>
      <c r="C61" s="31"/>
      <c r="D61" s="58" t="s">
        <v>171</v>
      </c>
      <c r="E61" s="15" t="s">
        <v>172</v>
      </c>
      <c r="F61" s="16">
        <v>180000</v>
      </c>
      <c r="G61" s="16">
        <v>164671.23</v>
      </c>
      <c r="H61" s="17">
        <f t="shared" si="0"/>
        <v>0.9148401666666667</v>
      </c>
    </row>
    <row r="62" spans="2:8" ht="15" customHeight="1">
      <c r="B62" s="31"/>
      <c r="C62" s="31"/>
      <c r="D62" s="58" t="s">
        <v>173</v>
      </c>
      <c r="E62" s="15" t="s">
        <v>174</v>
      </c>
      <c r="F62" s="16">
        <v>29000</v>
      </c>
      <c r="G62" s="16">
        <v>20462.15</v>
      </c>
      <c r="H62" s="17">
        <f t="shared" si="0"/>
        <v>0.7055913793103449</v>
      </c>
    </row>
    <row r="63" spans="2:8" ht="15" customHeight="1">
      <c r="B63" s="31"/>
      <c r="C63" s="31"/>
      <c r="D63" s="33">
        <v>4170</v>
      </c>
      <c r="E63" s="15" t="s">
        <v>184</v>
      </c>
      <c r="F63" s="16">
        <v>42000</v>
      </c>
      <c r="G63" s="16">
        <v>41690.64</v>
      </c>
      <c r="H63" s="17">
        <f t="shared" si="0"/>
        <v>0.9926342857142857</v>
      </c>
    </row>
    <row r="64" spans="2:8" ht="15" customHeight="1">
      <c r="B64" s="31"/>
      <c r="C64" s="31"/>
      <c r="D64" s="58" t="s">
        <v>160</v>
      </c>
      <c r="E64" s="15" t="s">
        <v>161</v>
      </c>
      <c r="F64" s="16">
        <v>182300</v>
      </c>
      <c r="G64" s="16">
        <v>136184.91</v>
      </c>
      <c r="H64" s="17">
        <f t="shared" si="0"/>
        <v>0.7470373560065826</v>
      </c>
    </row>
    <row r="65" spans="2:8" ht="15" customHeight="1">
      <c r="B65" s="31"/>
      <c r="C65" s="31"/>
      <c r="D65" s="60">
        <v>4220</v>
      </c>
      <c r="E65" s="15" t="s">
        <v>228</v>
      </c>
      <c r="F65" s="16">
        <v>7000</v>
      </c>
      <c r="G65" s="16">
        <v>4309.89</v>
      </c>
      <c r="H65" s="17">
        <f t="shared" si="0"/>
        <v>0.6156985714285714</v>
      </c>
    </row>
    <row r="66" spans="2:8" ht="15" customHeight="1">
      <c r="B66" s="31"/>
      <c r="C66" s="31"/>
      <c r="D66" s="58" t="s">
        <v>185</v>
      </c>
      <c r="E66" s="15" t="s">
        <v>186</v>
      </c>
      <c r="F66" s="16">
        <v>35000</v>
      </c>
      <c r="G66" s="16">
        <v>28438.41</v>
      </c>
      <c r="H66" s="17">
        <f t="shared" si="0"/>
        <v>0.812526</v>
      </c>
    </row>
    <row r="67" spans="2:8" ht="15" customHeight="1">
      <c r="B67" s="31"/>
      <c r="C67" s="31"/>
      <c r="D67" s="58" t="s">
        <v>187</v>
      </c>
      <c r="E67" s="15" t="s">
        <v>188</v>
      </c>
      <c r="F67" s="16">
        <v>18000</v>
      </c>
      <c r="G67" s="16">
        <v>14898.72</v>
      </c>
      <c r="H67" s="17">
        <f t="shared" si="0"/>
        <v>0.8277066666666666</v>
      </c>
    </row>
    <row r="68" spans="2:8" ht="15" customHeight="1">
      <c r="B68" s="31"/>
      <c r="C68" s="31"/>
      <c r="D68" s="33" t="s">
        <v>232</v>
      </c>
      <c r="E68" s="15" t="s">
        <v>233</v>
      </c>
      <c r="F68" s="16">
        <v>4000</v>
      </c>
      <c r="G68" s="16">
        <v>1401</v>
      </c>
      <c r="H68" s="17">
        <f t="shared" si="0"/>
        <v>0.35025</v>
      </c>
    </row>
    <row r="69" spans="2:8" ht="15" customHeight="1">
      <c r="B69" s="31"/>
      <c r="C69" s="31"/>
      <c r="D69" s="58" t="s">
        <v>141</v>
      </c>
      <c r="E69" s="15" t="s">
        <v>142</v>
      </c>
      <c r="F69" s="16">
        <v>218886</v>
      </c>
      <c r="G69" s="16">
        <v>167611.18</v>
      </c>
      <c r="H69" s="17">
        <f t="shared" si="0"/>
        <v>0.7657464616284275</v>
      </c>
    </row>
    <row r="70" spans="2:8" ht="15" customHeight="1">
      <c r="B70" s="31"/>
      <c r="C70" s="31"/>
      <c r="D70" s="60">
        <v>4350</v>
      </c>
      <c r="E70" s="15" t="s">
        <v>189</v>
      </c>
      <c r="F70" s="16">
        <v>10000</v>
      </c>
      <c r="G70" s="16">
        <v>3822.63</v>
      </c>
      <c r="H70" s="17">
        <f t="shared" si="0"/>
        <v>0.382263</v>
      </c>
    </row>
    <row r="71" spans="2:8" ht="15" customHeight="1">
      <c r="B71" s="31"/>
      <c r="C71" s="31"/>
      <c r="D71" s="60">
        <v>4360</v>
      </c>
      <c r="E71" s="15" t="s">
        <v>190</v>
      </c>
      <c r="F71" s="16">
        <v>19000</v>
      </c>
      <c r="G71" s="16">
        <v>10826.88</v>
      </c>
      <c r="H71" s="17">
        <f t="shared" si="0"/>
        <v>0.5698357894736842</v>
      </c>
    </row>
    <row r="72" spans="2:8" ht="15" customHeight="1">
      <c r="B72" s="31"/>
      <c r="C72" s="31"/>
      <c r="D72" s="60">
        <v>4370</v>
      </c>
      <c r="E72" s="15" t="s">
        <v>191</v>
      </c>
      <c r="F72" s="16">
        <v>10000</v>
      </c>
      <c r="G72" s="16">
        <v>4604.4</v>
      </c>
      <c r="H72" s="17">
        <f t="shared" si="0"/>
        <v>0.46043999999999996</v>
      </c>
    </row>
    <row r="73" spans="2:8" ht="15" customHeight="1">
      <c r="B73" s="31"/>
      <c r="C73" s="31"/>
      <c r="D73" s="60">
        <v>4390</v>
      </c>
      <c r="E73" s="178" t="s">
        <v>336</v>
      </c>
      <c r="F73" s="16">
        <v>8000</v>
      </c>
      <c r="G73" s="16">
        <v>1444.17</v>
      </c>
      <c r="H73" s="17">
        <f t="shared" si="0"/>
        <v>0.18052125000000002</v>
      </c>
    </row>
    <row r="74" spans="2:8" ht="15" customHeight="1">
      <c r="B74" s="31"/>
      <c r="C74" s="31"/>
      <c r="D74" s="60" t="s">
        <v>177</v>
      </c>
      <c r="E74" s="15" t="s">
        <v>178</v>
      </c>
      <c r="F74" s="16">
        <v>18000</v>
      </c>
      <c r="G74" s="16">
        <v>16009.08</v>
      </c>
      <c r="H74" s="17">
        <f t="shared" si="0"/>
        <v>0.8893933333333334</v>
      </c>
    </row>
    <row r="75" spans="2:8" ht="15" customHeight="1">
      <c r="B75" s="31"/>
      <c r="C75" s="31"/>
      <c r="D75" s="60">
        <v>4420</v>
      </c>
      <c r="E75" s="15" t="s">
        <v>179</v>
      </c>
      <c r="F75" s="16">
        <v>7000</v>
      </c>
      <c r="G75" s="16">
        <v>2619.11</v>
      </c>
      <c r="H75" s="17">
        <f t="shared" si="0"/>
        <v>0.37415857142857145</v>
      </c>
    </row>
    <row r="76" spans="2:8" ht="15" customHeight="1">
      <c r="B76" s="31"/>
      <c r="C76" s="31"/>
      <c r="D76" s="60" t="s">
        <v>150</v>
      </c>
      <c r="E76" s="15" t="s">
        <v>151</v>
      </c>
      <c r="F76" s="16">
        <v>40000</v>
      </c>
      <c r="G76" s="16">
        <v>37595.14</v>
      </c>
      <c r="H76" s="17">
        <f t="shared" si="0"/>
        <v>0.9398785</v>
      </c>
    </row>
    <row r="77" spans="2:8" ht="15" customHeight="1">
      <c r="B77" s="31"/>
      <c r="C77" s="31"/>
      <c r="D77" s="60" t="s">
        <v>192</v>
      </c>
      <c r="E77" s="15" t="s">
        <v>193</v>
      </c>
      <c r="F77" s="16">
        <v>25900</v>
      </c>
      <c r="G77" s="16">
        <v>25866.89</v>
      </c>
      <c r="H77" s="17">
        <f t="shared" si="0"/>
        <v>0.9987216216216216</v>
      </c>
    </row>
    <row r="78" spans="2:8" ht="15" customHeight="1">
      <c r="B78" s="31"/>
      <c r="C78" s="31"/>
      <c r="D78" s="60">
        <v>4610</v>
      </c>
      <c r="E78" s="15" t="s">
        <v>194</v>
      </c>
      <c r="F78" s="16">
        <v>3000</v>
      </c>
      <c r="G78" s="16">
        <v>2884.45</v>
      </c>
      <c r="H78" s="17">
        <f t="shared" si="0"/>
        <v>0.9614833333333332</v>
      </c>
    </row>
    <row r="79" spans="2:8" ht="15" customHeight="1">
      <c r="B79" s="31"/>
      <c r="C79" s="31"/>
      <c r="D79" s="60">
        <v>4700</v>
      </c>
      <c r="E79" s="15" t="s">
        <v>180</v>
      </c>
      <c r="F79" s="16">
        <v>22000</v>
      </c>
      <c r="G79" s="16">
        <v>20478.39</v>
      </c>
      <c r="H79" s="17">
        <f t="shared" si="0"/>
        <v>0.9308359090909091</v>
      </c>
    </row>
    <row r="80" spans="2:8" ht="15" customHeight="1">
      <c r="B80" s="31"/>
      <c r="C80" s="31"/>
      <c r="D80" s="43" t="s">
        <v>195</v>
      </c>
      <c r="E80" s="64" t="s">
        <v>196</v>
      </c>
      <c r="F80" s="16">
        <v>95000</v>
      </c>
      <c r="G80" s="16">
        <v>88829.54</v>
      </c>
      <c r="H80" s="17">
        <f aca="true" t="shared" si="1" ref="H80:H146">G80/F80</f>
        <v>0.9350477894736842</v>
      </c>
    </row>
    <row r="81" spans="2:8" ht="16.5" customHeight="1">
      <c r="B81" s="31"/>
      <c r="C81" s="375" t="s">
        <v>197</v>
      </c>
      <c r="D81" s="374"/>
      <c r="E81" s="369" t="s">
        <v>198</v>
      </c>
      <c r="F81" s="370">
        <f>F82+F83+F84</f>
        <v>77640</v>
      </c>
      <c r="G81" s="370">
        <f>G82+G83+G84</f>
        <v>72272.53</v>
      </c>
      <c r="H81" s="366">
        <f t="shared" si="1"/>
        <v>0.9308672076249356</v>
      </c>
    </row>
    <row r="82" spans="2:8" ht="16.5" customHeight="1">
      <c r="B82" s="31"/>
      <c r="C82" s="38"/>
      <c r="D82" s="33">
        <v>4170</v>
      </c>
      <c r="E82" s="15" t="s">
        <v>184</v>
      </c>
      <c r="F82" s="16">
        <v>2640</v>
      </c>
      <c r="G82" s="16">
        <v>2640</v>
      </c>
      <c r="H82" s="17">
        <f t="shared" si="1"/>
        <v>1</v>
      </c>
    </row>
    <row r="83" spans="2:8" ht="15" customHeight="1">
      <c r="B83" s="31"/>
      <c r="C83" s="31"/>
      <c r="D83" s="63">
        <v>4210</v>
      </c>
      <c r="E83" s="15" t="s">
        <v>161</v>
      </c>
      <c r="F83" s="16">
        <v>30000</v>
      </c>
      <c r="G83" s="16">
        <v>27251.85</v>
      </c>
      <c r="H83" s="17">
        <f t="shared" si="1"/>
        <v>0.908395</v>
      </c>
    </row>
    <row r="84" spans="2:8" ht="15.75" customHeight="1">
      <c r="B84" s="31"/>
      <c r="C84" s="31"/>
      <c r="D84" s="63">
        <v>4300</v>
      </c>
      <c r="E84" s="15" t="s">
        <v>142</v>
      </c>
      <c r="F84" s="16">
        <v>45000</v>
      </c>
      <c r="G84" s="16">
        <v>42380.68</v>
      </c>
      <c r="H84" s="17">
        <f t="shared" si="1"/>
        <v>0.9417928888888889</v>
      </c>
    </row>
    <row r="85" spans="2:8" ht="15.75" customHeight="1">
      <c r="B85" s="31"/>
      <c r="C85" s="375" t="s">
        <v>370</v>
      </c>
      <c r="D85" s="487"/>
      <c r="E85" s="369" t="s">
        <v>15</v>
      </c>
      <c r="F85" s="370">
        <f>F86</f>
        <v>56000</v>
      </c>
      <c r="G85" s="370">
        <f>G86</f>
        <v>48124</v>
      </c>
      <c r="H85" s="366">
        <f t="shared" si="1"/>
        <v>0.8593571428571428</v>
      </c>
    </row>
    <row r="86" spans="2:8" ht="15.75" customHeight="1" thickBot="1">
      <c r="B86" s="28"/>
      <c r="C86" s="28"/>
      <c r="D86" s="58" t="s">
        <v>162</v>
      </c>
      <c r="E86" s="15" t="s">
        <v>163</v>
      </c>
      <c r="F86" s="22">
        <v>56000</v>
      </c>
      <c r="G86" s="22">
        <v>48124</v>
      </c>
      <c r="H86" s="17">
        <f t="shared" si="1"/>
        <v>0.8593571428571428</v>
      </c>
    </row>
    <row r="87" spans="2:8" ht="35.25" customHeight="1" thickBot="1">
      <c r="B87" s="423" t="s">
        <v>47</v>
      </c>
      <c r="C87" s="425"/>
      <c r="D87" s="425"/>
      <c r="E87" s="426" t="s">
        <v>199</v>
      </c>
      <c r="F87" s="427">
        <f>F88+F90</f>
        <v>5223</v>
      </c>
      <c r="G87" s="427">
        <f>G88+G90</f>
        <v>5223</v>
      </c>
      <c r="H87" s="428">
        <f t="shared" si="1"/>
        <v>1</v>
      </c>
    </row>
    <row r="88" spans="2:8" ht="30" customHeight="1">
      <c r="B88" s="36"/>
      <c r="C88" s="374" t="s">
        <v>49</v>
      </c>
      <c r="D88" s="375"/>
      <c r="E88" s="369" t="s">
        <v>50</v>
      </c>
      <c r="F88" s="370">
        <f>SUM(F89:F89)</f>
        <v>1491</v>
      </c>
      <c r="G88" s="370">
        <f>SUM(G89:G89)</f>
        <v>1491</v>
      </c>
      <c r="H88" s="366">
        <f t="shared" si="1"/>
        <v>1</v>
      </c>
    </row>
    <row r="89" spans="2:8" ht="15" customHeight="1">
      <c r="B89" s="31"/>
      <c r="C89" s="31"/>
      <c r="D89" s="33" t="s">
        <v>141</v>
      </c>
      <c r="E89" s="15" t="s">
        <v>200</v>
      </c>
      <c r="F89" s="62">
        <v>1491</v>
      </c>
      <c r="G89" s="62">
        <v>1491</v>
      </c>
      <c r="H89" s="17">
        <f t="shared" si="1"/>
        <v>1</v>
      </c>
    </row>
    <row r="90" spans="2:8" ht="47.25" customHeight="1">
      <c r="B90" s="31"/>
      <c r="C90" s="363">
        <v>75109</v>
      </c>
      <c r="D90" s="379"/>
      <c r="E90" s="369" t="s">
        <v>464</v>
      </c>
      <c r="F90" s="483">
        <f>F91+F92+F93+F94</f>
        <v>3732</v>
      </c>
      <c r="G90" s="483">
        <f>G91+G92+G93+G94</f>
        <v>3732</v>
      </c>
      <c r="H90" s="366">
        <f t="shared" si="1"/>
        <v>1</v>
      </c>
    </row>
    <row r="91" spans="2:8" ht="15" customHeight="1">
      <c r="B91" s="31"/>
      <c r="C91" s="31"/>
      <c r="D91" s="58" t="s">
        <v>162</v>
      </c>
      <c r="E91" s="15" t="s">
        <v>163</v>
      </c>
      <c r="F91" s="62">
        <v>2190</v>
      </c>
      <c r="G91" s="62">
        <v>2190</v>
      </c>
      <c r="H91" s="17">
        <f t="shared" si="1"/>
        <v>1</v>
      </c>
    </row>
    <row r="92" spans="2:8" ht="15" customHeight="1">
      <c r="B92" s="31"/>
      <c r="C92" s="31"/>
      <c r="D92" s="33">
        <v>4170</v>
      </c>
      <c r="E92" s="15" t="s">
        <v>184</v>
      </c>
      <c r="F92" s="62">
        <v>429</v>
      </c>
      <c r="G92" s="62">
        <v>429</v>
      </c>
      <c r="H92" s="275">
        <f t="shared" si="1"/>
        <v>1</v>
      </c>
    </row>
    <row r="93" spans="2:8" ht="15" customHeight="1">
      <c r="B93" s="31"/>
      <c r="C93" s="31"/>
      <c r="D93" s="58" t="s">
        <v>160</v>
      </c>
      <c r="E93" s="15" t="s">
        <v>161</v>
      </c>
      <c r="F93" s="62">
        <v>849.5</v>
      </c>
      <c r="G93" s="62">
        <v>849.5</v>
      </c>
      <c r="H93" s="17">
        <f t="shared" si="1"/>
        <v>1</v>
      </c>
    </row>
    <row r="94" spans="2:8" ht="15" customHeight="1" thickBot="1">
      <c r="B94" s="31"/>
      <c r="C94" s="31"/>
      <c r="D94" s="58" t="s">
        <v>141</v>
      </c>
      <c r="E94" s="15" t="s">
        <v>142</v>
      </c>
      <c r="F94" s="62">
        <v>263.5</v>
      </c>
      <c r="G94" s="62">
        <v>263.5</v>
      </c>
      <c r="H94" s="17">
        <f t="shared" si="1"/>
        <v>1</v>
      </c>
    </row>
    <row r="95" spans="2:8" ht="18" customHeight="1" thickBot="1">
      <c r="B95" s="423" t="s">
        <v>201</v>
      </c>
      <c r="C95" s="425"/>
      <c r="D95" s="425"/>
      <c r="E95" s="426" t="s">
        <v>202</v>
      </c>
      <c r="F95" s="427">
        <f>F96+F98+F109</f>
        <v>271000</v>
      </c>
      <c r="G95" s="427">
        <f>G96+G98+G109</f>
        <v>188671.47999999998</v>
      </c>
      <c r="H95" s="428">
        <f t="shared" si="1"/>
        <v>0.6962047232472324</v>
      </c>
    </row>
    <row r="96" spans="2:8" ht="18" customHeight="1">
      <c r="B96" s="67"/>
      <c r="C96" s="488">
        <v>75403</v>
      </c>
      <c r="D96" s="381"/>
      <c r="E96" s="382" t="s">
        <v>469</v>
      </c>
      <c r="F96" s="382">
        <f>F97</f>
        <v>40000</v>
      </c>
      <c r="G96" s="382">
        <f>G97</f>
        <v>35689.68</v>
      </c>
      <c r="H96" s="366">
        <f t="shared" si="1"/>
        <v>0.892242</v>
      </c>
    </row>
    <row r="97" spans="2:8" ht="18" customHeight="1">
      <c r="B97" s="68"/>
      <c r="C97" s="68"/>
      <c r="D97" s="58" t="s">
        <v>187</v>
      </c>
      <c r="E97" s="15" t="s">
        <v>188</v>
      </c>
      <c r="F97" s="69">
        <v>40000</v>
      </c>
      <c r="G97" s="69">
        <v>35689.68</v>
      </c>
      <c r="H97" s="17">
        <f>G97/F97</f>
        <v>0.892242</v>
      </c>
    </row>
    <row r="98" spans="2:8" ht="17.25" customHeight="1">
      <c r="B98" s="26"/>
      <c r="C98" s="380" t="s">
        <v>203</v>
      </c>
      <c r="D98" s="372"/>
      <c r="E98" s="364" t="s">
        <v>290</v>
      </c>
      <c r="F98" s="365">
        <f>SUM(F99:F108)</f>
        <v>181000</v>
      </c>
      <c r="G98" s="365">
        <f>SUM(G99:G108)</f>
        <v>152981.8</v>
      </c>
      <c r="H98" s="373">
        <f t="shared" si="1"/>
        <v>0.845203314917127</v>
      </c>
    </row>
    <row r="99" spans="2:8" ht="25.5">
      <c r="B99" s="26"/>
      <c r="C99" s="208"/>
      <c r="D99" s="414" t="s">
        <v>532</v>
      </c>
      <c r="E99" s="415" t="s">
        <v>564</v>
      </c>
      <c r="F99" s="315">
        <v>2000</v>
      </c>
      <c r="G99" s="315">
        <v>2000</v>
      </c>
      <c r="H99" s="17">
        <f t="shared" si="1"/>
        <v>1</v>
      </c>
    </row>
    <row r="100" spans="2:8" ht="15">
      <c r="B100" s="36"/>
      <c r="C100" s="57"/>
      <c r="D100" s="33">
        <v>3020</v>
      </c>
      <c r="E100" s="15" t="s">
        <v>181</v>
      </c>
      <c r="F100" s="41">
        <v>18000</v>
      </c>
      <c r="G100" s="41">
        <v>15326</v>
      </c>
      <c r="H100" s="17">
        <f t="shared" si="1"/>
        <v>0.8514444444444444</v>
      </c>
    </row>
    <row r="101" spans="2:8" ht="15">
      <c r="B101" s="36"/>
      <c r="C101" s="57"/>
      <c r="D101" s="58" t="s">
        <v>160</v>
      </c>
      <c r="E101" s="15" t="s">
        <v>161</v>
      </c>
      <c r="F101" s="41">
        <v>28000</v>
      </c>
      <c r="G101" s="41">
        <v>24130.02</v>
      </c>
      <c r="H101" s="17">
        <f t="shared" si="1"/>
        <v>0.8617864285714286</v>
      </c>
    </row>
    <row r="102" spans="2:8" ht="15.75" customHeight="1">
      <c r="B102" s="31"/>
      <c r="C102" s="31"/>
      <c r="D102" s="58" t="s">
        <v>185</v>
      </c>
      <c r="E102" s="15" t="s">
        <v>186</v>
      </c>
      <c r="F102" s="16">
        <v>11000</v>
      </c>
      <c r="G102" s="16">
        <v>10373</v>
      </c>
      <c r="H102" s="17">
        <f t="shared" si="1"/>
        <v>0.943</v>
      </c>
    </row>
    <row r="103" spans="2:8" ht="15.75" customHeight="1">
      <c r="B103" s="31"/>
      <c r="C103" s="31"/>
      <c r="D103" s="58" t="s">
        <v>187</v>
      </c>
      <c r="E103" s="15" t="s">
        <v>188</v>
      </c>
      <c r="F103" s="16">
        <v>10000</v>
      </c>
      <c r="G103" s="16">
        <v>10033.41</v>
      </c>
      <c r="H103" s="17">
        <f t="shared" si="1"/>
        <v>1.003341</v>
      </c>
    </row>
    <row r="104" spans="2:8" ht="15.75" customHeight="1">
      <c r="B104" s="31"/>
      <c r="C104" s="31"/>
      <c r="D104" s="33" t="s">
        <v>232</v>
      </c>
      <c r="E104" s="15" t="s">
        <v>233</v>
      </c>
      <c r="F104" s="16">
        <v>6000</v>
      </c>
      <c r="G104" s="16">
        <v>5306</v>
      </c>
      <c r="H104" s="17">
        <f t="shared" si="1"/>
        <v>0.8843333333333333</v>
      </c>
    </row>
    <row r="105" spans="2:8" ht="15.75" customHeight="1">
      <c r="B105" s="31"/>
      <c r="C105" s="31"/>
      <c r="D105" s="58" t="s">
        <v>141</v>
      </c>
      <c r="E105" s="15" t="s">
        <v>142</v>
      </c>
      <c r="F105" s="16">
        <v>16000</v>
      </c>
      <c r="G105" s="16">
        <v>15914.73</v>
      </c>
      <c r="H105" s="17">
        <f t="shared" si="1"/>
        <v>0.9946706249999999</v>
      </c>
    </row>
    <row r="106" spans="2:8" ht="15.75" customHeight="1">
      <c r="B106" s="31"/>
      <c r="C106" s="31"/>
      <c r="D106" s="58" t="s">
        <v>150</v>
      </c>
      <c r="E106" s="15" t="s">
        <v>151</v>
      </c>
      <c r="F106" s="16">
        <v>33000</v>
      </c>
      <c r="G106" s="16">
        <v>30805</v>
      </c>
      <c r="H106" s="17">
        <f t="shared" si="1"/>
        <v>0.9334848484848485</v>
      </c>
    </row>
    <row r="107" spans="2:8" ht="15.75" customHeight="1">
      <c r="B107" s="28"/>
      <c r="C107" s="31"/>
      <c r="D107" s="33" t="s">
        <v>195</v>
      </c>
      <c r="E107" s="15" t="s">
        <v>196</v>
      </c>
      <c r="F107" s="394">
        <v>22000</v>
      </c>
      <c r="G107" s="16">
        <v>21173.64</v>
      </c>
      <c r="H107" s="23">
        <f t="shared" si="1"/>
        <v>0.9624381818181817</v>
      </c>
    </row>
    <row r="108" spans="2:8" ht="38.25">
      <c r="B108" s="28"/>
      <c r="C108" s="42"/>
      <c r="D108" s="116" t="s">
        <v>533</v>
      </c>
      <c r="E108" s="113" t="s">
        <v>541</v>
      </c>
      <c r="F108" s="206">
        <v>35000</v>
      </c>
      <c r="G108" s="206">
        <v>17920</v>
      </c>
      <c r="H108" s="23">
        <f t="shared" si="1"/>
        <v>0.512</v>
      </c>
    </row>
    <row r="109" spans="2:8" ht="15.75" customHeight="1">
      <c r="B109" s="31"/>
      <c r="C109" s="488">
        <v>75421</v>
      </c>
      <c r="D109" s="383"/>
      <c r="E109" s="369" t="s">
        <v>470</v>
      </c>
      <c r="F109" s="370">
        <f>F110</f>
        <v>50000</v>
      </c>
      <c r="G109" s="370">
        <f>G110</f>
        <v>0</v>
      </c>
      <c r="H109" s="366">
        <f t="shared" si="1"/>
        <v>0</v>
      </c>
    </row>
    <row r="110" spans="2:8" ht="15.75" customHeight="1" thickBot="1">
      <c r="B110" s="245"/>
      <c r="C110" s="65"/>
      <c r="D110" s="58" t="s">
        <v>210</v>
      </c>
      <c r="E110" s="15" t="s">
        <v>211</v>
      </c>
      <c r="F110" s="206">
        <v>50000</v>
      </c>
      <c r="G110" s="206">
        <v>0</v>
      </c>
      <c r="H110" s="17">
        <f>G110/F110</f>
        <v>0</v>
      </c>
    </row>
    <row r="111" spans="2:8" ht="18" customHeight="1" thickBot="1">
      <c r="B111" s="423" t="s">
        <v>204</v>
      </c>
      <c r="C111" s="425"/>
      <c r="D111" s="425"/>
      <c r="E111" s="426" t="s">
        <v>205</v>
      </c>
      <c r="F111" s="427">
        <f>F112</f>
        <v>240000</v>
      </c>
      <c r="G111" s="427">
        <f>G112</f>
        <v>236960.64</v>
      </c>
      <c r="H111" s="428">
        <f t="shared" si="1"/>
        <v>0.9873360000000001</v>
      </c>
    </row>
    <row r="112" spans="2:8" ht="30" customHeight="1">
      <c r="B112" s="36"/>
      <c r="C112" s="374" t="s">
        <v>206</v>
      </c>
      <c r="D112" s="375"/>
      <c r="E112" s="369" t="s">
        <v>207</v>
      </c>
      <c r="F112" s="370">
        <f>F113</f>
        <v>240000</v>
      </c>
      <c r="G112" s="370">
        <f>G113</f>
        <v>236960.64</v>
      </c>
      <c r="H112" s="366">
        <f t="shared" si="1"/>
        <v>0.9873360000000001</v>
      </c>
    </row>
    <row r="113" spans="2:8" ht="25.5" customHeight="1" thickBot="1">
      <c r="B113" s="31"/>
      <c r="C113" s="31"/>
      <c r="D113" s="65" t="s">
        <v>337</v>
      </c>
      <c r="E113" s="195" t="s">
        <v>338</v>
      </c>
      <c r="F113" s="16">
        <v>240000</v>
      </c>
      <c r="G113" s="16">
        <v>236960.64</v>
      </c>
      <c r="H113" s="17">
        <f t="shared" si="1"/>
        <v>0.9873360000000001</v>
      </c>
    </row>
    <row r="114" spans="2:8" ht="18" customHeight="1" thickBot="1">
      <c r="B114" s="423" t="s">
        <v>86</v>
      </c>
      <c r="C114" s="425"/>
      <c r="D114" s="425"/>
      <c r="E114" s="426" t="s">
        <v>87</v>
      </c>
      <c r="F114" s="427">
        <f>F115+F117</f>
        <v>66400</v>
      </c>
      <c r="G114" s="427">
        <f>G115+G117</f>
        <v>41348.48</v>
      </c>
      <c r="H114" s="428">
        <f t="shared" si="1"/>
        <v>0.6227180722891567</v>
      </c>
    </row>
    <row r="115" spans="2:8" ht="18" customHeight="1">
      <c r="B115" s="209"/>
      <c r="C115" s="489">
        <v>75814</v>
      </c>
      <c r="D115" s="490"/>
      <c r="E115" s="491" t="s">
        <v>471</v>
      </c>
      <c r="F115" s="492">
        <f>F116</f>
        <v>41400</v>
      </c>
      <c r="G115" s="492">
        <f>G116</f>
        <v>41348.48</v>
      </c>
      <c r="H115" s="366">
        <f t="shared" si="1"/>
        <v>0.9987555555555556</v>
      </c>
    </row>
    <row r="116" spans="2:8" ht="18" customHeight="1">
      <c r="B116" s="68"/>
      <c r="C116" s="68"/>
      <c r="D116" s="318" t="s">
        <v>472</v>
      </c>
      <c r="E116" s="69" t="s">
        <v>46</v>
      </c>
      <c r="F116" s="69">
        <v>41400</v>
      </c>
      <c r="G116" s="69">
        <v>41348.48</v>
      </c>
      <c r="H116" s="17">
        <f>G116/F116</f>
        <v>0.9987555555555556</v>
      </c>
    </row>
    <row r="117" spans="2:8" ht="17.25" customHeight="1">
      <c r="B117" s="36"/>
      <c r="C117" s="374" t="s">
        <v>208</v>
      </c>
      <c r="D117" s="375"/>
      <c r="E117" s="369" t="s">
        <v>209</v>
      </c>
      <c r="F117" s="370">
        <f>F118</f>
        <v>25000</v>
      </c>
      <c r="G117" s="370">
        <f>G118</f>
        <v>0</v>
      </c>
      <c r="H117" s="366">
        <f t="shared" si="1"/>
        <v>0</v>
      </c>
    </row>
    <row r="118" spans="2:8" ht="15" customHeight="1" thickBot="1">
      <c r="B118" s="31"/>
      <c r="C118" s="31"/>
      <c r="D118" s="58" t="s">
        <v>210</v>
      </c>
      <c r="E118" s="15" t="s">
        <v>211</v>
      </c>
      <c r="F118" s="16">
        <v>25000</v>
      </c>
      <c r="G118" s="16">
        <v>0</v>
      </c>
      <c r="H118" s="17">
        <f t="shared" si="1"/>
        <v>0</v>
      </c>
    </row>
    <row r="119" spans="2:8" ht="18.75" customHeight="1" thickBot="1">
      <c r="B119" s="423" t="s">
        <v>94</v>
      </c>
      <c r="C119" s="425"/>
      <c r="D119" s="425"/>
      <c r="E119" s="426" t="s">
        <v>95</v>
      </c>
      <c r="F119" s="427">
        <f>F120+F141+F157+F177+F197+F210+F228+F230</f>
        <v>8705881</v>
      </c>
      <c r="G119" s="427">
        <f>G120+G141+G157+G177+G197+G210+G228+G230</f>
        <v>8705801.430000003</v>
      </c>
      <c r="H119" s="428">
        <f t="shared" si="1"/>
        <v>0.9999908602012827</v>
      </c>
    </row>
    <row r="120" spans="2:8" ht="16.5" customHeight="1">
      <c r="B120" s="36"/>
      <c r="C120" s="375" t="s">
        <v>96</v>
      </c>
      <c r="D120" s="374"/>
      <c r="E120" s="369" t="s">
        <v>97</v>
      </c>
      <c r="F120" s="370">
        <f>SUM(F121:F140)</f>
        <v>4223961</v>
      </c>
      <c r="G120" s="370">
        <f>SUM(G121:G140)</f>
        <v>4223961.000000001</v>
      </c>
      <c r="H120" s="366">
        <f t="shared" si="1"/>
        <v>1.0000000000000002</v>
      </c>
    </row>
    <row r="121" spans="2:8" ht="15.75" customHeight="1">
      <c r="B121" s="31"/>
      <c r="C121" s="31"/>
      <c r="D121" s="58" t="s">
        <v>212</v>
      </c>
      <c r="E121" s="15" t="s">
        <v>181</v>
      </c>
      <c r="F121" s="16">
        <v>184783</v>
      </c>
      <c r="G121" s="16">
        <v>184782.95</v>
      </c>
      <c r="H121" s="17">
        <f t="shared" si="1"/>
        <v>0.9999997294123377</v>
      </c>
    </row>
    <row r="122" spans="2:8" ht="15.75" customHeight="1">
      <c r="B122" s="31"/>
      <c r="C122" s="31"/>
      <c r="D122" s="58" t="s">
        <v>169</v>
      </c>
      <c r="E122" s="15" t="s">
        <v>170</v>
      </c>
      <c r="F122" s="16">
        <v>2538096</v>
      </c>
      <c r="G122" s="16">
        <v>2538096.35</v>
      </c>
      <c r="H122" s="17">
        <f t="shared" si="1"/>
        <v>1.0000001378986454</v>
      </c>
    </row>
    <row r="123" spans="2:8" ht="15.75" customHeight="1">
      <c r="B123" s="31"/>
      <c r="C123" s="31"/>
      <c r="D123" s="58" t="s">
        <v>182</v>
      </c>
      <c r="E123" s="15" t="s">
        <v>183</v>
      </c>
      <c r="F123" s="16">
        <v>185467</v>
      </c>
      <c r="G123" s="16">
        <v>185466.44</v>
      </c>
      <c r="H123" s="17">
        <f t="shared" si="1"/>
        <v>0.9999969805949307</v>
      </c>
    </row>
    <row r="124" spans="2:8" ht="15.75" customHeight="1">
      <c r="B124" s="31"/>
      <c r="C124" s="31"/>
      <c r="D124" s="58" t="s">
        <v>171</v>
      </c>
      <c r="E124" s="15" t="s">
        <v>172</v>
      </c>
      <c r="F124" s="16">
        <v>478369</v>
      </c>
      <c r="G124" s="16">
        <v>478369.27</v>
      </c>
      <c r="H124" s="17">
        <f t="shared" si="1"/>
        <v>1.000000564417845</v>
      </c>
    </row>
    <row r="125" spans="2:8" ht="15.75" customHeight="1">
      <c r="B125" s="31"/>
      <c r="C125" s="31"/>
      <c r="D125" s="58" t="s">
        <v>173</v>
      </c>
      <c r="E125" s="15" t="s">
        <v>174</v>
      </c>
      <c r="F125" s="16">
        <v>66974</v>
      </c>
      <c r="G125" s="16">
        <v>66974.27</v>
      </c>
      <c r="H125" s="17">
        <f t="shared" si="1"/>
        <v>1.0000040314151761</v>
      </c>
    </row>
    <row r="126" spans="2:8" ht="15.75" customHeight="1">
      <c r="B126" s="31"/>
      <c r="C126" s="31"/>
      <c r="D126" s="33">
        <v>4170</v>
      </c>
      <c r="E126" s="15" t="s">
        <v>184</v>
      </c>
      <c r="F126" s="16">
        <v>9687</v>
      </c>
      <c r="G126" s="16">
        <v>9687.19</v>
      </c>
      <c r="H126" s="17">
        <f t="shared" si="1"/>
        <v>1.000019613915557</v>
      </c>
    </row>
    <row r="127" spans="2:8" ht="15.75" customHeight="1">
      <c r="B127" s="31"/>
      <c r="C127" s="31"/>
      <c r="D127" s="58" t="s">
        <v>160</v>
      </c>
      <c r="E127" s="15" t="s">
        <v>161</v>
      </c>
      <c r="F127" s="16">
        <v>281600</v>
      </c>
      <c r="G127" s="16">
        <v>281600.33</v>
      </c>
      <c r="H127" s="17">
        <f t="shared" si="1"/>
        <v>1.0000011718750001</v>
      </c>
    </row>
    <row r="128" spans="2:8" ht="15.75" customHeight="1">
      <c r="B128" s="31"/>
      <c r="C128" s="31"/>
      <c r="D128" s="58" t="s">
        <v>213</v>
      </c>
      <c r="E128" s="15" t="s">
        <v>214</v>
      </c>
      <c r="F128" s="16">
        <v>4782</v>
      </c>
      <c r="G128" s="16">
        <v>4781.72</v>
      </c>
      <c r="H128" s="17">
        <f t="shared" si="1"/>
        <v>0.9999414470932665</v>
      </c>
    </row>
    <row r="129" spans="2:8" ht="15.75" customHeight="1">
      <c r="B129" s="31"/>
      <c r="C129" s="31"/>
      <c r="D129" s="58" t="s">
        <v>185</v>
      </c>
      <c r="E129" s="15" t="s">
        <v>186</v>
      </c>
      <c r="F129" s="16">
        <v>106167</v>
      </c>
      <c r="G129" s="16">
        <v>106167.18</v>
      </c>
      <c r="H129" s="17">
        <f t="shared" si="1"/>
        <v>1.0000016954420865</v>
      </c>
    </row>
    <row r="130" spans="2:8" ht="15.75" customHeight="1">
      <c r="B130" s="31"/>
      <c r="C130" s="31"/>
      <c r="D130" s="58" t="s">
        <v>187</v>
      </c>
      <c r="E130" s="15" t="s">
        <v>188</v>
      </c>
      <c r="F130" s="16">
        <v>59224</v>
      </c>
      <c r="G130" s="16">
        <v>59224.3</v>
      </c>
      <c r="H130" s="17">
        <f t="shared" si="1"/>
        <v>1.000005065513981</v>
      </c>
    </row>
    <row r="131" spans="2:8" ht="15.75" customHeight="1">
      <c r="B131" s="31"/>
      <c r="C131" s="31"/>
      <c r="D131" s="33" t="s">
        <v>232</v>
      </c>
      <c r="E131" s="15" t="s">
        <v>233</v>
      </c>
      <c r="F131" s="16">
        <v>4856</v>
      </c>
      <c r="G131" s="16">
        <v>4856</v>
      </c>
      <c r="H131" s="17">
        <f t="shared" si="1"/>
        <v>1</v>
      </c>
    </row>
    <row r="132" spans="2:8" ht="15.75" customHeight="1">
      <c r="B132" s="31"/>
      <c r="C132" s="31"/>
      <c r="D132" s="58" t="s">
        <v>141</v>
      </c>
      <c r="E132" s="15" t="s">
        <v>142</v>
      </c>
      <c r="F132" s="16">
        <v>50019</v>
      </c>
      <c r="G132" s="16">
        <v>50018.63</v>
      </c>
      <c r="H132" s="17">
        <f t="shared" si="1"/>
        <v>0.9999926028109318</v>
      </c>
    </row>
    <row r="133" spans="2:8" ht="15.75" customHeight="1">
      <c r="B133" s="31"/>
      <c r="C133" s="31"/>
      <c r="D133" s="60">
        <v>4350</v>
      </c>
      <c r="E133" s="15" t="s">
        <v>189</v>
      </c>
      <c r="F133" s="16">
        <v>1507</v>
      </c>
      <c r="G133" s="16">
        <v>1507.18</v>
      </c>
      <c r="H133" s="17">
        <f t="shared" si="1"/>
        <v>1.0001194426011946</v>
      </c>
    </row>
    <row r="134" spans="2:8" ht="15.75" customHeight="1">
      <c r="B134" s="31"/>
      <c r="C134" s="31"/>
      <c r="D134" s="60">
        <v>4360</v>
      </c>
      <c r="E134" s="15" t="s">
        <v>190</v>
      </c>
      <c r="F134" s="16">
        <v>3304</v>
      </c>
      <c r="G134" s="16">
        <v>3303.66</v>
      </c>
      <c r="H134" s="17">
        <f t="shared" si="1"/>
        <v>0.9998970944309927</v>
      </c>
    </row>
    <row r="135" spans="2:8" ht="15.75" customHeight="1">
      <c r="B135" s="31"/>
      <c r="C135" s="31"/>
      <c r="D135" s="60">
        <v>4370</v>
      </c>
      <c r="E135" s="15" t="s">
        <v>191</v>
      </c>
      <c r="F135" s="16">
        <v>5657</v>
      </c>
      <c r="G135" s="16">
        <v>5656.68</v>
      </c>
      <c r="H135" s="17">
        <f t="shared" si="1"/>
        <v>0.9999434329149727</v>
      </c>
    </row>
    <row r="136" spans="2:8" ht="15.75" customHeight="1">
      <c r="B136" s="31"/>
      <c r="C136" s="31"/>
      <c r="D136" s="58" t="s">
        <v>177</v>
      </c>
      <c r="E136" s="15" t="s">
        <v>178</v>
      </c>
      <c r="F136" s="16">
        <v>2001</v>
      </c>
      <c r="G136" s="16">
        <v>2000.5</v>
      </c>
      <c r="H136" s="17">
        <f t="shared" si="1"/>
        <v>0.9997501249375312</v>
      </c>
    </row>
    <row r="137" spans="2:8" ht="15.75" customHeight="1">
      <c r="B137" s="31"/>
      <c r="C137" s="31"/>
      <c r="D137" s="58" t="s">
        <v>150</v>
      </c>
      <c r="E137" s="15" t="s">
        <v>151</v>
      </c>
      <c r="F137" s="16">
        <v>4602</v>
      </c>
      <c r="G137" s="70">
        <v>4602</v>
      </c>
      <c r="H137" s="17">
        <f t="shared" si="1"/>
        <v>1</v>
      </c>
    </row>
    <row r="138" spans="2:8" ht="15.75" customHeight="1">
      <c r="B138" s="31"/>
      <c r="C138" s="31"/>
      <c r="D138" s="58" t="s">
        <v>192</v>
      </c>
      <c r="E138" s="15" t="s">
        <v>193</v>
      </c>
      <c r="F138" s="16">
        <v>160146</v>
      </c>
      <c r="G138" s="16">
        <v>160146.35</v>
      </c>
      <c r="H138" s="17">
        <f t="shared" si="1"/>
        <v>1.0000021855057262</v>
      </c>
    </row>
    <row r="139" spans="2:8" ht="15.75" customHeight="1">
      <c r="B139" s="31"/>
      <c r="C139" s="31"/>
      <c r="D139" s="58" t="s">
        <v>145</v>
      </c>
      <c r="E139" s="15" t="s">
        <v>146</v>
      </c>
      <c r="F139" s="16">
        <v>3000</v>
      </c>
      <c r="G139" s="16">
        <v>3000</v>
      </c>
      <c r="H139" s="17">
        <f t="shared" si="1"/>
        <v>1</v>
      </c>
    </row>
    <row r="140" spans="2:8" ht="15.75" customHeight="1">
      <c r="B140" s="31"/>
      <c r="C140" s="31"/>
      <c r="D140" s="33" t="s">
        <v>195</v>
      </c>
      <c r="E140" s="15" t="s">
        <v>196</v>
      </c>
      <c r="F140" s="16">
        <v>73720</v>
      </c>
      <c r="G140" s="16">
        <v>73720</v>
      </c>
      <c r="H140" s="17">
        <f t="shared" si="1"/>
        <v>1</v>
      </c>
    </row>
    <row r="141" spans="2:8" ht="15.75" customHeight="1">
      <c r="B141" s="31"/>
      <c r="C141" s="375" t="s">
        <v>215</v>
      </c>
      <c r="D141" s="374"/>
      <c r="E141" s="369" t="s">
        <v>216</v>
      </c>
      <c r="F141" s="370">
        <f>SUM(F142:F156)</f>
        <v>375541</v>
      </c>
      <c r="G141" s="370">
        <f>SUM(G142:G156)</f>
        <v>375540.69000000006</v>
      </c>
      <c r="H141" s="366">
        <f t="shared" si="1"/>
        <v>0.9999991745242199</v>
      </c>
    </row>
    <row r="142" spans="2:8" ht="15.75" customHeight="1">
      <c r="B142" s="31"/>
      <c r="C142" s="31"/>
      <c r="D142" s="58" t="s">
        <v>212</v>
      </c>
      <c r="E142" s="15" t="s">
        <v>181</v>
      </c>
      <c r="F142" s="16">
        <v>15683</v>
      </c>
      <c r="G142" s="16">
        <v>15683.5</v>
      </c>
      <c r="H142" s="17">
        <f t="shared" si="1"/>
        <v>1.0000318816552956</v>
      </c>
    </row>
    <row r="143" spans="2:8" ht="15.75" customHeight="1">
      <c r="B143" s="31"/>
      <c r="C143" s="31"/>
      <c r="D143" s="58" t="s">
        <v>169</v>
      </c>
      <c r="E143" s="15" t="s">
        <v>170</v>
      </c>
      <c r="F143" s="16">
        <v>243816</v>
      </c>
      <c r="G143" s="16">
        <v>243816.5</v>
      </c>
      <c r="H143" s="17">
        <f t="shared" si="1"/>
        <v>1.0000020507267775</v>
      </c>
    </row>
    <row r="144" spans="2:8" ht="15.75" customHeight="1">
      <c r="B144" s="31"/>
      <c r="C144" s="31"/>
      <c r="D144" s="58" t="s">
        <v>182</v>
      </c>
      <c r="E144" s="15" t="s">
        <v>183</v>
      </c>
      <c r="F144" s="16">
        <v>16829</v>
      </c>
      <c r="G144" s="16">
        <v>16828.64</v>
      </c>
      <c r="H144" s="17">
        <f t="shared" si="1"/>
        <v>0.9999786083546259</v>
      </c>
    </row>
    <row r="145" spans="2:8" ht="15.75" customHeight="1">
      <c r="B145" s="31"/>
      <c r="C145" s="31"/>
      <c r="D145" s="58" t="s">
        <v>171</v>
      </c>
      <c r="E145" s="15" t="s">
        <v>172</v>
      </c>
      <c r="F145" s="16">
        <v>45415</v>
      </c>
      <c r="G145" s="16">
        <v>45414.58</v>
      </c>
      <c r="H145" s="17">
        <f t="shared" si="1"/>
        <v>0.9999907519542002</v>
      </c>
    </row>
    <row r="146" spans="2:8" ht="15.75" customHeight="1">
      <c r="B146" s="31"/>
      <c r="C146" s="31"/>
      <c r="D146" s="58" t="s">
        <v>173</v>
      </c>
      <c r="E146" s="15" t="s">
        <v>174</v>
      </c>
      <c r="F146" s="16">
        <v>6341</v>
      </c>
      <c r="G146" s="16">
        <v>6340.81</v>
      </c>
      <c r="H146" s="17">
        <f t="shared" si="1"/>
        <v>0.9999700362718815</v>
      </c>
    </row>
    <row r="147" spans="2:8" ht="15.75" customHeight="1">
      <c r="B147" s="31"/>
      <c r="C147" s="31"/>
      <c r="D147" s="33">
        <v>4170</v>
      </c>
      <c r="E147" s="15" t="s">
        <v>184</v>
      </c>
      <c r="F147" s="16">
        <v>5726</v>
      </c>
      <c r="G147" s="16">
        <v>5725.93</v>
      </c>
      <c r="H147" s="17">
        <f aca="true" t="shared" si="2" ref="H147:H155">G147/F147</f>
        <v>0.9999877750611248</v>
      </c>
    </row>
    <row r="148" spans="2:8" ht="15.75" customHeight="1">
      <c r="B148" s="31"/>
      <c r="C148" s="31"/>
      <c r="D148" s="58" t="s">
        <v>160</v>
      </c>
      <c r="E148" s="15" t="s">
        <v>161</v>
      </c>
      <c r="F148" s="16">
        <v>3384</v>
      </c>
      <c r="G148" s="16">
        <v>3384.28</v>
      </c>
      <c r="H148" s="17">
        <f t="shared" si="2"/>
        <v>1.0000827423167848</v>
      </c>
    </row>
    <row r="149" spans="2:8" ht="15.75" customHeight="1">
      <c r="B149" s="31"/>
      <c r="C149" s="31"/>
      <c r="D149" s="58" t="s">
        <v>213</v>
      </c>
      <c r="E149" s="15" t="s">
        <v>214</v>
      </c>
      <c r="F149" s="16">
        <v>159</v>
      </c>
      <c r="G149" s="16">
        <v>158.58</v>
      </c>
      <c r="H149" s="17">
        <f t="shared" si="2"/>
        <v>0.9973584905660379</v>
      </c>
    </row>
    <row r="150" spans="2:8" ht="15.75" customHeight="1">
      <c r="B150" s="31"/>
      <c r="C150" s="31"/>
      <c r="D150" s="58" t="s">
        <v>185</v>
      </c>
      <c r="E150" s="15" t="s">
        <v>186</v>
      </c>
      <c r="F150" s="16">
        <v>14242</v>
      </c>
      <c r="G150" s="16">
        <v>14242.27</v>
      </c>
      <c r="H150" s="17">
        <f t="shared" si="2"/>
        <v>1.0000189580115153</v>
      </c>
    </row>
    <row r="151" spans="2:8" ht="15.75" customHeight="1">
      <c r="B151" s="31"/>
      <c r="C151" s="31"/>
      <c r="D151" s="58" t="s">
        <v>187</v>
      </c>
      <c r="E151" s="15" t="s">
        <v>188</v>
      </c>
      <c r="F151" s="16">
        <v>812</v>
      </c>
      <c r="G151" s="16">
        <v>811.8</v>
      </c>
      <c r="H151" s="17">
        <f t="shared" si="2"/>
        <v>0.9997536945812807</v>
      </c>
    </row>
    <row r="152" spans="2:8" ht="15.75" customHeight="1">
      <c r="B152" s="31"/>
      <c r="C152" s="31"/>
      <c r="D152" s="33" t="s">
        <v>232</v>
      </c>
      <c r="E152" s="15" t="s">
        <v>233</v>
      </c>
      <c r="F152" s="16">
        <v>448</v>
      </c>
      <c r="G152" s="16">
        <v>448</v>
      </c>
      <c r="H152" s="17">
        <f t="shared" si="2"/>
        <v>1</v>
      </c>
    </row>
    <row r="153" spans="2:8" ht="15.75" customHeight="1">
      <c r="B153" s="31"/>
      <c r="C153" s="31"/>
      <c r="D153" s="58" t="s">
        <v>141</v>
      </c>
      <c r="E153" s="15" t="s">
        <v>142</v>
      </c>
      <c r="F153" s="16">
        <v>3255</v>
      </c>
      <c r="G153" s="16">
        <v>3255.35</v>
      </c>
      <c r="H153" s="17">
        <f t="shared" si="2"/>
        <v>1.0001075268817203</v>
      </c>
    </row>
    <row r="154" spans="2:8" ht="15.75" customHeight="1">
      <c r="B154" s="31"/>
      <c r="C154" s="31"/>
      <c r="D154" s="60">
        <v>4370</v>
      </c>
      <c r="E154" s="15" t="s">
        <v>191</v>
      </c>
      <c r="F154" s="16">
        <v>1058</v>
      </c>
      <c r="G154" s="16">
        <v>1057.89</v>
      </c>
      <c r="H154" s="17">
        <f t="shared" si="2"/>
        <v>0.9998960302457468</v>
      </c>
    </row>
    <row r="155" spans="2:8" ht="15.75" customHeight="1">
      <c r="B155" s="31"/>
      <c r="C155" s="31"/>
      <c r="D155" s="58" t="s">
        <v>150</v>
      </c>
      <c r="E155" s="15" t="s">
        <v>151</v>
      </c>
      <c r="F155" s="16">
        <v>374</v>
      </c>
      <c r="G155" s="16">
        <v>374</v>
      </c>
      <c r="H155" s="17">
        <f t="shared" si="2"/>
        <v>1</v>
      </c>
    </row>
    <row r="156" spans="2:8" ht="15.75" customHeight="1">
      <c r="B156" s="31"/>
      <c r="C156" s="31"/>
      <c r="D156" s="58" t="s">
        <v>192</v>
      </c>
      <c r="E156" s="15" t="s">
        <v>193</v>
      </c>
      <c r="F156" s="16">
        <v>17999</v>
      </c>
      <c r="G156" s="16">
        <v>17998.56</v>
      </c>
      <c r="H156" s="17">
        <f>G156/F156</f>
        <v>0.9999755541974555</v>
      </c>
    </row>
    <row r="157" spans="2:8" ht="16.5" customHeight="1">
      <c r="B157" s="36"/>
      <c r="C157" s="375" t="s">
        <v>100</v>
      </c>
      <c r="D157" s="374"/>
      <c r="E157" s="369" t="s">
        <v>101</v>
      </c>
      <c r="F157" s="370">
        <f>SUM(F158:F176)</f>
        <v>1117192</v>
      </c>
      <c r="G157" s="370">
        <f>SUM(G158:G176)</f>
        <v>1116017.7300000002</v>
      </c>
      <c r="H157" s="366">
        <f>G157/F157</f>
        <v>0.9989489094085888</v>
      </c>
    </row>
    <row r="158" spans="2:8" ht="16.5" customHeight="1">
      <c r="B158" s="36"/>
      <c r="C158" s="38"/>
      <c r="D158" s="60">
        <v>2900</v>
      </c>
      <c r="E158" s="15" t="s">
        <v>217</v>
      </c>
      <c r="F158" s="41">
        <v>100689</v>
      </c>
      <c r="G158" s="41">
        <v>99515.16</v>
      </c>
      <c r="H158" s="17">
        <f aca="true" t="shared" si="3" ref="H158:H176">G158/F158</f>
        <v>0.9883419241426571</v>
      </c>
    </row>
    <row r="159" spans="2:8" ht="15.75" customHeight="1">
      <c r="B159" s="31"/>
      <c r="C159" s="31"/>
      <c r="D159" s="58" t="s">
        <v>212</v>
      </c>
      <c r="E159" s="15" t="s">
        <v>181</v>
      </c>
      <c r="F159" s="16">
        <v>43545</v>
      </c>
      <c r="G159" s="16">
        <v>43545.71</v>
      </c>
      <c r="H159" s="17">
        <f t="shared" si="3"/>
        <v>1.0000163049718682</v>
      </c>
    </row>
    <row r="160" spans="2:8" ht="15.75" customHeight="1">
      <c r="B160" s="31"/>
      <c r="C160" s="31"/>
      <c r="D160" s="58" t="s">
        <v>169</v>
      </c>
      <c r="E160" s="15" t="s">
        <v>170</v>
      </c>
      <c r="F160" s="16">
        <v>655368</v>
      </c>
      <c r="G160" s="16">
        <v>655367.9</v>
      </c>
      <c r="H160" s="17">
        <f t="shared" si="3"/>
        <v>0.9999998474139721</v>
      </c>
    </row>
    <row r="161" spans="2:8" ht="15.75" customHeight="1">
      <c r="B161" s="31"/>
      <c r="C161" s="31"/>
      <c r="D161" s="58" t="s">
        <v>182</v>
      </c>
      <c r="E161" s="15" t="s">
        <v>183</v>
      </c>
      <c r="F161" s="16">
        <v>45875</v>
      </c>
      <c r="G161" s="16">
        <v>45875.25</v>
      </c>
      <c r="H161" s="17">
        <f t="shared" si="3"/>
        <v>1.0000054495912807</v>
      </c>
    </row>
    <row r="162" spans="2:8" ht="15.75" customHeight="1">
      <c r="B162" s="31"/>
      <c r="C162" s="31"/>
      <c r="D162" s="58" t="s">
        <v>171</v>
      </c>
      <c r="E162" s="15" t="s">
        <v>172</v>
      </c>
      <c r="F162" s="16">
        <v>120523</v>
      </c>
      <c r="G162" s="16">
        <v>120522.78</v>
      </c>
      <c r="H162" s="17">
        <f t="shared" si="3"/>
        <v>0.9999981746222713</v>
      </c>
    </row>
    <row r="163" spans="2:8" ht="15.75" customHeight="1">
      <c r="B163" s="31"/>
      <c r="C163" s="31"/>
      <c r="D163" s="58" t="s">
        <v>173</v>
      </c>
      <c r="E163" s="15" t="s">
        <v>174</v>
      </c>
      <c r="F163" s="16">
        <v>15978</v>
      </c>
      <c r="G163" s="16">
        <v>15977.86</v>
      </c>
      <c r="H163" s="17">
        <f t="shared" si="3"/>
        <v>0.9999912379521843</v>
      </c>
    </row>
    <row r="164" spans="2:8" ht="15.75" customHeight="1">
      <c r="B164" s="31"/>
      <c r="C164" s="31"/>
      <c r="D164" s="33">
        <v>4170</v>
      </c>
      <c r="E164" s="15" t="s">
        <v>184</v>
      </c>
      <c r="F164" s="16">
        <v>480</v>
      </c>
      <c r="G164" s="16">
        <v>480.01</v>
      </c>
      <c r="H164" s="17">
        <f t="shared" si="3"/>
        <v>1.0000208333333334</v>
      </c>
    </row>
    <row r="165" spans="2:8" ht="15.75" customHeight="1">
      <c r="B165" s="31"/>
      <c r="C165" s="31"/>
      <c r="D165" s="58" t="s">
        <v>160</v>
      </c>
      <c r="E165" s="15" t="s">
        <v>161</v>
      </c>
      <c r="F165" s="16">
        <v>17764</v>
      </c>
      <c r="G165" s="16">
        <v>17763.69</v>
      </c>
      <c r="H165" s="17">
        <f t="shared" si="3"/>
        <v>0.9999825489754559</v>
      </c>
    </row>
    <row r="166" spans="2:8" ht="15.75" customHeight="1">
      <c r="B166" s="31"/>
      <c r="C166" s="31"/>
      <c r="D166" s="58" t="s">
        <v>213</v>
      </c>
      <c r="E166" s="15" t="s">
        <v>214</v>
      </c>
      <c r="F166" s="16">
        <v>807</v>
      </c>
      <c r="G166" s="16">
        <v>806.72</v>
      </c>
      <c r="H166" s="17">
        <f t="shared" si="3"/>
        <v>0.9996530359355639</v>
      </c>
    </row>
    <row r="167" spans="2:8" ht="15.75" customHeight="1">
      <c r="B167" s="31"/>
      <c r="C167" s="31"/>
      <c r="D167" s="58" t="s">
        <v>185</v>
      </c>
      <c r="E167" s="15" t="s">
        <v>186</v>
      </c>
      <c r="F167" s="16">
        <v>52337</v>
      </c>
      <c r="G167" s="16">
        <v>52337.1</v>
      </c>
      <c r="H167" s="17">
        <f t="shared" si="3"/>
        <v>1.0000019106941551</v>
      </c>
    </row>
    <row r="168" spans="2:8" ht="15.75" customHeight="1">
      <c r="B168" s="31"/>
      <c r="C168" s="31"/>
      <c r="D168" s="58" t="s">
        <v>187</v>
      </c>
      <c r="E168" s="15" t="s">
        <v>188</v>
      </c>
      <c r="F168" s="16">
        <v>500</v>
      </c>
      <c r="G168" s="16">
        <v>500</v>
      </c>
      <c r="H168" s="17">
        <f t="shared" si="3"/>
        <v>1</v>
      </c>
    </row>
    <row r="169" spans="2:8" ht="15.75" customHeight="1">
      <c r="B169" s="31"/>
      <c r="C169" s="31"/>
      <c r="D169" s="33" t="s">
        <v>232</v>
      </c>
      <c r="E169" s="15" t="s">
        <v>233</v>
      </c>
      <c r="F169" s="16">
        <v>1052</v>
      </c>
      <c r="G169" s="16">
        <v>1052</v>
      </c>
      <c r="H169" s="17">
        <f t="shared" si="3"/>
        <v>1</v>
      </c>
    </row>
    <row r="170" spans="2:8" ht="15.75" customHeight="1">
      <c r="B170" s="31"/>
      <c r="C170" s="31"/>
      <c r="D170" s="58" t="s">
        <v>141</v>
      </c>
      <c r="E170" s="15" t="s">
        <v>142</v>
      </c>
      <c r="F170" s="16">
        <v>12716</v>
      </c>
      <c r="G170" s="16">
        <v>12716.34</v>
      </c>
      <c r="H170" s="17">
        <f t="shared" si="3"/>
        <v>1.0000267379679144</v>
      </c>
    </row>
    <row r="171" spans="2:8" ht="15.75" customHeight="1">
      <c r="B171" s="31"/>
      <c r="C171" s="31"/>
      <c r="D171" s="60">
        <v>4350</v>
      </c>
      <c r="E171" s="15" t="s">
        <v>189</v>
      </c>
      <c r="F171" s="16">
        <v>1031</v>
      </c>
      <c r="G171" s="16">
        <v>1030.85</v>
      </c>
      <c r="H171" s="17">
        <f t="shared" si="3"/>
        <v>0.9998545101842871</v>
      </c>
    </row>
    <row r="172" spans="2:8" ht="15.75" customHeight="1">
      <c r="B172" s="31"/>
      <c r="C172" s="31"/>
      <c r="D172" s="60">
        <v>4360</v>
      </c>
      <c r="E172" s="15" t="s">
        <v>190</v>
      </c>
      <c r="F172" s="16">
        <v>1159</v>
      </c>
      <c r="G172" s="16">
        <v>1159.36</v>
      </c>
      <c r="H172" s="17">
        <f t="shared" si="3"/>
        <v>1.0003106125970664</v>
      </c>
    </row>
    <row r="173" spans="2:8" ht="15.75" customHeight="1">
      <c r="B173" s="31"/>
      <c r="C173" s="31"/>
      <c r="D173" s="60">
        <v>4370</v>
      </c>
      <c r="E173" s="15" t="s">
        <v>191</v>
      </c>
      <c r="F173" s="16">
        <v>3241</v>
      </c>
      <c r="G173" s="16">
        <v>3240.66</v>
      </c>
      <c r="H173" s="17">
        <f t="shared" si="3"/>
        <v>0.9998950941067571</v>
      </c>
    </row>
    <row r="174" spans="2:8" ht="15.75" customHeight="1">
      <c r="B174" s="31"/>
      <c r="C174" s="31"/>
      <c r="D174" s="58" t="s">
        <v>177</v>
      </c>
      <c r="E174" s="15" t="s">
        <v>178</v>
      </c>
      <c r="F174" s="16">
        <v>1696</v>
      </c>
      <c r="G174" s="16">
        <v>1695.6</v>
      </c>
      <c r="H174" s="17">
        <f t="shared" si="3"/>
        <v>0.9997641509433962</v>
      </c>
    </row>
    <row r="175" spans="2:8" ht="15.75" customHeight="1">
      <c r="B175" s="31"/>
      <c r="C175" s="31"/>
      <c r="D175" s="33">
        <v>4430</v>
      </c>
      <c r="E175" s="15" t="s">
        <v>151</v>
      </c>
      <c r="F175" s="16">
        <v>1471</v>
      </c>
      <c r="G175" s="16">
        <v>1471</v>
      </c>
      <c r="H175" s="17">
        <f t="shared" si="3"/>
        <v>1</v>
      </c>
    </row>
    <row r="176" spans="2:8" ht="15.75" customHeight="1">
      <c r="B176" s="31"/>
      <c r="C176" s="31"/>
      <c r="D176" s="58" t="s">
        <v>192</v>
      </c>
      <c r="E176" s="15" t="s">
        <v>193</v>
      </c>
      <c r="F176" s="16">
        <v>40960</v>
      </c>
      <c r="G176" s="16">
        <v>40959.74</v>
      </c>
      <c r="H176" s="17">
        <f t="shared" si="3"/>
        <v>0.9999936523437499</v>
      </c>
    </row>
    <row r="177" spans="2:8" ht="16.5" customHeight="1">
      <c r="B177" s="36"/>
      <c r="C177" s="375" t="s">
        <v>102</v>
      </c>
      <c r="D177" s="374"/>
      <c r="E177" s="369" t="s">
        <v>103</v>
      </c>
      <c r="F177" s="370">
        <f>SUM(F178:F196)</f>
        <v>2152207</v>
      </c>
      <c r="G177" s="370">
        <f>SUM(G178:G196)</f>
        <v>2153324.24</v>
      </c>
      <c r="H177" s="366">
        <f>G177/F177</f>
        <v>1.000519113635445</v>
      </c>
    </row>
    <row r="178" spans="2:8" ht="15.75" customHeight="1">
      <c r="B178" s="31"/>
      <c r="C178" s="31"/>
      <c r="D178" s="58" t="s">
        <v>212</v>
      </c>
      <c r="E178" s="15" t="s">
        <v>181</v>
      </c>
      <c r="F178" s="16">
        <v>115783</v>
      </c>
      <c r="G178" s="16">
        <v>115783.18</v>
      </c>
      <c r="H178" s="17">
        <f aca="true" t="shared" si="4" ref="H178:H196">G178/F178</f>
        <v>1.0000015546323726</v>
      </c>
    </row>
    <row r="179" spans="2:8" ht="15.75" customHeight="1">
      <c r="B179" s="31"/>
      <c r="C179" s="31"/>
      <c r="D179" s="58" t="s">
        <v>169</v>
      </c>
      <c r="E179" s="15" t="s">
        <v>170</v>
      </c>
      <c r="F179" s="16">
        <v>1343874</v>
      </c>
      <c r="G179" s="16">
        <v>1343809.2</v>
      </c>
      <c r="H179" s="17">
        <f t="shared" si="4"/>
        <v>0.9999517811937726</v>
      </c>
    </row>
    <row r="180" spans="2:8" ht="15.75" customHeight="1">
      <c r="B180" s="31"/>
      <c r="C180" s="31"/>
      <c r="D180" s="58" t="s">
        <v>182</v>
      </c>
      <c r="E180" s="15" t="s">
        <v>183</v>
      </c>
      <c r="F180" s="16">
        <v>103818</v>
      </c>
      <c r="G180" s="16">
        <v>103817.81</v>
      </c>
      <c r="H180" s="17">
        <f t="shared" si="4"/>
        <v>0.9999981698742029</v>
      </c>
    </row>
    <row r="181" spans="2:8" ht="15.75" customHeight="1">
      <c r="B181" s="31"/>
      <c r="C181" s="31"/>
      <c r="D181" s="58" t="s">
        <v>171</v>
      </c>
      <c r="E181" s="15" t="s">
        <v>172</v>
      </c>
      <c r="F181" s="16">
        <v>248940</v>
      </c>
      <c r="G181" s="16">
        <v>248940.18</v>
      </c>
      <c r="H181" s="17">
        <f t="shared" si="4"/>
        <v>1.000000723065799</v>
      </c>
    </row>
    <row r="182" spans="2:8" ht="15.75" customHeight="1">
      <c r="B182" s="31"/>
      <c r="C182" s="31"/>
      <c r="D182" s="58" t="s">
        <v>173</v>
      </c>
      <c r="E182" s="15" t="s">
        <v>174</v>
      </c>
      <c r="F182" s="16">
        <v>30934</v>
      </c>
      <c r="G182" s="16">
        <v>30934.36</v>
      </c>
      <c r="H182" s="17">
        <f t="shared" si="4"/>
        <v>1.0000116376802224</v>
      </c>
    </row>
    <row r="183" spans="2:8" ht="15.75" customHeight="1">
      <c r="B183" s="31"/>
      <c r="C183" s="31"/>
      <c r="D183" s="33">
        <v>4170</v>
      </c>
      <c r="E183" s="15" t="s">
        <v>184</v>
      </c>
      <c r="F183" s="16">
        <v>7228</v>
      </c>
      <c r="G183" s="16">
        <v>7228.29</v>
      </c>
      <c r="H183" s="17">
        <f t="shared" si="4"/>
        <v>1.000040121748755</v>
      </c>
    </row>
    <row r="184" spans="2:8" ht="15.75" customHeight="1">
      <c r="B184" s="31"/>
      <c r="C184" s="31"/>
      <c r="D184" s="58" t="s">
        <v>160</v>
      </c>
      <c r="E184" s="15" t="s">
        <v>161</v>
      </c>
      <c r="F184" s="16">
        <v>53070</v>
      </c>
      <c r="G184" s="16">
        <v>54250.98</v>
      </c>
      <c r="H184" s="17">
        <f t="shared" si="4"/>
        <v>1.0222532504239683</v>
      </c>
    </row>
    <row r="185" spans="2:8" ht="15.75" customHeight="1">
      <c r="B185" s="31"/>
      <c r="C185" s="31"/>
      <c r="D185" s="58" t="s">
        <v>213</v>
      </c>
      <c r="E185" s="15" t="s">
        <v>214</v>
      </c>
      <c r="F185" s="16">
        <v>362</v>
      </c>
      <c r="G185" s="16">
        <v>361.87</v>
      </c>
      <c r="H185" s="17">
        <f t="shared" si="4"/>
        <v>0.9996408839779005</v>
      </c>
    </row>
    <row r="186" spans="2:8" ht="15.75" customHeight="1">
      <c r="B186" s="31"/>
      <c r="C186" s="31"/>
      <c r="D186" s="58" t="s">
        <v>185</v>
      </c>
      <c r="E186" s="15" t="s">
        <v>186</v>
      </c>
      <c r="F186" s="16">
        <v>85453</v>
      </c>
      <c r="G186" s="16">
        <v>85453.05</v>
      </c>
      <c r="H186" s="17">
        <f t="shared" si="4"/>
        <v>1.0000005851169649</v>
      </c>
    </row>
    <row r="187" spans="2:8" ht="15.75" customHeight="1">
      <c r="B187" s="31"/>
      <c r="C187" s="31"/>
      <c r="D187" s="58" t="s">
        <v>187</v>
      </c>
      <c r="E187" s="15" t="s">
        <v>188</v>
      </c>
      <c r="F187" s="16">
        <v>7952</v>
      </c>
      <c r="G187" s="16">
        <v>7951.87</v>
      </c>
      <c r="H187" s="17">
        <f t="shared" si="4"/>
        <v>0.9999836519114688</v>
      </c>
    </row>
    <row r="188" spans="2:8" ht="15.75" customHeight="1">
      <c r="B188" s="31"/>
      <c r="C188" s="31"/>
      <c r="D188" s="33" t="s">
        <v>232</v>
      </c>
      <c r="E188" s="15" t="s">
        <v>233</v>
      </c>
      <c r="F188" s="16">
        <v>2073</v>
      </c>
      <c r="G188" s="16">
        <v>2073</v>
      </c>
      <c r="H188" s="17">
        <f t="shared" si="4"/>
        <v>1</v>
      </c>
    </row>
    <row r="189" spans="2:8" ht="15.75" customHeight="1">
      <c r="B189" s="31"/>
      <c r="C189" s="31"/>
      <c r="D189" s="58" t="s">
        <v>141</v>
      </c>
      <c r="E189" s="15" t="s">
        <v>142</v>
      </c>
      <c r="F189" s="16">
        <v>47791</v>
      </c>
      <c r="G189" s="16">
        <v>47791.39</v>
      </c>
      <c r="H189" s="17">
        <f t="shared" si="4"/>
        <v>1.000008160532318</v>
      </c>
    </row>
    <row r="190" spans="2:8" ht="15.75" customHeight="1">
      <c r="B190" s="31"/>
      <c r="C190" s="31"/>
      <c r="D190" s="60">
        <v>4350</v>
      </c>
      <c r="E190" s="15" t="s">
        <v>189</v>
      </c>
      <c r="F190" s="16">
        <v>1712</v>
      </c>
      <c r="G190" s="16">
        <v>1712.48</v>
      </c>
      <c r="H190" s="17">
        <f t="shared" si="4"/>
        <v>1.0002803738317758</v>
      </c>
    </row>
    <row r="191" spans="2:8" ht="15.75" customHeight="1">
      <c r="B191" s="31"/>
      <c r="C191" s="31"/>
      <c r="D191" s="60">
        <v>4360</v>
      </c>
      <c r="E191" s="15" t="s">
        <v>190</v>
      </c>
      <c r="F191" s="16">
        <v>993</v>
      </c>
      <c r="G191" s="16">
        <v>993.25</v>
      </c>
      <c r="H191" s="17">
        <f t="shared" si="4"/>
        <v>1.0002517623363545</v>
      </c>
    </row>
    <row r="192" spans="2:8" ht="15.75" customHeight="1">
      <c r="B192" s="31"/>
      <c r="C192" s="31"/>
      <c r="D192" s="60">
        <v>4370</v>
      </c>
      <c r="E192" s="15" t="s">
        <v>191</v>
      </c>
      <c r="F192" s="16">
        <v>4160</v>
      </c>
      <c r="G192" s="16">
        <v>4159.96</v>
      </c>
      <c r="H192" s="17">
        <f t="shared" si="4"/>
        <v>0.9999903846153846</v>
      </c>
    </row>
    <row r="193" spans="2:8" ht="15.75" customHeight="1">
      <c r="B193" s="31"/>
      <c r="C193" s="31"/>
      <c r="D193" s="58" t="s">
        <v>177</v>
      </c>
      <c r="E193" s="15" t="s">
        <v>178</v>
      </c>
      <c r="F193" s="16">
        <v>4428</v>
      </c>
      <c r="G193" s="16">
        <v>4427.6</v>
      </c>
      <c r="H193" s="17">
        <f t="shared" si="4"/>
        <v>0.9999096657633244</v>
      </c>
    </row>
    <row r="194" spans="2:8" ht="15.75" customHeight="1">
      <c r="B194" s="31"/>
      <c r="C194" s="31"/>
      <c r="D194" s="60">
        <v>4420</v>
      </c>
      <c r="E194" s="15" t="s">
        <v>179</v>
      </c>
      <c r="F194" s="16">
        <v>3257</v>
      </c>
      <c r="G194" s="16">
        <v>3257.2</v>
      </c>
      <c r="H194" s="17">
        <f t="shared" si="4"/>
        <v>1.0000614062020263</v>
      </c>
    </row>
    <row r="195" spans="2:8" ht="15.75" customHeight="1">
      <c r="B195" s="31"/>
      <c r="C195" s="31"/>
      <c r="D195" s="58" t="s">
        <v>150</v>
      </c>
      <c r="E195" s="15" t="s">
        <v>151</v>
      </c>
      <c r="F195" s="16">
        <v>2946</v>
      </c>
      <c r="G195" s="16">
        <v>2946</v>
      </c>
      <c r="H195" s="17">
        <f t="shared" si="4"/>
        <v>1</v>
      </c>
    </row>
    <row r="196" spans="2:8" ht="15.75" customHeight="1">
      <c r="B196" s="31"/>
      <c r="C196" s="31"/>
      <c r="D196" s="58" t="s">
        <v>192</v>
      </c>
      <c r="E196" s="15" t="s">
        <v>193</v>
      </c>
      <c r="F196" s="16">
        <v>87433</v>
      </c>
      <c r="G196" s="16">
        <v>87432.57</v>
      </c>
      <c r="H196" s="17">
        <f t="shared" si="4"/>
        <v>0.9999950819484634</v>
      </c>
    </row>
    <row r="197" spans="2:8" ht="17.25" customHeight="1">
      <c r="B197" s="36"/>
      <c r="C197" s="375" t="s">
        <v>104</v>
      </c>
      <c r="D197" s="374"/>
      <c r="E197" s="369" t="s">
        <v>218</v>
      </c>
      <c r="F197" s="370">
        <f>SUM(F198:F209)</f>
        <v>458649</v>
      </c>
      <c r="G197" s="370">
        <f>SUM(G198:G209)</f>
        <v>458649.17</v>
      </c>
      <c r="H197" s="366">
        <f>G197/F197</f>
        <v>1.0000003706538114</v>
      </c>
    </row>
    <row r="198" spans="2:8" ht="15.75" customHeight="1">
      <c r="B198" s="36"/>
      <c r="C198" s="36"/>
      <c r="D198" s="58" t="s">
        <v>212</v>
      </c>
      <c r="E198" s="15" t="s">
        <v>181</v>
      </c>
      <c r="F198" s="16">
        <v>2200</v>
      </c>
      <c r="G198" s="16">
        <v>2200</v>
      </c>
      <c r="H198" s="17">
        <f aca="true" t="shared" si="5" ref="H198:H209">G198/F198</f>
        <v>1</v>
      </c>
    </row>
    <row r="199" spans="2:8" ht="15.75" customHeight="1">
      <c r="B199" s="36"/>
      <c r="C199" s="36"/>
      <c r="D199" s="58" t="s">
        <v>169</v>
      </c>
      <c r="E199" s="15" t="s">
        <v>170</v>
      </c>
      <c r="F199" s="16">
        <v>97495</v>
      </c>
      <c r="G199" s="16">
        <v>97494.64</v>
      </c>
      <c r="H199" s="17">
        <f t="shared" si="5"/>
        <v>0.9999963075029489</v>
      </c>
    </row>
    <row r="200" spans="2:8" ht="15.75" customHeight="1">
      <c r="B200" s="36"/>
      <c r="C200" s="36"/>
      <c r="D200" s="58" t="s">
        <v>182</v>
      </c>
      <c r="E200" s="15" t="s">
        <v>183</v>
      </c>
      <c r="F200" s="16">
        <v>6244</v>
      </c>
      <c r="G200" s="16">
        <v>6244.39</v>
      </c>
      <c r="H200" s="17">
        <f t="shared" si="5"/>
        <v>1.000062459961563</v>
      </c>
    </row>
    <row r="201" spans="2:8" ht="15.75" customHeight="1">
      <c r="B201" s="31"/>
      <c r="C201" s="31"/>
      <c r="D201" s="58" t="s">
        <v>171</v>
      </c>
      <c r="E201" s="15" t="s">
        <v>172</v>
      </c>
      <c r="F201" s="16">
        <v>14869</v>
      </c>
      <c r="G201" s="16">
        <v>14869.48</v>
      </c>
      <c r="H201" s="17">
        <f t="shared" si="5"/>
        <v>1.0000322819288452</v>
      </c>
    </row>
    <row r="202" spans="2:8" ht="15.75" customHeight="1">
      <c r="B202" s="31"/>
      <c r="C202" s="31"/>
      <c r="D202" s="58" t="s">
        <v>173</v>
      </c>
      <c r="E202" s="15" t="s">
        <v>174</v>
      </c>
      <c r="F202" s="16">
        <v>690</v>
      </c>
      <c r="G202" s="16">
        <v>689.53</v>
      </c>
      <c r="H202" s="17">
        <f t="shared" si="5"/>
        <v>0.9993188405797101</v>
      </c>
    </row>
    <row r="203" spans="2:8" ht="15.75" customHeight="1">
      <c r="B203" s="31"/>
      <c r="C203" s="31"/>
      <c r="D203" s="33" t="s">
        <v>160</v>
      </c>
      <c r="E203" s="15" t="s">
        <v>161</v>
      </c>
      <c r="F203" s="16">
        <v>46424</v>
      </c>
      <c r="G203" s="16">
        <v>46424.08</v>
      </c>
      <c r="H203" s="17">
        <f t="shared" si="5"/>
        <v>1.0000017232465965</v>
      </c>
    </row>
    <row r="204" spans="2:8" ht="15.75" customHeight="1">
      <c r="B204" s="31"/>
      <c r="C204" s="31"/>
      <c r="D204" s="58" t="s">
        <v>187</v>
      </c>
      <c r="E204" s="15" t="s">
        <v>188</v>
      </c>
      <c r="F204" s="16">
        <v>15429</v>
      </c>
      <c r="G204" s="16">
        <v>15429.3</v>
      </c>
      <c r="H204" s="17">
        <f t="shared" si="5"/>
        <v>1.000019443904336</v>
      </c>
    </row>
    <row r="205" spans="2:8" ht="15.75" customHeight="1">
      <c r="B205" s="31"/>
      <c r="C205" s="31"/>
      <c r="D205" s="33" t="s">
        <v>232</v>
      </c>
      <c r="E205" s="15" t="s">
        <v>233</v>
      </c>
      <c r="F205" s="16">
        <v>56</v>
      </c>
      <c r="G205" s="16">
        <v>56</v>
      </c>
      <c r="H205" s="17">
        <f t="shared" si="5"/>
        <v>1</v>
      </c>
    </row>
    <row r="206" spans="2:8" ht="15.75" customHeight="1">
      <c r="B206" s="31"/>
      <c r="C206" s="31"/>
      <c r="D206" s="58" t="s">
        <v>141</v>
      </c>
      <c r="E206" s="15" t="s">
        <v>142</v>
      </c>
      <c r="F206" s="16">
        <v>265186</v>
      </c>
      <c r="G206" s="16">
        <v>265185.96</v>
      </c>
      <c r="H206" s="17">
        <f t="shared" si="5"/>
        <v>0.9999998491624748</v>
      </c>
    </row>
    <row r="207" spans="2:8" ht="15.75" customHeight="1">
      <c r="B207" s="31"/>
      <c r="C207" s="31"/>
      <c r="D207" s="58" t="s">
        <v>150</v>
      </c>
      <c r="E207" s="15" t="s">
        <v>151</v>
      </c>
      <c r="F207" s="16">
        <v>4674</v>
      </c>
      <c r="G207" s="16">
        <v>4674</v>
      </c>
      <c r="H207" s="17">
        <f t="shared" si="5"/>
        <v>1</v>
      </c>
    </row>
    <row r="208" spans="2:8" ht="15.75" customHeight="1">
      <c r="B208" s="31"/>
      <c r="C208" s="31"/>
      <c r="D208" s="58" t="s">
        <v>192</v>
      </c>
      <c r="E208" s="15" t="s">
        <v>193</v>
      </c>
      <c r="F208" s="16">
        <v>3282</v>
      </c>
      <c r="G208" s="16">
        <v>3281.79</v>
      </c>
      <c r="H208" s="17">
        <f t="shared" si="5"/>
        <v>0.9999360146252285</v>
      </c>
    </row>
    <row r="209" spans="2:8" ht="15.75" customHeight="1">
      <c r="B209" s="31"/>
      <c r="C209" s="31"/>
      <c r="D209" s="73">
        <v>4500</v>
      </c>
      <c r="E209" s="66" t="s">
        <v>339</v>
      </c>
      <c r="F209" s="16">
        <v>2100</v>
      </c>
      <c r="G209" s="16">
        <v>2100</v>
      </c>
      <c r="H209" s="17">
        <f t="shared" si="5"/>
        <v>1</v>
      </c>
    </row>
    <row r="210" spans="2:8" ht="15.75" customHeight="1">
      <c r="B210" s="36"/>
      <c r="C210" s="375" t="s">
        <v>107</v>
      </c>
      <c r="D210" s="374"/>
      <c r="E210" s="369" t="s">
        <v>219</v>
      </c>
      <c r="F210" s="370">
        <f>SUM(F211:F227)</f>
        <v>284619</v>
      </c>
      <c r="G210" s="370">
        <f>SUM(G211:G227)</f>
        <v>284596.4199999999</v>
      </c>
      <c r="H210" s="366">
        <f>G210/F210</f>
        <v>0.9999206658726224</v>
      </c>
    </row>
    <row r="211" spans="2:8" ht="15.75" customHeight="1">
      <c r="B211" s="31"/>
      <c r="C211" s="31"/>
      <c r="D211" s="58" t="s">
        <v>212</v>
      </c>
      <c r="E211" s="15" t="s">
        <v>181</v>
      </c>
      <c r="F211" s="16">
        <v>8942</v>
      </c>
      <c r="G211" s="16">
        <v>8942.04</v>
      </c>
      <c r="H211" s="17">
        <f aca="true" t="shared" si="6" ref="H211:H252">G211/F211</f>
        <v>1.0000044732721987</v>
      </c>
    </row>
    <row r="212" spans="2:8" ht="15.75" customHeight="1">
      <c r="B212" s="31"/>
      <c r="C212" s="31"/>
      <c r="D212" s="58" t="s">
        <v>169</v>
      </c>
      <c r="E212" s="15" t="s">
        <v>170</v>
      </c>
      <c r="F212" s="16">
        <v>164755</v>
      </c>
      <c r="G212" s="16">
        <v>164755.33</v>
      </c>
      <c r="H212" s="17">
        <f t="shared" si="6"/>
        <v>1.000002002974113</v>
      </c>
    </row>
    <row r="213" spans="2:8" ht="15.75" customHeight="1">
      <c r="B213" s="31"/>
      <c r="C213" s="31"/>
      <c r="D213" s="58" t="s">
        <v>182</v>
      </c>
      <c r="E213" s="15" t="s">
        <v>183</v>
      </c>
      <c r="F213" s="16">
        <v>14106</v>
      </c>
      <c r="G213" s="16">
        <v>14106.31</v>
      </c>
      <c r="H213" s="17">
        <f t="shared" si="6"/>
        <v>1.000021976463916</v>
      </c>
    </row>
    <row r="214" spans="2:8" ht="15.75" customHeight="1">
      <c r="B214" s="31"/>
      <c r="C214" s="31"/>
      <c r="D214" s="58" t="s">
        <v>171</v>
      </c>
      <c r="E214" s="15" t="s">
        <v>172</v>
      </c>
      <c r="F214" s="16">
        <v>29344</v>
      </c>
      <c r="G214" s="16">
        <v>29343.53</v>
      </c>
      <c r="H214" s="17">
        <f t="shared" si="6"/>
        <v>0.9999839830970556</v>
      </c>
    </row>
    <row r="215" spans="2:8" ht="15.75" customHeight="1">
      <c r="B215" s="31"/>
      <c r="C215" s="31"/>
      <c r="D215" s="58" t="s">
        <v>173</v>
      </c>
      <c r="E215" s="15" t="s">
        <v>174</v>
      </c>
      <c r="F215" s="16">
        <v>4300</v>
      </c>
      <c r="G215" s="16">
        <v>4300.08</v>
      </c>
      <c r="H215" s="17">
        <f t="shared" si="6"/>
        <v>1.0000186046511628</v>
      </c>
    </row>
    <row r="216" spans="2:8" ht="15.75" customHeight="1">
      <c r="B216" s="31"/>
      <c r="C216" s="31"/>
      <c r="D216" s="33">
        <v>4170</v>
      </c>
      <c r="E216" s="15" t="s">
        <v>184</v>
      </c>
      <c r="F216" s="16">
        <v>2175</v>
      </c>
      <c r="G216" s="16">
        <v>2175</v>
      </c>
      <c r="H216" s="17">
        <f t="shared" si="6"/>
        <v>1</v>
      </c>
    </row>
    <row r="217" spans="2:8" ht="15.75" customHeight="1">
      <c r="B217" s="31"/>
      <c r="C217" s="31"/>
      <c r="D217" s="58" t="s">
        <v>160</v>
      </c>
      <c r="E217" s="15" t="s">
        <v>161</v>
      </c>
      <c r="F217" s="16">
        <v>22822</v>
      </c>
      <c r="G217" s="16">
        <v>22822.48</v>
      </c>
      <c r="H217" s="17">
        <f t="shared" si="6"/>
        <v>1.0000210323372185</v>
      </c>
    </row>
    <row r="218" spans="2:8" ht="15.75" customHeight="1">
      <c r="B218" s="31"/>
      <c r="C218" s="31"/>
      <c r="D218" s="33" t="s">
        <v>232</v>
      </c>
      <c r="E218" s="15" t="s">
        <v>233</v>
      </c>
      <c r="F218" s="16">
        <v>236</v>
      </c>
      <c r="G218" s="16">
        <v>236</v>
      </c>
      <c r="H218" s="17">
        <f t="shared" si="6"/>
        <v>1</v>
      </c>
    </row>
    <row r="219" spans="2:8" ht="15.75" customHeight="1">
      <c r="B219" s="31"/>
      <c r="C219" s="31"/>
      <c r="D219" s="58" t="s">
        <v>141</v>
      </c>
      <c r="E219" s="15" t="s">
        <v>142</v>
      </c>
      <c r="F219" s="16">
        <v>12112</v>
      </c>
      <c r="G219" s="16">
        <v>12111.71</v>
      </c>
      <c r="H219" s="17">
        <f t="shared" si="6"/>
        <v>0.9999760568031704</v>
      </c>
    </row>
    <row r="220" spans="2:8" ht="15.75" customHeight="1">
      <c r="B220" s="31"/>
      <c r="C220" s="31"/>
      <c r="D220" s="60">
        <v>4360</v>
      </c>
      <c r="E220" s="15" t="s">
        <v>190</v>
      </c>
      <c r="F220" s="16">
        <v>1366</v>
      </c>
      <c r="G220" s="16">
        <v>1366.01</v>
      </c>
      <c r="H220" s="17">
        <f t="shared" si="6"/>
        <v>1.0000073206442166</v>
      </c>
    </row>
    <row r="221" spans="2:8" ht="15.75" customHeight="1">
      <c r="B221" s="31"/>
      <c r="C221" s="31"/>
      <c r="D221" s="60">
        <v>4370</v>
      </c>
      <c r="E221" s="15" t="s">
        <v>191</v>
      </c>
      <c r="F221" s="16">
        <v>1029</v>
      </c>
      <c r="G221" s="16">
        <v>1029.19</v>
      </c>
      <c r="H221" s="17">
        <f t="shared" si="6"/>
        <v>1.000184645286686</v>
      </c>
    </row>
    <row r="222" spans="2:8" ht="15.75" customHeight="1">
      <c r="B222" s="31"/>
      <c r="C222" s="31"/>
      <c r="D222" s="58" t="s">
        <v>177</v>
      </c>
      <c r="E222" s="15" t="s">
        <v>178</v>
      </c>
      <c r="F222" s="16">
        <v>3264</v>
      </c>
      <c r="G222" s="16">
        <v>3263.61</v>
      </c>
      <c r="H222" s="17">
        <f t="shared" si="6"/>
        <v>0.9998805147058824</v>
      </c>
    </row>
    <row r="223" spans="2:8" ht="15.75" customHeight="1">
      <c r="B223" s="31"/>
      <c r="C223" s="31"/>
      <c r="D223" s="60">
        <v>4420</v>
      </c>
      <c r="E223" s="15" t="s">
        <v>179</v>
      </c>
      <c r="F223" s="16">
        <v>1629</v>
      </c>
      <c r="G223" s="16">
        <v>1628.6</v>
      </c>
      <c r="H223" s="17">
        <f t="shared" si="6"/>
        <v>0.9997544505831798</v>
      </c>
    </row>
    <row r="224" spans="2:8" ht="15.75" customHeight="1">
      <c r="B224" s="31"/>
      <c r="C224" s="31"/>
      <c r="D224" s="33">
        <v>4430</v>
      </c>
      <c r="E224" s="15" t="s">
        <v>151</v>
      </c>
      <c r="F224" s="16">
        <v>354</v>
      </c>
      <c r="G224" s="16">
        <v>354</v>
      </c>
      <c r="H224" s="17">
        <f t="shared" si="6"/>
        <v>1</v>
      </c>
    </row>
    <row r="225" spans="2:8" ht="15.75" customHeight="1">
      <c r="B225" s="31"/>
      <c r="C225" s="31"/>
      <c r="D225" s="58" t="s">
        <v>192</v>
      </c>
      <c r="E225" s="15" t="s">
        <v>193</v>
      </c>
      <c r="F225" s="16">
        <v>4376</v>
      </c>
      <c r="G225" s="16">
        <v>4375.72</v>
      </c>
      <c r="H225" s="17">
        <f t="shared" si="6"/>
        <v>0.9999360146252286</v>
      </c>
    </row>
    <row r="226" spans="2:8" ht="15.75" customHeight="1">
      <c r="B226" s="31"/>
      <c r="C226" s="31"/>
      <c r="D226" s="60">
        <v>4700</v>
      </c>
      <c r="E226" s="15" t="s">
        <v>180</v>
      </c>
      <c r="F226" s="16">
        <v>3209</v>
      </c>
      <c r="G226" s="16">
        <v>3208.81</v>
      </c>
      <c r="H226" s="17">
        <f t="shared" si="6"/>
        <v>0.9999407915238392</v>
      </c>
    </row>
    <row r="227" spans="2:8" ht="15.75" customHeight="1">
      <c r="B227" s="31"/>
      <c r="C227" s="31"/>
      <c r="D227" s="33" t="s">
        <v>195</v>
      </c>
      <c r="E227" s="15" t="s">
        <v>196</v>
      </c>
      <c r="F227" s="16">
        <v>10600</v>
      </c>
      <c r="G227" s="16">
        <v>10578</v>
      </c>
      <c r="H227" s="17">
        <f t="shared" si="6"/>
        <v>0.9979245283018868</v>
      </c>
    </row>
    <row r="228" spans="2:8" ht="17.25" customHeight="1">
      <c r="B228" s="36"/>
      <c r="C228" s="375" t="s">
        <v>220</v>
      </c>
      <c r="D228" s="374"/>
      <c r="E228" s="369" t="s">
        <v>221</v>
      </c>
      <c r="F228" s="370">
        <f>SUM(F229:F229)</f>
        <v>35348</v>
      </c>
      <c r="G228" s="370">
        <f>SUM(G229:G229)</f>
        <v>35347.8</v>
      </c>
      <c r="H228" s="366">
        <f t="shared" si="6"/>
        <v>0.9999943419712573</v>
      </c>
    </row>
    <row r="229" spans="2:8" ht="15" customHeight="1">
      <c r="B229" s="31"/>
      <c r="C229" s="31"/>
      <c r="D229" s="60">
        <v>4700</v>
      </c>
      <c r="E229" s="15" t="s">
        <v>180</v>
      </c>
      <c r="F229" s="16">
        <v>35348</v>
      </c>
      <c r="G229" s="16">
        <v>35347.8</v>
      </c>
      <c r="H229" s="17">
        <f t="shared" si="6"/>
        <v>0.9999943419712573</v>
      </c>
    </row>
    <row r="230" spans="2:8" ht="16.5" customHeight="1">
      <c r="B230" s="36"/>
      <c r="C230" s="375" t="s">
        <v>108</v>
      </c>
      <c r="D230" s="374"/>
      <c r="E230" s="369" t="s">
        <v>15</v>
      </c>
      <c r="F230" s="370">
        <f>SUM(F231:F233)</f>
        <v>58364</v>
      </c>
      <c r="G230" s="370">
        <f>SUM(G231:G233)</f>
        <v>58364.38</v>
      </c>
      <c r="H230" s="366">
        <f t="shared" si="6"/>
        <v>1.0000065108628606</v>
      </c>
    </row>
    <row r="231" spans="2:8" ht="15.75" customHeight="1">
      <c r="B231" s="31"/>
      <c r="C231" s="31"/>
      <c r="D231" s="58" t="s">
        <v>212</v>
      </c>
      <c r="E231" s="15" t="s">
        <v>181</v>
      </c>
      <c r="F231" s="16">
        <v>4200</v>
      </c>
      <c r="G231" s="16">
        <v>4200</v>
      </c>
      <c r="H231" s="17">
        <f t="shared" si="6"/>
        <v>1</v>
      </c>
    </row>
    <row r="232" spans="2:8" ht="15.75" customHeight="1">
      <c r="B232" s="31"/>
      <c r="C232" s="31"/>
      <c r="D232" s="33">
        <v>4170</v>
      </c>
      <c r="E232" s="15" t="s">
        <v>184</v>
      </c>
      <c r="F232" s="16">
        <v>267</v>
      </c>
      <c r="G232" s="16">
        <v>267</v>
      </c>
      <c r="H232" s="17">
        <f t="shared" si="6"/>
        <v>1</v>
      </c>
    </row>
    <row r="233" spans="2:8" ht="15.75" customHeight="1" thickBot="1">
      <c r="B233" s="31"/>
      <c r="C233" s="31"/>
      <c r="D233" s="58" t="s">
        <v>192</v>
      </c>
      <c r="E233" s="15" t="s">
        <v>193</v>
      </c>
      <c r="F233" s="16">
        <v>53897</v>
      </c>
      <c r="G233" s="16">
        <v>53897.38</v>
      </c>
      <c r="H233" s="17">
        <f t="shared" si="6"/>
        <v>1.0000070504851846</v>
      </c>
    </row>
    <row r="234" spans="2:8" ht="18.75" customHeight="1" thickBot="1">
      <c r="B234" s="423" t="s">
        <v>222</v>
      </c>
      <c r="C234" s="425"/>
      <c r="D234" s="425"/>
      <c r="E234" s="426" t="s">
        <v>223</v>
      </c>
      <c r="F234" s="427">
        <f>F235+F238+F251</f>
        <v>161000</v>
      </c>
      <c r="G234" s="427">
        <f>G235+G238+G251</f>
        <v>158500.04</v>
      </c>
      <c r="H234" s="428">
        <f t="shared" si="6"/>
        <v>0.984472298136646</v>
      </c>
    </row>
    <row r="235" spans="2:8" ht="16.5" customHeight="1">
      <c r="B235" s="68"/>
      <c r="C235" s="375" t="s">
        <v>224</v>
      </c>
      <c r="D235" s="493"/>
      <c r="E235" s="494" t="s">
        <v>225</v>
      </c>
      <c r="F235" s="494">
        <f>SUM(F236:F237)</f>
        <v>6000</v>
      </c>
      <c r="G235" s="494">
        <f>SUM(G236:G237)</f>
        <v>6000</v>
      </c>
      <c r="H235" s="366">
        <f t="shared" si="6"/>
        <v>1</v>
      </c>
    </row>
    <row r="236" spans="2:8" ht="15.75" customHeight="1">
      <c r="B236" s="68"/>
      <c r="C236" s="68"/>
      <c r="D236" s="60" t="s">
        <v>160</v>
      </c>
      <c r="E236" s="15" t="s">
        <v>161</v>
      </c>
      <c r="F236" s="69">
        <v>1000</v>
      </c>
      <c r="G236" s="69">
        <v>1000</v>
      </c>
      <c r="H236" s="17">
        <f t="shared" si="6"/>
        <v>1</v>
      </c>
    </row>
    <row r="237" spans="2:8" ht="15.75" customHeight="1">
      <c r="B237" s="68"/>
      <c r="C237" s="68"/>
      <c r="D237" s="60" t="s">
        <v>141</v>
      </c>
      <c r="E237" s="15" t="s">
        <v>142</v>
      </c>
      <c r="F237" s="69">
        <v>5000</v>
      </c>
      <c r="G237" s="69">
        <v>5000</v>
      </c>
      <c r="H237" s="17">
        <f t="shared" si="6"/>
        <v>1</v>
      </c>
    </row>
    <row r="238" spans="2:8" ht="16.5" customHeight="1">
      <c r="B238" s="36"/>
      <c r="C238" s="375" t="s">
        <v>226</v>
      </c>
      <c r="D238" s="374"/>
      <c r="E238" s="369" t="s">
        <v>227</v>
      </c>
      <c r="F238" s="370">
        <f>SUM(F239:F250)</f>
        <v>152000</v>
      </c>
      <c r="G238" s="370">
        <f>SUM(G239:G250)</f>
        <v>152000.04</v>
      </c>
      <c r="H238" s="366">
        <f t="shared" si="6"/>
        <v>1.0000002631578948</v>
      </c>
    </row>
    <row r="239" spans="2:8" ht="36">
      <c r="B239" s="36"/>
      <c r="C239" s="38"/>
      <c r="D239" s="30" t="s">
        <v>38</v>
      </c>
      <c r="E239" s="178" t="s">
        <v>377</v>
      </c>
      <c r="F239" s="41">
        <v>25000</v>
      </c>
      <c r="G239" s="41">
        <v>25000</v>
      </c>
      <c r="H239" s="17">
        <f t="shared" si="6"/>
        <v>1</v>
      </c>
    </row>
    <row r="240" spans="2:8" ht="16.5" customHeight="1">
      <c r="B240" s="36"/>
      <c r="C240" s="38"/>
      <c r="D240" s="60" t="s">
        <v>162</v>
      </c>
      <c r="E240" s="15" t="s">
        <v>163</v>
      </c>
      <c r="F240" s="41">
        <v>20292</v>
      </c>
      <c r="G240" s="41">
        <v>20292</v>
      </c>
      <c r="H240" s="17">
        <f t="shared" si="6"/>
        <v>1</v>
      </c>
    </row>
    <row r="241" spans="2:8" ht="15.75" customHeight="1">
      <c r="B241" s="31"/>
      <c r="C241" s="31"/>
      <c r="D241" s="60" t="s">
        <v>171</v>
      </c>
      <c r="E241" s="15" t="s">
        <v>172</v>
      </c>
      <c r="F241" s="16">
        <v>250</v>
      </c>
      <c r="G241" s="16">
        <v>249.41</v>
      </c>
      <c r="H241" s="17">
        <f t="shared" si="6"/>
        <v>0.99764</v>
      </c>
    </row>
    <row r="242" spans="2:8" ht="15.75" customHeight="1">
      <c r="B242" s="31"/>
      <c r="C242" s="31"/>
      <c r="D242" s="60">
        <v>4170</v>
      </c>
      <c r="E242" s="15" t="s">
        <v>184</v>
      </c>
      <c r="F242" s="16">
        <v>9718</v>
      </c>
      <c r="G242" s="16">
        <v>9718.34</v>
      </c>
      <c r="H242" s="17">
        <f t="shared" si="6"/>
        <v>1.0000349866227618</v>
      </c>
    </row>
    <row r="243" spans="2:8" ht="15.75" customHeight="1">
      <c r="B243" s="31"/>
      <c r="C243" s="31"/>
      <c r="D243" s="60" t="s">
        <v>160</v>
      </c>
      <c r="E243" s="15" t="s">
        <v>161</v>
      </c>
      <c r="F243" s="16">
        <v>19480</v>
      </c>
      <c r="G243" s="16">
        <v>19479.51</v>
      </c>
      <c r="H243" s="17">
        <f t="shared" si="6"/>
        <v>0.9999748459958931</v>
      </c>
    </row>
    <row r="244" spans="2:8" ht="15.75" customHeight="1">
      <c r="B244" s="31"/>
      <c r="C244" s="31"/>
      <c r="D244" s="60">
        <v>4220</v>
      </c>
      <c r="E244" s="15" t="s">
        <v>228</v>
      </c>
      <c r="F244" s="16">
        <v>670</v>
      </c>
      <c r="G244" s="16">
        <v>671.36</v>
      </c>
      <c r="H244" s="17">
        <f t="shared" si="6"/>
        <v>1.0020298507462686</v>
      </c>
    </row>
    <row r="245" spans="2:8" ht="15.75" customHeight="1">
      <c r="B245" s="31"/>
      <c r="C245" s="31"/>
      <c r="D245" s="60" t="s">
        <v>141</v>
      </c>
      <c r="E245" s="15" t="s">
        <v>142</v>
      </c>
      <c r="F245" s="16">
        <v>73646</v>
      </c>
      <c r="G245" s="16">
        <v>73646.58</v>
      </c>
      <c r="H245" s="17">
        <f t="shared" si="6"/>
        <v>1.0000078755125872</v>
      </c>
    </row>
    <row r="246" spans="2:8" ht="15.75" customHeight="1">
      <c r="B246" s="31"/>
      <c r="C246" s="31"/>
      <c r="D246" s="60">
        <v>4350</v>
      </c>
      <c r="E246" s="15" t="s">
        <v>189</v>
      </c>
      <c r="F246" s="16">
        <v>600</v>
      </c>
      <c r="G246" s="16">
        <v>598.84</v>
      </c>
      <c r="H246" s="17">
        <f t="shared" si="6"/>
        <v>0.9980666666666668</v>
      </c>
    </row>
    <row r="247" spans="2:8" ht="15.75" customHeight="1">
      <c r="B247" s="31"/>
      <c r="C247" s="31"/>
      <c r="D247" s="60">
        <v>4370</v>
      </c>
      <c r="E247" s="15" t="s">
        <v>191</v>
      </c>
      <c r="F247" s="16">
        <v>550</v>
      </c>
      <c r="G247" s="16">
        <v>550</v>
      </c>
      <c r="H247" s="17">
        <f t="shared" si="6"/>
        <v>1</v>
      </c>
    </row>
    <row r="248" spans="2:8" ht="15.75" customHeight="1">
      <c r="B248" s="31"/>
      <c r="C248" s="31"/>
      <c r="D248" s="58" t="s">
        <v>177</v>
      </c>
      <c r="E248" s="15" t="s">
        <v>178</v>
      </c>
      <c r="F248" s="16">
        <v>255</v>
      </c>
      <c r="G248" s="16">
        <v>255</v>
      </c>
      <c r="H248" s="17">
        <f t="shared" si="6"/>
        <v>1</v>
      </c>
    </row>
    <row r="249" spans="2:8" ht="15.75" customHeight="1">
      <c r="B249" s="31"/>
      <c r="C249" s="31"/>
      <c r="D249" s="60">
        <v>4610</v>
      </c>
      <c r="E249" s="15" t="s">
        <v>194</v>
      </c>
      <c r="F249" s="16">
        <v>40</v>
      </c>
      <c r="G249" s="16">
        <v>40</v>
      </c>
      <c r="H249" s="17">
        <f t="shared" si="6"/>
        <v>1</v>
      </c>
    </row>
    <row r="250" spans="2:8" ht="15.75" customHeight="1">
      <c r="B250" s="31"/>
      <c r="C250" s="31"/>
      <c r="D250" s="60">
        <v>4700</v>
      </c>
      <c r="E250" s="15" t="s">
        <v>180</v>
      </c>
      <c r="F250" s="16">
        <v>1499</v>
      </c>
      <c r="G250" s="16">
        <v>1499</v>
      </c>
      <c r="H250" s="17">
        <f t="shared" si="6"/>
        <v>1</v>
      </c>
    </row>
    <row r="251" spans="2:8" ht="15.75" customHeight="1">
      <c r="B251" s="31"/>
      <c r="C251" s="375" t="s">
        <v>371</v>
      </c>
      <c r="D251" s="495"/>
      <c r="E251" s="369" t="s">
        <v>15</v>
      </c>
      <c r="F251" s="370">
        <f>F252</f>
        <v>3000</v>
      </c>
      <c r="G251" s="370">
        <f>G252</f>
        <v>500</v>
      </c>
      <c r="H251" s="366">
        <f t="shared" si="6"/>
        <v>0.16666666666666666</v>
      </c>
    </row>
    <row r="252" spans="2:8" ht="36.75" thickBot="1">
      <c r="B252" s="28"/>
      <c r="C252" s="28"/>
      <c r="D252" s="30" t="s">
        <v>38</v>
      </c>
      <c r="E252" s="178" t="s">
        <v>377</v>
      </c>
      <c r="F252" s="22">
        <v>3000</v>
      </c>
      <c r="G252" s="22">
        <v>500</v>
      </c>
      <c r="H252" s="17">
        <f t="shared" si="6"/>
        <v>0.16666666666666666</v>
      </c>
    </row>
    <row r="253" spans="2:8" ht="18.75" customHeight="1" thickBot="1">
      <c r="B253" s="423" t="s">
        <v>229</v>
      </c>
      <c r="C253" s="425"/>
      <c r="D253" s="425"/>
      <c r="E253" s="426" t="s">
        <v>109</v>
      </c>
      <c r="F253" s="427">
        <f>F254+F256+F260+F277+F279+F283+F285+F287+F307+F310</f>
        <v>3805097.13</v>
      </c>
      <c r="G253" s="427">
        <f>G254+G256+G260+G277+G279+G283+G285+G287+G307+G310</f>
        <v>3367491.0700000003</v>
      </c>
      <c r="H253" s="428">
        <f aca="true" t="shared" si="7" ref="H253:H260">G253/F253</f>
        <v>0.8849947727878369</v>
      </c>
    </row>
    <row r="254" spans="2:8" ht="18.75" customHeight="1">
      <c r="B254" s="67"/>
      <c r="C254" s="372" t="s">
        <v>473</v>
      </c>
      <c r="D254" s="381"/>
      <c r="E254" s="382" t="s">
        <v>474</v>
      </c>
      <c r="F254" s="382">
        <f>F255</f>
        <v>5000</v>
      </c>
      <c r="G254" s="382">
        <f>G255</f>
        <v>0</v>
      </c>
      <c r="H254" s="366">
        <f t="shared" si="7"/>
        <v>0</v>
      </c>
    </row>
    <row r="255" spans="2:8" ht="25.5">
      <c r="B255" s="68"/>
      <c r="C255" s="68"/>
      <c r="D255" s="318" t="s">
        <v>475</v>
      </c>
      <c r="E255" s="69" t="s">
        <v>238</v>
      </c>
      <c r="F255" s="69">
        <v>5000</v>
      </c>
      <c r="G255" s="69">
        <v>0</v>
      </c>
      <c r="H255" s="17">
        <f t="shared" si="7"/>
        <v>0</v>
      </c>
    </row>
    <row r="256" spans="2:8" ht="30">
      <c r="B256" s="67"/>
      <c r="C256" s="372" t="s">
        <v>372</v>
      </c>
      <c r="D256" s="381"/>
      <c r="E256" s="364" t="s">
        <v>378</v>
      </c>
      <c r="F256" s="382">
        <f>F257+F258+F259</f>
        <v>3000</v>
      </c>
      <c r="G256" s="382">
        <f>G257+G259</f>
        <v>453.71</v>
      </c>
      <c r="H256" s="373">
        <f t="shared" si="7"/>
        <v>0.15123666666666666</v>
      </c>
    </row>
    <row r="257" spans="2:8" ht="15.75">
      <c r="B257" s="67"/>
      <c r="C257" s="38"/>
      <c r="D257" s="60" t="s">
        <v>160</v>
      </c>
      <c r="E257" s="15" t="s">
        <v>161</v>
      </c>
      <c r="F257" s="221">
        <v>1000</v>
      </c>
      <c r="G257" s="221">
        <v>453.71</v>
      </c>
      <c r="H257" s="17">
        <f t="shared" si="7"/>
        <v>0.45371</v>
      </c>
    </row>
    <row r="258" spans="2:8" ht="15.75">
      <c r="B258" s="67"/>
      <c r="C258" s="38"/>
      <c r="D258" s="58" t="s">
        <v>177</v>
      </c>
      <c r="E258" s="15" t="s">
        <v>178</v>
      </c>
      <c r="F258" s="221">
        <v>300</v>
      </c>
      <c r="G258" s="221">
        <v>0</v>
      </c>
      <c r="H258" s="17">
        <f t="shared" si="7"/>
        <v>0</v>
      </c>
    </row>
    <row r="259" spans="2:8" ht="15.75">
      <c r="B259" s="68"/>
      <c r="C259" s="68"/>
      <c r="D259" s="60">
        <v>4700</v>
      </c>
      <c r="E259" s="15" t="s">
        <v>180</v>
      </c>
      <c r="F259" s="69">
        <v>1700</v>
      </c>
      <c r="G259" s="69">
        <v>0</v>
      </c>
      <c r="H259" s="17">
        <f t="shared" si="7"/>
        <v>0</v>
      </c>
    </row>
    <row r="260" spans="2:8" ht="31.5" customHeight="1">
      <c r="B260" s="36"/>
      <c r="C260" s="375" t="s">
        <v>110</v>
      </c>
      <c r="D260" s="374"/>
      <c r="E260" s="369" t="s">
        <v>111</v>
      </c>
      <c r="F260" s="370">
        <f>SUM(F261:F276)</f>
        <v>2645800</v>
      </c>
      <c r="G260" s="370">
        <f>SUM(G261:G276)</f>
        <v>2357829.8400000003</v>
      </c>
      <c r="H260" s="366">
        <f t="shared" si="7"/>
        <v>0.8911595131907175</v>
      </c>
    </row>
    <row r="261" spans="2:8" ht="15.75" customHeight="1">
      <c r="B261" s="36"/>
      <c r="C261" s="36"/>
      <c r="D261" s="58" t="s">
        <v>212</v>
      </c>
      <c r="E261" s="15" t="s">
        <v>181</v>
      </c>
      <c r="F261" s="16">
        <v>750</v>
      </c>
      <c r="G261" s="16">
        <v>750</v>
      </c>
      <c r="H261" s="17">
        <f aca="true" t="shared" si="8" ref="H261:H360">G261/F261</f>
        <v>1</v>
      </c>
    </row>
    <row r="262" spans="2:8" ht="15.75" customHeight="1">
      <c r="B262" s="31"/>
      <c r="C262" s="31"/>
      <c r="D262" s="33" t="s">
        <v>230</v>
      </c>
      <c r="E262" s="15" t="s">
        <v>245</v>
      </c>
      <c r="F262" s="16">
        <v>2509278</v>
      </c>
      <c r="G262" s="16">
        <v>2232850.9</v>
      </c>
      <c r="H262" s="17">
        <f t="shared" si="8"/>
        <v>0.8898379932394895</v>
      </c>
    </row>
    <row r="263" spans="2:8" ht="15.75" customHeight="1">
      <c r="B263" s="31"/>
      <c r="C263" s="31"/>
      <c r="D263" s="33" t="s">
        <v>169</v>
      </c>
      <c r="E263" s="15" t="s">
        <v>304</v>
      </c>
      <c r="F263" s="16">
        <v>56356</v>
      </c>
      <c r="G263" s="16">
        <v>51492.52</v>
      </c>
      <c r="H263" s="17">
        <f t="shared" si="8"/>
        <v>0.9137007594577329</v>
      </c>
    </row>
    <row r="264" spans="2:8" ht="15.75" customHeight="1">
      <c r="B264" s="31"/>
      <c r="C264" s="31"/>
      <c r="D264" s="58" t="s">
        <v>182</v>
      </c>
      <c r="E264" s="15" t="s">
        <v>183</v>
      </c>
      <c r="F264" s="16">
        <v>3302</v>
      </c>
      <c r="G264" s="16">
        <v>3301.13</v>
      </c>
      <c r="H264" s="17">
        <f t="shared" si="8"/>
        <v>0.9997365233192005</v>
      </c>
    </row>
    <row r="265" spans="2:8" ht="15.75" customHeight="1">
      <c r="B265" s="31"/>
      <c r="C265" s="31"/>
      <c r="D265" s="33" t="s">
        <v>171</v>
      </c>
      <c r="E265" s="15" t="s">
        <v>305</v>
      </c>
      <c r="F265" s="16">
        <v>53300</v>
      </c>
      <c r="G265" s="16">
        <v>53285.87</v>
      </c>
      <c r="H265" s="17">
        <f t="shared" si="8"/>
        <v>0.9997348968105066</v>
      </c>
    </row>
    <row r="266" spans="2:8" ht="15.75" customHeight="1">
      <c r="B266" s="31"/>
      <c r="C266" s="31"/>
      <c r="D266" s="33" t="s">
        <v>173</v>
      </c>
      <c r="E266" s="15" t="s">
        <v>476</v>
      </c>
      <c r="F266" s="16">
        <v>1500</v>
      </c>
      <c r="G266" s="16">
        <v>1182.37</v>
      </c>
      <c r="H266" s="17">
        <f t="shared" si="8"/>
        <v>0.7882466666666665</v>
      </c>
    </row>
    <row r="267" spans="2:8" ht="15.75" customHeight="1">
      <c r="B267" s="31"/>
      <c r="C267" s="31"/>
      <c r="D267" s="33" t="s">
        <v>160</v>
      </c>
      <c r="E267" s="15" t="s">
        <v>477</v>
      </c>
      <c r="F267" s="16">
        <v>5700</v>
      </c>
      <c r="G267" s="16">
        <v>2966.17</v>
      </c>
      <c r="H267" s="17">
        <f t="shared" si="8"/>
        <v>0.520380701754386</v>
      </c>
    </row>
    <row r="268" spans="2:8" ht="15.75" customHeight="1">
      <c r="B268" s="31"/>
      <c r="C268" s="31"/>
      <c r="D268" s="58" t="s">
        <v>185</v>
      </c>
      <c r="E268" s="15" t="s">
        <v>186</v>
      </c>
      <c r="F268" s="16">
        <v>680</v>
      </c>
      <c r="G268" s="16">
        <v>678.69</v>
      </c>
      <c r="H268" s="17">
        <f t="shared" si="8"/>
        <v>0.9980735294117647</v>
      </c>
    </row>
    <row r="269" spans="2:8" ht="15.75" customHeight="1">
      <c r="B269" s="31"/>
      <c r="C269" s="31"/>
      <c r="D269" s="58" t="s">
        <v>187</v>
      </c>
      <c r="E269" s="15" t="s">
        <v>188</v>
      </c>
      <c r="F269" s="16">
        <v>300</v>
      </c>
      <c r="G269" s="16">
        <v>172.2</v>
      </c>
      <c r="H269" s="17">
        <f t="shared" si="8"/>
        <v>0.574</v>
      </c>
    </row>
    <row r="270" spans="2:8" ht="15.75" customHeight="1">
      <c r="B270" s="31"/>
      <c r="C270" s="31"/>
      <c r="D270" s="33" t="s">
        <v>232</v>
      </c>
      <c r="E270" s="15" t="s">
        <v>233</v>
      </c>
      <c r="F270" s="16">
        <v>150</v>
      </c>
      <c r="G270" s="16">
        <v>91</v>
      </c>
      <c r="H270" s="17">
        <f t="shared" si="8"/>
        <v>0.6066666666666667</v>
      </c>
    </row>
    <row r="271" spans="2:8" ht="15.75" customHeight="1">
      <c r="B271" s="31"/>
      <c r="C271" s="31"/>
      <c r="D271" s="33" t="s">
        <v>141</v>
      </c>
      <c r="E271" s="15" t="s">
        <v>478</v>
      </c>
      <c r="F271" s="16">
        <v>11150</v>
      </c>
      <c r="G271" s="16">
        <v>8892.77</v>
      </c>
      <c r="H271" s="17">
        <f t="shared" si="8"/>
        <v>0.7975578475336323</v>
      </c>
    </row>
    <row r="272" spans="2:8" ht="15.75" customHeight="1">
      <c r="B272" s="31"/>
      <c r="C272" s="31"/>
      <c r="D272" s="33" t="s">
        <v>177</v>
      </c>
      <c r="E272" s="15" t="s">
        <v>479</v>
      </c>
      <c r="F272" s="16">
        <v>120</v>
      </c>
      <c r="G272" s="16">
        <v>89.8</v>
      </c>
      <c r="H272" s="17">
        <f t="shared" si="8"/>
        <v>0.7483333333333333</v>
      </c>
    </row>
    <row r="273" spans="2:8" ht="15.75" customHeight="1">
      <c r="B273" s="31"/>
      <c r="C273" s="31"/>
      <c r="D273" s="33">
        <v>4430</v>
      </c>
      <c r="E273" s="15" t="s">
        <v>151</v>
      </c>
      <c r="F273" s="16">
        <v>120</v>
      </c>
      <c r="G273" s="16">
        <v>120</v>
      </c>
      <c r="H273" s="17">
        <f t="shared" si="8"/>
        <v>1</v>
      </c>
    </row>
    <row r="274" spans="2:8" ht="14.25">
      <c r="B274" s="31"/>
      <c r="C274" s="31"/>
      <c r="D274" s="33" t="s">
        <v>192</v>
      </c>
      <c r="E274" s="15" t="s">
        <v>480</v>
      </c>
      <c r="F274" s="16">
        <v>1094</v>
      </c>
      <c r="G274" s="16">
        <v>1093.93</v>
      </c>
      <c r="H274" s="17">
        <f t="shared" si="8"/>
        <v>0.9999360146252286</v>
      </c>
    </row>
    <row r="275" spans="2:8" ht="14.25">
      <c r="B275" s="31"/>
      <c r="C275" s="31"/>
      <c r="D275" s="60">
        <v>4610</v>
      </c>
      <c r="E275" s="15" t="s">
        <v>194</v>
      </c>
      <c r="F275" s="16">
        <v>1000</v>
      </c>
      <c r="G275" s="16">
        <v>212.49</v>
      </c>
      <c r="H275" s="17">
        <f t="shared" si="8"/>
        <v>0.21249</v>
      </c>
    </row>
    <row r="276" spans="2:8" ht="15.75" customHeight="1">
      <c r="B276" s="31"/>
      <c r="C276" s="31"/>
      <c r="D276" s="60">
        <v>4700</v>
      </c>
      <c r="E276" s="15" t="s">
        <v>180</v>
      </c>
      <c r="F276" s="16">
        <v>1000</v>
      </c>
      <c r="G276" s="16">
        <v>650</v>
      </c>
      <c r="H276" s="17">
        <f t="shared" si="8"/>
        <v>0.65</v>
      </c>
    </row>
    <row r="277" spans="2:8" ht="45.75" customHeight="1">
      <c r="B277" s="36"/>
      <c r="C277" s="375" t="s">
        <v>112</v>
      </c>
      <c r="D277" s="374"/>
      <c r="E277" s="369" t="s">
        <v>113</v>
      </c>
      <c r="F277" s="370">
        <f>F278</f>
        <v>15367</v>
      </c>
      <c r="G277" s="370">
        <f>G278</f>
        <v>14132.25</v>
      </c>
      <c r="H277" s="366">
        <f t="shared" si="8"/>
        <v>0.9196492483894059</v>
      </c>
    </row>
    <row r="278" spans="2:8" ht="15.75" customHeight="1">
      <c r="B278" s="31"/>
      <c r="C278" s="31"/>
      <c r="D278" s="33" t="s">
        <v>234</v>
      </c>
      <c r="E278" s="15" t="s">
        <v>235</v>
      </c>
      <c r="F278" s="16">
        <v>15367</v>
      </c>
      <c r="G278" s="70">
        <v>14132.25</v>
      </c>
      <c r="H278" s="17">
        <f t="shared" si="8"/>
        <v>0.9196492483894059</v>
      </c>
    </row>
    <row r="279" spans="2:8" ht="16.5" customHeight="1">
      <c r="B279" s="36"/>
      <c r="C279" s="375" t="s">
        <v>114</v>
      </c>
      <c r="D279" s="374"/>
      <c r="E279" s="369" t="s">
        <v>236</v>
      </c>
      <c r="F279" s="370">
        <f>SUM(F280:F282)</f>
        <v>263219.35</v>
      </c>
      <c r="G279" s="370">
        <f>SUM(G280:G282)</f>
        <v>195259.11</v>
      </c>
      <c r="H279" s="366">
        <f t="shared" si="8"/>
        <v>0.7418113827877776</v>
      </c>
    </row>
    <row r="280" spans="2:8" ht="15.75" customHeight="1">
      <c r="B280" s="31"/>
      <c r="C280" s="31"/>
      <c r="D280" s="58" t="s">
        <v>230</v>
      </c>
      <c r="E280" s="15" t="s">
        <v>237</v>
      </c>
      <c r="F280" s="16">
        <v>230219.35</v>
      </c>
      <c r="G280" s="16">
        <v>195259.11</v>
      </c>
      <c r="H280" s="17">
        <f t="shared" si="8"/>
        <v>0.8481437811374238</v>
      </c>
    </row>
    <row r="281" spans="2:8" ht="15.75" customHeight="1">
      <c r="B281" s="31"/>
      <c r="C281" s="31"/>
      <c r="D281" s="33" t="s">
        <v>171</v>
      </c>
      <c r="E281" s="15" t="s">
        <v>231</v>
      </c>
      <c r="F281" s="16">
        <v>3000</v>
      </c>
      <c r="G281" s="16">
        <v>0</v>
      </c>
      <c r="H281" s="17">
        <f t="shared" si="8"/>
        <v>0</v>
      </c>
    </row>
    <row r="282" spans="2:8" ht="25.5">
      <c r="B282" s="31"/>
      <c r="C282" s="31"/>
      <c r="D282" s="60">
        <v>4330</v>
      </c>
      <c r="E282" s="66" t="s">
        <v>238</v>
      </c>
      <c r="F282" s="16">
        <v>30000</v>
      </c>
      <c r="G282" s="16">
        <v>0</v>
      </c>
      <c r="H282" s="17">
        <f t="shared" si="8"/>
        <v>0</v>
      </c>
    </row>
    <row r="283" spans="2:8" ht="17.25" customHeight="1">
      <c r="B283" s="36"/>
      <c r="C283" s="375" t="s">
        <v>239</v>
      </c>
      <c r="D283" s="374"/>
      <c r="E283" s="369" t="s">
        <v>240</v>
      </c>
      <c r="F283" s="370">
        <f>F284</f>
        <v>46800</v>
      </c>
      <c r="G283" s="370">
        <f>G284</f>
        <v>42944.79</v>
      </c>
      <c r="H283" s="366">
        <f t="shared" si="8"/>
        <v>0.917623717948718</v>
      </c>
    </row>
    <row r="284" spans="2:8" ht="15.75" customHeight="1">
      <c r="B284" s="31"/>
      <c r="C284" s="31"/>
      <c r="D284" s="58" t="s">
        <v>230</v>
      </c>
      <c r="E284" s="15" t="s">
        <v>241</v>
      </c>
      <c r="F284" s="16">
        <v>46800</v>
      </c>
      <c r="G284" s="16">
        <v>42944.79</v>
      </c>
      <c r="H284" s="17">
        <f t="shared" si="8"/>
        <v>0.917623717948718</v>
      </c>
    </row>
    <row r="285" spans="2:8" ht="15.75" customHeight="1">
      <c r="B285" s="31"/>
      <c r="C285" s="377" t="s">
        <v>332</v>
      </c>
      <c r="D285" s="383"/>
      <c r="E285" s="386" t="s">
        <v>334</v>
      </c>
      <c r="F285" s="370">
        <f>F286</f>
        <v>92742</v>
      </c>
      <c r="G285" s="370">
        <f>G286</f>
        <v>91373.7</v>
      </c>
      <c r="H285" s="366">
        <f t="shared" si="8"/>
        <v>0.9852461667852752</v>
      </c>
    </row>
    <row r="286" spans="2:8" ht="15.75" customHeight="1">
      <c r="B286" s="31"/>
      <c r="C286" s="31"/>
      <c r="D286" s="58" t="s">
        <v>230</v>
      </c>
      <c r="E286" s="15" t="s">
        <v>241</v>
      </c>
      <c r="F286" s="16">
        <v>92742</v>
      </c>
      <c r="G286" s="16">
        <v>91373.7</v>
      </c>
      <c r="H286" s="17">
        <f>G286/F286</f>
        <v>0.9852461667852752</v>
      </c>
    </row>
    <row r="287" spans="2:8" ht="16.5" customHeight="1">
      <c r="B287" s="36"/>
      <c r="C287" s="375" t="s">
        <v>116</v>
      </c>
      <c r="D287" s="374"/>
      <c r="E287" s="369" t="s">
        <v>117</v>
      </c>
      <c r="F287" s="370">
        <f>SUM(F288:F306)</f>
        <v>566808.78</v>
      </c>
      <c r="G287" s="370">
        <f>SUM(G288:G306)</f>
        <v>517209.47000000003</v>
      </c>
      <c r="H287" s="366">
        <f t="shared" si="8"/>
        <v>0.9124937514200115</v>
      </c>
    </row>
    <row r="288" spans="2:8" ht="15.75" customHeight="1">
      <c r="B288" s="31"/>
      <c r="C288" s="31"/>
      <c r="D288" s="58" t="s">
        <v>212</v>
      </c>
      <c r="E288" s="15" t="s">
        <v>242</v>
      </c>
      <c r="F288" s="16">
        <v>5550</v>
      </c>
      <c r="G288" s="16">
        <v>5550</v>
      </c>
      <c r="H288" s="17">
        <f t="shared" si="8"/>
        <v>1</v>
      </c>
    </row>
    <row r="289" spans="2:8" ht="15.75" customHeight="1">
      <c r="B289" s="31"/>
      <c r="C289" s="31"/>
      <c r="D289" s="58" t="s">
        <v>169</v>
      </c>
      <c r="E289" s="15" t="s">
        <v>170</v>
      </c>
      <c r="F289" s="16">
        <v>369028</v>
      </c>
      <c r="G289" s="16">
        <v>334795.26</v>
      </c>
      <c r="H289" s="17">
        <f t="shared" si="8"/>
        <v>0.9072353859327748</v>
      </c>
    </row>
    <row r="290" spans="2:8" ht="15.75" customHeight="1">
      <c r="B290" s="31"/>
      <c r="C290" s="31"/>
      <c r="D290" s="58" t="s">
        <v>182</v>
      </c>
      <c r="E290" s="15" t="s">
        <v>183</v>
      </c>
      <c r="F290" s="16">
        <v>24115</v>
      </c>
      <c r="G290" s="16">
        <v>24114.37</v>
      </c>
      <c r="H290" s="17">
        <f t="shared" si="8"/>
        <v>0.9999738751814223</v>
      </c>
    </row>
    <row r="291" spans="2:8" ht="15.75" customHeight="1">
      <c r="B291" s="31"/>
      <c r="C291" s="31"/>
      <c r="D291" s="58" t="s">
        <v>171</v>
      </c>
      <c r="E291" s="15" t="s">
        <v>172</v>
      </c>
      <c r="F291" s="16">
        <v>62000</v>
      </c>
      <c r="G291" s="16">
        <v>59230.47</v>
      </c>
      <c r="H291" s="17">
        <f t="shared" si="8"/>
        <v>0.9553301612903226</v>
      </c>
    </row>
    <row r="292" spans="2:8" ht="15.75" customHeight="1">
      <c r="B292" s="31"/>
      <c r="C292" s="31"/>
      <c r="D292" s="58" t="s">
        <v>173</v>
      </c>
      <c r="E292" s="15" t="s">
        <v>174</v>
      </c>
      <c r="F292" s="16">
        <v>9000</v>
      </c>
      <c r="G292" s="16">
        <v>6561.33</v>
      </c>
      <c r="H292" s="17">
        <f t="shared" si="8"/>
        <v>0.7290366666666667</v>
      </c>
    </row>
    <row r="293" spans="2:8" ht="15.75" customHeight="1">
      <c r="B293" s="31"/>
      <c r="C293" s="31"/>
      <c r="D293" s="33">
        <v>4170</v>
      </c>
      <c r="E293" s="15" t="s">
        <v>184</v>
      </c>
      <c r="F293" s="16">
        <v>7000</v>
      </c>
      <c r="G293" s="16">
        <v>4500</v>
      </c>
      <c r="H293" s="17">
        <f t="shared" si="8"/>
        <v>0.6428571428571429</v>
      </c>
    </row>
    <row r="294" spans="2:8" ht="15.75" customHeight="1">
      <c r="B294" s="31"/>
      <c r="C294" s="31"/>
      <c r="D294" s="58" t="s">
        <v>160</v>
      </c>
      <c r="E294" s="15" t="s">
        <v>161</v>
      </c>
      <c r="F294" s="16">
        <v>34148.78</v>
      </c>
      <c r="G294" s="16">
        <v>29881.72</v>
      </c>
      <c r="H294" s="17">
        <f t="shared" si="8"/>
        <v>0.8750450235703883</v>
      </c>
    </row>
    <row r="295" spans="2:8" ht="15.75" customHeight="1">
      <c r="B295" s="31"/>
      <c r="C295" s="31"/>
      <c r="D295" s="58" t="s">
        <v>185</v>
      </c>
      <c r="E295" s="15" t="s">
        <v>186</v>
      </c>
      <c r="F295" s="16">
        <v>6100</v>
      </c>
      <c r="G295" s="16">
        <v>5667.9</v>
      </c>
      <c r="H295" s="17">
        <f t="shared" si="8"/>
        <v>0.9291639344262295</v>
      </c>
    </row>
    <row r="296" spans="2:8" ht="15.75" customHeight="1">
      <c r="B296" s="31"/>
      <c r="C296" s="31"/>
      <c r="D296" s="58" t="s">
        <v>187</v>
      </c>
      <c r="E296" s="15" t="s">
        <v>188</v>
      </c>
      <c r="F296" s="16">
        <v>3550</v>
      </c>
      <c r="G296" s="16">
        <v>2746.2</v>
      </c>
      <c r="H296" s="17">
        <f t="shared" si="8"/>
        <v>0.7735774647887323</v>
      </c>
    </row>
    <row r="297" spans="2:8" ht="15.75" customHeight="1">
      <c r="B297" s="31"/>
      <c r="C297" s="31"/>
      <c r="D297" s="33" t="s">
        <v>232</v>
      </c>
      <c r="E297" s="15" t="s">
        <v>233</v>
      </c>
      <c r="F297" s="16">
        <v>1000</v>
      </c>
      <c r="G297" s="16">
        <v>712</v>
      </c>
      <c r="H297" s="17">
        <f t="shared" si="8"/>
        <v>0.712</v>
      </c>
    </row>
    <row r="298" spans="2:8" ht="15.75" customHeight="1">
      <c r="B298" s="31"/>
      <c r="C298" s="31"/>
      <c r="D298" s="58" t="s">
        <v>141</v>
      </c>
      <c r="E298" s="15" t="s">
        <v>142</v>
      </c>
      <c r="F298" s="16">
        <v>12200</v>
      </c>
      <c r="G298" s="16">
        <v>12173.86</v>
      </c>
      <c r="H298" s="17">
        <f t="shared" si="8"/>
        <v>0.9978573770491804</v>
      </c>
    </row>
    <row r="299" spans="2:8" ht="15.75" customHeight="1">
      <c r="B299" s="31"/>
      <c r="C299" s="31"/>
      <c r="D299" s="60">
        <v>4350</v>
      </c>
      <c r="E299" s="15" t="s">
        <v>189</v>
      </c>
      <c r="F299" s="16">
        <v>600</v>
      </c>
      <c r="G299" s="16">
        <v>534.36</v>
      </c>
      <c r="H299" s="17">
        <f t="shared" si="8"/>
        <v>0.8906000000000001</v>
      </c>
    </row>
    <row r="300" spans="2:8" ht="15.75" customHeight="1">
      <c r="B300" s="31"/>
      <c r="C300" s="31"/>
      <c r="D300" s="60">
        <v>4360</v>
      </c>
      <c r="E300" s="15" t="s">
        <v>190</v>
      </c>
      <c r="F300" s="16">
        <v>3350</v>
      </c>
      <c r="G300" s="16">
        <v>2060.99</v>
      </c>
      <c r="H300" s="17">
        <f t="shared" si="8"/>
        <v>0.615220895522388</v>
      </c>
    </row>
    <row r="301" spans="2:8" ht="15.75" customHeight="1">
      <c r="B301" s="31"/>
      <c r="C301" s="31"/>
      <c r="D301" s="60">
        <v>4370</v>
      </c>
      <c r="E301" s="15" t="s">
        <v>191</v>
      </c>
      <c r="F301" s="16">
        <v>3850</v>
      </c>
      <c r="G301" s="16">
        <v>3811.99</v>
      </c>
      <c r="H301" s="17">
        <f t="shared" si="8"/>
        <v>0.9901272727272726</v>
      </c>
    </row>
    <row r="302" spans="2:8" ht="25.5">
      <c r="B302" s="31"/>
      <c r="C302" s="31"/>
      <c r="D302" s="60">
        <v>4400</v>
      </c>
      <c r="E302" s="40" t="s">
        <v>376</v>
      </c>
      <c r="F302" s="16">
        <v>12700</v>
      </c>
      <c r="G302" s="16">
        <v>12500.04</v>
      </c>
      <c r="H302" s="17">
        <f t="shared" si="8"/>
        <v>0.9842551181102362</v>
      </c>
    </row>
    <row r="303" spans="2:8" ht="15.75" customHeight="1">
      <c r="B303" s="31"/>
      <c r="C303" s="31"/>
      <c r="D303" s="58" t="s">
        <v>177</v>
      </c>
      <c r="E303" s="15" t="s">
        <v>178</v>
      </c>
      <c r="F303" s="16">
        <v>1000</v>
      </c>
      <c r="G303" s="16">
        <v>911.9</v>
      </c>
      <c r="H303" s="17">
        <f t="shared" si="8"/>
        <v>0.9118999999999999</v>
      </c>
    </row>
    <row r="304" spans="2:8" ht="15.75" customHeight="1">
      <c r="B304" s="31"/>
      <c r="C304" s="31"/>
      <c r="D304" s="58" t="s">
        <v>150</v>
      </c>
      <c r="E304" s="15" t="s">
        <v>151</v>
      </c>
      <c r="F304" s="16">
        <v>1400</v>
      </c>
      <c r="G304" s="16">
        <v>1321</v>
      </c>
      <c r="H304" s="17">
        <f t="shared" si="8"/>
        <v>0.9435714285714286</v>
      </c>
    </row>
    <row r="305" spans="2:8" ht="15.75" customHeight="1">
      <c r="B305" s="31"/>
      <c r="C305" s="31"/>
      <c r="D305" s="58" t="s">
        <v>192</v>
      </c>
      <c r="E305" s="15" t="s">
        <v>193</v>
      </c>
      <c r="F305" s="16">
        <v>9117</v>
      </c>
      <c r="G305" s="16">
        <v>9116.08</v>
      </c>
      <c r="H305" s="17">
        <f t="shared" si="8"/>
        <v>0.9998990896128113</v>
      </c>
    </row>
    <row r="306" spans="2:8" ht="15.75" customHeight="1">
      <c r="B306" s="31"/>
      <c r="C306" s="31"/>
      <c r="D306" s="60">
        <v>4700</v>
      </c>
      <c r="E306" s="15" t="s">
        <v>180</v>
      </c>
      <c r="F306" s="16">
        <v>1100</v>
      </c>
      <c r="G306" s="16">
        <v>1020</v>
      </c>
      <c r="H306" s="17">
        <f t="shared" si="8"/>
        <v>0.9272727272727272</v>
      </c>
    </row>
    <row r="307" spans="2:8" ht="16.5" customHeight="1">
      <c r="B307" s="36"/>
      <c r="C307" s="375" t="s">
        <v>243</v>
      </c>
      <c r="D307" s="374"/>
      <c r="E307" s="369" t="s">
        <v>244</v>
      </c>
      <c r="F307" s="370">
        <f>SUM(F308:F309)</f>
        <v>18700</v>
      </c>
      <c r="G307" s="370">
        <f>SUM(G308:G309)</f>
        <v>18325.09</v>
      </c>
      <c r="H307" s="366">
        <f t="shared" si="8"/>
        <v>0.9799513368983958</v>
      </c>
    </row>
    <row r="308" spans="2:8" ht="15.75" customHeight="1">
      <c r="B308" s="31"/>
      <c r="C308" s="31"/>
      <c r="D308" s="58" t="s">
        <v>171</v>
      </c>
      <c r="E308" s="15" t="s">
        <v>172</v>
      </c>
      <c r="F308" s="16">
        <v>2700</v>
      </c>
      <c r="G308" s="16">
        <v>2645.88</v>
      </c>
      <c r="H308" s="17">
        <f t="shared" si="8"/>
        <v>0.9799555555555556</v>
      </c>
    </row>
    <row r="309" spans="2:8" ht="15.75" customHeight="1">
      <c r="B309" s="31"/>
      <c r="C309" s="31"/>
      <c r="D309" s="33">
        <v>4170</v>
      </c>
      <c r="E309" s="15" t="s">
        <v>184</v>
      </c>
      <c r="F309" s="16">
        <v>16000</v>
      </c>
      <c r="G309" s="16">
        <v>15679.21</v>
      </c>
      <c r="H309" s="17">
        <f t="shared" si="8"/>
        <v>0.979950625</v>
      </c>
    </row>
    <row r="310" spans="2:8" ht="16.5" customHeight="1">
      <c r="B310" s="36"/>
      <c r="C310" s="375" t="s">
        <v>118</v>
      </c>
      <c r="D310" s="375"/>
      <c r="E310" s="369" t="s">
        <v>15</v>
      </c>
      <c r="F310" s="370">
        <f>F311+F312</f>
        <v>147660</v>
      </c>
      <c r="G310" s="370">
        <f>G311+G312</f>
        <v>129963.11</v>
      </c>
      <c r="H310" s="366">
        <f t="shared" si="8"/>
        <v>0.8801510903426791</v>
      </c>
    </row>
    <row r="311" spans="2:8" ht="15.75" customHeight="1">
      <c r="B311" s="31"/>
      <c r="C311" s="31"/>
      <c r="D311" s="33" t="s">
        <v>230</v>
      </c>
      <c r="E311" s="15" t="s">
        <v>245</v>
      </c>
      <c r="F311" s="16">
        <v>137660</v>
      </c>
      <c r="G311" s="16">
        <v>123685.11</v>
      </c>
      <c r="H311" s="17">
        <f t="shared" si="8"/>
        <v>0.8984825657416824</v>
      </c>
    </row>
    <row r="312" spans="2:8" ht="15.75" customHeight="1" thickBot="1">
      <c r="B312" s="245"/>
      <c r="C312" s="65"/>
      <c r="D312" s="58" t="s">
        <v>141</v>
      </c>
      <c r="E312" s="15" t="s">
        <v>142</v>
      </c>
      <c r="F312" s="71">
        <v>10000</v>
      </c>
      <c r="G312" s="71">
        <v>6278</v>
      </c>
      <c r="H312" s="207">
        <f t="shared" si="8"/>
        <v>0.6278</v>
      </c>
    </row>
    <row r="313" spans="2:8" ht="18" customHeight="1" thickBot="1">
      <c r="B313" s="446" t="s">
        <v>246</v>
      </c>
      <c r="C313" s="432"/>
      <c r="D313" s="432"/>
      <c r="E313" s="434" t="s">
        <v>247</v>
      </c>
      <c r="F313" s="429">
        <f>F314+F318</f>
        <v>2131524.75</v>
      </c>
      <c r="G313" s="429">
        <f>G314+G318</f>
        <v>1853387.33</v>
      </c>
      <c r="H313" s="428">
        <f t="shared" si="8"/>
        <v>0.8695124605050916</v>
      </c>
    </row>
    <row r="314" spans="2:8" ht="30">
      <c r="B314" s="319"/>
      <c r="C314" s="375" t="s">
        <v>481</v>
      </c>
      <c r="D314" s="496"/>
      <c r="E314" s="364" t="s">
        <v>482</v>
      </c>
      <c r="F314" s="365">
        <f>F315+F316+F317</f>
        <v>1003425</v>
      </c>
      <c r="G314" s="365">
        <f>G315+G316+G317</f>
        <v>812373.55</v>
      </c>
      <c r="H314" s="366">
        <f t="shared" si="8"/>
        <v>0.8096006677130827</v>
      </c>
    </row>
    <row r="315" spans="2:8" ht="15.75">
      <c r="B315" s="319"/>
      <c r="C315" s="38"/>
      <c r="D315" s="58" t="s">
        <v>160</v>
      </c>
      <c r="E315" s="15" t="s">
        <v>161</v>
      </c>
      <c r="F315" s="315">
        <v>3175</v>
      </c>
      <c r="G315" s="315">
        <v>1849.01</v>
      </c>
      <c r="H315" s="17">
        <f>G315/F315</f>
        <v>0.5823653543307087</v>
      </c>
    </row>
    <row r="316" spans="2:8" ht="15.75">
      <c r="B316" s="319"/>
      <c r="C316" s="38"/>
      <c r="D316" s="33" t="s">
        <v>232</v>
      </c>
      <c r="E316" s="15" t="s">
        <v>233</v>
      </c>
      <c r="F316" s="315">
        <v>250</v>
      </c>
      <c r="G316" s="315">
        <v>240</v>
      </c>
      <c r="H316" s="17">
        <f>G316/F316</f>
        <v>0.96</v>
      </c>
    </row>
    <row r="317" spans="2:8" ht="18" customHeight="1">
      <c r="B317" s="170"/>
      <c r="C317" s="31"/>
      <c r="D317" s="58" t="s">
        <v>145</v>
      </c>
      <c r="E317" s="15" t="s">
        <v>146</v>
      </c>
      <c r="F317" s="41">
        <v>1000000</v>
      </c>
      <c r="G317" s="41">
        <v>810284.54</v>
      </c>
      <c r="H317" s="17">
        <f>G317/F317</f>
        <v>0.81028454</v>
      </c>
    </row>
    <row r="318" spans="2:8" ht="16.5" customHeight="1">
      <c r="B318" s="31"/>
      <c r="C318" s="375" t="s">
        <v>248</v>
      </c>
      <c r="D318" s="375"/>
      <c r="E318" s="369" t="s">
        <v>15</v>
      </c>
      <c r="F318" s="370">
        <f>SUM(F319:F348)</f>
        <v>1128099.75</v>
      </c>
      <c r="G318" s="370">
        <f>SUM(G319:G348)</f>
        <v>1041013.78</v>
      </c>
      <c r="H318" s="366">
        <f t="shared" si="8"/>
        <v>0.9228029524871361</v>
      </c>
    </row>
    <row r="319" spans="2:8" ht="36">
      <c r="B319" s="31"/>
      <c r="C319" s="31"/>
      <c r="D319" s="33" t="s">
        <v>38</v>
      </c>
      <c r="E319" s="178" t="s">
        <v>377</v>
      </c>
      <c r="F319" s="16">
        <v>5000</v>
      </c>
      <c r="G319" s="16">
        <v>5000</v>
      </c>
      <c r="H319" s="17">
        <f t="shared" si="8"/>
        <v>1</v>
      </c>
    </row>
    <row r="320" spans="2:8" ht="14.25">
      <c r="B320" s="28"/>
      <c r="C320" s="28"/>
      <c r="D320" s="30" t="s">
        <v>340</v>
      </c>
      <c r="E320" s="15" t="s">
        <v>242</v>
      </c>
      <c r="F320" s="251">
        <v>2388.01</v>
      </c>
      <c r="G320" s="22">
        <v>569.83</v>
      </c>
      <c r="H320" s="17">
        <f t="shared" si="8"/>
        <v>0.23862127880536513</v>
      </c>
    </row>
    <row r="321" spans="2:8" ht="14.25">
      <c r="B321" s="31"/>
      <c r="C321" s="31"/>
      <c r="D321" s="33" t="s">
        <v>341</v>
      </c>
      <c r="E321" s="15" t="s">
        <v>242</v>
      </c>
      <c r="F321" s="70">
        <v>126.42</v>
      </c>
      <c r="G321" s="16">
        <v>30.17</v>
      </c>
      <c r="H321" s="17">
        <f t="shared" si="8"/>
        <v>0.23864894795127353</v>
      </c>
    </row>
    <row r="322" spans="2:8" ht="15.75" customHeight="1">
      <c r="B322" s="28"/>
      <c r="C322" s="28"/>
      <c r="D322" s="33" t="s">
        <v>323</v>
      </c>
      <c r="E322" s="15" t="s">
        <v>245</v>
      </c>
      <c r="F322" s="251">
        <v>14752</v>
      </c>
      <c r="G322" s="22">
        <v>14540</v>
      </c>
      <c r="H322" s="23">
        <f t="shared" si="8"/>
        <v>0.9856290672451193</v>
      </c>
    </row>
    <row r="323" spans="2:8" ht="15.75" customHeight="1">
      <c r="B323" s="28"/>
      <c r="C323" s="28"/>
      <c r="D323" s="30" t="s">
        <v>342</v>
      </c>
      <c r="E323" s="15" t="s">
        <v>170</v>
      </c>
      <c r="F323" s="251">
        <v>97823.28</v>
      </c>
      <c r="G323" s="22">
        <v>77139.48</v>
      </c>
      <c r="H323" s="23">
        <f t="shared" si="8"/>
        <v>0.7885595330682021</v>
      </c>
    </row>
    <row r="324" spans="2:8" ht="15.75" customHeight="1">
      <c r="B324" s="31"/>
      <c r="C324" s="31"/>
      <c r="D324" s="33" t="s">
        <v>324</v>
      </c>
      <c r="E324" s="15" t="s">
        <v>170</v>
      </c>
      <c r="F324" s="70">
        <v>10268.46</v>
      </c>
      <c r="G324" s="16">
        <v>7173.13</v>
      </c>
      <c r="H324" s="17">
        <f t="shared" si="8"/>
        <v>0.6985594724038464</v>
      </c>
    </row>
    <row r="325" spans="2:8" ht="15.75" customHeight="1">
      <c r="B325" s="28"/>
      <c r="C325" s="28"/>
      <c r="D325" s="30" t="s">
        <v>343</v>
      </c>
      <c r="E325" s="15" t="s">
        <v>183</v>
      </c>
      <c r="F325" s="251">
        <v>1840.56</v>
      </c>
      <c r="G325" s="22">
        <v>1840.56</v>
      </c>
      <c r="H325" s="17">
        <f t="shared" si="8"/>
        <v>1</v>
      </c>
    </row>
    <row r="326" spans="2:8" ht="15.75" customHeight="1">
      <c r="B326" s="28"/>
      <c r="C326" s="28"/>
      <c r="D326" s="30" t="s">
        <v>344</v>
      </c>
      <c r="E326" s="15" t="s">
        <v>183</v>
      </c>
      <c r="F326" s="251">
        <v>97.44</v>
      </c>
      <c r="G326" s="22">
        <v>97.44</v>
      </c>
      <c r="H326" s="17">
        <f t="shared" si="8"/>
        <v>1</v>
      </c>
    </row>
    <row r="327" spans="2:8" ht="15.75" customHeight="1">
      <c r="B327" s="28"/>
      <c r="C327" s="28"/>
      <c r="D327" s="30" t="s">
        <v>345</v>
      </c>
      <c r="E327" s="15" t="s">
        <v>172</v>
      </c>
      <c r="F327" s="251">
        <v>28834.74</v>
      </c>
      <c r="G327" s="22">
        <v>23026.49</v>
      </c>
      <c r="H327" s="23">
        <f t="shared" si="8"/>
        <v>0.7985676305733986</v>
      </c>
    </row>
    <row r="328" spans="2:8" ht="15.75" customHeight="1">
      <c r="B328" s="28"/>
      <c r="C328" s="28"/>
      <c r="D328" s="30" t="s">
        <v>325</v>
      </c>
      <c r="E328" s="15" t="s">
        <v>172</v>
      </c>
      <c r="F328" s="251">
        <v>3674.74</v>
      </c>
      <c r="G328" s="22">
        <v>2649.77</v>
      </c>
      <c r="H328" s="23">
        <f t="shared" si="8"/>
        <v>0.721076865302035</v>
      </c>
    </row>
    <row r="329" spans="2:8" ht="15.75" customHeight="1">
      <c r="B329" s="28"/>
      <c r="C329" s="28"/>
      <c r="D329" s="30" t="s">
        <v>346</v>
      </c>
      <c r="E329" s="15" t="s">
        <v>174</v>
      </c>
      <c r="F329" s="251">
        <v>3844.72</v>
      </c>
      <c r="G329" s="22">
        <v>2785.48</v>
      </c>
      <c r="H329" s="23">
        <f t="shared" si="8"/>
        <v>0.7244948916956242</v>
      </c>
    </row>
    <row r="330" spans="2:8" ht="15.75" customHeight="1">
      <c r="B330" s="28"/>
      <c r="C330" s="28"/>
      <c r="D330" s="30" t="s">
        <v>326</v>
      </c>
      <c r="E330" s="15" t="s">
        <v>174</v>
      </c>
      <c r="F330" s="251">
        <v>507.1</v>
      </c>
      <c r="G330" s="22">
        <v>335.22</v>
      </c>
      <c r="H330" s="23">
        <f t="shared" si="8"/>
        <v>0.6610530467363439</v>
      </c>
    </row>
    <row r="331" spans="2:8" ht="15.75" customHeight="1">
      <c r="B331" s="28"/>
      <c r="C331" s="28"/>
      <c r="D331" s="30" t="s">
        <v>347</v>
      </c>
      <c r="E331" s="15" t="s">
        <v>349</v>
      </c>
      <c r="F331" s="251">
        <v>910.82</v>
      </c>
      <c r="G331" s="22">
        <v>211.56</v>
      </c>
      <c r="H331" s="23">
        <f t="shared" si="8"/>
        <v>0.23227421444412727</v>
      </c>
    </row>
    <row r="332" spans="2:8" ht="15.75" customHeight="1">
      <c r="B332" s="28"/>
      <c r="C332" s="28"/>
      <c r="D332" s="30" t="s">
        <v>348</v>
      </c>
      <c r="E332" s="15" t="s">
        <v>349</v>
      </c>
      <c r="F332" s="251">
        <v>48.22</v>
      </c>
      <c r="G332" s="22">
        <v>11.19</v>
      </c>
      <c r="H332" s="23">
        <f t="shared" si="8"/>
        <v>0.23206138531729573</v>
      </c>
    </row>
    <row r="333" spans="2:8" ht="15.75" customHeight="1">
      <c r="B333" s="28"/>
      <c r="C333" s="28"/>
      <c r="D333" s="30" t="s">
        <v>350</v>
      </c>
      <c r="E333" s="15" t="s">
        <v>184</v>
      </c>
      <c r="F333" s="251">
        <v>65607.42</v>
      </c>
      <c r="G333" s="22">
        <v>65530</v>
      </c>
      <c r="H333" s="23">
        <f t="shared" si="8"/>
        <v>0.9988199505482764</v>
      </c>
    </row>
    <row r="334" spans="2:8" ht="15.75" customHeight="1">
      <c r="B334" s="28"/>
      <c r="C334" s="28"/>
      <c r="D334" s="30" t="s">
        <v>483</v>
      </c>
      <c r="E334" s="15" t="s">
        <v>184</v>
      </c>
      <c r="F334" s="251">
        <v>10050.99</v>
      </c>
      <c r="G334" s="22">
        <v>10046.89</v>
      </c>
      <c r="H334" s="23">
        <f t="shared" si="8"/>
        <v>0.9995920799841608</v>
      </c>
    </row>
    <row r="335" spans="2:8" ht="15.75" customHeight="1">
      <c r="B335" s="28"/>
      <c r="C335" s="28"/>
      <c r="D335" s="30" t="s">
        <v>351</v>
      </c>
      <c r="E335" s="15" t="s">
        <v>161</v>
      </c>
      <c r="F335" s="251">
        <v>32647.81</v>
      </c>
      <c r="G335" s="22">
        <v>32435.76</v>
      </c>
      <c r="H335" s="23">
        <f t="shared" si="8"/>
        <v>0.9935049242200318</v>
      </c>
    </row>
    <row r="336" spans="2:8" ht="15.75" customHeight="1">
      <c r="B336" s="28"/>
      <c r="C336" s="28"/>
      <c r="D336" s="30" t="s">
        <v>327</v>
      </c>
      <c r="E336" s="15" t="s">
        <v>161</v>
      </c>
      <c r="F336" s="251">
        <v>6051.64</v>
      </c>
      <c r="G336" s="22">
        <v>6040.42</v>
      </c>
      <c r="H336" s="23">
        <f t="shared" si="8"/>
        <v>0.9981459571289766</v>
      </c>
    </row>
    <row r="337" spans="2:8" ht="15.75" customHeight="1">
      <c r="B337" s="28"/>
      <c r="C337" s="28"/>
      <c r="D337" s="30" t="s">
        <v>352</v>
      </c>
      <c r="E337" s="15" t="s">
        <v>331</v>
      </c>
      <c r="F337" s="251">
        <v>13362.64</v>
      </c>
      <c r="G337" s="22">
        <v>13362.64</v>
      </c>
      <c r="H337" s="23">
        <f t="shared" si="8"/>
        <v>1</v>
      </c>
    </row>
    <row r="338" spans="2:8" ht="15.75" customHeight="1">
      <c r="B338" s="28"/>
      <c r="C338" s="28"/>
      <c r="D338" s="30" t="s">
        <v>389</v>
      </c>
      <c r="E338" s="15" t="s">
        <v>331</v>
      </c>
      <c r="F338" s="251">
        <v>2358.13</v>
      </c>
      <c r="G338" s="22">
        <v>2358.13</v>
      </c>
      <c r="H338" s="23">
        <f t="shared" si="8"/>
        <v>1</v>
      </c>
    </row>
    <row r="339" spans="2:8" ht="15.75" customHeight="1">
      <c r="B339" s="28"/>
      <c r="C339" s="28"/>
      <c r="D339" s="30" t="s">
        <v>484</v>
      </c>
      <c r="E339" s="15" t="s">
        <v>233</v>
      </c>
      <c r="F339" s="251">
        <v>227.93</v>
      </c>
      <c r="G339" s="22">
        <v>133.92</v>
      </c>
      <c r="H339" s="23">
        <f t="shared" si="8"/>
        <v>0.5875488088448207</v>
      </c>
    </row>
    <row r="340" spans="2:8" ht="15.75" customHeight="1">
      <c r="B340" s="31"/>
      <c r="C340" s="31"/>
      <c r="D340" s="33" t="s">
        <v>485</v>
      </c>
      <c r="E340" s="15" t="s">
        <v>233</v>
      </c>
      <c r="F340" s="70">
        <v>12.07</v>
      </c>
      <c r="G340" s="16">
        <v>7.08</v>
      </c>
      <c r="H340" s="17">
        <f t="shared" si="8"/>
        <v>0.5865782932891467</v>
      </c>
    </row>
    <row r="341" spans="2:8" ht="15.75" customHeight="1">
      <c r="B341" s="31"/>
      <c r="C341" s="31"/>
      <c r="D341" s="33" t="s">
        <v>353</v>
      </c>
      <c r="E341" s="15" t="s">
        <v>142</v>
      </c>
      <c r="F341" s="70">
        <v>658328.49</v>
      </c>
      <c r="G341" s="16">
        <v>625776.39</v>
      </c>
      <c r="H341" s="17">
        <f t="shared" si="8"/>
        <v>0.9505534083752019</v>
      </c>
    </row>
    <row r="342" spans="2:8" ht="15.75" customHeight="1">
      <c r="B342" s="31"/>
      <c r="C342" s="31"/>
      <c r="D342" s="33" t="s">
        <v>328</v>
      </c>
      <c r="E342" s="15" t="s">
        <v>142</v>
      </c>
      <c r="F342" s="70">
        <v>112578.26</v>
      </c>
      <c r="G342" s="16">
        <v>94125.4</v>
      </c>
      <c r="H342" s="17">
        <f t="shared" si="8"/>
        <v>0.836088601831295</v>
      </c>
    </row>
    <row r="343" spans="2:8" ht="15.75" customHeight="1">
      <c r="B343" s="31"/>
      <c r="C343" s="31"/>
      <c r="D343" s="33" t="s">
        <v>354</v>
      </c>
      <c r="E343" s="15" t="s">
        <v>193</v>
      </c>
      <c r="F343" s="70">
        <v>2077.86</v>
      </c>
      <c r="G343" s="16">
        <v>2077.86</v>
      </c>
      <c r="H343" s="17">
        <f t="shared" si="8"/>
        <v>1</v>
      </c>
    </row>
    <row r="344" spans="2:8" ht="15.75" customHeight="1">
      <c r="B344" s="31"/>
      <c r="C344" s="31"/>
      <c r="D344" s="33" t="s">
        <v>355</v>
      </c>
      <c r="E344" s="15" t="s">
        <v>193</v>
      </c>
      <c r="F344" s="70">
        <v>110</v>
      </c>
      <c r="G344" s="16">
        <v>110</v>
      </c>
      <c r="H344" s="17">
        <f t="shared" si="8"/>
        <v>1</v>
      </c>
    </row>
    <row r="345" spans="2:8" ht="15.75" customHeight="1">
      <c r="B345" s="31"/>
      <c r="C345" s="31"/>
      <c r="D345" s="60">
        <v>4707</v>
      </c>
      <c r="E345" s="15" t="s">
        <v>180</v>
      </c>
      <c r="F345" s="70">
        <v>66.48</v>
      </c>
      <c r="G345" s="16">
        <v>66.48</v>
      </c>
      <c r="H345" s="17">
        <f t="shared" si="8"/>
        <v>1</v>
      </c>
    </row>
    <row r="346" spans="2:8" ht="15.75" customHeight="1">
      <c r="B346" s="31"/>
      <c r="C346" s="31"/>
      <c r="D346" s="60">
        <v>4709</v>
      </c>
      <c r="E346" s="15" t="s">
        <v>180</v>
      </c>
      <c r="F346" s="70">
        <v>3.52</v>
      </c>
      <c r="G346" s="16">
        <v>3.52</v>
      </c>
      <c r="H346" s="17">
        <f t="shared" si="8"/>
        <v>1</v>
      </c>
    </row>
    <row r="347" spans="2:8" ht="15.75" customHeight="1">
      <c r="B347" s="31"/>
      <c r="C347" s="31"/>
      <c r="D347" s="33" t="s">
        <v>486</v>
      </c>
      <c r="E347" s="15" t="s">
        <v>196</v>
      </c>
      <c r="F347" s="70">
        <v>46674.02</v>
      </c>
      <c r="G347" s="16">
        <v>45848.64</v>
      </c>
      <c r="H347" s="17">
        <f t="shared" si="8"/>
        <v>0.9823160721960525</v>
      </c>
    </row>
    <row r="348" spans="2:8" ht="15.75" customHeight="1" thickBot="1">
      <c r="B348" s="28"/>
      <c r="C348" s="28"/>
      <c r="D348" s="30" t="s">
        <v>487</v>
      </c>
      <c r="E348" s="113" t="s">
        <v>196</v>
      </c>
      <c r="F348" s="251">
        <v>7825.98</v>
      </c>
      <c r="G348" s="22">
        <v>7680.33</v>
      </c>
      <c r="H348" s="23">
        <f t="shared" si="8"/>
        <v>0.981388912315135</v>
      </c>
    </row>
    <row r="349" spans="2:8" ht="18.75" customHeight="1" thickBot="1">
      <c r="B349" s="423" t="s">
        <v>119</v>
      </c>
      <c r="C349" s="425"/>
      <c r="D349" s="425"/>
      <c r="E349" s="426" t="s">
        <v>120</v>
      </c>
      <c r="F349" s="427">
        <f>F350+F357</f>
        <v>117568</v>
      </c>
      <c r="G349" s="427">
        <f>G350+G357</f>
        <v>116466.07</v>
      </c>
      <c r="H349" s="428">
        <f t="shared" si="8"/>
        <v>0.9906272965432772</v>
      </c>
    </row>
    <row r="350" spans="2:8" ht="16.5" customHeight="1">
      <c r="B350" s="36"/>
      <c r="C350" s="375" t="s">
        <v>249</v>
      </c>
      <c r="D350" s="374"/>
      <c r="E350" s="369" t="s">
        <v>250</v>
      </c>
      <c r="F350" s="370">
        <f>SUM(F351:F356)</f>
        <v>71375</v>
      </c>
      <c r="G350" s="370">
        <f>SUM(G351:G356)</f>
        <v>70272.57</v>
      </c>
      <c r="H350" s="366">
        <f t="shared" si="8"/>
        <v>0.9845543957968478</v>
      </c>
    </row>
    <row r="351" spans="2:8" ht="15.75" customHeight="1">
      <c r="B351" s="31"/>
      <c r="C351" s="31"/>
      <c r="D351" s="58" t="s">
        <v>212</v>
      </c>
      <c r="E351" s="15" t="s">
        <v>181</v>
      </c>
      <c r="F351" s="16">
        <v>3915</v>
      </c>
      <c r="G351" s="16">
        <v>3915.48</v>
      </c>
      <c r="H351" s="17">
        <f t="shared" si="8"/>
        <v>1.0001226053639847</v>
      </c>
    </row>
    <row r="352" spans="2:8" ht="15.75" customHeight="1">
      <c r="B352" s="31"/>
      <c r="C352" s="31"/>
      <c r="D352" s="58" t="s">
        <v>169</v>
      </c>
      <c r="E352" s="15" t="s">
        <v>170</v>
      </c>
      <c r="F352" s="16">
        <v>49400</v>
      </c>
      <c r="G352" s="16">
        <v>48297.56</v>
      </c>
      <c r="H352" s="17">
        <f t="shared" si="8"/>
        <v>0.9776834008097166</v>
      </c>
    </row>
    <row r="353" spans="2:8" ht="15.75" customHeight="1">
      <c r="B353" s="31"/>
      <c r="C353" s="31"/>
      <c r="D353" s="58" t="s">
        <v>182</v>
      </c>
      <c r="E353" s="15" t="s">
        <v>183</v>
      </c>
      <c r="F353" s="16">
        <v>4507</v>
      </c>
      <c r="G353" s="16">
        <v>4506.55</v>
      </c>
      <c r="H353" s="17">
        <f t="shared" si="8"/>
        <v>0.9999001553139562</v>
      </c>
    </row>
    <row r="354" spans="2:8" ht="15.75" customHeight="1">
      <c r="B354" s="31"/>
      <c r="C354" s="31"/>
      <c r="D354" s="58" t="s">
        <v>171</v>
      </c>
      <c r="E354" s="15" t="s">
        <v>172</v>
      </c>
      <c r="F354" s="16">
        <v>9306</v>
      </c>
      <c r="G354" s="16">
        <v>9306.15</v>
      </c>
      <c r="H354" s="17">
        <f t="shared" si="8"/>
        <v>1.0000161186331398</v>
      </c>
    </row>
    <row r="355" spans="2:8" ht="15.75" customHeight="1">
      <c r="B355" s="31"/>
      <c r="C355" s="31"/>
      <c r="D355" s="58" t="s">
        <v>173</v>
      </c>
      <c r="E355" s="15" t="s">
        <v>174</v>
      </c>
      <c r="F355" s="16">
        <v>1367</v>
      </c>
      <c r="G355" s="16">
        <v>1366.92</v>
      </c>
      <c r="H355" s="17">
        <f t="shared" si="8"/>
        <v>0.9999414776883687</v>
      </c>
    </row>
    <row r="356" spans="2:8" ht="15.75" customHeight="1">
      <c r="B356" s="31"/>
      <c r="C356" s="31"/>
      <c r="D356" s="58" t="s">
        <v>192</v>
      </c>
      <c r="E356" s="15" t="s">
        <v>193</v>
      </c>
      <c r="F356" s="16">
        <v>2880</v>
      </c>
      <c r="G356" s="16">
        <v>2879.91</v>
      </c>
      <c r="H356" s="17">
        <f t="shared" si="8"/>
        <v>0.99996875</v>
      </c>
    </row>
    <row r="357" spans="2:8" ht="16.5" customHeight="1">
      <c r="B357" s="36"/>
      <c r="C357" s="375" t="s">
        <v>121</v>
      </c>
      <c r="D357" s="375"/>
      <c r="E357" s="369" t="s">
        <v>122</v>
      </c>
      <c r="F357" s="370">
        <f>SUM(F358:F360)</f>
        <v>46193</v>
      </c>
      <c r="G357" s="370">
        <f>SUM(G358:G360)</f>
        <v>46193.5</v>
      </c>
      <c r="H357" s="366">
        <f t="shared" si="8"/>
        <v>1.0000108241508454</v>
      </c>
    </row>
    <row r="358" spans="2:8" ht="51">
      <c r="B358" s="36"/>
      <c r="C358" s="38"/>
      <c r="D358" s="61" t="s">
        <v>534</v>
      </c>
      <c r="E358" s="66" t="s">
        <v>567</v>
      </c>
      <c r="F358" s="41">
        <v>5100</v>
      </c>
      <c r="G358" s="41">
        <v>5100.6</v>
      </c>
      <c r="H358" s="17">
        <f>G358/F358</f>
        <v>1.0001176470588236</v>
      </c>
    </row>
    <row r="359" spans="2:8" ht="15.75" customHeight="1">
      <c r="B359" s="36"/>
      <c r="C359" s="36"/>
      <c r="D359" s="61" t="s">
        <v>251</v>
      </c>
      <c r="E359" s="66" t="s">
        <v>252</v>
      </c>
      <c r="F359" s="41">
        <v>27245</v>
      </c>
      <c r="G359" s="41">
        <v>27245</v>
      </c>
      <c r="H359" s="275">
        <f t="shared" si="8"/>
        <v>1</v>
      </c>
    </row>
    <row r="360" spans="2:8" ht="15.75" customHeight="1" thickBot="1">
      <c r="B360" s="205"/>
      <c r="C360" s="416"/>
      <c r="D360" s="116" t="s">
        <v>535</v>
      </c>
      <c r="E360" s="113" t="s">
        <v>568</v>
      </c>
      <c r="F360" s="206">
        <v>13848</v>
      </c>
      <c r="G360" s="206">
        <v>13847.9</v>
      </c>
      <c r="H360" s="207">
        <f t="shared" si="8"/>
        <v>0.9999927787406123</v>
      </c>
    </row>
    <row r="361" spans="2:8" ht="18" customHeight="1" thickBot="1">
      <c r="B361" s="423" t="s">
        <v>123</v>
      </c>
      <c r="C361" s="425"/>
      <c r="D361" s="425"/>
      <c r="E361" s="426" t="s">
        <v>124</v>
      </c>
      <c r="F361" s="427">
        <f>F362+F365+F368+F371+F373+F377</f>
        <v>510207</v>
      </c>
      <c r="G361" s="427">
        <f>G362+G365+G368+G371+G373+G377</f>
        <v>407400.07</v>
      </c>
      <c r="H361" s="428">
        <f aca="true" t="shared" si="9" ref="H361:H404">G361/F361</f>
        <v>0.7984995697824608</v>
      </c>
    </row>
    <row r="362" spans="2:8" ht="17.25" customHeight="1">
      <c r="B362" s="72"/>
      <c r="C362" s="497" t="s">
        <v>253</v>
      </c>
      <c r="D362" s="490"/>
      <c r="E362" s="491" t="s">
        <v>254</v>
      </c>
      <c r="F362" s="492">
        <f>F363+F364</f>
        <v>39000</v>
      </c>
      <c r="G362" s="492">
        <f>G363+G364</f>
        <v>25417.11</v>
      </c>
      <c r="H362" s="498">
        <f t="shared" si="9"/>
        <v>0.6517207692307693</v>
      </c>
    </row>
    <row r="363" spans="2:8" ht="17.25" customHeight="1">
      <c r="B363" s="68"/>
      <c r="C363" s="38"/>
      <c r="D363" s="58" t="s">
        <v>160</v>
      </c>
      <c r="E363" s="15" t="s">
        <v>161</v>
      </c>
      <c r="F363" s="222">
        <v>10000</v>
      </c>
      <c r="G363" s="222">
        <v>336</v>
      </c>
      <c r="H363" s="17">
        <f t="shared" si="9"/>
        <v>0.0336</v>
      </c>
    </row>
    <row r="364" spans="2:8" ht="15.75" customHeight="1">
      <c r="B364" s="68"/>
      <c r="C364" s="68"/>
      <c r="D364" s="58" t="s">
        <v>141</v>
      </c>
      <c r="E364" s="15" t="s">
        <v>142</v>
      </c>
      <c r="F364" s="69">
        <v>29000</v>
      </c>
      <c r="G364" s="69">
        <v>25081.11</v>
      </c>
      <c r="H364" s="17">
        <f t="shared" si="9"/>
        <v>0.8648658620689655</v>
      </c>
    </row>
    <row r="365" spans="2:8" ht="17.25" customHeight="1">
      <c r="B365" s="36"/>
      <c r="C365" s="375" t="s">
        <v>255</v>
      </c>
      <c r="D365" s="374"/>
      <c r="E365" s="369" t="s">
        <v>256</v>
      </c>
      <c r="F365" s="370">
        <f>F366+F367</f>
        <v>69000</v>
      </c>
      <c r="G365" s="370">
        <f>G366+G367</f>
        <v>48617.29</v>
      </c>
      <c r="H365" s="366">
        <f t="shared" si="9"/>
        <v>0.7045984057971014</v>
      </c>
    </row>
    <row r="366" spans="2:8" ht="25.5">
      <c r="B366" s="36"/>
      <c r="C366" s="36"/>
      <c r="D366" s="73">
        <v>2650</v>
      </c>
      <c r="E366" s="66" t="s">
        <v>522</v>
      </c>
      <c r="F366" s="16">
        <v>42000</v>
      </c>
      <c r="G366" s="16">
        <v>42000</v>
      </c>
      <c r="H366" s="17">
        <f t="shared" si="9"/>
        <v>1</v>
      </c>
    </row>
    <row r="367" spans="2:8" ht="15.75" customHeight="1">
      <c r="B367" s="31"/>
      <c r="C367" s="31"/>
      <c r="D367" s="58" t="s">
        <v>160</v>
      </c>
      <c r="E367" s="15" t="s">
        <v>161</v>
      </c>
      <c r="F367" s="16">
        <v>27000</v>
      </c>
      <c r="G367" s="16">
        <v>6617.29</v>
      </c>
      <c r="H367" s="17">
        <f t="shared" si="9"/>
        <v>0.2450848148148148</v>
      </c>
    </row>
    <row r="368" spans="2:8" ht="17.25" customHeight="1">
      <c r="B368" s="36"/>
      <c r="C368" s="375" t="s">
        <v>257</v>
      </c>
      <c r="D368" s="374"/>
      <c r="E368" s="369" t="s">
        <v>258</v>
      </c>
      <c r="F368" s="370">
        <f>F369+F370</f>
        <v>55000</v>
      </c>
      <c r="G368" s="370">
        <f>G369+G370</f>
        <v>36902.3</v>
      </c>
      <c r="H368" s="366">
        <f t="shared" si="9"/>
        <v>0.6709509090909092</v>
      </c>
    </row>
    <row r="369" spans="2:8" ht="15.75" customHeight="1">
      <c r="B369" s="31"/>
      <c r="C369" s="31"/>
      <c r="D369" s="58" t="s">
        <v>160</v>
      </c>
      <c r="E369" s="15" t="s">
        <v>161</v>
      </c>
      <c r="F369" s="16">
        <v>25000</v>
      </c>
      <c r="G369" s="16">
        <v>22240.66</v>
      </c>
      <c r="H369" s="17">
        <f t="shared" si="9"/>
        <v>0.8896264</v>
      </c>
    </row>
    <row r="370" spans="2:8" ht="15.75" customHeight="1">
      <c r="B370" s="31"/>
      <c r="C370" s="31"/>
      <c r="D370" s="58" t="s">
        <v>141</v>
      </c>
      <c r="E370" s="15" t="s">
        <v>142</v>
      </c>
      <c r="F370" s="16">
        <v>30000</v>
      </c>
      <c r="G370" s="16">
        <v>14661.64</v>
      </c>
      <c r="H370" s="17">
        <f t="shared" si="9"/>
        <v>0.48872133333333334</v>
      </c>
    </row>
    <row r="371" spans="2:8" ht="15.75" customHeight="1">
      <c r="B371" s="31"/>
      <c r="C371" s="375" t="s">
        <v>259</v>
      </c>
      <c r="D371" s="499"/>
      <c r="E371" s="369" t="s">
        <v>260</v>
      </c>
      <c r="F371" s="370">
        <f>F372</f>
        <v>16000</v>
      </c>
      <c r="G371" s="370">
        <f>G372</f>
        <v>14694.44</v>
      </c>
      <c r="H371" s="366">
        <f t="shared" si="9"/>
        <v>0.9184025</v>
      </c>
    </row>
    <row r="372" spans="2:8" ht="15.75" customHeight="1">
      <c r="B372" s="31"/>
      <c r="C372" s="31"/>
      <c r="D372" s="58" t="s">
        <v>141</v>
      </c>
      <c r="E372" s="15" t="s">
        <v>142</v>
      </c>
      <c r="F372" s="16">
        <v>16000</v>
      </c>
      <c r="G372" s="16">
        <v>14694.44</v>
      </c>
      <c r="H372" s="17">
        <f t="shared" si="9"/>
        <v>0.9184025</v>
      </c>
    </row>
    <row r="373" spans="2:8" ht="16.5" customHeight="1">
      <c r="B373" s="36"/>
      <c r="C373" s="375" t="s">
        <v>261</v>
      </c>
      <c r="D373" s="374"/>
      <c r="E373" s="369" t="s">
        <v>262</v>
      </c>
      <c r="F373" s="370">
        <f>F374+F375+F376</f>
        <v>296207</v>
      </c>
      <c r="G373" s="370">
        <f>G374+G375+G376</f>
        <v>279289.25</v>
      </c>
      <c r="H373" s="366">
        <f t="shared" si="9"/>
        <v>0.9428853808316482</v>
      </c>
    </row>
    <row r="374" spans="2:8" ht="15.75" customHeight="1">
      <c r="B374" s="31"/>
      <c r="C374" s="31"/>
      <c r="D374" s="58" t="s">
        <v>185</v>
      </c>
      <c r="E374" s="15" t="s">
        <v>186</v>
      </c>
      <c r="F374" s="16">
        <v>190000</v>
      </c>
      <c r="G374" s="16">
        <v>181910.18</v>
      </c>
      <c r="H374" s="17">
        <f t="shared" si="9"/>
        <v>0.957422</v>
      </c>
    </row>
    <row r="375" spans="2:8" ht="15.75" customHeight="1">
      <c r="B375" s="31"/>
      <c r="C375" s="31"/>
      <c r="D375" s="58" t="s">
        <v>187</v>
      </c>
      <c r="E375" s="15" t="s">
        <v>188</v>
      </c>
      <c r="F375" s="16">
        <v>99207</v>
      </c>
      <c r="G375" s="16">
        <v>95730.87</v>
      </c>
      <c r="H375" s="17">
        <f t="shared" si="9"/>
        <v>0.9649608394568931</v>
      </c>
    </row>
    <row r="376" spans="2:8" ht="15.75" customHeight="1">
      <c r="B376" s="31"/>
      <c r="C376" s="31"/>
      <c r="D376" s="33" t="s">
        <v>145</v>
      </c>
      <c r="E376" s="15" t="s">
        <v>146</v>
      </c>
      <c r="F376" s="16">
        <v>7000</v>
      </c>
      <c r="G376" s="16">
        <v>1648.2</v>
      </c>
      <c r="H376" s="17">
        <f t="shared" si="9"/>
        <v>0.23545714285714286</v>
      </c>
    </row>
    <row r="377" spans="2:8" ht="17.25" customHeight="1">
      <c r="B377" s="36"/>
      <c r="C377" s="375" t="s">
        <v>263</v>
      </c>
      <c r="D377" s="374"/>
      <c r="E377" s="369" t="s">
        <v>15</v>
      </c>
      <c r="F377" s="370">
        <f>SUM(F378:F378)</f>
        <v>35000</v>
      </c>
      <c r="G377" s="370">
        <f>SUM(G378:G378)</f>
        <v>2479.68</v>
      </c>
      <c r="H377" s="366">
        <f t="shared" si="9"/>
        <v>0.070848</v>
      </c>
    </row>
    <row r="378" spans="2:8" ht="15.75" customHeight="1" thickBot="1">
      <c r="B378" s="31"/>
      <c r="C378" s="31"/>
      <c r="D378" s="58" t="s">
        <v>141</v>
      </c>
      <c r="E378" s="15" t="s">
        <v>142</v>
      </c>
      <c r="F378" s="16">
        <v>35000</v>
      </c>
      <c r="G378" s="16">
        <v>2479.68</v>
      </c>
      <c r="H378" s="17">
        <f t="shared" si="9"/>
        <v>0.070848</v>
      </c>
    </row>
    <row r="379" spans="2:8" ht="18.75" customHeight="1" thickBot="1">
      <c r="B379" s="423" t="s">
        <v>129</v>
      </c>
      <c r="C379" s="425"/>
      <c r="D379" s="425"/>
      <c r="E379" s="426" t="s">
        <v>130</v>
      </c>
      <c r="F379" s="427">
        <f>F380+F382+F384+F386+F388</f>
        <v>1874184</v>
      </c>
      <c r="G379" s="427">
        <f>G380+G382+G384+G386+G388</f>
        <v>1762302.75</v>
      </c>
      <c r="H379" s="428">
        <f t="shared" si="9"/>
        <v>0.9403040203096388</v>
      </c>
    </row>
    <row r="380" spans="2:8" ht="17.25" customHeight="1">
      <c r="B380" s="36"/>
      <c r="C380" s="375" t="s">
        <v>264</v>
      </c>
      <c r="D380" s="374"/>
      <c r="E380" s="369" t="s">
        <v>265</v>
      </c>
      <c r="F380" s="370">
        <f>F381</f>
        <v>22000</v>
      </c>
      <c r="G380" s="370">
        <f>G381</f>
        <v>21000</v>
      </c>
      <c r="H380" s="366">
        <f t="shared" si="9"/>
        <v>0.9545454545454546</v>
      </c>
    </row>
    <row r="381" spans="2:8" ht="36.75" customHeight="1">
      <c r="B381" s="31"/>
      <c r="C381" s="31"/>
      <c r="D381" s="33" t="s">
        <v>38</v>
      </c>
      <c r="E381" s="178" t="s">
        <v>377</v>
      </c>
      <c r="F381" s="16">
        <v>22000</v>
      </c>
      <c r="G381" s="16">
        <v>21000</v>
      </c>
      <c r="H381" s="17">
        <f t="shared" si="9"/>
        <v>0.9545454545454546</v>
      </c>
    </row>
    <row r="382" spans="2:8" ht="16.5" customHeight="1">
      <c r="B382" s="36"/>
      <c r="C382" s="375" t="s">
        <v>266</v>
      </c>
      <c r="D382" s="374"/>
      <c r="E382" s="369" t="s">
        <v>267</v>
      </c>
      <c r="F382" s="370">
        <f>SUM(F383:F383)</f>
        <v>682000</v>
      </c>
      <c r="G382" s="370">
        <f>SUM(G383:G383)</f>
        <v>682000</v>
      </c>
      <c r="H382" s="366">
        <f t="shared" si="9"/>
        <v>1</v>
      </c>
    </row>
    <row r="383" spans="2:8" ht="15" customHeight="1">
      <c r="B383" s="31"/>
      <c r="C383" s="31"/>
      <c r="D383" s="33">
        <v>2480</v>
      </c>
      <c r="E383" s="15" t="s">
        <v>268</v>
      </c>
      <c r="F383" s="16">
        <v>682000</v>
      </c>
      <c r="G383" s="16">
        <v>682000</v>
      </c>
      <c r="H383" s="17">
        <f t="shared" si="9"/>
        <v>1</v>
      </c>
    </row>
    <row r="384" spans="2:8" ht="16.5" customHeight="1">
      <c r="B384" s="36"/>
      <c r="C384" s="375" t="s">
        <v>269</v>
      </c>
      <c r="D384" s="374"/>
      <c r="E384" s="369" t="s">
        <v>270</v>
      </c>
      <c r="F384" s="370">
        <f>F385</f>
        <v>295000</v>
      </c>
      <c r="G384" s="370">
        <f>G385</f>
        <v>295000</v>
      </c>
      <c r="H384" s="366">
        <f t="shared" si="9"/>
        <v>1</v>
      </c>
    </row>
    <row r="385" spans="2:8" ht="15" customHeight="1">
      <c r="B385" s="31"/>
      <c r="C385" s="31"/>
      <c r="D385" s="33">
        <v>2480</v>
      </c>
      <c r="E385" s="15" t="s">
        <v>268</v>
      </c>
      <c r="F385" s="16">
        <v>295000</v>
      </c>
      <c r="G385" s="16">
        <v>295000</v>
      </c>
      <c r="H385" s="17">
        <f t="shared" si="9"/>
        <v>1</v>
      </c>
    </row>
    <row r="386" spans="2:8" ht="15.75" customHeight="1">
      <c r="B386" s="36"/>
      <c r="C386" s="375" t="s">
        <v>271</v>
      </c>
      <c r="D386" s="375"/>
      <c r="E386" s="369" t="s">
        <v>379</v>
      </c>
      <c r="F386" s="370">
        <f>F387</f>
        <v>1500</v>
      </c>
      <c r="G386" s="370">
        <f>G387</f>
        <v>847.71</v>
      </c>
      <c r="H386" s="366">
        <f t="shared" si="9"/>
        <v>0.56514</v>
      </c>
    </row>
    <row r="387" spans="2:8" ht="15.75" customHeight="1">
      <c r="B387" s="36"/>
      <c r="C387" s="36"/>
      <c r="D387" s="58" t="s">
        <v>185</v>
      </c>
      <c r="E387" s="15" t="s">
        <v>186</v>
      </c>
      <c r="F387" s="16">
        <v>1500</v>
      </c>
      <c r="G387" s="16">
        <v>847.71</v>
      </c>
      <c r="H387" s="17">
        <f t="shared" si="9"/>
        <v>0.56514</v>
      </c>
    </row>
    <row r="388" spans="2:8" ht="16.5" customHeight="1">
      <c r="B388" s="36"/>
      <c r="C388" s="375" t="s">
        <v>131</v>
      </c>
      <c r="D388" s="374"/>
      <c r="E388" s="369" t="s">
        <v>15</v>
      </c>
      <c r="F388" s="370">
        <f>SUM(F389:F397)</f>
        <v>873684</v>
      </c>
      <c r="G388" s="370">
        <f>SUM(G389:G397)</f>
        <v>763455.04</v>
      </c>
      <c r="H388" s="366">
        <f t="shared" si="9"/>
        <v>0.873834292490191</v>
      </c>
    </row>
    <row r="389" spans="2:8" ht="15.75" customHeight="1">
      <c r="B389" s="31"/>
      <c r="C389" s="31"/>
      <c r="D389" s="58" t="s">
        <v>160</v>
      </c>
      <c r="E389" s="15" t="s">
        <v>161</v>
      </c>
      <c r="F389" s="16">
        <v>79894.6</v>
      </c>
      <c r="G389" s="16">
        <v>67229.83</v>
      </c>
      <c r="H389" s="17">
        <f t="shared" si="9"/>
        <v>0.8414815269117061</v>
      </c>
    </row>
    <row r="390" spans="2:8" ht="15.75" customHeight="1">
      <c r="B390" s="31"/>
      <c r="C390" s="31"/>
      <c r="D390" s="58" t="s">
        <v>185</v>
      </c>
      <c r="E390" s="15" t="s">
        <v>186</v>
      </c>
      <c r="F390" s="16">
        <v>80000</v>
      </c>
      <c r="G390" s="16">
        <v>58989.77</v>
      </c>
      <c r="H390" s="17">
        <f t="shared" si="9"/>
        <v>0.7373721249999999</v>
      </c>
    </row>
    <row r="391" spans="2:8" ht="15.75" customHeight="1">
      <c r="B391" s="31"/>
      <c r="C391" s="31"/>
      <c r="D391" s="58" t="s">
        <v>187</v>
      </c>
      <c r="E391" s="15" t="s">
        <v>188</v>
      </c>
      <c r="F391" s="16">
        <v>202380.4</v>
      </c>
      <c r="G391" s="16">
        <v>184287.78</v>
      </c>
      <c r="H391" s="17">
        <f t="shared" si="9"/>
        <v>0.9106009277578264</v>
      </c>
    </row>
    <row r="392" spans="2:8" ht="15.75" customHeight="1">
      <c r="B392" s="31"/>
      <c r="C392" s="31"/>
      <c r="D392" s="58" t="s">
        <v>141</v>
      </c>
      <c r="E392" s="15" t="s">
        <v>142</v>
      </c>
      <c r="F392" s="16">
        <v>34000</v>
      </c>
      <c r="G392" s="16">
        <v>17536.9</v>
      </c>
      <c r="H392" s="17">
        <f t="shared" si="9"/>
        <v>0.5157911764705883</v>
      </c>
    </row>
    <row r="393" spans="2:8" ht="15.75" customHeight="1">
      <c r="B393" s="31"/>
      <c r="C393" s="31"/>
      <c r="D393" s="60">
        <v>4370</v>
      </c>
      <c r="E393" s="15" t="s">
        <v>191</v>
      </c>
      <c r="F393" s="16">
        <v>1000</v>
      </c>
      <c r="G393" s="16">
        <v>515.52</v>
      </c>
      <c r="H393" s="17">
        <f t="shared" si="9"/>
        <v>0.51552</v>
      </c>
    </row>
    <row r="394" spans="2:8" ht="25.5">
      <c r="B394" s="31"/>
      <c r="C394" s="31"/>
      <c r="D394" s="60">
        <v>4400</v>
      </c>
      <c r="E394" s="40" t="s">
        <v>376</v>
      </c>
      <c r="F394" s="16">
        <v>4500</v>
      </c>
      <c r="G394" s="16">
        <v>2261.42</v>
      </c>
      <c r="H394" s="17">
        <f t="shared" si="9"/>
        <v>0.5025377777777777</v>
      </c>
    </row>
    <row r="395" spans="2:8" ht="15.75" customHeight="1">
      <c r="B395" s="31"/>
      <c r="C395" s="31"/>
      <c r="D395" s="60">
        <v>4480</v>
      </c>
      <c r="E395" s="15" t="s">
        <v>56</v>
      </c>
      <c r="F395" s="16">
        <v>5909</v>
      </c>
      <c r="G395" s="16">
        <v>5909</v>
      </c>
      <c r="H395" s="17">
        <f t="shared" si="9"/>
        <v>1</v>
      </c>
    </row>
    <row r="396" spans="2:8" ht="15.75" customHeight="1">
      <c r="B396" s="31"/>
      <c r="C396" s="31"/>
      <c r="D396" s="33" t="s">
        <v>145</v>
      </c>
      <c r="E396" s="15" t="s">
        <v>146</v>
      </c>
      <c r="F396" s="16">
        <v>436000</v>
      </c>
      <c r="G396" s="16">
        <v>406924.82</v>
      </c>
      <c r="H396" s="17">
        <f t="shared" si="9"/>
        <v>0.9333138073394496</v>
      </c>
    </row>
    <row r="397" spans="2:8" ht="15.75" customHeight="1" thickBot="1">
      <c r="B397" s="245"/>
      <c r="C397" s="65"/>
      <c r="D397" s="33" t="s">
        <v>195</v>
      </c>
      <c r="E397" s="15" t="s">
        <v>196</v>
      </c>
      <c r="F397" s="206">
        <v>30000</v>
      </c>
      <c r="G397" s="206">
        <v>19800</v>
      </c>
      <c r="H397" s="207">
        <f t="shared" si="9"/>
        <v>0.66</v>
      </c>
    </row>
    <row r="398" spans="2:8" ht="18.75" customHeight="1" thickBot="1">
      <c r="B398" s="423" t="s">
        <v>272</v>
      </c>
      <c r="C398" s="425"/>
      <c r="D398" s="425"/>
      <c r="E398" s="426" t="s">
        <v>365</v>
      </c>
      <c r="F398" s="427">
        <f>F399+F403</f>
        <v>1539745</v>
      </c>
      <c r="G398" s="427">
        <f>G399+G403</f>
        <v>1359077.96</v>
      </c>
      <c r="H398" s="428">
        <f t="shared" si="9"/>
        <v>0.8826643112982994</v>
      </c>
    </row>
    <row r="399" spans="2:8" ht="18.75" customHeight="1">
      <c r="B399" s="209"/>
      <c r="C399" s="375" t="s">
        <v>387</v>
      </c>
      <c r="D399" s="500"/>
      <c r="E399" s="369" t="s">
        <v>388</v>
      </c>
      <c r="F399" s="501">
        <f>F400+F401+F402</f>
        <v>1424745</v>
      </c>
      <c r="G399" s="501">
        <f>G400+G401+G402</f>
        <v>1244077.96</v>
      </c>
      <c r="H399" s="366">
        <f t="shared" si="9"/>
        <v>0.8731934205770155</v>
      </c>
    </row>
    <row r="400" spans="2:8" ht="18.75" customHeight="1">
      <c r="B400" s="67"/>
      <c r="C400" s="38"/>
      <c r="D400" s="60">
        <v>4610</v>
      </c>
      <c r="E400" s="15" t="s">
        <v>194</v>
      </c>
      <c r="F400" s="222">
        <v>51745</v>
      </c>
      <c r="G400" s="222">
        <v>51750.44</v>
      </c>
      <c r="H400" s="17">
        <f t="shared" si="9"/>
        <v>1.0001051309305247</v>
      </c>
    </row>
    <row r="401" spans="2:8" ht="18.75" customHeight="1">
      <c r="B401" s="67"/>
      <c r="C401" s="68"/>
      <c r="D401" s="33" t="s">
        <v>145</v>
      </c>
      <c r="E401" s="15" t="s">
        <v>146</v>
      </c>
      <c r="F401" s="222">
        <v>1363000</v>
      </c>
      <c r="G401" s="69">
        <v>1182944.58</v>
      </c>
      <c r="H401" s="316">
        <f>G401/F401</f>
        <v>0.8678977109317683</v>
      </c>
    </row>
    <row r="402" spans="2:8" ht="18.75" customHeight="1">
      <c r="B402" s="67"/>
      <c r="C402" s="72"/>
      <c r="D402" s="33" t="s">
        <v>195</v>
      </c>
      <c r="E402" s="15" t="s">
        <v>196</v>
      </c>
      <c r="F402" s="246">
        <v>10000</v>
      </c>
      <c r="G402" s="246">
        <v>9382.94</v>
      </c>
      <c r="H402" s="17">
        <f>G402/F402</f>
        <v>0.9382940000000001</v>
      </c>
    </row>
    <row r="403" spans="2:8" ht="16.5" customHeight="1">
      <c r="B403" s="31"/>
      <c r="C403" s="375" t="s">
        <v>273</v>
      </c>
      <c r="D403" s="500"/>
      <c r="E403" s="369" t="s">
        <v>366</v>
      </c>
      <c r="F403" s="370">
        <f>F404</f>
        <v>115000</v>
      </c>
      <c r="G403" s="370">
        <f>G404</f>
        <v>115000</v>
      </c>
      <c r="H403" s="366">
        <f t="shared" si="9"/>
        <v>1</v>
      </c>
    </row>
    <row r="404" spans="2:8" ht="36">
      <c r="B404" s="31"/>
      <c r="C404" s="31"/>
      <c r="D404" s="33" t="s">
        <v>38</v>
      </c>
      <c r="E404" s="178" t="s">
        <v>377</v>
      </c>
      <c r="F404" s="16">
        <v>115000</v>
      </c>
      <c r="G404" s="16">
        <v>115000</v>
      </c>
      <c r="H404" s="17">
        <f t="shared" si="9"/>
        <v>1</v>
      </c>
    </row>
    <row r="405" spans="2:8" s="78" customFormat="1" ht="23.25" customHeight="1" thickBot="1">
      <c r="B405" s="74"/>
      <c r="C405" s="74"/>
      <c r="D405" s="74"/>
      <c r="E405" s="75"/>
      <c r="F405" s="76"/>
      <c r="G405" s="76"/>
      <c r="H405" s="77"/>
    </row>
    <row r="406" spans="2:8" ht="32.25" customHeight="1" thickBot="1">
      <c r="B406" s="45"/>
      <c r="C406" s="45"/>
      <c r="D406" s="46"/>
      <c r="E406" s="447" t="s">
        <v>274</v>
      </c>
      <c r="F406" s="448">
        <f>F5+F22+F36+F41+F44+F87+F95+F111+F114+F119+F234+F253+F313+F349+F361+F379+F398</f>
        <v>27500076.88</v>
      </c>
      <c r="G406" s="448">
        <f>G5+G22+G36+G41+G44+G87+G95+G111+G114+G119+G234+G253+G313+G349+G361+G379+G398</f>
        <v>25613213.61</v>
      </c>
      <c r="H406" s="449">
        <f>G406/F406</f>
        <v>0.9313869819988664</v>
      </c>
    </row>
    <row r="407" spans="2:8" ht="63">
      <c r="B407" s="47"/>
      <c r="C407" s="47"/>
      <c r="D407" s="79"/>
      <c r="E407" s="635" t="s">
        <v>275</v>
      </c>
      <c r="F407" s="636">
        <f>F7+F26+F28</f>
        <v>350171</v>
      </c>
      <c r="G407" s="636">
        <f>G7+G26+G28</f>
        <v>350171</v>
      </c>
      <c r="H407" s="634">
        <f>G407/F407</f>
        <v>1</v>
      </c>
    </row>
    <row r="408" spans="2:8" ht="22.5" customHeight="1">
      <c r="B408" s="47"/>
      <c r="C408" s="47"/>
      <c r="D408" s="79"/>
      <c r="E408" s="637" t="s">
        <v>276</v>
      </c>
      <c r="F408" s="638">
        <f>F406-F412</f>
        <v>21138256.88</v>
      </c>
      <c r="G408" s="638">
        <f>G406-G412</f>
        <v>19791825.759999998</v>
      </c>
      <c r="H408" s="639">
        <f>G408/F408</f>
        <v>0.9363035879616957</v>
      </c>
    </row>
    <row r="409" spans="2:8" ht="22.5" customHeight="1">
      <c r="B409" s="47"/>
      <c r="C409" s="47"/>
      <c r="D409" s="79"/>
      <c r="E409" s="637" t="s">
        <v>277</v>
      </c>
      <c r="F409" s="638">
        <f>F16+F17+F18+F46+F47+F48+F59+F60+F61+F62+F63+F82+F92+F122+F123+F124+F125+F126+F143+F144+F145+F146+F147+F160+F161+F162+F163+F164+F179+F180+F181+F182+F183+F199+F200+F201+F202+F212+F213+F214+F215+F216+F232+F241+F242+F263+F264+F265+F266+F281+F289+F290+F291+F292+F293+F308+F309+F323+F324+F325+F326+F327+F328+F329+F330+F333+F334+F352+F353+F354+F355</f>
        <v>8924987.450000001</v>
      </c>
      <c r="G409" s="638">
        <f>G16+G17+G18+G46+G47+G48+G59+G60+G61+G62+G63+G82+G92+G122+G123+G124+G125+G126+G143+G144+G145+G146+G147+G160+G161+G162+G163+G164+G179+G180+G181+G182+G183+G199+G200+G201+G202+G212+G213+G214+G215+G216+G232+G241+G242+G263+G264+G265+G266+G281+G289+G290+G291+G292+G293+G308+G309+G323+G324+G325+G326+G327+G328+G329+G330+G333+G334+G352+G353+G354+G355</f>
        <v>8781818.850000005</v>
      </c>
      <c r="H409" s="640">
        <f>G409/F409</f>
        <v>0.9839586777234073</v>
      </c>
    </row>
    <row r="410" spans="2:8" ht="22.5" customHeight="1">
      <c r="B410" s="47"/>
      <c r="C410" s="47"/>
      <c r="D410" s="79"/>
      <c r="E410" s="637" t="s">
        <v>395</v>
      </c>
      <c r="F410" s="638">
        <f>F7+F26+F28+F99+F108+F239+F252+F319+F366+F381+F383+F385+F404</f>
        <v>1576171</v>
      </c>
      <c r="G410" s="638">
        <f>G7+G26+G28+G99+G108+G239+G252+G319+G366+G381+G383+G385+G404</f>
        <v>1555591</v>
      </c>
      <c r="H410" s="640">
        <f>G410/F410</f>
        <v>0.9869430410786647</v>
      </c>
    </row>
    <row r="411" spans="2:8" ht="22.5" customHeight="1">
      <c r="B411" s="47"/>
      <c r="C411" s="47"/>
      <c r="D411" s="79"/>
      <c r="E411" s="637" t="s">
        <v>396</v>
      </c>
      <c r="F411" s="638">
        <f>F113</f>
        <v>240000</v>
      </c>
      <c r="G411" s="638">
        <f>G113</f>
        <v>236960.64</v>
      </c>
      <c r="H411" s="640">
        <f>(G411/F411)*100%</f>
        <v>0.9873360000000001</v>
      </c>
    </row>
    <row r="412" spans="2:8" ht="22.5" customHeight="1">
      <c r="B412" s="47"/>
      <c r="C412" s="47"/>
      <c r="D412" s="79"/>
      <c r="E412" s="637" t="s">
        <v>490</v>
      </c>
      <c r="F412" s="638">
        <f>F12+F26+F35+F40+F80+F107+F108+F139+F140+F227+F317+F347+F348+F376+F396+F397+F401+F402</f>
        <v>6361820</v>
      </c>
      <c r="G412" s="638">
        <f>G12+G26+G35+G40+G80+G107+G108+G139+G140+G227+G317+G347+G348+G376+G396+G397+G401+G402</f>
        <v>5821387.8500000015</v>
      </c>
      <c r="H412" s="640">
        <f>(G412/F412)*100%</f>
        <v>0.9150507009000571</v>
      </c>
    </row>
    <row r="413" spans="2:8" ht="58.5" customHeight="1">
      <c r="B413" s="47"/>
      <c r="C413" s="47"/>
      <c r="D413" s="79"/>
      <c r="E413" s="80"/>
      <c r="F413" s="81"/>
      <c r="G413" s="81"/>
      <c r="H413" s="82"/>
    </row>
    <row r="414" spans="2:8" ht="58.5" customHeight="1">
      <c r="B414" s="47"/>
      <c r="C414" s="47"/>
      <c r="D414" s="79"/>
      <c r="E414" s="80"/>
      <c r="F414" s="81"/>
      <c r="G414" s="81"/>
      <c r="H414" s="82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0"/>
  <sheetViews>
    <sheetView tabSelected="1" zoomScalePageLayoutView="0" workbookViewId="0" topLeftCell="A1">
      <selection activeCell="E171" sqref="E171"/>
    </sheetView>
  </sheetViews>
  <sheetFormatPr defaultColWidth="8.796875" defaultRowHeight="14.25"/>
  <cols>
    <col min="1" max="1" width="2.5" style="0" customWidth="1"/>
    <col min="2" max="2" width="0.40625" style="0" customWidth="1"/>
    <col min="3" max="3" width="6.19921875" style="0" customWidth="1"/>
    <col min="4" max="4" width="20.8984375" style="0" customWidth="1"/>
    <col min="5" max="6" width="11.19921875" style="0" customWidth="1"/>
    <col min="7" max="7" width="7.09765625" style="0" customWidth="1"/>
    <col min="8" max="9" width="11.19921875" style="0" customWidth="1"/>
    <col min="10" max="10" width="7.09765625" style="0" customWidth="1"/>
    <col min="11" max="11" width="2.5" style="0" customWidth="1"/>
  </cols>
  <sheetData>
    <row r="3" spans="1:10" ht="15.75">
      <c r="A3" s="83"/>
      <c r="I3" s="3" t="s">
        <v>278</v>
      </c>
      <c r="J3" s="3"/>
    </row>
    <row r="8" spans="2:10" ht="15" customHeight="1">
      <c r="B8" s="84" t="s">
        <v>279</v>
      </c>
      <c r="C8" s="84"/>
      <c r="D8" s="650" t="s">
        <v>358</v>
      </c>
      <c r="E8" s="650"/>
      <c r="F8" s="650"/>
      <c r="G8" s="650"/>
      <c r="H8" s="650"/>
      <c r="I8" s="650"/>
      <c r="J8" s="84"/>
    </row>
    <row r="9" spans="2:10" ht="7.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4:10" ht="7.5" customHeight="1">
      <c r="D10" s="86"/>
      <c r="E10" s="86"/>
      <c r="F10" s="86"/>
      <c r="G10" s="86"/>
      <c r="H10" s="86"/>
      <c r="I10" s="86"/>
      <c r="J10" s="86"/>
    </row>
    <row r="11" spans="4:9" ht="15">
      <c r="D11" s="651" t="s">
        <v>556</v>
      </c>
      <c r="E11" s="651"/>
      <c r="F11" s="651"/>
      <c r="G11" s="651"/>
      <c r="H11" s="651"/>
      <c r="I11" s="651"/>
    </row>
    <row r="14" ht="14.25">
      <c r="H14" s="314"/>
    </row>
    <row r="16" spans="2:10" ht="18.75" customHeight="1">
      <c r="B16" s="87"/>
      <c r="C16" s="87"/>
      <c r="D16" s="87"/>
      <c r="E16" s="203" t="s">
        <v>5</v>
      </c>
      <c r="F16" s="203" t="s">
        <v>6</v>
      </c>
      <c r="G16" s="203" t="s">
        <v>280</v>
      </c>
      <c r="H16" s="204" t="s">
        <v>5</v>
      </c>
      <c r="I16" s="204" t="s">
        <v>6</v>
      </c>
      <c r="J16" s="204" t="s">
        <v>280</v>
      </c>
    </row>
    <row r="17" spans="2:11" ht="28.5" customHeight="1">
      <c r="B17" s="88"/>
      <c r="C17" s="89" t="s">
        <v>281</v>
      </c>
      <c r="D17" s="89" t="s">
        <v>282</v>
      </c>
      <c r="E17" s="652" t="s">
        <v>283</v>
      </c>
      <c r="F17" s="653"/>
      <c r="G17" s="654"/>
      <c r="H17" s="652" t="s">
        <v>284</v>
      </c>
      <c r="I17" s="653"/>
      <c r="J17" s="654"/>
      <c r="K17" s="90"/>
    </row>
    <row r="18" spans="2:10" ht="67.5" customHeight="1">
      <c r="B18" s="88"/>
      <c r="C18" s="88"/>
      <c r="D18" s="442" t="s">
        <v>360</v>
      </c>
      <c r="E18" s="443">
        <f>E19+E20+E21</f>
        <v>5150599</v>
      </c>
      <c r="F18" s="443">
        <f>F19+F20+F21</f>
        <v>4152859.31</v>
      </c>
      <c r="G18" s="444">
        <f>F18/E18</f>
        <v>0.8062866687932801</v>
      </c>
      <c r="H18" s="445">
        <f>H19+H20+H21+H22+H23</f>
        <v>3564000</v>
      </c>
      <c r="I18" s="445">
        <f>I19+I20+I21+I22+I23</f>
        <v>3563140.26</v>
      </c>
      <c r="J18" s="444">
        <f>I18/H18</f>
        <v>0.999758771043771</v>
      </c>
    </row>
    <row r="19" spans="2:10" ht="81" customHeight="1">
      <c r="B19" s="91"/>
      <c r="C19" s="92">
        <v>903</v>
      </c>
      <c r="D19" s="93" t="s">
        <v>285</v>
      </c>
      <c r="E19" s="94"/>
      <c r="F19" s="94"/>
      <c r="G19" s="96"/>
      <c r="H19" s="94"/>
      <c r="I19" s="94"/>
      <c r="J19" s="94"/>
    </row>
    <row r="20" spans="2:10" ht="43.5" customHeight="1">
      <c r="B20" s="91"/>
      <c r="C20" s="95">
        <v>952</v>
      </c>
      <c r="D20" s="93" t="s">
        <v>286</v>
      </c>
      <c r="E20" s="94">
        <v>5150599</v>
      </c>
      <c r="F20" s="94">
        <v>3745000</v>
      </c>
      <c r="G20" s="96">
        <f>F20/E20</f>
        <v>0.7270998965363058</v>
      </c>
      <c r="H20" s="94"/>
      <c r="I20" s="94"/>
      <c r="J20" s="94"/>
    </row>
    <row r="21" spans="2:10" ht="43.5" customHeight="1">
      <c r="B21" s="91"/>
      <c r="C21" s="95">
        <v>955</v>
      </c>
      <c r="D21" s="93" t="s">
        <v>287</v>
      </c>
      <c r="E21" s="94">
        <v>0</v>
      </c>
      <c r="F21" s="94">
        <v>407859.31</v>
      </c>
      <c r="G21" s="96">
        <v>0</v>
      </c>
      <c r="H21" s="94"/>
      <c r="I21" s="94"/>
      <c r="J21" s="94"/>
    </row>
    <row r="22" spans="2:10" ht="43.5" customHeight="1">
      <c r="B22" s="91"/>
      <c r="C22" s="95">
        <v>992</v>
      </c>
      <c r="D22" s="93" t="s">
        <v>361</v>
      </c>
      <c r="E22" s="95"/>
      <c r="F22" s="95"/>
      <c r="G22" s="95"/>
      <c r="H22" s="94">
        <v>1532000</v>
      </c>
      <c r="I22" s="94">
        <v>1532000</v>
      </c>
      <c r="J22" s="96">
        <f>I22/H22</f>
        <v>1</v>
      </c>
    </row>
    <row r="23" spans="2:10" ht="76.5">
      <c r="B23" s="91"/>
      <c r="C23" s="95">
        <v>963</v>
      </c>
      <c r="D23" s="93" t="s">
        <v>364</v>
      </c>
      <c r="E23" s="91"/>
      <c r="F23" s="91"/>
      <c r="G23" s="91"/>
      <c r="H23" s="94">
        <v>2032000</v>
      </c>
      <c r="I23" s="94">
        <v>2031140.26</v>
      </c>
      <c r="J23" s="96">
        <f>I23/H23</f>
        <v>0.9995768996062993</v>
      </c>
    </row>
    <row r="24" ht="15.75" customHeight="1">
      <c r="D24" s="87"/>
    </row>
    <row r="32" ht="15">
      <c r="D32" s="193"/>
    </row>
    <row r="83" ht="15.75" customHeight="1">
      <c r="D83" s="87"/>
    </row>
    <row r="87" ht="14.25">
      <c r="D87" s="188"/>
    </row>
    <row r="88" ht="14.25">
      <c r="D88" s="186"/>
    </row>
    <row r="89" ht="14.25">
      <c r="D89" s="188"/>
    </row>
    <row r="90" ht="15.75" customHeight="1">
      <c r="D90" s="189"/>
    </row>
    <row r="98" spans="1:7" ht="14.25">
      <c r="A98" s="188"/>
      <c r="B98" s="188"/>
      <c r="C98" s="188"/>
      <c r="D98" s="188"/>
      <c r="E98" s="188"/>
      <c r="F98" s="188"/>
      <c r="G98" s="188"/>
    </row>
    <row r="129" ht="14.25">
      <c r="G129" s="83"/>
    </row>
    <row r="228" ht="14.25">
      <c r="D228" s="185"/>
    </row>
    <row r="312" ht="14.25">
      <c r="D312" s="188"/>
    </row>
    <row r="313" ht="14.25">
      <c r="D313" s="188"/>
    </row>
    <row r="314" ht="14.25">
      <c r="D314" s="188"/>
    </row>
    <row r="315" ht="14.25">
      <c r="D315" s="190"/>
    </row>
    <row r="316" ht="14.25">
      <c r="D316" s="190"/>
    </row>
    <row r="317" ht="14.25">
      <c r="D317" s="188"/>
    </row>
    <row r="330" ht="14.25">
      <c r="D330" s="191"/>
    </row>
    <row r="356" spans="4:6" ht="15.75">
      <c r="D356" s="97"/>
      <c r="E356" s="98"/>
      <c r="F356" s="98"/>
    </row>
    <row r="357" spans="5:6" ht="14.25">
      <c r="E357" s="83"/>
      <c r="F357" s="83"/>
    </row>
    <row r="358" spans="5:6" ht="14.25">
      <c r="E358" s="83"/>
      <c r="F358" s="83"/>
    </row>
    <row r="371" ht="14.25">
      <c r="D371" s="192"/>
    </row>
    <row r="387" ht="15.75">
      <c r="D387" s="213"/>
    </row>
    <row r="390" ht="15">
      <c r="D390" s="215"/>
    </row>
  </sheetData>
  <sheetProtection/>
  <mergeCells count="4">
    <mergeCell ref="D8:I8"/>
    <mergeCell ref="D11:I11"/>
    <mergeCell ref="E17:G17"/>
    <mergeCell ref="H17:J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390"/>
  <sheetViews>
    <sheetView zoomScalePageLayoutView="0" workbookViewId="0" topLeftCell="A40">
      <selection activeCell="E171" sqref="E171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288</v>
      </c>
    </row>
    <row r="3" spans="2:7" ht="15.75">
      <c r="B3" s="2"/>
      <c r="C3" s="2"/>
      <c r="G3" s="3"/>
    </row>
    <row r="4" spans="3:7" ht="36.75" customHeight="1">
      <c r="C4" s="655" t="s">
        <v>557</v>
      </c>
      <c r="D4" s="655"/>
      <c r="E4" s="655"/>
      <c r="F4" s="655"/>
      <c r="G4" s="655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100" t="s">
        <v>7</v>
      </c>
    </row>
    <row r="6" spans="2:8" ht="18" customHeight="1" thickBot="1">
      <c r="B6" s="423" t="s">
        <v>8</v>
      </c>
      <c r="C6" s="425"/>
      <c r="D6" s="425"/>
      <c r="E6" s="426" t="s">
        <v>9</v>
      </c>
      <c r="F6" s="502">
        <f>F7</f>
        <v>1954000</v>
      </c>
      <c r="G6" s="502">
        <f>G7</f>
        <v>1869234.96</v>
      </c>
      <c r="H6" s="503">
        <f aca="true" t="shared" si="0" ref="H6:H48">G6/F6</f>
        <v>0.9566197338792221</v>
      </c>
    </row>
    <row r="7" spans="2:8" ht="16.5" customHeight="1">
      <c r="B7" s="36"/>
      <c r="C7" s="375" t="s">
        <v>10</v>
      </c>
      <c r="D7" s="375"/>
      <c r="E7" s="369" t="s">
        <v>11</v>
      </c>
      <c r="F7" s="510">
        <f>SUM(F8:F13)</f>
        <v>1954000</v>
      </c>
      <c r="G7" s="512">
        <f>SUM(G8:G13)</f>
        <v>1869234.96</v>
      </c>
      <c r="H7" s="511">
        <f t="shared" si="0"/>
        <v>0.9566197338792221</v>
      </c>
    </row>
    <row r="8" spans="2:8" ht="22.5" customHeight="1">
      <c r="B8" s="36"/>
      <c r="C8" s="101"/>
      <c r="D8" s="30" t="s">
        <v>145</v>
      </c>
      <c r="E8" s="40" t="s">
        <v>491</v>
      </c>
      <c r="F8" s="102">
        <v>952000</v>
      </c>
      <c r="G8" s="187">
        <v>941556.95</v>
      </c>
      <c r="H8" s="103">
        <f t="shared" si="0"/>
        <v>0.9890304096638655</v>
      </c>
    </row>
    <row r="9" spans="2:8" ht="27" customHeight="1">
      <c r="B9" s="36"/>
      <c r="C9" s="101"/>
      <c r="D9" s="33" t="s">
        <v>145</v>
      </c>
      <c r="E9" s="15" t="s">
        <v>492</v>
      </c>
      <c r="F9" s="104">
        <v>760000</v>
      </c>
      <c r="G9" s="194">
        <v>758009</v>
      </c>
      <c r="H9" s="105">
        <f t="shared" si="0"/>
        <v>0.9973802631578947</v>
      </c>
    </row>
    <row r="10" spans="2:8" ht="24" customHeight="1">
      <c r="B10" s="36"/>
      <c r="C10" s="101"/>
      <c r="D10" s="33" t="s">
        <v>145</v>
      </c>
      <c r="E10" s="15" t="s">
        <v>356</v>
      </c>
      <c r="F10" s="104">
        <v>60000</v>
      </c>
      <c r="G10" s="194">
        <v>23284.28</v>
      </c>
      <c r="H10" s="103">
        <f t="shared" si="0"/>
        <v>0.3880713333333333</v>
      </c>
    </row>
    <row r="11" spans="2:8" ht="24" customHeight="1">
      <c r="B11" s="106"/>
      <c r="C11" s="252"/>
      <c r="D11" s="30" t="s">
        <v>145</v>
      </c>
      <c r="E11" s="113" t="s">
        <v>493</v>
      </c>
      <c r="F11" s="253">
        <v>17000</v>
      </c>
      <c r="G11" s="254">
        <v>3340.98</v>
      </c>
      <c r="H11" s="107">
        <f t="shared" si="0"/>
        <v>0.19652823529411764</v>
      </c>
    </row>
    <row r="12" spans="2:8" ht="24" customHeight="1">
      <c r="B12" s="36"/>
      <c r="C12" s="101"/>
      <c r="D12" s="30" t="s">
        <v>145</v>
      </c>
      <c r="E12" s="15" t="s">
        <v>542</v>
      </c>
      <c r="F12" s="104">
        <v>120000</v>
      </c>
      <c r="G12" s="194">
        <v>111875.55</v>
      </c>
      <c r="H12" s="105">
        <f t="shared" si="0"/>
        <v>0.93229625</v>
      </c>
    </row>
    <row r="13" spans="2:8" ht="39" thickBot="1">
      <c r="B13" s="205"/>
      <c r="C13" s="252"/>
      <c r="D13" s="30" t="s">
        <v>145</v>
      </c>
      <c r="E13" s="113" t="s">
        <v>543</v>
      </c>
      <c r="F13" s="253">
        <v>45000</v>
      </c>
      <c r="G13" s="254">
        <v>31168.2</v>
      </c>
      <c r="H13" s="105">
        <f t="shared" si="0"/>
        <v>0.6926266666666667</v>
      </c>
    </row>
    <row r="14" spans="2:8" ht="18" customHeight="1" thickBot="1">
      <c r="B14" s="423" t="s">
        <v>152</v>
      </c>
      <c r="C14" s="425"/>
      <c r="D14" s="425"/>
      <c r="E14" s="426" t="s">
        <v>153</v>
      </c>
      <c r="F14" s="504">
        <f>F15+F17</f>
        <v>998000</v>
      </c>
      <c r="G14" s="504">
        <f>G15+G17</f>
        <v>982716.66</v>
      </c>
      <c r="H14" s="503">
        <f t="shared" si="0"/>
        <v>0.9846860320641283</v>
      </c>
    </row>
    <row r="15" spans="2:8" ht="16.5" customHeight="1">
      <c r="B15" s="36"/>
      <c r="C15" s="375" t="s">
        <v>467</v>
      </c>
      <c r="D15" s="486"/>
      <c r="E15" s="369" t="s">
        <v>468</v>
      </c>
      <c r="F15" s="510">
        <f>SUM(F16:F16)</f>
        <v>100000</v>
      </c>
      <c r="G15" s="512">
        <f>SUM(G16:G16)</f>
        <v>100000</v>
      </c>
      <c r="H15" s="513">
        <f t="shared" si="0"/>
        <v>1</v>
      </c>
    </row>
    <row r="16" spans="2:8" ht="24" customHeight="1">
      <c r="B16" s="31"/>
      <c r="C16" s="31"/>
      <c r="D16" s="108" t="s">
        <v>289</v>
      </c>
      <c r="E16" s="109" t="s">
        <v>494</v>
      </c>
      <c r="F16" s="110">
        <v>100000</v>
      </c>
      <c r="G16" s="114">
        <v>100000</v>
      </c>
      <c r="H16" s="107">
        <f t="shared" si="0"/>
        <v>1</v>
      </c>
    </row>
    <row r="17" spans="2:8" ht="15">
      <c r="B17" s="31"/>
      <c r="C17" s="375" t="s">
        <v>158</v>
      </c>
      <c r="D17" s="375"/>
      <c r="E17" s="369" t="s">
        <v>159</v>
      </c>
      <c r="F17" s="514">
        <f>SUM(F18:F21)</f>
        <v>898000</v>
      </c>
      <c r="G17" s="514">
        <f>SUM(G18:G21)</f>
        <v>882716.66</v>
      </c>
      <c r="H17" s="515">
        <f>G17/F17</f>
        <v>0.9829806904231626</v>
      </c>
    </row>
    <row r="18" spans="2:8" ht="22.5" customHeight="1">
      <c r="B18" s="31"/>
      <c r="C18" s="38"/>
      <c r="D18" s="33" t="s">
        <v>145</v>
      </c>
      <c r="E18" s="15" t="s">
        <v>495</v>
      </c>
      <c r="F18" s="198">
        <v>660000</v>
      </c>
      <c r="G18" s="199">
        <v>659898.31</v>
      </c>
      <c r="H18" s="103">
        <f t="shared" si="0"/>
        <v>0.9998459242424244</v>
      </c>
    </row>
    <row r="19" spans="2:8" ht="22.5" customHeight="1">
      <c r="B19" s="31"/>
      <c r="C19" s="38"/>
      <c r="D19" s="33" t="s">
        <v>145</v>
      </c>
      <c r="E19" s="15" t="s">
        <v>496</v>
      </c>
      <c r="F19" s="198">
        <v>200000</v>
      </c>
      <c r="G19" s="199">
        <v>187640.35</v>
      </c>
      <c r="H19" s="276">
        <f t="shared" si="0"/>
        <v>0.9382017500000001</v>
      </c>
    </row>
    <row r="20" spans="2:8" ht="22.5" customHeight="1">
      <c r="B20" s="31"/>
      <c r="C20" s="31"/>
      <c r="D20" s="33" t="s">
        <v>145</v>
      </c>
      <c r="E20" s="15" t="s">
        <v>497</v>
      </c>
      <c r="F20" s="110">
        <v>30000</v>
      </c>
      <c r="G20" s="114">
        <v>28536</v>
      </c>
      <c r="H20" s="105">
        <f t="shared" si="0"/>
        <v>0.9512</v>
      </c>
    </row>
    <row r="21" spans="2:9" ht="22.5" customHeight="1" thickBot="1">
      <c r="B21" s="28"/>
      <c r="C21" s="65"/>
      <c r="D21" s="30" t="s">
        <v>145</v>
      </c>
      <c r="E21" s="21" t="s">
        <v>544</v>
      </c>
      <c r="F21" s="526">
        <v>8000</v>
      </c>
      <c r="G21" s="527">
        <v>6642</v>
      </c>
      <c r="H21" s="528">
        <f t="shared" si="0"/>
        <v>0.83025</v>
      </c>
      <c r="I21" s="529"/>
    </row>
    <row r="22" spans="2:8" ht="22.5" customHeight="1" thickBot="1">
      <c r="B22" s="446" t="s">
        <v>23</v>
      </c>
      <c r="C22" s="507"/>
      <c r="D22" s="507"/>
      <c r="E22" s="434" t="s">
        <v>313</v>
      </c>
      <c r="F22" s="508">
        <f>F23</f>
        <v>270000</v>
      </c>
      <c r="G22" s="508">
        <f>G23</f>
        <v>269701</v>
      </c>
      <c r="H22" s="503">
        <f t="shared" si="0"/>
        <v>0.9988925925925926</v>
      </c>
    </row>
    <row r="23" spans="2:8" ht="22.5" customHeight="1">
      <c r="B23" s="42"/>
      <c r="C23" s="458" t="s">
        <v>25</v>
      </c>
      <c r="D23" s="458"/>
      <c r="E23" s="460" t="s">
        <v>26</v>
      </c>
      <c r="F23" s="524">
        <f>F24</f>
        <v>270000</v>
      </c>
      <c r="G23" s="524">
        <f>G24</f>
        <v>269701</v>
      </c>
      <c r="H23" s="513">
        <f t="shared" si="0"/>
        <v>0.9988925925925926</v>
      </c>
    </row>
    <row r="24" spans="2:9" ht="22.5" customHeight="1" thickBot="1">
      <c r="B24" s="245"/>
      <c r="C24" s="65"/>
      <c r="D24" s="116" t="s">
        <v>145</v>
      </c>
      <c r="E24" s="113" t="s">
        <v>545</v>
      </c>
      <c r="F24" s="526">
        <v>270000</v>
      </c>
      <c r="G24" s="527">
        <v>269701</v>
      </c>
      <c r="H24" s="103">
        <f t="shared" si="0"/>
        <v>0.9988925925925926</v>
      </c>
      <c r="I24" s="529"/>
    </row>
    <row r="25" spans="2:8" ht="18" customHeight="1" thickBot="1">
      <c r="B25" s="423" t="s">
        <v>33</v>
      </c>
      <c r="C25" s="425"/>
      <c r="D25" s="425"/>
      <c r="E25" s="426" t="s">
        <v>34</v>
      </c>
      <c r="F25" s="504">
        <f>F26</f>
        <v>95000</v>
      </c>
      <c r="G25" s="505">
        <f>G26</f>
        <v>88829.54000000001</v>
      </c>
      <c r="H25" s="503">
        <f t="shared" si="0"/>
        <v>0.9350477894736843</v>
      </c>
    </row>
    <row r="26" spans="2:8" ht="16.5" customHeight="1">
      <c r="B26" s="36"/>
      <c r="C26" s="375" t="s">
        <v>40</v>
      </c>
      <c r="D26" s="375"/>
      <c r="E26" s="369" t="s">
        <v>41</v>
      </c>
      <c r="F26" s="510">
        <f>SUM(F27:F28)</f>
        <v>95000</v>
      </c>
      <c r="G26" s="510">
        <f>SUM(G27:G28)</f>
        <v>88829.54000000001</v>
      </c>
      <c r="H26" s="513">
        <f t="shared" si="0"/>
        <v>0.9350477894736843</v>
      </c>
    </row>
    <row r="27" spans="2:8" ht="22.5" customHeight="1">
      <c r="B27" s="106"/>
      <c r="C27" s="197"/>
      <c r="D27" s="30" t="s">
        <v>195</v>
      </c>
      <c r="E27" s="21" t="s">
        <v>357</v>
      </c>
      <c r="F27" s="200">
        <v>45000</v>
      </c>
      <c r="G27" s="201">
        <v>47255.54</v>
      </c>
      <c r="H27" s="103">
        <f t="shared" si="0"/>
        <v>1.0501231111111111</v>
      </c>
    </row>
    <row r="28" spans="2:8" ht="22.5" customHeight="1" thickBot="1">
      <c r="B28" s="106"/>
      <c r="C28" s="197"/>
      <c r="D28" s="30" t="s">
        <v>195</v>
      </c>
      <c r="E28" s="21" t="s">
        <v>498</v>
      </c>
      <c r="F28" s="327">
        <v>50000</v>
      </c>
      <c r="G28" s="328">
        <v>41574</v>
      </c>
      <c r="H28" s="107">
        <f t="shared" si="0"/>
        <v>0.83148</v>
      </c>
    </row>
    <row r="29" spans="2:8" ht="27" customHeight="1" thickBot="1">
      <c r="B29" s="423" t="s">
        <v>201</v>
      </c>
      <c r="C29" s="425"/>
      <c r="D29" s="425"/>
      <c r="E29" s="426" t="s">
        <v>202</v>
      </c>
      <c r="F29" s="506">
        <f>F30</f>
        <v>57000</v>
      </c>
      <c r="G29" s="506">
        <f>G30</f>
        <v>39093.64</v>
      </c>
      <c r="H29" s="503">
        <f t="shared" si="0"/>
        <v>0.6858533333333333</v>
      </c>
    </row>
    <row r="30" spans="2:8" ht="15" customHeight="1">
      <c r="B30" s="26"/>
      <c r="C30" s="380" t="s">
        <v>203</v>
      </c>
      <c r="D30" s="372"/>
      <c r="E30" s="364" t="s">
        <v>290</v>
      </c>
      <c r="F30" s="516">
        <f>F31+F32</f>
        <v>57000</v>
      </c>
      <c r="G30" s="516">
        <f>G31+G32</f>
        <v>39093.64</v>
      </c>
      <c r="H30" s="515">
        <f>G30/F30</f>
        <v>0.6858533333333333</v>
      </c>
    </row>
    <row r="31" spans="2:8" ht="24" customHeight="1">
      <c r="B31" s="106"/>
      <c r="C31" s="197"/>
      <c r="D31" s="30" t="s">
        <v>195</v>
      </c>
      <c r="E31" s="21" t="s">
        <v>499</v>
      </c>
      <c r="F31" s="327">
        <v>22000</v>
      </c>
      <c r="G31" s="328">
        <v>21173.64</v>
      </c>
      <c r="H31" s="107">
        <f t="shared" si="0"/>
        <v>0.9624381818181817</v>
      </c>
    </row>
    <row r="32" spans="2:8" ht="24" customHeight="1" thickBot="1">
      <c r="B32" s="205"/>
      <c r="C32" s="530"/>
      <c r="D32" s="531" t="s">
        <v>533</v>
      </c>
      <c r="E32" s="532" t="s">
        <v>546</v>
      </c>
      <c r="F32" s="533">
        <v>35000</v>
      </c>
      <c r="G32" s="534">
        <v>17920</v>
      </c>
      <c r="H32" s="535">
        <f t="shared" si="0"/>
        <v>0.512</v>
      </c>
    </row>
    <row r="33" spans="2:8" ht="21.75" customHeight="1" thickBot="1">
      <c r="B33" s="446" t="s">
        <v>94</v>
      </c>
      <c r="C33" s="507"/>
      <c r="D33" s="507"/>
      <c r="E33" s="434" t="s">
        <v>95</v>
      </c>
      <c r="F33" s="508">
        <f>F34+F37</f>
        <v>87320</v>
      </c>
      <c r="G33" s="508">
        <f>G34+G37</f>
        <v>87298</v>
      </c>
      <c r="H33" s="503">
        <f t="shared" si="0"/>
        <v>0.9997480531378836</v>
      </c>
    </row>
    <row r="34" spans="2:8" ht="15" customHeight="1">
      <c r="B34" s="42"/>
      <c r="C34" s="372" t="s">
        <v>96</v>
      </c>
      <c r="D34" s="372"/>
      <c r="E34" s="364" t="s">
        <v>97</v>
      </c>
      <c r="F34" s="517">
        <f>SUM(F35:F36)</f>
        <v>76720</v>
      </c>
      <c r="G34" s="517">
        <f>SUM(G35:G36)</f>
        <v>76720</v>
      </c>
      <c r="H34" s="513">
        <f t="shared" si="0"/>
        <v>1</v>
      </c>
    </row>
    <row r="35" spans="2:8" ht="24" customHeight="1">
      <c r="B35" s="28"/>
      <c r="C35" s="28"/>
      <c r="D35" s="30" t="s">
        <v>145</v>
      </c>
      <c r="E35" s="21" t="s">
        <v>500</v>
      </c>
      <c r="F35" s="111">
        <v>3000</v>
      </c>
      <c r="G35" s="112">
        <v>3000</v>
      </c>
      <c r="H35" s="107">
        <f t="shared" si="0"/>
        <v>1</v>
      </c>
    </row>
    <row r="36" spans="2:8" ht="24" customHeight="1">
      <c r="B36" s="31"/>
      <c r="C36" s="31"/>
      <c r="D36" s="33" t="s">
        <v>195</v>
      </c>
      <c r="E36" s="15" t="s">
        <v>547</v>
      </c>
      <c r="F36" s="110">
        <v>73720</v>
      </c>
      <c r="G36" s="114">
        <v>73720</v>
      </c>
      <c r="H36" s="105">
        <f t="shared" si="0"/>
        <v>1</v>
      </c>
    </row>
    <row r="37" spans="2:8" ht="24" customHeight="1">
      <c r="B37" s="31"/>
      <c r="C37" s="391" t="s">
        <v>107</v>
      </c>
      <c r="D37" s="391"/>
      <c r="E37" s="392" t="s">
        <v>219</v>
      </c>
      <c r="F37" s="519">
        <f>F38</f>
        <v>10600</v>
      </c>
      <c r="G37" s="519">
        <f>G38</f>
        <v>10578</v>
      </c>
      <c r="H37" s="513">
        <f t="shared" si="0"/>
        <v>0.9979245283018868</v>
      </c>
    </row>
    <row r="38" spans="2:8" ht="24" customHeight="1" thickBot="1">
      <c r="B38" s="245"/>
      <c r="C38" s="65"/>
      <c r="D38" s="116" t="s">
        <v>195</v>
      </c>
      <c r="E38" s="113" t="s">
        <v>548</v>
      </c>
      <c r="F38" s="536">
        <v>10600</v>
      </c>
      <c r="G38" s="537">
        <v>10578</v>
      </c>
      <c r="H38" s="105">
        <f t="shared" si="0"/>
        <v>0.9979245283018868</v>
      </c>
    </row>
    <row r="39" spans="2:8" ht="27" customHeight="1" thickBot="1">
      <c r="B39" s="446" t="s">
        <v>246</v>
      </c>
      <c r="C39" s="432"/>
      <c r="D39" s="432"/>
      <c r="E39" s="434" t="s">
        <v>247</v>
      </c>
      <c r="F39" s="508">
        <f>F40+F42</f>
        <v>1054500</v>
      </c>
      <c r="G39" s="508">
        <f>G40+G42</f>
        <v>863813.51</v>
      </c>
      <c r="H39" s="503">
        <f t="shared" si="0"/>
        <v>0.8191688098624941</v>
      </c>
    </row>
    <row r="40" spans="2:8" ht="31.5" customHeight="1">
      <c r="B40" s="42"/>
      <c r="C40" s="372" t="s">
        <v>481</v>
      </c>
      <c r="D40" s="496"/>
      <c r="E40" s="364" t="s">
        <v>482</v>
      </c>
      <c r="F40" s="517">
        <f>F41</f>
        <v>1000000</v>
      </c>
      <c r="G40" s="517">
        <f>G41</f>
        <v>810284.54</v>
      </c>
      <c r="H40" s="515">
        <f>G40/F40</f>
        <v>0.81028454</v>
      </c>
    </row>
    <row r="41" spans="2:8" ht="24" customHeight="1">
      <c r="B41" s="31"/>
      <c r="C41" s="31"/>
      <c r="D41" s="33" t="s">
        <v>145</v>
      </c>
      <c r="E41" s="15" t="s">
        <v>501</v>
      </c>
      <c r="F41" s="110">
        <v>1000000</v>
      </c>
      <c r="G41" s="114">
        <v>810284.54</v>
      </c>
      <c r="H41" s="107">
        <f t="shared" si="0"/>
        <v>0.81028454</v>
      </c>
    </row>
    <row r="42" spans="2:8" ht="15">
      <c r="B42" s="31"/>
      <c r="C42" s="391" t="s">
        <v>248</v>
      </c>
      <c r="D42" s="518"/>
      <c r="E42" s="392" t="s">
        <v>15</v>
      </c>
      <c r="F42" s="519">
        <f>SUM(F43:F46)</f>
        <v>54500</v>
      </c>
      <c r="G42" s="519">
        <f>SUM(G43:G46)</f>
        <v>53528.97</v>
      </c>
      <c r="H42" s="520">
        <f t="shared" si="0"/>
        <v>0.9821829357798165</v>
      </c>
    </row>
    <row r="43" spans="2:8" ht="25.5">
      <c r="B43" s="31"/>
      <c r="C43" s="115"/>
      <c r="D43" s="33" t="s">
        <v>486</v>
      </c>
      <c r="E43" s="66" t="s">
        <v>502</v>
      </c>
      <c r="F43" s="198">
        <v>43350</v>
      </c>
      <c r="G43" s="198">
        <v>42524.64</v>
      </c>
      <c r="H43" s="107">
        <f t="shared" si="0"/>
        <v>0.980960553633218</v>
      </c>
    </row>
    <row r="44" spans="2:8" ht="25.5">
      <c r="B44" s="31"/>
      <c r="C44" s="115"/>
      <c r="D44" s="33" t="s">
        <v>487</v>
      </c>
      <c r="E44" s="66" t="s">
        <v>502</v>
      </c>
      <c r="F44" s="198">
        <v>7650</v>
      </c>
      <c r="G44" s="198">
        <v>7504.35</v>
      </c>
      <c r="H44" s="107">
        <f t="shared" si="0"/>
        <v>0.9809607843137256</v>
      </c>
    </row>
    <row r="45" spans="2:8" ht="25.5">
      <c r="B45" s="31"/>
      <c r="C45" s="115"/>
      <c r="D45" s="33" t="s">
        <v>486</v>
      </c>
      <c r="E45" s="66" t="s">
        <v>503</v>
      </c>
      <c r="F45" s="198">
        <v>3324.02</v>
      </c>
      <c r="G45" s="199">
        <v>3324</v>
      </c>
      <c r="H45" s="107">
        <f t="shared" si="0"/>
        <v>0.9999939831890302</v>
      </c>
    </row>
    <row r="46" spans="2:8" ht="27" customHeight="1" thickBot="1">
      <c r="B46" s="28"/>
      <c r="C46" s="28"/>
      <c r="D46" s="30" t="s">
        <v>487</v>
      </c>
      <c r="E46" s="539" t="s">
        <v>503</v>
      </c>
      <c r="F46" s="111">
        <v>175.98</v>
      </c>
      <c r="G46" s="112">
        <v>175.98</v>
      </c>
      <c r="H46" s="107">
        <f t="shared" si="0"/>
        <v>1</v>
      </c>
    </row>
    <row r="47" spans="2:8" ht="27" customHeight="1" thickBot="1">
      <c r="B47" s="446" t="s">
        <v>123</v>
      </c>
      <c r="C47" s="507"/>
      <c r="D47" s="507"/>
      <c r="E47" s="434" t="s">
        <v>124</v>
      </c>
      <c r="F47" s="508">
        <f>F48</f>
        <v>7000</v>
      </c>
      <c r="G47" s="508">
        <f>G48</f>
        <v>1648.2</v>
      </c>
      <c r="H47" s="503">
        <f t="shared" si="0"/>
        <v>0.23545714285714286</v>
      </c>
    </row>
    <row r="48" spans="2:8" ht="27" customHeight="1">
      <c r="B48" s="42"/>
      <c r="C48" s="458" t="s">
        <v>261</v>
      </c>
      <c r="D48" s="458"/>
      <c r="E48" s="460" t="s">
        <v>550</v>
      </c>
      <c r="F48" s="524">
        <f>F49</f>
        <v>7000</v>
      </c>
      <c r="G48" s="524">
        <f>G49</f>
        <v>1648.2</v>
      </c>
      <c r="H48" s="513">
        <f t="shared" si="0"/>
        <v>0.23545714285714286</v>
      </c>
    </row>
    <row r="49" spans="2:8" ht="27" customHeight="1" thickBot="1">
      <c r="B49" s="28"/>
      <c r="C49" s="28"/>
      <c r="D49" s="30" t="s">
        <v>145</v>
      </c>
      <c r="E49" s="539" t="s">
        <v>549</v>
      </c>
      <c r="F49" s="644">
        <v>7000</v>
      </c>
      <c r="G49" s="645">
        <v>1648.2</v>
      </c>
      <c r="H49" s="107">
        <f aca="true" t="shared" si="1" ref="H49:H63">G49/F49</f>
        <v>0.23545714285714286</v>
      </c>
    </row>
    <row r="50" spans="2:8" ht="18" customHeight="1" thickBot="1">
      <c r="B50" s="423" t="s">
        <v>129</v>
      </c>
      <c r="C50" s="425"/>
      <c r="D50" s="425"/>
      <c r="E50" s="426" t="s">
        <v>130</v>
      </c>
      <c r="F50" s="504">
        <f>F51</f>
        <v>466000</v>
      </c>
      <c r="G50" s="504">
        <f>G51</f>
        <v>426724.82</v>
      </c>
      <c r="H50" s="503">
        <f t="shared" si="1"/>
        <v>0.9157184978540772</v>
      </c>
    </row>
    <row r="51" spans="2:8" ht="16.5" customHeight="1">
      <c r="B51" s="31"/>
      <c r="C51" s="391" t="s">
        <v>131</v>
      </c>
      <c r="D51" s="521"/>
      <c r="E51" s="392" t="s">
        <v>15</v>
      </c>
      <c r="F51" s="522">
        <f>SUM(F52:F55)</f>
        <v>466000</v>
      </c>
      <c r="G51" s="522">
        <f>SUM(G52:G55)</f>
        <v>426724.82</v>
      </c>
      <c r="H51" s="520">
        <f t="shared" si="1"/>
        <v>0.9157184978540772</v>
      </c>
    </row>
    <row r="52" spans="2:8" ht="22.5" customHeight="1">
      <c r="B52" s="31"/>
      <c r="C52" s="38"/>
      <c r="D52" s="33" t="s">
        <v>145</v>
      </c>
      <c r="E52" s="224" t="s">
        <v>504</v>
      </c>
      <c r="F52" s="117">
        <v>126000</v>
      </c>
      <c r="G52" s="117">
        <v>110545.25</v>
      </c>
      <c r="H52" s="103">
        <f t="shared" si="1"/>
        <v>0.877343253968254</v>
      </c>
    </row>
    <row r="53" spans="2:8" ht="22.5" customHeight="1">
      <c r="B53" s="28"/>
      <c r="C53" s="197"/>
      <c r="D53" s="30" t="s">
        <v>145</v>
      </c>
      <c r="E53" s="224" t="s">
        <v>505</v>
      </c>
      <c r="F53" s="111">
        <v>270000</v>
      </c>
      <c r="G53" s="117">
        <v>270549.57</v>
      </c>
      <c r="H53" s="103">
        <f t="shared" si="1"/>
        <v>1.0020354444444444</v>
      </c>
    </row>
    <row r="54" spans="2:8" ht="25.5">
      <c r="B54" s="31"/>
      <c r="C54" s="38"/>
      <c r="D54" s="33" t="s">
        <v>145</v>
      </c>
      <c r="E54" s="225" t="s">
        <v>551</v>
      </c>
      <c r="F54" s="110">
        <v>40000</v>
      </c>
      <c r="G54" s="117">
        <v>25830</v>
      </c>
      <c r="H54" s="103">
        <f t="shared" si="1"/>
        <v>0.64575</v>
      </c>
    </row>
    <row r="55" spans="2:8" ht="22.5" customHeight="1" thickBot="1">
      <c r="B55" s="245"/>
      <c r="C55" s="183"/>
      <c r="D55" s="116" t="s">
        <v>195</v>
      </c>
      <c r="E55" s="538" t="s">
        <v>552</v>
      </c>
      <c r="F55" s="540">
        <v>30000</v>
      </c>
      <c r="G55" s="593">
        <v>19800</v>
      </c>
      <c r="H55" s="103">
        <f t="shared" si="1"/>
        <v>0.66</v>
      </c>
    </row>
    <row r="56" spans="2:8" ht="16.5" thickBot="1">
      <c r="B56" s="423" t="s">
        <v>272</v>
      </c>
      <c r="C56" s="425"/>
      <c r="D56" s="425"/>
      <c r="E56" s="426" t="s">
        <v>365</v>
      </c>
      <c r="F56" s="508">
        <f>F57</f>
        <v>1373000</v>
      </c>
      <c r="G56" s="508">
        <f>G57</f>
        <v>1192327.5199999998</v>
      </c>
      <c r="H56" s="509">
        <f>G56/F56</f>
        <v>0.8684104297159503</v>
      </c>
    </row>
    <row r="57" spans="2:8" ht="15.75">
      <c r="B57" s="67"/>
      <c r="C57" s="458" t="s">
        <v>387</v>
      </c>
      <c r="D57" s="523"/>
      <c r="E57" s="460" t="s">
        <v>388</v>
      </c>
      <c r="F57" s="524">
        <f>SUM(F58:F62)</f>
        <v>1373000</v>
      </c>
      <c r="G57" s="524">
        <f>SUM(G58:G62)</f>
        <v>1192327.5199999998</v>
      </c>
      <c r="H57" s="525">
        <f t="shared" si="1"/>
        <v>0.8684104297159503</v>
      </c>
    </row>
    <row r="58" spans="2:8" ht="22.5" customHeight="1">
      <c r="B58" s="67"/>
      <c r="C58" s="27"/>
      <c r="D58" s="33" t="s">
        <v>145</v>
      </c>
      <c r="E58" s="64" t="s">
        <v>506</v>
      </c>
      <c r="F58" s="329">
        <v>70000</v>
      </c>
      <c r="G58" s="329">
        <v>70993</v>
      </c>
      <c r="H58" s="107">
        <f t="shared" si="1"/>
        <v>1.0141857142857142</v>
      </c>
    </row>
    <row r="59" spans="2:8" ht="22.5" customHeight="1">
      <c r="B59" s="67"/>
      <c r="C59" s="27"/>
      <c r="D59" s="33" t="s">
        <v>145</v>
      </c>
      <c r="E59" s="225" t="s">
        <v>507</v>
      </c>
      <c r="F59" s="110">
        <v>1186000</v>
      </c>
      <c r="G59" s="110">
        <v>1006181.67</v>
      </c>
      <c r="H59" s="107">
        <f t="shared" si="1"/>
        <v>0.848382521079258</v>
      </c>
    </row>
    <row r="60" spans="2:8" ht="27" customHeight="1">
      <c r="B60" s="31"/>
      <c r="C60" s="38"/>
      <c r="D60" s="33" t="s">
        <v>145</v>
      </c>
      <c r="E60" s="224" t="s">
        <v>508</v>
      </c>
      <c r="F60" s="111">
        <v>62000</v>
      </c>
      <c r="G60" s="111">
        <v>61572.88</v>
      </c>
      <c r="H60" s="107">
        <f t="shared" si="1"/>
        <v>0.9931109677419354</v>
      </c>
    </row>
    <row r="61" spans="2:8" ht="22.5" customHeight="1">
      <c r="B61" s="28"/>
      <c r="C61" s="197"/>
      <c r="D61" s="33" t="s">
        <v>145</v>
      </c>
      <c r="E61" s="225" t="s">
        <v>509</v>
      </c>
      <c r="F61" s="110">
        <v>45000</v>
      </c>
      <c r="G61" s="110">
        <v>44197.03</v>
      </c>
      <c r="H61" s="107">
        <f t="shared" si="1"/>
        <v>0.9821562222222222</v>
      </c>
    </row>
    <row r="62" spans="2:8" ht="22.5" customHeight="1" thickBot="1">
      <c r="B62" s="28"/>
      <c r="C62" s="197"/>
      <c r="D62" s="116" t="s">
        <v>195</v>
      </c>
      <c r="E62" s="541" t="s">
        <v>553</v>
      </c>
      <c r="F62" s="542">
        <v>10000</v>
      </c>
      <c r="G62" s="543">
        <v>9382.94</v>
      </c>
      <c r="H62" s="107">
        <f t="shared" si="1"/>
        <v>0.9382940000000001</v>
      </c>
    </row>
    <row r="63" spans="2:8" ht="24" customHeight="1" thickBot="1">
      <c r="B63" s="24"/>
      <c r="C63" s="25"/>
      <c r="D63" s="25"/>
      <c r="E63" s="426" t="s">
        <v>292</v>
      </c>
      <c r="F63" s="504">
        <f>F6+F14+F22+F25+F29+F33+F39+F47+F50+F56</f>
        <v>6361820</v>
      </c>
      <c r="G63" s="504">
        <f>G6+G14+G25+G29+G33+G39+G50+G56</f>
        <v>5550038.65</v>
      </c>
      <c r="H63" s="503">
        <f t="shared" si="1"/>
        <v>0.8723979380114496</v>
      </c>
    </row>
    <row r="64" spans="2:8" ht="16.5" customHeight="1">
      <c r="B64" s="118"/>
      <c r="C64" s="118"/>
      <c r="D64" s="118"/>
      <c r="E64" s="119"/>
      <c r="F64" s="120"/>
      <c r="G64" s="330"/>
      <c r="H64" s="121"/>
    </row>
    <row r="65" spans="2:8" ht="16.5" customHeight="1">
      <c r="B65" s="118"/>
      <c r="C65" s="118"/>
      <c r="D65" s="118"/>
      <c r="E65" s="119"/>
      <c r="F65" s="120"/>
      <c r="G65" s="120"/>
      <c r="H65" s="121"/>
    </row>
    <row r="66" spans="2:8" ht="14.25">
      <c r="B66" s="4"/>
      <c r="C66" s="4"/>
      <c r="D66" s="4"/>
      <c r="E66" s="4"/>
      <c r="F66" s="4"/>
      <c r="G66" s="4"/>
      <c r="H66" s="122"/>
    </row>
    <row r="67" spans="2:8" ht="14.25">
      <c r="B67" s="4"/>
      <c r="C67" s="4"/>
      <c r="D67" s="4"/>
      <c r="E67" s="4"/>
      <c r="F67" s="4"/>
      <c r="G67" s="4"/>
      <c r="H67" s="122"/>
    </row>
    <row r="68" spans="9:256" ht="14.25">
      <c r="I68" s="123"/>
      <c r="J68" s="123"/>
      <c r="K68" s="123"/>
      <c r="L68" s="124"/>
      <c r="M68" s="125"/>
      <c r="N68" s="126"/>
      <c r="O68" s="127"/>
      <c r="P68" s="128"/>
      <c r="Q68" s="123"/>
      <c r="R68" s="123"/>
      <c r="S68" s="123"/>
      <c r="T68" s="124"/>
      <c r="U68" s="125"/>
      <c r="V68" s="126"/>
      <c r="W68" s="127"/>
      <c r="X68" s="128"/>
      <c r="Y68" s="123"/>
      <c r="Z68" s="123"/>
      <c r="AA68" s="123"/>
      <c r="AB68" s="124"/>
      <c r="AC68" s="125"/>
      <c r="AD68" s="126"/>
      <c r="AE68" s="127"/>
      <c r="AF68" s="128"/>
      <c r="AG68" s="123"/>
      <c r="AH68" s="123"/>
      <c r="AI68" s="123"/>
      <c r="AJ68" s="124"/>
      <c r="AK68" s="125"/>
      <c r="AL68" s="126"/>
      <c r="AM68" s="127"/>
      <c r="AN68" s="128"/>
      <c r="AO68" s="123"/>
      <c r="AP68" s="123"/>
      <c r="AQ68" s="123"/>
      <c r="AR68" s="124"/>
      <c r="AS68" s="125"/>
      <c r="AT68" s="126"/>
      <c r="AU68" s="127"/>
      <c r="AV68" s="128"/>
      <c r="AW68" s="123"/>
      <c r="AX68" s="123"/>
      <c r="AY68" s="123"/>
      <c r="AZ68" s="124"/>
      <c r="BA68" s="125"/>
      <c r="BB68" s="126"/>
      <c r="BC68" s="127"/>
      <c r="BD68" s="128"/>
      <c r="BE68" s="123"/>
      <c r="BF68" s="123"/>
      <c r="BG68" s="123"/>
      <c r="BH68" s="124"/>
      <c r="BI68" s="125"/>
      <c r="BJ68" s="126"/>
      <c r="BK68" s="127"/>
      <c r="BL68" s="128"/>
      <c r="BM68" s="123"/>
      <c r="BN68" s="123"/>
      <c r="BO68" s="123"/>
      <c r="BP68" s="124"/>
      <c r="BQ68" s="125"/>
      <c r="BR68" s="126"/>
      <c r="BS68" s="127"/>
      <c r="BT68" s="128"/>
      <c r="BU68" s="123"/>
      <c r="BV68" s="123"/>
      <c r="BW68" s="123"/>
      <c r="BX68" s="124"/>
      <c r="BY68" s="125"/>
      <c r="BZ68" s="126"/>
      <c r="CA68" s="127"/>
      <c r="CB68" s="128"/>
      <c r="CC68" s="123"/>
      <c r="CD68" s="123"/>
      <c r="CE68" s="123"/>
      <c r="CF68" s="124"/>
      <c r="CG68" s="125"/>
      <c r="CH68" s="126"/>
      <c r="CI68" s="127"/>
      <c r="CJ68" s="128"/>
      <c r="CK68" s="123"/>
      <c r="CL68" s="123"/>
      <c r="CM68" s="123"/>
      <c r="CN68" s="124"/>
      <c r="CO68" s="125"/>
      <c r="CP68" s="126"/>
      <c r="CQ68" s="127"/>
      <c r="CR68" s="128"/>
      <c r="CS68" s="123"/>
      <c r="CT68" s="123"/>
      <c r="CU68" s="123"/>
      <c r="CV68" s="124"/>
      <c r="CW68" s="125"/>
      <c r="CX68" s="126"/>
      <c r="CY68" s="127"/>
      <c r="CZ68" s="128"/>
      <c r="DA68" s="123"/>
      <c r="DB68" s="123"/>
      <c r="DC68" s="123"/>
      <c r="DD68" s="124"/>
      <c r="DE68" s="125"/>
      <c r="DF68" s="126"/>
      <c r="DG68" s="127"/>
      <c r="DH68" s="128"/>
      <c r="DI68" s="123"/>
      <c r="DJ68" s="123"/>
      <c r="DK68" s="123"/>
      <c r="DL68" s="124"/>
      <c r="DM68" s="125"/>
      <c r="DN68" s="126"/>
      <c r="DO68" s="127"/>
      <c r="DP68" s="128"/>
      <c r="DQ68" s="123"/>
      <c r="DR68" s="123"/>
      <c r="DS68" s="123"/>
      <c r="DT68" s="124"/>
      <c r="DU68" s="125"/>
      <c r="DV68" s="126"/>
      <c r="DW68" s="127"/>
      <c r="DX68" s="128"/>
      <c r="DY68" s="123"/>
      <c r="DZ68" s="123"/>
      <c r="EA68" s="123"/>
      <c r="EB68" s="124"/>
      <c r="EC68" s="125"/>
      <c r="ED68" s="126"/>
      <c r="EE68" s="127"/>
      <c r="EF68" s="128"/>
      <c r="EG68" s="123"/>
      <c r="EH68" s="123"/>
      <c r="EI68" s="123"/>
      <c r="EJ68" s="124"/>
      <c r="EK68" s="125"/>
      <c r="EL68" s="126"/>
      <c r="EM68" s="127"/>
      <c r="EN68" s="128"/>
      <c r="EO68" s="123"/>
      <c r="EP68" s="123"/>
      <c r="EQ68" s="123"/>
      <c r="ER68" s="124"/>
      <c r="ES68" s="125"/>
      <c r="ET68" s="126"/>
      <c r="EU68" s="127"/>
      <c r="EV68" s="128"/>
      <c r="EW68" s="123"/>
      <c r="EX68" s="123"/>
      <c r="EY68" s="123"/>
      <c r="EZ68" s="124"/>
      <c r="FA68" s="125"/>
      <c r="FB68" s="126"/>
      <c r="FC68" s="127"/>
      <c r="FD68" s="128"/>
      <c r="FE68" s="123"/>
      <c r="FF68" s="123"/>
      <c r="FG68" s="123"/>
      <c r="FH68" s="124"/>
      <c r="FI68" s="125"/>
      <c r="FJ68" s="126"/>
      <c r="FK68" s="127"/>
      <c r="FL68" s="128"/>
      <c r="FM68" s="123"/>
      <c r="FN68" s="123"/>
      <c r="FO68" s="123"/>
      <c r="FP68" s="124"/>
      <c r="FQ68" s="125"/>
      <c r="FR68" s="126"/>
      <c r="FS68" s="127"/>
      <c r="FT68" s="128"/>
      <c r="FU68" s="123"/>
      <c r="FV68" s="123"/>
      <c r="FW68" s="123"/>
      <c r="FX68" s="124"/>
      <c r="FY68" s="125"/>
      <c r="FZ68" s="126"/>
      <c r="GA68" s="127"/>
      <c r="GB68" s="128"/>
      <c r="GC68" s="123"/>
      <c r="GD68" s="123"/>
      <c r="GE68" s="123"/>
      <c r="GF68" s="124"/>
      <c r="GG68" s="125"/>
      <c r="GH68" s="126"/>
      <c r="GI68" s="127"/>
      <c r="GJ68" s="128"/>
      <c r="GK68" s="123"/>
      <c r="GL68" s="123"/>
      <c r="GM68" s="123"/>
      <c r="GN68" s="124"/>
      <c r="GO68" s="125"/>
      <c r="GP68" s="126"/>
      <c r="GQ68" s="127"/>
      <c r="GR68" s="128"/>
      <c r="GS68" s="123"/>
      <c r="GT68" s="123"/>
      <c r="GU68" s="123"/>
      <c r="GV68" s="124"/>
      <c r="GW68" s="125"/>
      <c r="GX68" s="126"/>
      <c r="GY68" s="127"/>
      <c r="GZ68" s="128"/>
      <c r="HA68" s="123"/>
      <c r="HB68" s="123"/>
      <c r="HC68" s="123"/>
      <c r="HD68" s="124"/>
      <c r="HE68" s="125"/>
      <c r="HF68" s="126"/>
      <c r="HG68" s="127"/>
      <c r="HH68" s="128"/>
      <c r="HI68" s="123"/>
      <c r="HJ68" s="123"/>
      <c r="HK68" s="123"/>
      <c r="HL68" s="124"/>
      <c r="HM68" s="125"/>
      <c r="HN68" s="126"/>
      <c r="HO68" s="127"/>
      <c r="HP68" s="128"/>
      <c r="HQ68" s="123"/>
      <c r="HR68" s="123"/>
      <c r="HS68" s="123"/>
      <c r="HT68" s="124"/>
      <c r="HU68" s="125"/>
      <c r="HV68" s="126"/>
      <c r="HW68" s="127"/>
      <c r="HX68" s="128"/>
      <c r="HY68" s="123"/>
      <c r="HZ68" s="123"/>
      <c r="IA68" s="123"/>
      <c r="IB68" s="124"/>
      <c r="IC68" s="125"/>
      <c r="ID68" s="126"/>
      <c r="IE68" s="127"/>
      <c r="IF68" s="128"/>
      <c r="IG68" s="123"/>
      <c r="IH68" s="123"/>
      <c r="II68" s="123"/>
      <c r="IJ68" s="124"/>
      <c r="IK68" s="125"/>
      <c r="IL68" s="126"/>
      <c r="IM68" s="127"/>
      <c r="IN68" s="128"/>
      <c r="IO68" s="123"/>
      <c r="IP68" s="123"/>
      <c r="IQ68" s="123"/>
      <c r="IR68" s="124"/>
      <c r="IS68" s="125"/>
      <c r="IT68" s="126"/>
      <c r="IU68" s="127"/>
      <c r="IV68" s="128"/>
    </row>
    <row r="90" ht="15.75" customHeight="1">
      <c r="E90" s="51"/>
    </row>
    <row r="97" ht="15.75" customHeight="1">
      <c r="E97" s="51"/>
    </row>
    <row r="98" spans="2:7" ht="14.25">
      <c r="B98" s="4"/>
      <c r="C98" s="4"/>
      <c r="D98" s="4"/>
      <c r="E98" s="4"/>
      <c r="F98" s="4"/>
      <c r="G98" s="4"/>
    </row>
    <row r="148" ht="14.25">
      <c r="G148" s="2"/>
    </row>
    <row r="361" spans="5:7" ht="15.75">
      <c r="E361" s="52"/>
      <c r="F361" s="53"/>
      <c r="G361" s="53"/>
    </row>
    <row r="362" spans="6:7" ht="14.25">
      <c r="F362" s="2"/>
      <c r="G362" s="2"/>
    </row>
    <row r="363" spans="6:7" ht="14.25">
      <c r="F363" s="2"/>
      <c r="G363" s="2"/>
    </row>
    <row r="387" ht="15.75">
      <c r="D387" s="214"/>
    </row>
    <row r="390" ht="15">
      <c r="D390" s="216"/>
    </row>
  </sheetData>
  <sheetProtection/>
  <mergeCells count="1">
    <mergeCell ref="C4:G4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1" style="0" customWidth="1"/>
    <col min="2" max="2" width="6" style="0" customWidth="1"/>
    <col min="3" max="3" width="27.5" style="0" customWidth="1"/>
    <col min="4" max="4" width="9.59765625" style="0" customWidth="1"/>
    <col min="5" max="5" width="8.59765625" style="297" customWidth="1"/>
    <col min="6" max="6" width="9.09765625" style="297" customWidth="1"/>
    <col min="7" max="7" width="9.59765625" style="0" customWidth="1"/>
    <col min="8" max="9" width="5.69921875" style="0" customWidth="1"/>
    <col min="10" max="10" width="7.69921875" style="0" customWidth="1"/>
    <col min="11" max="12" width="9.59765625" style="0" customWidth="1"/>
    <col min="13" max="13" width="8.5" style="0" customWidth="1"/>
    <col min="14" max="14" width="13.5" style="0" customWidth="1"/>
    <col min="15" max="15" width="0.6953125" style="0" customWidth="1"/>
  </cols>
  <sheetData>
    <row r="1" spans="12:13" ht="15.75">
      <c r="L1" s="269" t="s">
        <v>386</v>
      </c>
      <c r="M1" s="269"/>
    </row>
    <row r="2" spans="2:3" ht="14.25">
      <c r="B2" s="83"/>
      <c r="C2" s="83"/>
    </row>
    <row r="3" spans="3:20" ht="15.75">
      <c r="C3" s="546" t="s">
        <v>524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2:14" ht="36">
      <c r="B5" s="658" t="s">
        <v>436</v>
      </c>
      <c r="C5" s="659" t="s">
        <v>437</v>
      </c>
      <c r="D5" s="658" t="s">
        <v>438</v>
      </c>
      <c r="E5" s="658" t="s">
        <v>439</v>
      </c>
      <c r="F5" s="658" t="s">
        <v>440</v>
      </c>
      <c r="G5" s="299" t="s">
        <v>441</v>
      </c>
      <c r="H5" s="299">
        <v>2009</v>
      </c>
      <c r="I5" s="299">
        <v>2010</v>
      </c>
      <c r="J5" s="326">
        <v>2011</v>
      </c>
      <c r="K5" s="658">
        <v>2012</v>
      </c>
      <c r="L5" s="658"/>
      <c r="M5" s="325">
        <v>2013</v>
      </c>
      <c r="N5" s="658" t="s">
        <v>442</v>
      </c>
    </row>
    <row r="6" spans="2:14" ht="10.5" customHeight="1">
      <c r="B6" s="658"/>
      <c r="C6" s="659"/>
      <c r="D6" s="658"/>
      <c r="E6" s="658"/>
      <c r="F6" s="658"/>
      <c r="G6" s="669" t="s">
        <v>443</v>
      </c>
      <c r="H6" s="670"/>
      <c r="I6" s="670"/>
      <c r="J6" s="670"/>
      <c r="K6" s="670"/>
      <c r="L6" s="670"/>
      <c r="M6" s="671"/>
      <c r="N6" s="658"/>
    </row>
    <row r="7" spans="2:14" ht="26.25" customHeight="1">
      <c r="B7" s="658"/>
      <c r="C7" s="659"/>
      <c r="D7" s="658"/>
      <c r="E7" s="658"/>
      <c r="F7" s="658"/>
      <c r="G7" s="672" t="s">
        <v>444</v>
      </c>
      <c r="H7" s="673"/>
      <c r="I7" s="673"/>
      <c r="J7" s="673"/>
      <c r="K7" s="673"/>
      <c r="L7" s="673"/>
      <c r="M7" s="674"/>
      <c r="N7" s="658"/>
    </row>
    <row r="8" spans="2:14" ht="14.25">
      <c r="B8" s="658"/>
      <c r="C8" s="659"/>
      <c r="D8" s="658"/>
      <c r="E8" s="658"/>
      <c r="F8" s="658"/>
      <c r="G8" s="675" t="s">
        <v>445</v>
      </c>
      <c r="H8" s="676"/>
      <c r="I8" s="676"/>
      <c r="J8" s="676"/>
      <c r="K8" s="676"/>
      <c r="L8" s="676"/>
      <c r="M8" s="677"/>
      <c r="N8" s="658"/>
    </row>
    <row r="9" spans="2:14" ht="12.75" customHeight="1">
      <c r="B9" s="300"/>
      <c r="C9" s="301"/>
      <c r="D9" s="301"/>
      <c r="E9" s="302"/>
      <c r="F9" s="302"/>
      <c r="G9" s="301"/>
      <c r="H9" s="301"/>
      <c r="I9" s="301"/>
      <c r="J9" s="354"/>
      <c r="K9" s="358" t="s">
        <v>5</v>
      </c>
      <c r="L9" s="358" t="s">
        <v>6</v>
      </c>
      <c r="M9" s="355"/>
      <c r="N9" s="303"/>
    </row>
    <row r="10" spans="2:14" ht="15" customHeight="1">
      <c r="B10" s="660">
        <v>85395</v>
      </c>
      <c r="C10" s="309" t="s">
        <v>446</v>
      </c>
      <c r="D10" s="658" t="s">
        <v>447</v>
      </c>
      <c r="E10" s="659">
        <v>2011</v>
      </c>
      <c r="F10" s="659">
        <v>2012</v>
      </c>
      <c r="G10" s="656">
        <f>G12+G13</f>
        <v>143778.3</v>
      </c>
      <c r="H10" s="657">
        <f>H12+H13</f>
        <v>0</v>
      </c>
      <c r="I10" s="657">
        <f>I12+I13</f>
        <v>0</v>
      </c>
      <c r="J10" s="657">
        <f>J12+J13</f>
        <v>81138.3</v>
      </c>
      <c r="K10" s="663">
        <f>K12+K13</f>
        <v>62640</v>
      </c>
      <c r="L10" s="663">
        <v>62640</v>
      </c>
      <c r="M10" s="678">
        <v>0</v>
      </c>
      <c r="N10" s="664" t="s">
        <v>462</v>
      </c>
    </row>
    <row r="11" spans="2:14" ht="24" customHeight="1">
      <c r="B11" s="661"/>
      <c r="C11" s="305" t="s">
        <v>448</v>
      </c>
      <c r="D11" s="658"/>
      <c r="E11" s="659"/>
      <c r="F11" s="659"/>
      <c r="G11" s="656"/>
      <c r="H11" s="657"/>
      <c r="I11" s="657"/>
      <c r="J11" s="657"/>
      <c r="K11" s="663"/>
      <c r="L11" s="663"/>
      <c r="M11" s="679"/>
      <c r="N11" s="665"/>
    </row>
    <row r="12" spans="2:14" ht="48">
      <c r="B12" s="661"/>
      <c r="C12" s="305" t="s">
        <v>449</v>
      </c>
      <c r="D12" s="658"/>
      <c r="E12" s="659"/>
      <c r="F12" s="659"/>
      <c r="G12" s="324">
        <f>J12+K12+M12</f>
        <v>122211.55</v>
      </c>
      <c r="H12" s="323">
        <v>0</v>
      </c>
      <c r="I12" s="323">
        <v>0</v>
      </c>
      <c r="J12" s="323">
        <v>68967.55</v>
      </c>
      <c r="K12" s="359">
        <v>53244</v>
      </c>
      <c r="L12" s="624">
        <v>53244</v>
      </c>
      <c r="M12" s="356">
        <v>0</v>
      </c>
      <c r="N12" s="665"/>
    </row>
    <row r="13" spans="2:14" ht="33" customHeight="1">
      <c r="B13" s="662"/>
      <c r="C13" s="307" t="s">
        <v>454</v>
      </c>
      <c r="D13" s="658"/>
      <c r="E13" s="659"/>
      <c r="F13" s="659"/>
      <c r="G13" s="324">
        <f>J13+K13+M13</f>
        <v>21566.75</v>
      </c>
      <c r="H13" s="323">
        <v>0</v>
      </c>
      <c r="I13" s="323">
        <v>0</v>
      </c>
      <c r="J13" s="323">
        <v>12170.75</v>
      </c>
      <c r="K13" s="359">
        <v>9396</v>
      </c>
      <c r="L13" s="624">
        <v>9396</v>
      </c>
      <c r="M13" s="356">
        <v>0</v>
      </c>
      <c r="N13" s="666"/>
    </row>
    <row r="14" spans="2:14" ht="15" customHeight="1">
      <c r="B14" s="660">
        <v>85395</v>
      </c>
      <c r="C14" s="304" t="s">
        <v>446</v>
      </c>
      <c r="D14" s="658" t="s">
        <v>450</v>
      </c>
      <c r="E14" s="659">
        <v>2012</v>
      </c>
      <c r="F14" s="659">
        <v>2012</v>
      </c>
      <c r="G14" s="656">
        <f>G16+G17</f>
        <v>149998.75</v>
      </c>
      <c r="H14" s="657">
        <f>H16+H17</f>
        <v>0</v>
      </c>
      <c r="I14" s="657">
        <f>I16+I17</f>
        <v>0</v>
      </c>
      <c r="J14" s="657">
        <v>0</v>
      </c>
      <c r="K14" s="663">
        <f>K16+K17</f>
        <v>149998.75</v>
      </c>
      <c r="L14" s="663">
        <v>140048.48</v>
      </c>
      <c r="M14" s="678">
        <v>0</v>
      </c>
      <c r="N14" s="664" t="s">
        <v>461</v>
      </c>
    </row>
    <row r="15" spans="2:14" ht="24" customHeight="1">
      <c r="B15" s="661"/>
      <c r="C15" s="305" t="s">
        <v>451</v>
      </c>
      <c r="D15" s="658"/>
      <c r="E15" s="659"/>
      <c r="F15" s="659"/>
      <c r="G15" s="656"/>
      <c r="H15" s="657"/>
      <c r="I15" s="657"/>
      <c r="J15" s="657"/>
      <c r="K15" s="663"/>
      <c r="L15" s="663"/>
      <c r="M15" s="679"/>
      <c r="N15" s="665"/>
    </row>
    <row r="16" spans="2:14" ht="36.75" customHeight="1">
      <c r="B16" s="661"/>
      <c r="C16" s="308" t="s">
        <v>452</v>
      </c>
      <c r="D16" s="658"/>
      <c r="E16" s="659"/>
      <c r="F16" s="659"/>
      <c r="G16" s="324">
        <f>J16+K16+M16</f>
        <v>127478.56</v>
      </c>
      <c r="H16" s="306">
        <v>0</v>
      </c>
      <c r="I16" s="306">
        <v>0</v>
      </c>
      <c r="J16" s="323">
        <v>0</v>
      </c>
      <c r="K16" s="359">
        <v>127478.56</v>
      </c>
      <c r="L16" s="624">
        <v>118648.44</v>
      </c>
      <c r="M16" s="356">
        <v>0</v>
      </c>
      <c r="N16" s="665"/>
    </row>
    <row r="17" spans="2:14" ht="33" customHeight="1">
      <c r="B17" s="662"/>
      <c r="C17" s="307" t="s">
        <v>453</v>
      </c>
      <c r="D17" s="658"/>
      <c r="E17" s="659"/>
      <c r="F17" s="659"/>
      <c r="G17" s="324">
        <f>J17+K17+M17</f>
        <v>22520.19</v>
      </c>
      <c r="H17" s="306">
        <v>0</v>
      </c>
      <c r="I17" s="306">
        <v>0</v>
      </c>
      <c r="J17" s="323">
        <v>0</v>
      </c>
      <c r="K17" s="359">
        <v>22520.19</v>
      </c>
      <c r="L17" s="624">
        <v>21400.04</v>
      </c>
      <c r="M17" s="356">
        <v>0</v>
      </c>
      <c r="N17" s="666"/>
    </row>
    <row r="18" spans="2:14" ht="15" customHeight="1">
      <c r="B18" s="660">
        <v>85395</v>
      </c>
      <c r="C18" s="309" t="s">
        <v>446</v>
      </c>
      <c r="D18" s="658" t="s">
        <v>447</v>
      </c>
      <c r="E18" s="659">
        <v>2012</v>
      </c>
      <c r="F18" s="659">
        <v>2013</v>
      </c>
      <c r="G18" s="656">
        <f aca="true" t="shared" si="0" ref="G18:L18">G20+G21</f>
        <v>1696400</v>
      </c>
      <c r="H18" s="657">
        <f t="shared" si="0"/>
        <v>0</v>
      </c>
      <c r="I18" s="657">
        <f t="shared" si="0"/>
        <v>0</v>
      </c>
      <c r="J18" s="657">
        <v>0</v>
      </c>
      <c r="K18" s="663">
        <f t="shared" si="0"/>
        <v>910461</v>
      </c>
      <c r="L18" s="663">
        <f t="shared" si="0"/>
        <v>833325.3</v>
      </c>
      <c r="M18" s="668">
        <f>M20+M21</f>
        <v>785939</v>
      </c>
      <c r="N18" s="664" t="s">
        <v>462</v>
      </c>
    </row>
    <row r="19" spans="2:14" ht="24" customHeight="1">
      <c r="B19" s="661"/>
      <c r="C19" s="305" t="s">
        <v>448</v>
      </c>
      <c r="D19" s="658"/>
      <c r="E19" s="659"/>
      <c r="F19" s="659"/>
      <c r="G19" s="656"/>
      <c r="H19" s="657"/>
      <c r="I19" s="657"/>
      <c r="J19" s="657"/>
      <c r="K19" s="663"/>
      <c r="L19" s="663"/>
      <c r="M19" s="668"/>
      <c r="N19" s="665"/>
    </row>
    <row r="20" spans="2:14" ht="48">
      <c r="B20" s="661"/>
      <c r="C20" s="305" t="s">
        <v>449</v>
      </c>
      <c r="D20" s="658"/>
      <c r="E20" s="659"/>
      <c r="F20" s="659"/>
      <c r="G20" s="324">
        <f>J20+K20+M20</f>
        <v>1430975</v>
      </c>
      <c r="H20" s="306">
        <v>0</v>
      </c>
      <c r="I20" s="306">
        <v>0</v>
      </c>
      <c r="J20" s="323">
        <v>0</v>
      </c>
      <c r="K20" s="359">
        <v>773891.85</v>
      </c>
      <c r="L20" s="624">
        <v>718912.65</v>
      </c>
      <c r="M20" s="356">
        <v>657083.15</v>
      </c>
      <c r="N20" s="665"/>
    </row>
    <row r="21" spans="2:14" ht="33" customHeight="1">
      <c r="B21" s="662"/>
      <c r="C21" s="307" t="s">
        <v>523</v>
      </c>
      <c r="D21" s="658"/>
      <c r="E21" s="659"/>
      <c r="F21" s="659"/>
      <c r="G21" s="324">
        <f>J21+K21+M21</f>
        <v>265425</v>
      </c>
      <c r="H21" s="306">
        <v>0</v>
      </c>
      <c r="I21" s="306">
        <v>0</v>
      </c>
      <c r="J21" s="323">
        <v>0</v>
      </c>
      <c r="K21" s="359">
        <v>136569.15</v>
      </c>
      <c r="L21" s="624">
        <v>114412.65</v>
      </c>
      <c r="M21" s="356">
        <v>128855.85</v>
      </c>
      <c r="N21" s="666"/>
    </row>
    <row r="22" spans="2:14" ht="14.25">
      <c r="B22" s="667" t="s">
        <v>292</v>
      </c>
      <c r="C22" s="667"/>
      <c r="D22" s="667"/>
      <c r="E22" s="667"/>
      <c r="F22" s="667"/>
      <c r="G22" s="310">
        <f aca="true" t="shared" si="1" ref="G22:M22">G23+G24</f>
        <v>1990177.0499999998</v>
      </c>
      <c r="H22" s="310">
        <f t="shared" si="1"/>
        <v>0</v>
      </c>
      <c r="I22" s="310">
        <f t="shared" si="1"/>
        <v>0</v>
      </c>
      <c r="J22" s="310">
        <f t="shared" si="1"/>
        <v>81138.3</v>
      </c>
      <c r="K22" s="360">
        <f t="shared" si="1"/>
        <v>1123099.75</v>
      </c>
      <c r="L22" s="360">
        <f t="shared" si="1"/>
        <v>1036013.78</v>
      </c>
      <c r="M22" s="357">
        <f t="shared" si="1"/>
        <v>785939</v>
      </c>
      <c r="N22" s="311"/>
    </row>
    <row r="23" spans="2:14" ht="14.25">
      <c r="B23" s="667" t="s">
        <v>455</v>
      </c>
      <c r="C23" s="667"/>
      <c r="D23" s="667"/>
      <c r="E23" s="667"/>
      <c r="F23" s="667"/>
      <c r="G23" s="310">
        <f>G12+G16+G20</f>
        <v>1680665.1099999999</v>
      </c>
      <c r="H23" s="310">
        <f aca="true" t="shared" si="2" ref="H23:M24">H12+H16+H20</f>
        <v>0</v>
      </c>
      <c r="I23" s="310">
        <f t="shared" si="2"/>
        <v>0</v>
      </c>
      <c r="J23" s="310">
        <f t="shared" si="2"/>
        <v>68967.55</v>
      </c>
      <c r="K23" s="360">
        <f t="shared" si="2"/>
        <v>954614.4099999999</v>
      </c>
      <c r="L23" s="360">
        <f t="shared" si="2"/>
        <v>890805.0900000001</v>
      </c>
      <c r="M23" s="357">
        <f t="shared" si="2"/>
        <v>657083.15</v>
      </c>
      <c r="N23" s="312" t="s">
        <v>456</v>
      </c>
    </row>
    <row r="24" spans="2:14" ht="14.25">
      <c r="B24" s="667" t="s">
        <v>457</v>
      </c>
      <c r="C24" s="667"/>
      <c r="D24" s="667"/>
      <c r="E24" s="667"/>
      <c r="F24" s="667"/>
      <c r="G24" s="310">
        <f>G13+G17+G21</f>
        <v>309511.94</v>
      </c>
      <c r="H24" s="310">
        <f t="shared" si="2"/>
        <v>0</v>
      </c>
      <c r="I24" s="310">
        <f t="shared" si="2"/>
        <v>0</v>
      </c>
      <c r="J24" s="310">
        <f t="shared" si="2"/>
        <v>12170.75</v>
      </c>
      <c r="K24" s="360">
        <f t="shared" si="2"/>
        <v>168485.34</v>
      </c>
      <c r="L24" s="360">
        <f t="shared" si="2"/>
        <v>145208.69</v>
      </c>
      <c r="M24" s="357">
        <f t="shared" si="2"/>
        <v>128855.85</v>
      </c>
      <c r="N24" s="313"/>
    </row>
    <row r="25" spans="11:12" ht="11.25" customHeight="1">
      <c r="K25" s="83"/>
      <c r="L25" s="83"/>
    </row>
  </sheetData>
  <sheetProtection/>
  <mergeCells count="49">
    <mergeCell ref="K5:L5"/>
    <mergeCell ref="G6:M6"/>
    <mergeCell ref="G7:M7"/>
    <mergeCell ref="G8:M8"/>
    <mergeCell ref="M10:M11"/>
    <mergeCell ref="M14:M15"/>
    <mergeCell ref="H14:H15"/>
    <mergeCell ref="I14:I15"/>
    <mergeCell ref="J14:J15"/>
    <mergeCell ref="K14:K15"/>
    <mergeCell ref="B23:F23"/>
    <mergeCell ref="B24:F24"/>
    <mergeCell ref="I18:I19"/>
    <mergeCell ref="J18:J19"/>
    <mergeCell ref="K18:K19"/>
    <mergeCell ref="L18:L19"/>
    <mergeCell ref="N18:N21"/>
    <mergeCell ref="B22:F22"/>
    <mergeCell ref="B18:B21"/>
    <mergeCell ref="D18:D21"/>
    <mergeCell ref="E18:E21"/>
    <mergeCell ref="F18:F21"/>
    <mergeCell ref="G18:G19"/>
    <mergeCell ref="H18:H19"/>
    <mergeCell ref="M18:M19"/>
    <mergeCell ref="L14:L15"/>
    <mergeCell ref="N14:N17"/>
    <mergeCell ref="I10:I11"/>
    <mergeCell ref="J10:J11"/>
    <mergeCell ref="K10:K11"/>
    <mergeCell ref="L10:L11"/>
    <mergeCell ref="N10:N13"/>
    <mergeCell ref="B14:B17"/>
    <mergeCell ref="D14:D17"/>
    <mergeCell ref="E14:E17"/>
    <mergeCell ref="F14:F17"/>
    <mergeCell ref="G14:G15"/>
    <mergeCell ref="N5:N8"/>
    <mergeCell ref="B10:B13"/>
    <mergeCell ref="D10:D13"/>
    <mergeCell ref="E10:E13"/>
    <mergeCell ref="F10:F13"/>
    <mergeCell ref="G10:G11"/>
    <mergeCell ref="H10:H11"/>
    <mergeCell ref="B5:B8"/>
    <mergeCell ref="C5:C8"/>
    <mergeCell ref="D5:D8"/>
    <mergeCell ref="E5:E8"/>
    <mergeCell ref="F5:F8"/>
  </mergeCells>
  <printOptions/>
  <pageMargins left="0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3984375" style="1" customWidth="1"/>
    <col min="4" max="4" width="5.09765625" style="1" customWidth="1"/>
    <col min="5" max="5" width="6.5" style="1" customWidth="1"/>
    <col min="6" max="6" width="4.69921875" style="1" customWidth="1"/>
    <col min="7" max="7" width="16.69921875" style="1" customWidth="1"/>
    <col min="8" max="8" width="11.19921875" style="1" customWidth="1"/>
    <col min="9" max="9" width="10.69921875" style="1" customWidth="1"/>
    <col min="10" max="10" width="9.5" style="1" customWidth="1"/>
    <col min="11" max="11" width="0.6953125" style="1" customWidth="1"/>
    <col min="12" max="12" width="9.5" style="1" customWidth="1"/>
    <col min="13" max="16384" width="9" style="1" customWidth="1"/>
  </cols>
  <sheetData>
    <row r="1" ht="15.75">
      <c r="I1" s="269" t="s">
        <v>458</v>
      </c>
    </row>
    <row r="2" ht="14.25">
      <c r="G2"/>
    </row>
    <row r="3" ht="6.75" customHeight="1">
      <c r="G3" s="257"/>
    </row>
    <row r="4" spans="5:7" ht="15.75">
      <c r="E4" s="688" t="s">
        <v>433</v>
      </c>
      <c r="F4" s="688"/>
      <c r="G4" s="688"/>
    </row>
    <row r="5" spans="4:7" ht="15">
      <c r="D5" s="547" t="s">
        <v>555</v>
      </c>
      <c r="E5" s="270"/>
      <c r="F5" s="270"/>
      <c r="G5" s="270"/>
    </row>
    <row r="6" spans="5:8" ht="15">
      <c r="E6" s="258"/>
      <c r="H6" s="259"/>
    </row>
    <row r="7" spans="2:10" ht="28.5" customHeight="1">
      <c r="B7" s="271" t="s">
        <v>434</v>
      </c>
      <c r="C7" s="272" t="s">
        <v>435</v>
      </c>
      <c r="D7" s="271" t="s">
        <v>1</v>
      </c>
      <c r="E7" s="271" t="s">
        <v>2</v>
      </c>
      <c r="F7" s="273" t="s">
        <v>281</v>
      </c>
      <c r="G7" s="273"/>
      <c r="H7" s="273" t="s">
        <v>5</v>
      </c>
      <c r="I7" s="274" t="s">
        <v>6</v>
      </c>
      <c r="J7" s="285" t="s">
        <v>7</v>
      </c>
    </row>
    <row r="8" spans="2:12" ht="18.75" customHeight="1">
      <c r="B8" s="95" t="s">
        <v>398</v>
      </c>
      <c r="C8" s="260" t="s">
        <v>399</v>
      </c>
      <c r="D8" s="261">
        <v>921</v>
      </c>
      <c r="E8" s="262">
        <v>92195</v>
      </c>
      <c r="F8" s="262">
        <v>4270</v>
      </c>
      <c r="G8" s="268" t="s">
        <v>188</v>
      </c>
      <c r="H8" s="282">
        <v>14386</v>
      </c>
      <c r="I8" s="625">
        <v>14386.02</v>
      </c>
      <c r="J8" s="286">
        <f>I8/H8</f>
        <v>1.0000013902405116</v>
      </c>
      <c r="L8" s="632"/>
    </row>
    <row r="9" spans="2:12" ht="18.75" customHeight="1">
      <c r="B9" s="95" t="s">
        <v>400</v>
      </c>
      <c r="C9" s="260" t="s">
        <v>401</v>
      </c>
      <c r="D9" s="261">
        <v>921</v>
      </c>
      <c r="E9" s="262">
        <v>92195</v>
      </c>
      <c r="F9" s="262">
        <v>4270</v>
      </c>
      <c r="G9" s="268" t="s">
        <v>188</v>
      </c>
      <c r="H9" s="282">
        <v>13144.57</v>
      </c>
      <c r="I9" s="625">
        <v>13144.57</v>
      </c>
      <c r="J9" s="286">
        <f aca="true" t="shared" si="0" ref="J9:J37">I9/H9</f>
        <v>1</v>
      </c>
      <c r="L9" s="632"/>
    </row>
    <row r="10" spans="2:10" ht="18.75" customHeight="1">
      <c r="B10" s="95" t="s">
        <v>402</v>
      </c>
      <c r="C10" s="260" t="s">
        <v>403</v>
      </c>
      <c r="D10" s="261">
        <v>921</v>
      </c>
      <c r="E10" s="262">
        <v>92195</v>
      </c>
      <c r="F10" s="262">
        <v>4270</v>
      </c>
      <c r="G10" s="268" t="s">
        <v>188</v>
      </c>
      <c r="H10" s="282">
        <v>9468.96</v>
      </c>
      <c r="I10" s="625">
        <v>9468.96</v>
      </c>
      <c r="J10" s="286">
        <f t="shared" si="0"/>
        <v>1</v>
      </c>
    </row>
    <row r="11" spans="2:10" ht="22.5" customHeight="1">
      <c r="B11" s="685" t="s">
        <v>404</v>
      </c>
      <c r="C11" s="680" t="s">
        <v>405</v>
      </c>
      <c r="D11" s="261">
        <v>921</v>
      </c>
      <c r="E11" s="262">
        <v>92195</v>
      </c>
      <c r="F11" s="262">
        <v>4210</v>
      </c>
      <c r="G11" s="268" t="s">
        <v>161</v>
      </c>
      <c r="H11" s="282">
        <v>6000</v>
      </c>
      <c r="I11" s="625">
        <v>5999.96</v>
      </c>
      <c r="J11" s="286">
        <f t="shared" si="0"/>
        <v>0.9999933333333333</v>
      </c>
    </row>
    <row r="12" spans="2:12" ht="18.75" customHeight="1">
      <c r="B12" s="683"/>
      <c r="C12" s="681"/>
      <c r="D12" s="261">
        <v>921</v>
      </c>
      <c r="E12" s="262">
        <v>92195</v>
      </c>
      <c r="F12" s="262">
        <v>4270</v>
      </c>
      <c r="G12" s="268" t="s">
        <v>188</v>
      </c>
      <c r="H12" s="282">
        <v>18341.8</v>
      </c>
      <c r="I12" s="625">
        <v>18341.8</v>
      </c>
      <c r="J12" s="286">
        <f t="shared" si="0"/>
        <v>1</v>
      </c>
      <c r="L12" s="632"/>
    </row>
    <row r="13" spans="2:10" ht="22.5" customHeight="1">
      <c r="B13" s="682" t="s">
        <v>406</v>
      </c>
      <c r="C13" s="680" t="s">
        <v>407</v>
      </c>
      <c r="D13" s="261">
        <v>921</v>
      </c>
      <c r="E13" s="262">
        <v>92195</v>
      </c>
      <c r="F13" s="262">
        <v>4210</v>
      </c>
      <c r="G13" s="268" t="s">
        <v>161</v>
      </c>
      <c r="H13" s="282">
        <v>3500</v>
      </c>
      <c r="I13" s="625">
        <v>3044.3</v>
      </c>
      <c r="J13" s="286">
        <f t="shared" si="0"/>
        <v>0.8698</v>
      </c>
    </row>
    <row r="14" spans="2:12" ht="18.75" customHeight="1">
      <c r="B14" s="683"/>
      <c r="C14" s="681"/>
      <c r="D14" s="261">
        <v>921</v>
      </c>
      <c r="E14" s="262">
        <v>92195</v>
      </c>
      <c r="F14" s="262">
        <v>4270</v>
      </c>
      <c r="G14" s="268" t="s">
        <v>188</v>
      </c>
      <c r="H14" s="283">
        <v>20501.01</v>
      </c>
      <c r="I14" s="625">
        <v>20549.34</v>
      </c>
      <c r="J14" s="286">
        <f t="shared" si="0"/>
        <v>1.0023574448283281</v>
      </c>
      <c r="L14" s="632"/>
    </row>
    <row r="15" spans="2:12" ht="18.75" customHeight="1">
      <c r="B15" s="95" t="s">
        <v>408</v>
      </c>
      <c r="C15" s="260" t="s">
        <v>409</v>
      </c>
      <c r="D15" s="261">
        <v>921</v>
      </c>
      <c r="E15" s="262">
        <v>92195</v>
      </c>
      <c r="F15" s="262">
        <v>4270</v>
      </c>
      <c r="G15" s="268" t="s">
        <v>188</v>
      </c>
      <c r="H15" s="282">
        <v>9493.3</v>
      </c>
      <c r="I15" s="625">
        <v>9487.24</v>
      </c>
      <c r="J15" s="286">
        <f t="shared" si="0"/>
        <v>0.9993616550619911</v>
      </c>
      <c r="L15" s="632"/>
    </row>
    <row r="16" spans="2:10" ht="22.5" customHeight="1">
      <c r="B16" s="682" t="s">
        <v>410</v>
      </c>
      <c r="C16" s="680" t="s">
        <v>411</v>
      </c>
      <c r="D16" s="261">
        <v>921</v>
      </c>
      <c r="E16" s="262">
        <v>92195</v>
      </c>
      <c r="F16" s="262">
        <v>4210</v>
      </c>
      <c r="G16" s="268" t="s">
        <v>161</v>
      </c>
      <c r="H16" s="282">
        <v>13556.4</v>
      </c>
      <c r="I16" s="625">
        <v>12824.5</v>
      </c>
      <c r="J16" s="286">
        <f t="shared" si="0"/>
        <v>0.9460107403145378</v>
      </c>
    </row>
    <row r="17" spans="2:10" ht="18" customHeight="1">
      <c r="B17" s="683"/>
      <c r="C17" s="681"/>
      <c r="D17" s="261">
        <v>921</v>
      </c>
      <c r="E17" s="262">
        <v>92195</v>
      </c>
      <c r="F17" s="262">
        <v>4270</v>
      </c>
      <c r="G17" s="268" t="s">
        <v>188</v>
      </c>
      <c r="H17" s="282">
        <v>1000</v>
      </c>
      <c r="I17" s="625">
        <v>369</v>
      </c>
      <c r="J17" s="286">
        <f t="shared" si="0"/>
        <v>0.369</v>
      </c>
    </row>
    <row r="18" spans="2:10" ht="22.5" customHeight="1">
      <c r="B18" s="95" t="s">
        <v>412</v>
      </c>
      <c r="C18" s="260" t="s">
        <v>413</v>
      </c>
      <c r="D18" s="261">
        <v>921</v>
      </c>
      <c r="E18" s="262">
        <v>92195</v>
      </c>
      <c r="F18" s="262">
        <v>4210</v>
      </c>
      <c r="G18" s="268" t="s">
        <v>161</v>
      </c>
      <c r="H18" s="282">
        <v>9152.52</v>
      </c>
      <c r="I18" s="625">
        <v>9029.84</v>
      </c>
      <c r="J18" s="286">
        <f t="shared" si="0"/>
        <v>0.9865960413088417</v>
      </c>
    </row>
    <row r="19" spans="2:12" ht="18.75" customHeight="1">
      <c r="B19" s="95" t="s">
        <v>414</v>
      </c>
      <c r="C19" s="260" t="s">
        <v>415</v>
      </c>
      <c r="D19" s="261">
        <v>921</v>
      </c>
      <c r="E19" s="262">
        <v>92195</v>
      </c>
      <c r="F19" s="262">
        <v>4270</v>
      </c>
      <c r="G19" s="268" t="s">
        <v>188</v>
      </c>
      <c r="H19" s="282">
        <v>16625.45</v>
      </c>
      <c r="I19" s="625">
        <v>16623.45</v>
      </c>
      <c r="J19" s="286">
        <f t="shared" si="0"/>
        <v>0.9998797025042931</v>
      </c>
      <c r="L19" s="632"/>
    </row>
    <row r="20" spans="2:10" ht="22.5" customHeight="1">
      <c r="B20" s="682" t="s">
        <v>416</v>
      </c>
      <c r="C20" s="680" t="s">
        <v>417</v>
      </c>
      <c r="D20" s="261">
        <v>921</v>
      </c>
      <c r="E20" s="262">
        <v>92195</v>
      </c>
      <c r="F20" s="262">
        <v>4210</v>
      </c>
      <c r="G20" s="268" t="s">
        <v>161</v>
      </c>
      <c r="H20" s="282">
        <v>4341.8</v>
      </c>
      <c r="I20" s="625">
        <v>4341.2</v>
      </c>
      <c r="J20" s="286">
        <f t="shared" si="0"/>
        <v>0.9998618084665345</v>
      </c>
    </row>
    <row r="21" spans="2:10" ht="18.75" customHeight="1">
      <c r="B21" s="683"/>
      <c r="C21" s="681"/>
      <c r="D21" s="261">
        <v>921</v>
      </c>
      <c r="E21" s="262">
        <v>92195</v>
      </c>
      <c r="F21" s="262">
        <v>4270</v>
      </c>
      <c r="G21" s="268" t="s">
        <v>188</v>
      </c>
      <c r="H21" s="282">
        <v>20000</v>
      </c>
      <c r="I21" s="625">
        <v>8595.82</v>
      </c>
      <c r="J21" s="286">
        <f t="shared" si="0"/>
        <v>0.429791</v>
      </c>
    </row>
    <row r="22" spans="2:10" ht="22.5" customHeight="1">
      <c r="B22" s="682" t="s">
        <v>418</v>
      </c>
      <c r="C22" s="680" t="s">
        <v>419</v>
      </c>
      <c r="D22" s="261">
        <v>921</v>
      </c>
      <c r="E22" s="262">
        <v>92195</v>
      </c>
      <c r="F22" s="262">
        <v>4210</v>
      </c>
      <c r="G22" s="268" t="s">
        <v>161</v>
      </c>
      <c r="H22" s="282">
        <v>3500</v>
      </c>
      <c r="I22" s="625">
        <v>3217.9</v>
      </c>
      <c r="J22" s="286">
        <f t="shared" si="0"/>
        <v>0.9194</v>
      </c>
    </row>
    <row r="23" spans="2:10" ht="18.75" customHeight="1">
      <c r="B23" s="683"/>
      <c r="C23" s="681"/>
      <c r="D23" s="261">
        <v>921</v>
      </c>
      <c r="E23" s="262">
        <v>92195</v>
      </c>
      <c r="F23" s="262">
        <v>4270</v>
      </c>
      <c r="G23" s="268" t="s">
        <v>188</v>
      </c>
      <c r="H23" s="282">
        <v>9961.02</v>
      </c>
      <c r="I23" s="625">
        <v>9588.51</v>
      </c>
      <c r="J23" s="286">
        <f t="shared" si="0"/>
        <v>0.9626032273803286</v>
      </c>
    </row>
    <row r="24" spans="2:10" ht="22.5" customHeight="1">
      <c r="B24" s="682" t="s">
        <v>420</v>
      </c>
      <c r="C24" s="680" t="s">
        <v>421</v>
      </c>
      <c r="D24" s="261">
        <v>921</v>
      </c>
      <c r="E24" s="262">
        <v>92195</v>
      </c>
      <c r="F24" s="262">
        <v>4210</v>
      </c>
      <c r="G24" s="268" t="s">
        <v>161</v>
      </c>
      <c r="H24" s="282">
        <v>6503.74</v>
      </c>
      <c r="I24" s="625">
        <v>5600.4</v>
      </c>
      <c r="J24" s="286">
        <f t="shared" si="0"/>
        <v>0.8611045336990716</v>
      </c>
    </row>
    <row r="25" spans="2:12" ht="18.75" customHeight="1">
      <c r="B25" s="683"/>
      <c r="C25" s="681"/>
      <c r="D25" s="261">
        <v>921</v>
      </c>
      <c r="E25" s="262">
        <v>92195</v>
      </c>
      <c r="F25" s="262">
        <v>4270</v>
      </c>
      <c r="G25" s="268" t="s">
        <v>188</v>
      </c>
      <c r="H25" s="282">
        <v>10000</v>
      </c>
      <c r="I25" s="625">
        <v>9997.93</v>
      </c>
      <c r="J25" s="286">
        <f t="shared" si="0"/>
        <v>0.999793</v>
      </c>
      <c r="L25" s="632"/>
    </row>
    <row r="26" spans="2:10" ht="22.5" customHeight="1">
      <c r="B26" s="682" t="s">
        <v>422</v>
      </c>
      <c r="C26" s="680" t="s">
        <v>423</v>
      </c>
      <c r="D26" s="261">
        <v>921</v>
      </c>
      <c r="E26" s="262">
        <v>92195</v>
      </c>
      <c r="F26" s="262">
        <v>4210</v>
      </c>
      <c r="G26" s="268" t="s">
        <v>161</v>
      </c>
      <c r="H26" s="282">
        <v>10245</v>
      </c>
      <c r="I26" s="625">
        <v>10225.77</v>
      </c>
      <c r="J26" s="286">
        <f t="shared" si="0"/>
        <v>0.9981229868228405</v>
      </c>
    </row>
    <row r="27" spans="2:10" ht="18.75" customHeight="1">
      <c r="B27" s="685"/>
      <c r="C27" s="684"/>
      <c r="D27" s="261">
        <v>921</v>
      </c>
      <c r="E27" s="262">
        <v>92195</v>
      </c>
      <c r="F27" s="262">
        <v>4270</v>
      </c>
      <c r="G27" s="268" t="s">
        <v>188</v>
      </c>
      <c r="H27" s="284">
        <v>6000</v>
      </c>
      <c r="I27" s="625">
        <v>6000</v>
      </c>
      <c r="J27" s="286">
        <f t="shared" si="0"/>
        <v>1</v>
      </c>
    </row>
    <row r="28" spans="2:10" ht="18.75" customHeight="1">
      <c r="B28" s="685"/>
      <c r="C28" s="681"/>
      <c r="D28" s="261">
        <v>921</v>
      </c>
      <c r="E28" s="262">
        <v>92195</v>
      </c>
      <c r="F28" s="263" t="s">
        <v>141</v>
      </c>
      <c r="G28" s="268" t="s">
        <v>142</v>
      </c>
      <c r="H28" s="282">
        <v>1500</v>
      </c>
      <c r="I28" s="625">
        <v>1500</v>
      </c>
      <c r="J28" s="286">
        <f t="shared" si="0"/>
        <v>1</v>
      </c>
    </row>
    <row r="29" spans="2:10" ht="22.5" customHeight="1">
      <c r="B29" s="682" t="s">
        <v>424</v>
      </c>
      <c r="C29" s="680" t="s">
        <v>425</v>
      </c>
      <c r="D29" s="261">
        <v>921</v>
      </c>
      <c r="E29" s="262">
        <v>92195</v>
      </c>
      <c r="F29" s="262">
        <v>4210</v>
      </c>
      <c r="G29" s="268" t="s">
        <v>161</v>
      </c>
      <c r="H29" s="282">
        <v>2274.23</v>
      </c>
      <c r="I29" s="625">
        <v>2238</v>
      </c>
      <c r="J29" s="286">
        <f t="shared" si="0"/>
        <v>0.9840693333567845</v>
      </c>
    </row>
    <row r="30" spans="2:10" ht="18.75" customHeight="1">
      <c r="B30" s="683"/>
      <c r="C30" s="681"/>
      <c r="D30" s="261">
        <v>921</v>
      </c>
      <c r="E30" s="262">
        <v>92195</v>
      </c>
      <c r="F30" s="262">
        <v>4270</v>
      </c>
      <c r="G30" s="268" t="s">
        <v>188</v>
      </c>
      <c r="H30" s="282">
        <v>7000</v>
      </c>
      <c r="I30" s="625">
        <v>5064.53</v>
      </c>
      <c r="J30" s="286">
        <f t="shared" si="0"/>
        <v>0.7235042857142857</v>
      </c>
    </row>
    <row r="31" spans="2:10" ht="22.5" customHeight="1">
      <c r="B31" s="682" t="s">
        <v>426</v>
      </c>
      <c r="C31" s="680" t="s">
        <v>427</v>
      </c>
      <c r="D31" s="261">
        <v>921</v>
      </c>
      <c r="E31" s="262">
        <v>92195</v>
      </c>
      <c r="F31" s="262">
        <v>4210</v>
      </c>
      <c r="G31" s="268" t="s">
        <v>161</v>
      </c>
      <c r="H31" s="282">
        <v>4500</v>
      </c>
      <c r="I31" s="625">
        <v>3431.7</v>
      </c>
      <c r="J31" s="286">
        <f t="shared" si="0"/>
        <v>0.7626</v>
      </c>
    </row>
    <row r="32" spans="2:12" ht="18.75" customHeight="1">
      <c r="B32" s="683"/>
      <c r="C32" s="681"/>
      <c r="D32" s="261">
        <v>921</v>
      </c>
      <c r="E32" s="262">
        <v>92195</v>
      </c>
      <c r="F32" s="262">
        <v>4270</v>
      </c>
      <c r="G32" s="268" t="s">
        <v>188</v>
      </c>
      <c r="H32" s="282">
        <v>9569.56</v>
      </c>
      <c r="I32" s="625">
        <v>9575.51</v>
      </c>
      <c r="J32" s="286">
        <f t="shared" si="0"/>
        <v>1.0006217631740646</v>
      </c>
      <c r="L32" s="632"/>
    </row>
    <row r="33" spans="2:10" ht="22.5" customHeight="1">
      <c r="B33" s="682" t="s">
        <v>428</v>
      </c>
      <c r="C33" s="680" t="s">
        <v>429</v>
      </c>
      <c r="D33" s="261">
        <v>921</v>
      </c>
      <c r="E33" s="262">
        <v>92195</v>
      </c>
      <c r="F33" s="262">
        <v>4210</v>
      </c>
      <c r="G33" s="268" t="s">
        <v>161</v>
      </c>
      <c r="H33" s="282">
        <v>1320.92</v>
      </c>
      <c r="I33" s="625">
        <v>1319.6</v>
      </c>
      <c r="J33" s="286">
        <f t="shared" si="0"/>
        <v>0.9990006964842684</v>
      </c>
    </row>
    <row r="34" spans="2:10" ht="18.75" customHeight="1">
      <c r="B34" s="685"/>
      <c r="C34" s="684"/>
      <c r="D34" s="261">
        <v>921</v>
      </c>
      <c r="E34" s="262">
        <v>92195</v>
      </c>
      <c r="F34" s="262">
        <v>4270</v>
      </c>
      <c r="G34" s="268" t="s">
        <v>188</v>
      </c>
      <c r="H34" s="282">
        <v>8000</v>
      </c>
      <c r="I34" s="625">
        <v>7143</v>
      </c>
      <c r="J34" s="286">
        <f t="shared" si="0"/>
        <v>0.892875</v>
      </c>
    </row>
    <row r="35" spans="2:10" ht="18.75" customHeight="1">
      <c r="B35" s="683"/>
      <c r="C35" s="681"/>
      <c r="D35" s="261">
        <v>921</v>
      </c>
      <c r="E35" s="262">
        <v>92195</v>
      </c>
      <c r="F35" s="263" t="s">
        <v>141</v>
      </c>
      <c r="G35" s="268" t="s">
        <v>142</v>
      </c>
      <c r="H35" s="282">
        <v>1000</v>
      </c>
      <c r="I35" s="625">
        <v>861</v>
      </c>
      <c r="J35" s="286">
        <f t="shared" si="0"/>
        <v>0.861</v>
      </c>
    </row>
    <row r="36" spans="2:12" ht="18.75" customHeight="1">
      <c r="B36" s="20" t="s">
        <v>430</v>
      </c>
      <c r="C36" s="264" t="s">
        <v>431</v>
      </c>
      <c r="D36" s="265">
        <v>921</v>
      </c>
      <c r="E36" s="266">
        <v>92195</v>
      </c>
      <c r="F36" s="262">
        <v>4270</v>
      </c>
      <c r="G36" s="268" t="s">
        <v>188</v>
      </c>
      <c r="H36" s="282">
        <v>6888.73</v>
      </c>
      <c r="I36" s="625">
        <v>6888.25</v>
      </c>
      <c r="J36" s="286">
        <f t="shared" si="0"/>
        <v>0.9999303209735322</v>
      </c>
      <c r="L36" s="632"/>
    </row>
    <row r="37" spans="2:10" ht="18" customHeight="1">
      <c r="B37" s="686" t="s">
        <v>383</v>
      </c>
      <c r="C37" s="687"/>
      <c r="D37" s="687"/>
      <c r="E37" s="687"/>
      <c r="F37" s="687"/>
      <c r="G37" s="548"/>
      <c r="H37" s="549">
        <f>SUM(H8:H36)</f>
        <v>247775.01</v>
      </c>
      <c r="I37" s="549">
        <f>SUM(I8:I36)</f>
        <v>228858.10000000003</v>
      </c>
      <c r="J37" s="550">
        <f t="shared" si="0"/>
        <v>0.9236528736291849</v>
      </c>
    </row>
    <row r="38" spans="2:10" ht="15" customHeight="1">
      <c r="B38" s="628"/>
      <c r="C38" s="628"/>
      <c r="D38" s="628" t="s">
        <v>571</v>
      </c>
      <c r="E38" s="628"/>
      <c r="F38" s="628"/>
      <c r="G38" s="628"/>
      <c r="H38" s="629"/>
      <c r="I38" s="629"/>
      <c r="J38" s="630"/>
    </row>
    <row r="39" spans="5:10" ht="14.25">
      <c r="E39" s="631" t="s">
        <v>281</v>
      </c>
      <c r="F39" s="626">
        <v>4210</v>
      </c>
      <c r="G39" s="626"/>
      <c r="H39" s="627">
        <v>64894.61</v>
      </c>
      <c r="I39" s="627">
        <v>61273.17</v>
      </c>
      <c r="J39" s="627"/>
    </row>
    <row r="40" spans="5:10" ht="14.25">
      <c r="E40" s="631" t="s">
        <v>281</v>
      </c>
      <c r="F40" s="626">
        <v>4270</v>
      </c>
      <c r="G40" s="626"/>
      <c r="H40" s="627">
        <v>172380.4</v>
      </c>
      <c r="I40" s="627">
        <v>165223.93</v>
      </c>
      <c r="J40" s="633"/>
    </row>
    <row r="41" spans="5:10" ht="14.25">
      <c r="E41" s="631" t="s">
        <v>281</v>
      </c>
      <c r="F41" s="626">
        <v>4300</v>
      </c>
      <c r="G41" s="626"/>
      <c r="H41" s="627">
        <v>10500</v>
      </c>
      <c r="I41" s="627">
        <v>2361</v>
      </c>
      <c r="J41" s="627"/>
    </row>
    <row r="42" ht="14.25">
      <c r="D42" s="267"/>
    </row>
    <row r="56" ht="14.25">
      <c r="H56" s="287"/>
    </row>
    <row r="144" ht="14.25">
      <c r="G144" s="2"/>
    </row>
  </sheetData>
  <sheetProtection/>
  <mergeCells count="22">
    <mergeCell ref="B13:B14"/>
    <mergeCell ref="B26:B28"/>
    <mergeCell ref="B37:F37"/>
    <mergeCell ref="E4:G4"/>
    <mergeCell ref="B11:B12"/>
    <mergeCell ref="C11:C12"/>
    <mergeCell ref="C13:C14"/>
    <mergeCell ref="C16:C17"/>
    <mergeCell ref="B16:B17"/>
    <mergeCell ref="C20:C21"/>
    <mergeCell ref="B20:B21"/>
    <mergeCell ref="C22:C23"/>
    <mergeCell ref="B22:B23"/>
    <mergeCell ref="C24:C25"/>
    <mergeCell ref="B24:B25"/>
    <mergeCell ref="C26:C28"/>
    <mergeCell ref="C29:C30"/>
    <mergeCell ref="B29:B30"/>
    <mergeCell ref="C31:C32"/>
    <mergeCell ref="B31:B32"/>
    <mergeCell ref="C33:C35"/>
    <mergeCell ref="B33:B3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9.59765625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83"/>
    </row>
    <row r="2" ht="14.25">
      <c r="B2" s="83"/>
    </row>
    <row r="7" ht="15.75">
      <c r="G7" s="3" t="s">
        <v>459</v>
      </c>
    </row>
    <row r="8" ht="15.75">
      <c r="G8" s="3"/>
    </row>
    <row r="9" ht="15.75">
      <c r="G9" s="3"/>
    </row>
    <row r="10" ht="15.75">
      <c r="G10" s="3"/>
    </row>
    <row r="11" spans="5:6" ht="31.5" customHeight="1">
      <c r="E11" s="689" t="s">
        <v>558</v>
      </c>
      <c r="F11" s="689"/>
    </row>
    <row r="12" ht="15.75">
      <c r="E12" s="99"/>
    </row>
    <row r="13" ht="15.75">
      <c r="E13" s="99"/>
    </row>
    <row r="14" spans="2:8" ht="15.75">
      <c r="B14" s="130"/>
      <c r="C14" s="130"/>
      <c r="D14" s="99"/>
      <c r="F14" s="119"/>
      <c r="H14" s="279"/>
    </row>
    <row r="15" spans="2:8" ht="28.5" customHeight="1" thickBot="1">
      <c r="B15" s="131" t="s">
        <v>1</v>
      </c>
      <c r="C15" s="131" t="s">
        <v>2</v>
      </c>
      <c r="D15" s="131" t="s">
        <v>3</v>
      </c>
      <c r="E15" s="131" t="s">
        <v>4</v>
      </c>
      <c r="F15" s="131" t="s">
        <v>5</v>
      </c>
      <c r="G15" s="131" t="s">
        <v>6</v>
      </c>
      <c r="H15" s="132" t="s">
        <v>7</v>
      </c>
    </row>
    <row r="16" spans="2:8" ht="32.25" thickBot="1">
      <c r="B16" s="423" t="s">
        <v>129</v>
      </c>
      <c r="C16" s="425"/>
      <c r="D16" s="425"/>
      <c r="E16" s="426" t="s">
        <v>130</v>
      </c>
      <c r="F16" s="427">
        <f>F17+F19</f>
        <v>977000</v>
      </c>
      <c r="G16" s="427">
        <f>G17+G19</f>
        <v>977000</v>
      </c>
      <c r="H16" s="428">
        <f aca="true" t="shared" si="0" ref="H16:H21">G16/F16</f>
        <v>1</v>
      </c>
    </row>
    <row r="17" spans="2:8" ht="30" customHeight="1">
      <c r="B17" s="36"/>
      <c r="C17" s="375" t="s">
        <v>266</v>
      </c>
      <c r="D17" s="375"/>
      <c r="E17" s="369" t="s">
        <v>291</v>
      </c>
      <c r="F17" s="370">
        <f>F18</f>
        <v>682000</v>
      </c>
      <c r="G17" s="370">
        <f>G18</f>
        <v>682000</v>
      </c>
      <c r="H17" s="366">
        <f t="shared" si="0"/>
        <v>1</v>
      </c>
    </row>
    <row r="18" spans="2:8" ht="30" customHeight="1">
      <c r="B18" s="31"/>
      <c r="C18" s="31"/>
      <c r="D18" s="33" t="s">
        <v>294</v>
      </c>
      <c r="E18" s="15" t="s">
        <v>295</v>
      </c>
      <c r="F18" s="16">
        <v>682000</v>
      </c>
      <c r="G18" s="16">
        <v>682000</v>
      </c>
      <c r="H18" s="17">
        <f t="shared" si="0"/>
        <v>1</v>
      </c>
    </row>
    <row r="19" spans="2:8" ht="30" customHeight="1">
      <c r="B19" s="36"/>
      <c r="C19" s="38" t="s">
        <v>269</v>
      </c>
      <c r="D19" s="375"/>
      <c r="E19" s="369" t="s">
        <v>270</v>
      </c>
      <c r="F19" s="370">
        <f>F20</f>
        <v>295000</v>
      </c>
      <c r="G19" s="370">
        <f>G20</f>
        <v>295000</v>
      </c>
      <c r="H19" s="366">
        <f t="shared" si="0"/>
        <v>1</v>
      </c>
    </row>
    <row r="20" spans="2:8" ht="30" customHeight="1" thickBot="1">
      <c r="B20" s="28"/>
      <c r="C20" s="28"/>
      <c r="D20" s="30" t="s">
        <v>294</v>
      </c>
      <c r="E20" s="21" t="s">
        <v>330</v>
      </c>
      <c r="F20" s="22">
        <v>295000</v>
      </c>
      <c r="G20" s="22">
        <v>295000</v>
      </c>
      <c r="H20" s="23">
        <f t="shared" si="0"/>
        <v>1</v>
      </c>
    </row>
    <row r="21" spans="2:8" ht="30" customHeight="1" thickBot="1">
      <c r="B21" s="423"/>
      <c r="C21" s="425"/>
      <c r="D21" s="425"/>
      <c r="E21" s="426" t="s">
        <v>296</v>
      </c>
      <c r="F21" s="427">
        <f>F16</f>
        <v>977000</v>
      </c>
      <c r="G21" s="427">
        <f>G16</f>
        <v>977000</v>
      </c>
      <c r="H21" s="428">
        <f t="shared" si="0"/>
        <v>1</v>
      </c>
    </row>
    <row r="78" ht="15.75" customHeight="1">
      <c r="E78" s="87"/>
    </row>
    <row r="85" ht="15.75" customHeight="1">
      <c r="E85" s="87"/>
    </row>
    <row r="95" spans="2:8" ht="14.25">
      <c r="B95" s="188"/>
      <c r="C95" s="188"/>
      <c r="D95" s="188"/>
      <c r="E95" s="188"/>
      <c r="F95" s="188"/>
      <c r="G95" s="188"/>
      <c r="H95" s="188"/>
    </row>
    <row r="129" ht="14.25">
      <c r="G129" s="83"/>
    </row>
    <row r="353" spans="5:7" ht="15.75">
      <c r="E353" s="97"/>
      <c r="F353" s="133"/>
      <c r="G353" s="133"/>
    </row>
    <row r="354" spans="6:7" ht="14.25">
      <c r="F354" s="83"/>
      <c r="G354" s="83"/>
    </row>
    <row r="355" spans="6:7" ht="14.25">
      <c r="F355" s="83"/>
      <c r="G355" s="83"/>
    </row>
    <row r="384" ht="15.75">
      <c r="E384" s="213"/>
    </row>
    <row r="387" ht="15">
      <c r="E387" s="215"/>
    </row>
  </sheetData>
  <sheetProtection/>
  <mergeCells count="1">
    <mergeCell ref="E11:F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3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5.09765625" style="0" customWidth="1"/>
    <col min="6" max="7" width="12" style="0" customWidth="1"/>
    <col min="8" max="8" width="8.3984375" style="0" customWidth="1"/>
    <col min="9" max="9" width="2.09765625" style="0" customWidth="1"/>
  </cols>
  <sheetData>
    <row r="2" spans="2:7" ht="18.75">
      <c r="B2" s="83"/>
      <c r="D2" s="227"/>
      <c r="G2" s="3" t="s">
        <v>359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0" t="s">
        <v>559</v>
      </c>
      <c r="C5" s="690"/>
      <c r="D5" s="690"/>
      <c r="E5" s="690"/>
      <c r="F5" s="690"/>
      <c r="G5" s="690"/>
      <c r="H5" s="690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s="228" customFormat="1" ht="32.25" thickBot="1">
      <c r="B8" s="423" t="s">
        <v>8</v>
      </c>
      <c r="C8" s="425"/>
      <c r="D8" s="425"/>
      <c r="E8" s="426" t="s">
        <v>9</v>
      </c>
      <c r="F8" s="450">
        <f>F9</f>
        <v>10000</v>
      </c>
      <c r="G8" s="450">
        <f>G9</f>
        <v>10000</v>
      </c>
      <c r="H8" s="451">
        <f aca="true" t="shared" si="0" ref="H8:H19">G8/F8</f>
        <v>1</v>
      </c>
    </row>
    <row r="9" spans="2:8" s="228" customFormat="1" ht="22.5" customHeight="1">
      <c r="B9" s="353"/>
      <c r="C9" s="374" t="s">
        <v>139</v>
      </c>
      <c r="D9" s="375"/>
      <c r="E9" s="369" t="s">
        <v>140</v>
      </c>
      <c r="F9" s="456">
        <f>F10</f>
        <v>10000</v>
      </c>
      <c r="G9" s="456">
        <f>G10</f>
        <v>10000</v>
      </c>
      <c r="H9" s="457">
        <f t="shared" si="0"/>
        <v>1</v>
      </c>
    </row>
    <row r="10" spans="2:8" s="228" customFormat="1" ht="39" thickBot="1">
      <c r="B10" s="234"/>
      <c r="C10" s="20"/>
      <c r="D10" s="349" t="s">
        <v>369</v>
      </c>
      <c r="E10" s="350" t="s">
        <v>375</v>
      </c>
      <c r="F10" s="351">
        <v>10000</v>
      </c>
      <c r="G10" s="351">
        <v>10000</v>
      </c>
      <c r="H10" s="336">
        <f t="shared" si="0"/>
        <v>1</v>
      </c>
    </row>
    <row r="11" spans="2:8" s="228" customFormat="1" ht="32.25" thickBot="1">
      <c r="B11" s="423" t="s">
        <v>152</v>
      </c>
      <c r="C11" s="425"/>
      <c r="D11" s="425"/>
      <c r="E11" s="426" t="s">
        <v>153</v>
      </c>
      <c r="F11" s="452">
        <f>F12+F14</f>
        <v>340171</v>
      </c>
      <c r="G11" s="452">
        <f>G12+G14</f>
        <v>340171</v>
      </c>
      <c r="H11" s="451">
        <f t="shared" si="0"/>
        <v>1</v>
      </c>
    </row>
    <row r="12" spans="2:8" s="228" customFormat="1" ht="22.5" customHeight="1">
      <c r="B12" s="352"/>
      <c r="C12" s="458" t="s">
        <v>467</v>
      </c>
      <c r="D12" s="459"/>
      <c r="E12" s="460" t="s">
        <v>468</v>
      </c>
      <c r="F12" s="461">
        <f>F13</f>
        <v>100000</v>
      </c>
      <c r="G12" s="461">
        <f>G13</f>
        <v>100000</v>
      </c>
      <c r="H12" s="457">
        <f t="shared" si="0"/>
        <v>1</v>
      </c>
    </row>
    <row r="13" spans="2:8" s="228" customFormat="1" ht="51">
      <c r="B13" s="234"/>
      <c r="C13" s="31"/>
      <c r="D13" s="33">
        <v>6300</v>
      </c>
      <c r="E13" s="15" t="s">
        <v>156</v>
      </c>
      <c r="F13" s="347">
        <v>100000</v>
      </c>
      <c r="G13" s="347">
        <v>100000</v>
      </c>
      <c r="H13" s="338">
        <f t="shared" si="0"/>
        <v>1</v>
      </c>
    </row>
    <row r="14" spans="2:8" s="228" customFormat="1" ht="22.5" customHeight="1">
      <c r="B14" s="346"/>
      <c r="C14" s="375">
        <v>60014</v>
      </c>
      <c r="D14" s="375"/>
      <c r="E14" s="369" t="s">
        <v>157</v>
      </c>
      <c r="F14" s="462">
        <f>F15</f>
        <v>240171</v>
      </c>
      <c r="G14" s="462">
        <f>G15</f>
        <v>240171</v>
      </c>
      <c r="H14" s="463">
        <f t="shared" si="0"/>
        <v>1</v>
      </c>
    </row>
    <row r="15" spans="2:8" s="228" customFormat="1" ht="39" customHeight="1" thickBot="1">
      <c r="B15" s="233"/>
      <c r="C15" s="38"/>
      <c r="D15" s="61" t="s">
        <v>369</v>
      </c>
      <c r="E15" s="223" t="s">
        <v>375</v>
      </c>
      <c r="F15" s="347">
        <v>240171</v>
      </c>
      <c r="G15" s="347">
        <v>240171</v>
      </c>
      <c r="H15" s="338">
        <f t="shared" si="0"/>
        <v>1</v>
      </c>
    </row>
    <row r="16" spans="2:8" ht="32.25" thickBot="1">
      <c r="B16" s="423" t="s">
        <v>123</v>
      </c>
      <c r="C16" s="425"/>
      <c r="D16" s="425"/>
      <c r="E16" s="426" t="s">
        <v>124</v>
      </c>
      <c r="F16" s="453">
        <f>F17</f>
        <v>42000</v>
      </c>
      <c r="G16" s="453">
        <f>G17</f>
        <v>42000</v>
      </c>
      <c r="H16" s="451">
        <f t="shared" si="0"/>
        <v>1</v>
      </c>
    </row>
    <row r="17" spans="2:8" ht="21.75" customHeight="1">
      <c r="B17" s="233"/>
      <c r="C17" s="372" t="s">
        <v>255</v>
      </c>
      <c r="D17" s="380"/>
      <c r="E17" s="364" t="s">
        <v>256</v>
      </c>
      <c r="F17" s="464">
        <f>F18</f>
        <v>42000</v>
      </c>
      <c r="G17" s="464">
        <f>G18</f>
        <v>42000</v>
      </c>
      <c r="H17" s="465">
        <f t="shared" si="0"/>
        <v>1</v>
      </c>
    </row>
    <row r="18" spans="2:8" ht="33" customHeight="1">
      <c r="B18" s="332"/>
      <c r="C18" s="36"/>
      <c r="D18" s="73">
        <v>2650</v>
      </c>
      <c r="E18" s="66" t="s">
        <v>522</v>
      </c>
      <c r="F18" s="348">
        <v>42000</v>
      </c>
      <c r="G18" s="348">
        <v>42000</v>
      </c>
      <c r="H18" s="338">
        <f t="shared" si="0"/>
        <v>1</v>
      </c>
    </row>
    <row r="19" spans="2:8" ht="30" customHeight="1" thickBot="1">
      <c r="B19" s="691" t="s">
        <v>383</v>
      </c>
      <c r="C19" s="692"/>
      <c r="D19" s="692"/>
      <c r="E19" s="693"/>
      <c r="F19" s="454">
        <f>F8+F11+F16</f>
        <v>392171</v>
      </c>
      <c r="G19" s="454">
        <f>G8+G11+G16</f>
        <v>392171</v>
      </c>
      <c r="H19" s="455">
        <f t="shared" si="0"/>
        <v>1</v>
      </c>
    </row>
    <row r="25" ht="14.25">
      <c r="H25" s="279"/>
    </row>
    <row r="33" ht="14.25">
      <c r="E33" s="230"/>
    </row>
    <row r="113" ht="14.25">
      <c r="G113" s="83"/>
    </row>
  </sheetData>
  <sheetProtection/>
  <mergeCells count="2">
    <mergeCell ref="B5:H5"/>
    <mergeCell ref="B19:E1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4"/>
  <sheetViews>
    <sheetView zoomScalePageLayoutView="0" workbookViewId="0" topLeftCell="A28">
      <selection activeCell="E171" sqref="E171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.69921875" style="0" customWidth="1"/>
    <col min="6" max="7" width="12" style="0" customWidth="1"/>
    <col min="8" max="8" width="8.3984375" style="0" customWidth="1"/>
    <col min="9" max="9" width="8.59765625" style="0" customWidth="1"/>
  </cols>
  <sheetData>
    <row r="2" spans="2:7" ht="18.75">
      <c r="B2" s="83"/>
      <c r="D2" s="227"/>
      <c r="G2" s="3" t="s">
        <v>432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4" t="s">
        <v>560</v>
      </c>
      <c r="C5" s="694"/>
      <c r="D5" s="694"/>
      <c r="E5" s="694"/>
      <c r="F5" s="694"/>
      <c r="G5" s="694"/>
      <c r="H5" s="694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ht="15.75" customHeight="1" thickBot="1">
      <c r="B8" s="551" t="s">
        <v>201</v>
      </c>
      <c r="C8" s="600"/>
      <c r="D8" s="601"/>
      <c r="E8" s="553" t="s">
        <v>202</v>
      </c>
      <c r="F8" s="610">
        <f>F9</f>
        <v>37000</v>
      </c>
      <c r="G8" s="610">
        <f>G9</f>
        <v>19920</v>
      </c>
      <c r="H8" s="451">
        <f>G8/F8</f>
        <v>0.5383783783783784</v>
      </c>
    </row>
    <row r="9" spans="2:8" ht="13.5" customHeight="1">
      <c r="B9" s="602"/>
      <c r="C9" s="562" t="s">
        <v>203</v>
      </c>
      <c r="D9" s="603"/>
      <c r="E9" s="564" t="s">
        <v>290</v>
      </c>
      <c r="F9" s="609">
        <f>F10+F11</f>
        <v>37000</v>
      </c>
      <c r="G9" s="609">
        <f>G10+G11</f>
        <v>19920</v>
      </c>
      <c r="H9" s="565">
        <f>G9/F9</f>
        <v>0.5383783783783784</v>
      </c>
    </row>
    <row r="10" spans="2:8" ht="27">
      <c r="B10" s="595">
        <v>754</v>
      </c>
      <c r="C10" s="544">
        <v>75412</v>
      </c>
      <c r="D10" s="42" t="s">
        <v>532</v>
      </c>
      <c r="E10" s="596" t="s">
        <v>565</v>
      </c>
      <c r="F10" s="597">
        <v>2000</v>
      </c>
      <c r="G10" s="598">
        <v>2000</v>
      </c>
      <c r="H10" s="599">
        <f>G10/F10</f>
        <v>1</v>
      </c>
    </row>
    <row r="11" spans="2:8" ht="43.5" customHeight="1" thickBot="1">
      <c r="B11" s="604">
        <v>754</v>
      </c>
      <c r="C11" s="278">
        <v>75412</v>
      </c>
      <c r="D11" s="245" t="s">
        <v>533</v>
      </c>
      <c r="E11" s="605" t="s">
        <v>566</v>
      </c>
      <c r="F11" s="606">
        <v>35000</v>
      </c>
      <c r="G11" s="607">
        <v>17920</v>
      </c>
      <c r="H11" s="608">
        <f>G11/F11</f>
        <v>0.512</v>
      </c>
    </row>
    <row r="12" spans="2:8" s="228" customFormat="1" ht="15.75" thickBot="1">
      <c r="B12" s="551" t="s">
        <v>222</v>
      </c>
      <c r="C12" s="552"/>
      <c r="D12" s="552"/>
      <c r="E12" s="553" t="s">
        <v>223</v>
      </c>
      <c r="F12" s="554">
        <f>F13+F15</f>
        <v>28000</v>
      </c>
      <c r="G12" s="554">
        <f>G13+G15</f>
        <v>25500</v>
      </c>
      <c r="H12" s="451">
        <f aca="true" t="shared" si="0" ref="H12:H29">G12/F12</f>
        <v>0.9107142857142857</v>
      </c>
    </row>
    <row r="13" spans="2:8" s="228" customFormat="1" ht="15.75">
      <c r="B13" s="168"/>
      <c r="C13" s="562" t="s">
        <v>226</v>
      </c>
      <c r="D13" s="563"/>
      <c r="E13" s="564" t="s">
        <v>227</v>
      </c>
      <c r="F13" s="456">
        <f>F14</f>
        <v>25000</v>
      </c>
      <c r="G13" s="456">
        <f>G14</f>
        <v>25000</v>
      </c>
      <c r="H13" s="565">
        <f t="shared" si="0"/>
        <v>1</v>
      </c>
    </row>
    <row r="14" spans="2:8" s="228" customFormat="1" ht="49.5">
      <c r="B14" s="229">
        <v>851</v>
      </c>
      <c r="C14" s="95">
        <v>85154</v>
      </c>
      <c r="D14" s="31" t="s">
        <v>38</v>
      </c>
      <c r="E14" s="331" t="s">
        <v>572</v>
      </c>
      <c r="F14" s="236">
        <v>25000</v>
      </c>
      <c r="G14" s="236">
        <v>25000</v>
      </c>
      <c r="H14" s="241">
        <f t="shared" si="0"/>
        <v>1</v>
      </c>
    </row>
    <row r="15" spans="2:8" s="228" customFormat="1" ht="12.75">
      <c r="B15" s="229"/>
      <c r="C15" s="566" t="s">
        <v>371</v>
      </c>
      <c r="D15" s="495"/>
      <c r="E15" s="567" t="s">
        <v>15</v>
      </c>
      <c r="F15" s="462">
        <f>F16+F17</f>
        <v>3000</v>
      </c>
      <c r="G15" s="462">
        <f>G16+G17</f>
        <v>500</v>
      </c>
      <c r="H15" s="463">
        <f t="shared" si="0"/>
        <v>0.16666666666666666</v>
      </c>
    </row>
    <row r="16" spans="2:8" s="228" customFormat="1" ht="33.75">
      <c r="B16" s="332">
        <v>851</v>
      </c>
      <c r="C16" s="333">
        <v>85195</v>
      </c>
      <c r="D16" s="321" t="s">
        <v>38</v>
      </c>
      <c r="E16" s="331" t="s">
        <v>377</v>
      </c>
      <c r="F16" s="339">
        <v>2500</v>
      </c>
      <c r="G16" s="339">
        <v>0</v>
      </c>
      <c r="H16" s="338">
        <f t="shared" si="0"/>
        <v>0</v>
      </c>
    </row>
    <row r="17" spans="2:8" s="228" customFormat="1" ht="49.5" thickBot="1">
      <c r="B17" s="277">
        <v>851</v>
      </c>
      <c r="C17" s="278">
        <v>85195</v>
      </c>
      <c r="D17" s="245" t="s">
        <v>38</v>
      </c>
      <c r="E17" s="331" t="s">
        <v>510</v>
      </c>
      <c r="F17" s="337">
        <v>500</v>
      </c>
      <c r="G17" s="337">
        <v>500</v>
      </c>
      <c r="H17" s="338">
        <f t="shared" si="0"/>
        <v>1</v>
      </c>
    </row>
    <row r="18" spans="2:8" s="228" customFormat="1" ht="15.75" thickBot="1">
      <c r="B18" s="555" t="s">
        <v>246</v>
      </c>
      <c r="C18" s="556"/>
      <c r="D18" s="556"/>
      <c r="E18" s="557" t="s">
        <v>247</v>
      </c>
      <c r="F18" s="558">
        <f>F19</f>
        <v>5000</v>
      </c>
      <c r="G18" s="558">
        <f>G19</f>
        <v>5000</v>
      </c>
      <c r="H18" s="559">
        <f t="shared" si="0"/>
        <v>1</v>
      </c>
    </row>
    <row r="19" spans="2:8" s="228" customFormat="1" ht="12.75">
      <c r="B19" s="233"/>
      <c r="C19" s="562" t="s">
        <v>248</v>
      </c>
      <c r="D19" s="562"/>
      <c r="E19" s="564" t="s">
        <v>15</v>
      </c>
      <c r="F19" s="568">
        <f>F20</f>
        <v>5000</v>
      </c>
      <c r="G19" s="568">
        <f>G20</f>
        <v>5000</v>
      </c>
      <c r="H19" s="463">
        <f t="shared" si="0"/>
        <v>1</v>
      </c>
    </row>
    <row r="20" spans="2:8" ht="50.25" thickBot="1">
      <c r="B20" s="229">
        <v>853</v>
      </c>
      <c r="C20" s="95">
        <v>85395</v>
      </c>
      <c r="D20" s="31" t="s">
        <v>38</v>
      </c>
      <c r="E20" s="331" t="s">
        <v>511</v>
      </c>
      <c r="F20" s="237">
        <v>5000</v>
      </c>
      <c r="G20" s="237">
        <v>5000</v>
      </c>
      <c r="H20" s="241">
        <f t="shared" si="0"/>
        <v>1</v>
      </c>
    </row>
    <row r="21" spans="2:8" ht="15.75" thickBot="1">
      <c r="B21" s="551" t="s">
        <v>129</v>
      </c>
      <c r="C21" s="552"/>
      <c r="D21" s="552"/>
      <c r="E21" s="553" t="s">
        <v>130</v>
      </c>
      <c r="F21" s="453">
        <f>F22</f>
        <v>22000</v>
      </c>
      <c r="G21" s="453">
        <f>G22</f>
        <v>21000</v>
      </c>
      <c r="H21" s="451">
        <f t="shared" si="0"/>
        <v>0.9545454545454546</v>
      </c>
    </row>
    <row r="22" spans="2:8" ht="14.25">
      <c r="B22" s="233"/>
      <c r="C22" s="562" t="s">
        <v>264</v>
      </c>
      <c r="D22" s="563"/>
      <c r="E22" s="564" t="s">
        <v>265</v>
      </c>
      <c r="F22" s="464">
        <f>F23+F24+F25+F26+F27</f>
        <v>22000</v>
      </c>
      <c r="G22" s="464">
        <f>G23+G24+G25+G26+G27</f>
        <v>21000</v>
      </c>
      <c r="H22" s="465">
        <f t="shared" si="0"/>
        <v>0.9545454545454546</v>
      </c>
    </row>
    <row r="23" spans="2:8" ht="33.75">
      <c r="B23" s="332">
        <v>921</v>
      </c>
      <c r="C23" s="333">
        <v>92105</v>
      </c>
      <c r="D23" s="321" t="s">
        <v>38</v>
      </c>
      <c r="E23" s="331" t="s">
        <v>377</v>
      </c>
      <c r="F23" s="340">
        <v>1000</v>
      </c>
      <c r="G23" s="340">
        <v>0</v>
      </c>
      <c r="H23" s="338">
        <f t="shared" si="0"/>
        <v>0</v>
      </c>
    </row>
    <row r="24" spans="2:8" ht="49.5">
      <c r="B24" s="229">
        <v>921</v>
      </c>
      <c r="C24" s="95">
        <v>92105</v>
      </c>
      <c r="D24" s="31" t="s">
        <v>38</v>
      </c>
      <c r="E24" s="331" t="s">
        <v>512</v>
      </c>
      <c r="F24" s="341">
        <v>1000</v>
      </c>
      <c r="G24" s="341">
        <v>1000</v>
      </c>
      <c r="H24" s="241">
        <f t="shared" si="0"/>
        <v>1</v>
      </c>
    </row>
    <row r="25" spans="2:8" ht="49.5">
      <c r="B25" s="229">
        <v>921</v>
      </c>
      <c r="C25" s="95">
        <v>92105</v>
      </c>
      <c r="D25" s="31" t="s">
        <v>38</v>
      </c>
      <c r="E25" s="331" t="s">
        <v>573</v>
      </c>
      <c r="F25" s="237">
        <v>10000</v>
      </c>
      <c r="G25" s="237">
        <v>10000</v>
      </c>
      <c r="H25" s="241">
        <f t="shared" si="0"/>
        <v>1</v>
      </c>
    </row>
    <row r="26" spans="2:8" ht="49.5">
      <c r="B26" s="229">
        <v>921</v>
      </c>
      <c r="C26" s="95">
        <v>92105</v>
      </c>
      <c r="D26" s="31" t="s">
        <v>38</v>
      </c>
      <c r="E26" s="331" t="s">
        <v>513</v>
      </c>
      <c r="F26" s="237">
        <v>4000</v>
      </c>
      <c r="G26" s="237">
        <v>4000</v>
      </c>
      <c r="H26" s="241">
        <f t="shared" si="0"/>
        <v>1</v>
      </c>
    </row>
    <row r="27" spans="2:8" ht="50.25" thickBot="1">
      <c r="B27" s="234">
        <v>921</v>
      </c>
      <c r="C27" s="20">
        <v>92105</v>
      </c>
      <c r="D27" s="28" t="s">
        <v>38</v>
      </c>
      <c r="E27" s="331" t="s">
        <v>514</v>
      </c>
      <c r="F27" s="238">
        <v>6000</v>
      </c>
      <c r="G27" s="238">
        <v>6000</v>
      </c>
      <c r="H27" s="241">
        <f t="shared" si="0"/>
        <v>1</v>
      </c>
    </row>
    <row r="28" spans="2:8" ht="15.75" thickBot="1">
      <c r="B28" s="551" t="s">
        <v>272</v>
      </c>
      <c r="C28" s="552"/>
      <c r="D28" s="552"/>
      <c r="E28" s="553" t="s">
        <v>365</v>
      </c>
      <c r="F28" s="453">
        <f>F29</f>
        <v>115000</v>
      </c>
      <c r="G28" s="453">
        <f>G29</f>
        <v>115000</v>
      </c>
      <c r="H28" s="451">
        <f t="shared" si="0"/>
        <v>1</v>
      </c>
    </row>
    <row r="29" spans="2:8" ht="14.25">
      <c r="B29" s="233"/>
      <c r="C29" s="562" t="s">
        <v>273</v>
      </c>
      <c r="D29" s="562"/>
      <c r="E29" s="564" t="s">
        <v>366</v>
      </c>
      <c r="F29" s="464">
        <f>SUM(F30:F39)</f>
        <v>115000</v>
      </c>
      <c r="G29" s="464">
        <f>SUM(G30:G39)</f>
        <v>115000</v>
      </c>
      <c r="H29" s="465">
        <f t="shared" si="0"/>
        <v>1</v>
      </c>
    </row>
    <row r="30" spans="2:8" ht="49.5">
      <c r="B30" s="229">
        <v>926</v>
      </c>
      <c r="C30" s="95">
        <v>92605</v>
      </c>
      <c r="D30" s="31" t="s">
        <v>38</v>
      </c>
      <c r="E30" s="331" t="s">
        <v>574</v>
      </c>
      <c r="F30" s="256">
        <v>25000</v>
      </c>
      <c r="G30" s="237">
        <v>25000</v>
      </c>
      <c r="H30" s="241">
        <f aca="true" t="shared" si="1" ref="H30:H40">G30/F30</f>
        <v>1</v>
      </c>
    </row>
    <row r="31" spans="2:8" ht="49.5">
      <c r="B31" s="229">
        <v>926</v>
      </c>
      <c r="C31" s="95">
        <v>92605</v>
      </c>
      <c r="D31" s="31" t="s">
        <v>38</v>
      </c>
      <c r="E31" s="331" t="s">
        <v>575</v>
      </c>
      <c r="F31" s="256">
        <v>10000</v>
      </c>
      <c r="G31" s="237">
        <v>10000</v>
      </c>
      <c r="H31" s="241">
        <f t="shared" si="1"/>
        <v>1</v>
      </c>
    </row>
    <row r="32" spans="2:8" ht="49.5">
      <c r="B32" s="229">
        <v>926</v>
      </c>
      <c r="C32" s="95">
        <v>92605</v>
      </c>
      <c r="D32" s="31" t="s">
        <v>38</v>
      </c>
      <c r="E32" s="331" t="s">
        <v>576</v>
      </c>
      <c r="F32" s="256">
        <v>11000</v>
      </c>
      <c r="G32" s="237">
        <v>11000</v>
      </c>
      <c r="H32" s="241">
        <f t="shared" si="1"/>
        <v>1</v>
      </c>
    </row>
    <row r="33" spans="2:8" ht="49.5">
      <c r="B33" s="229">
        <v>926</v>
      </c>
      <c r="C33" s="95">
        <v>92605</v>
      </c>
      <c r="D33" s="31" t="s">
        <v>38</v>
      </c>
      <c r="E33" s="331" t="s">
        <v>515</v>
      </c>
      <c r="F33" s="256">
        <v>27000</v>
      </c>
      <c r="G33" s="237">
        <v>27000</v>
      </c>
      <c r="H33" s="241">
        <f t="shared" si="1"/>
        <v>1</v>
      </c>
    </row>
    <row r="34" spans="2:8" ht="49.5">
      <c r="B34" s="229">
        <v>926</v>
      </c>
      <c r="C34" s="95">
        <v>92605</v>
      </c>
      <c r="D34" s="31" t="s">
        <v>38</v>
      </c>
      <c r="E34" s="331" t="s">
        <v>577</v>
      </c>
      <c r="F34" s="256">
        <v>10500</v>
      </c>
      <c r="G34" s="237">
        <v>10500</v>
      </c>
      <c r="H34" s="241">
        <f t="shared" si="1"/>
        <v>1</v>
      </c>
    </row>
    <row r="35" spans="2:8" ht="49.5">
      <c r="B35" s="229">
        <v>926</v>
      </c>
      <c r="C35" s="95">
        <v>92605</v>
      </c>
      <c r="D35" s="31" t="s">
        <v>38</v>
      </c>
      <c r="E35" s="331" t="s">
        <v>578</v>
      </c>
      <c r="F35" s="256">
        <v>11000</v>
      </c>
      <c r="G35" s="237">
        <v>11000</v>
      </c>
      <c r="H35" s="241">
        <f t="shared" si="1"/>
        <v>1</v>
      </c>
    </row>
    <row r="36" spans="2:8" ht="49.5">
      <c r="B36" s="229">
        <v>926</v>
      </c>
      <c r="C36" s="95">
        <v>92605</v>
      </c>
      <c r="D36" s="31" t="s">
        <v>38</v>
      </c>
      <c r="E36" s="331" t="s">
        <v>516</v>
      </c>
      <c r="F36" s="256">
        <v>15000</v>
      </c>
      <c r="G36" s="237">
        <v>15000</v>
      </c>
      <c r="H36" s="241">
        <f t="shared" si="1"/>
        <v>1</v>
      </c>
    </row>
    <row r="37" spans="2:8" ht="63.75">
      <c r="B37" s="229">
        <v>926</v>
      </c>
      <c r="C37" s="95">
        <v>92605</v>
      </c>
      <c r="D37" s="31" t="s">
        <v>38</v>
      </c>
      <c r="E37" s="331" t="s">
        <v>517</v>
      </c>
      <c r="F37" s="256">
        <v>1500</v>
      </c>
      <c r="G37" s="237">
        <v>1500</v>
      </c>
      <c r="H37" s="241">
        <f t="shared" si="1"/>
        <v>1</v>
      </c>
    </row>
    <row r="38" spans="2:8" ht="53.25">
      <c r="B38" s="229">
        <v>926</v>
      </c>
      <c r="C38" s="95">
        <v>92605</v>
      </c>
      <c r="D38" s="31" t="s">
        <v>38</v>
      </c>
      <c r="E38" s="331" t="s">
        <v>518</v>
      </c>
      <c r="F38" s="334">
        <v>2500</v>
      </c>
      <c r="G38" s="335">
        <v>2500</v>
      </c>
      <c r="H38" s="336">
        <f t="shared" si="1"/>
        <v>1</v>
      </c>
    </row>
    <row r="39" spans="2:8" ht="49.5">
      <c r="B39" s="234">
        <v>926</v>
      </c>
      <c r="C39" s="20">
        <v>92605</v>
      </c>
      <c r="D39" s="28" t="s">
        <v>38</v>
      </c>
      <c r="E39" s="594" t="s">
        <v>519</v>
      </c>
      <c r="F39" s="334">
        <v>1500</v>
      </c>
      <c r="G39" s="335">
        <v>1500</v>
      </c>
      <c r="H39" s="336">
        <f t="shared" si="1"/>
        <v>1</v>
      </c>
    </row>
    <row r="40" spans="2:8" ht="30" customHeight="1" thickBot="1">
      <c r="B40" s="695" t="s">
        <v>383</v>
      </c>
      <c r="C40" s="696"/>
      <c r="D40" s="696"/>
      <c r="E40" s="697"/>
      <c r="F40" s="560">
        <f>F8+F12+F18+F21+F28</f>
        <v>207000</v>
      </c>
      <c r="G40" s="560">
        <f>G8+G12+G18+G21+G28</f>
        <v>186420</v>
      </c>
      <c r="H40" s="561">
        <f t="shared" si="1"/>
        <v>0.9005797101449275</v>
      </c>
    </row>
    <row r="42" spans="6:7" ht="14.25">
      <c r="F42" s="441"/>
      <c r="G42" s="441"/>
    </row>
    <row r="46" ht="14.25">
      <c r="H46" s="279"/>
    </row>
    <row r="54" ht="14.25">
      <c r="E54" s="230"/>
    </row>
    <row r="134" ht="14.25">
      <c r="G134" s="83"/>
    </row>
  </sheetData>
  <sheetProtection/>
  <mergeCells count="2">
    <mergeCell ref="B5:H5"/>
    <mergeCell ref="B40:E4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2013-03-29T12:03:12Z</cp:lastPrinted>
  <dcterms:created xsi:type="dcterms:W3CDTF">2009-06-24T10:07:09Z</dcterms:created>
  <dcterms:modified xsi:type="dcterms:W3CDTF">2013-05-31T09:07:36Z</dcterms:modified>
  <cp:category/>
  <cp:version/>
  <cp:contentType/>
  <cp:contentStatus/>
</cp:coreProperties>
</file>